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JDutcher01\Desktop\"/>
    </mc:Choice>
  </mc:AlternateContent>
  <xr:revisionPtr revIDLastSave="0" documentId="8_{FDDD3A94-DBA7-401D-9306-47177A9C0029}" xr6:coauthVersionLast="47" xr6:coauthVersionMax="47" xr10:uidLastSave="{00000000-0000-0000-0000-000000000000}"/>
  <bookViews>
    <workbookView xWindow="-12510" yWindow="2850" windowWidth="11520" windowHeight="8085" xr2:uid="{C5C8F12F-3900-4689-A193-25BF6F596C06}"/>
  </bookViews>
  <sheets>
    <sheet name="Payment and IGT Summary" sheetId="23" r:id="rId1"/>
    <sheet name="DSH Assumptions" sheetId="1" r:id="rId2"/>
    <sheet name="State" sheetId="2" r:id="rId3"/>
    <sheet name="Non-State" sheetId="3" r:id="rId4"/>
    <sheet name="Recoupments" sheetId="4" r:id="rId5"/>
    <sheet name="Removed - Negative SPC" sheetId="18" r:id="rId6"/>
  </sheets>
  <externalReferences>
    <externalReference r:id="rId7"/>
    <externalReference r:id="rId8"/>
    <externalReference r:id="rId9"/>
  </externalReferences>
  <definedNames>
    <definedName name="_Fill" hidden="1">#REF!</definedName>
    <definedName name="_xlnm._FilterDatabase" localSheetId="1">'DSH Assumptions'!$G$30:$H$31</definedName>
    <definedName name="_xlnm._FilterDatabase" localSheetId="3" hidden="1">'Non-State'!$B$7:$BN$178</definedName>
    <definedName name="_xlnm._FilterDatabase" localSheetId="0" hidden="1">'Payment and IGT Summary'!$A$1:$G$183</definedName>
    <definedName name="_xlnm._FilterDatabase" localSheetId="4" hidden="1">Recoupments!$A$19:$CT$36</definedName>
    <definedName name="_xlnm._FilterDatabase" localSheetId="5" hidden="1">'Removed - Negative SPC'!$A$2:$AZ$2</definedName>
    <definedName name="_xlnm._FilterDatabase" localSheetId="2" hidden="1">State!$B$6:$Y$18</definedName>
    <definedName name="_FilterDatabase_0_0" localSheetId="2">State!$C$6:$Y$16</definedName>
    <definedName name="BexarTotal">'[1]Bexar Actuarial Adjustment'!$M$19</definedName>
    <definedName name="ccccc" hidden="1">#REF!</definedName>
    <definedName name="Cert_CCN">[2]Certification!$C$9</definedName>
    <definedName name="Cert_County">[2]Certification!$E$15</definedName>
    <definedName name="Cert_Hospital">[2]Certification!$C$5</definedName>
    <definedName name="Cert_NPI">[2]Certification!$C$11</definedName>
    <definedName name="Cert_TPI">[2]Certification!$C$13</definedName>
    <definedName name="Childrens_Adjustments">'[2]Medicaid Claims Data'!#REF!</definedName>
    <definedName name="CstRpt_B">[2]Certification!$E$32</definedName>
    <definedName name="CstRpt_E">[2]Certification!$E$34</definedName>
    <definedName name="CstRpt_S">[2]Certification!$E$36</definedName>
    <definedName name="Data_Year">[2]Certification!$C$42</definedName>
    <definedName name="Demo_Year">[2]Certification!$C$36</definedName>
    <definedName name="DSH_INFLATOR">'[2]Sched 4-DSH State Pmt Cap'!$B$24</definedName>
    <definedName name="FYEnd">[2]Certification!$E$38</definedName>
    <definedName name="HD_Tot_State_Local">'[2]Hospital Data'!$I$64+'[2]Hospital Data'!$I$85+'[2]Hospital Data'!$I$105</definedName>
    <definedName name="HD_TotRev_Allowable">'[2]Hospital Data'!$G$125</definedName>
    <definedName name="HospitalClass">'[3]Hospital Classes'!$B$2:$B$9</definedName>
    <definedName name="Prgm_Year">[2]Certification!$C$38</definedName>
    <definedName name="_xlnm.Print_Titles" localSheetId="2">State!$5:$6</definedName>
    <definedName name="solver_adj" localSheetId="2" hidden="1">State!$R$2</definedName>
    <definedName name="solver_cvg" localSheetId="2" hidden="1">0.0001</definedName>
    <definedName name="solver_drv" localSheetId="2" hidden="1">2</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State!$R$1</definedName>
    <definedName name="solver_pre" localSheetId="2" hidden="1">0.000001</definedName>
    <definedName name="solver_rbv" localSheetId="2" hidden="1">2</definedName>
    <definedName name="solver_rlx" localSheetId="2" hidden="1">2</definedName>
    <definedName name="solver_rsd" localSheetId="2" hidden="1">0</definedName>
    <definedName name="solver_scl" localSheetId="2" hidden="1">2</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292513592</definedName>
    <definedName name="solver_ver" localSheetId="2" hidden="1">3</definedName>
    <definedName name="StateMatch" comment="NOtes">'DSH Assumptions'!$B$10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23" l="1"/>
  <c r="G4" i="23"/>
  <c r="G5" i="23"/>
  <c r="G6" i="23"/>
  <c r="G7" i="23"/>
  <c r="G8" i="23"/>
  <c r="G9" i="23"/>
  <c r="G10" i="23"/>
  <c r="G11" i="23"/>
  <c r="G12" i="23"/>
  <c r="G13" i="23"/>
  <c r="G2" i="23"/>
  <c r="F3" i="23"/>
  <c r="F4" i="23"/>
  <c r="F5" i="23"/>
  <c r="F6" i="23"/>
  <c r="F7" i="23"/>
  <c r="F8" i="23"/>
  <c r="F9" i="23"/>
  <c r="F10" i="23"/>
  <c r="F11" i="23"/>
  <c r="F12" i="23"/>
  <c r="F13" i="23"/>
  <c r="F2" i="23"/>
  <c r="K177" i="3"/>
  <c r="K176" i="3"/>
  <c r="BH176" i="3" s="1"/>
  <c r="BG176" i="3" l="1"/>
  <c r="BI176" i="3" s="1"/>
  <c r="BJ176" i="3" s="1"/>
  <c r="K167" i="3" l="1"/>
  <c r="BG167" i="3" s="1"/>
  <c r="BI167" i="3" s="1"/>
  <c r="BJ167" i="3" s="1"/>
  <c r="BH167" i="3" l="1"/>
  <c r="B4" i="2" l="1"/>
  <c r="B3" i="2"/>
  <c r="E12" i="23" l="1"/>
  <c r="D183" i="23"/>
  <c r="B5" i="2"/>
  <c r="E183" i="23" l="1"/>
  <c r="C183" i="23"/>
  <c r="B12" i="23"/>
  <c r="C12" i="23" l="1"/>
  <c r="D12" i="23" l="1"/>
  <c r="K15" i="3" l="1"/>
  <c r="K16" i="3"/>
  <c r="K18" i="3"/>
  <c r="K19" i="3"/>
  <c r="K20" i="3"/>
  <c r="K21" i="3"/>
  <c r="K22" i="3"/>
  <c r="K27" i="3"/>
  <c r="K28" i="3"/>
  <c r="K30" i="3"/>
  <c r="K31" i="3"/>
  <c r="K32" i="3"/>
  <c r="K34" i="3"/>
  <c r="K37" i="3"/>
  <c r="K38" i="3"/>
  <c r="K39" i="3"/>
  <c r="K40" i="3"/>
  <c r="K41" i="3"/>
  <c r="K42" i="3"/>
  <c r="K43" i="3"/>
  <c r="K44" i="3"/>
  <c r="K45" i="3"/>
  <c r="K46" i="3"/>
  <c r="K47" i="3"/>
  <c r="K48" i="3"/>
  <c r="K49" i="3"/>
  <c r="K50" i="3"/>
  <c r="K51" i="3"/>
  <c r="K53" i="3"/>
  <c r="K54" i="3"/>
  <c r="K56" i="3"/>
  <c r="K57" i="3"/>
  <c r="K58" i="3"/>
  <c r="K59" i="3"/>
  <c r="K60" i="3"/>
  <c r="K61" i="3"/>
  <c r="K69" i="3"/>
  <c r="K71" i="3"/>
  <c r="K72" i="3"/>
  <c r="K73" i="3"/>
  <c r="K74" i="3"/>
  <c r="K78" i="3"/>
  <c r="K79" i="3"/>
  <c r="K84" i="3"/>
  <c r="K88" i="3"/>
  <c r="K89" i="3"/>
  <c r="K91" i="3"/>
  <c r="K92" i="3"/>
  <c r="K93" i="3"/>
  <c r="K94" i="3"/>
  <c r="K96" i="3"/>
  <c r="K97" i="3"/>
  <c r="K98" i="3"/>
  <c r="K102" i="3"/>
  <c r="K103" i="3"/>
  <c r="K105" i="3"/>
  <c r="K106" i="3"/>
  <c r="K107" i="3"/>
  <c r="K109" i="3"/>
  <c r="K111" i="3"/>
  <c r="K115" i="3"/>
  <c r="K116" i="3"/>
  <c r="K117" i="3"/>
  <c r="K119" i="3"/>
  <c r="K120" i="3"/>
  <c r="K121" i="3"/>
  <c r="K122" i="3"/>
  <c r="K123" i="3"/>
  <c r="K124" i="3"/>
  <c r="K126" i="3"/>
  <c r="K127" i="3"/>
  <c r="K128" i="3"/>
  <c r="K129" i="3"/>
  <c r="K130" i="3"/>
  <c r="K131" i="3"/>
  <c r="K134" i="3"/>
  <c r="K135" i="3"/>
  <c r="K136" i="3"/>
  <c r="K137" i="3"/>
  <c r="K138" i="3"/>
  <c r="K139" i="3"/>
  <c r="K140" i="3"/>
  <c r="K141" i="3"/>
  <c r="K142" i="3"/>
  <c r="K143" i="3"/>
  <c r="K144" i="3"/>
  <c r="K145" i="3"/>
  <c r="K146" i="3"/>
  <c r="K147" i="3"/>
  <c r="K148" i="3"/>
  <c r="K149" i="3"/>
  <c r="K150" i="3"/>
  <c r="K151" i="3"/>
  <c r="K152" i="3"/>
  <c r="K153" i="3"/>
  <c r="K154" i="3"/>
  <c r="K155" i="3"/>
  <c r="K159" i="3"/>
  <c r="K17" i="3"/>
  <c r="K25" i="3"/>
  <c r="K26" i="3"/>
  <c r="K33" i="3"/>
  <c r="BG137" i="3" l="1"/>
  <c r="BI137" i="3" s="1"/>
  <c r="BJ137" i="3" s="1"/>
  <c r="BH137" i="3"/>
  <c r="BG155" i="3"/>
  <c r="BI155" i="3" s="1"/>
  <c r="BJ155" i="3" s="1"/>
  <c r="BH155" i="3"/>
  <c r="BG147" i="3"/>
  <c r="BI147" i="3" s="1"/>
  <c r="BJ147" i="3" s="1"/>
  <c r="BH147" i="3"/>
  <c r="BG139" i="3"/>
  <c r="BI139" i="3" s="1"/>
  <c r="BJ139" i="3" s="1"/>
  <c r="BH139" i="3"/>
  <c r="BG145" i="3"/>
  <c r="BI145" i="3" s="1"/>
  <c r="BJ145" i="3" s="1"/>
  <c r="BH145" i="3"/>
  <c r="BH154" i="3"/>
  <c r="BG154" i="3"/>
  <c r="BI154" i="3" s="1"/>
  <c r="BJ154" i="3" s="1"/>
  <c r="BG146" i="3"/>
  <c r="BI146" i="3" s="1"/>
  <c r="BJ146" i="3" s="1"/>
  <c r="BH146" i="3"/>
  <c r="BH138" i="3"/>
  <c r="BG138" i="3"/>
  <c r="BI138" i="3" s="1"/>
  <c r="BJ138" i="3" s="1"/>
  <c r="BG152" i="3"/>
  <c r="BI152" i="3" s="1"/>
  <c r="BJ152" i="3" s="1"/>
  <c r="BH152" i="3"/>
  <c r="BG144" i="3"/>
  <c r="BI144" i="3" s="1"/>
  <c r="BJ144" i="3" s="1"/>
  <c r="BH144" i="3"/>
  <c r="BG136" i="3"/>
  <c r="BI136" i="3" s="1"/>
  <c r="BJ136" i="3" s="1"/>
  <c r="BH136" i="3"/>
  <c r="BG153" i="3"/>
  <c r="BI153" i="3" s="1"/>
  <c r="BJ153" i="3" s="1"/>
  <c r="BH153" i="3"/>
  <c r="BG151" i="3"/>
  <c r="BI151" i="3" s="1"/>
  <c r="BJ151" i="3" s="1"/>
  <c r="BH151" i="3"/>
  <c r="BG143" i="3"/>
  <c r="BI143" i="3" s="1"/>
  <c r="BJ143" i="3" s="1"/>
  <c r="BH143" i="3"/>
  <c r="BG135" i="3"/>
  <c r="BI135" i="3" s="1"/>
  <c r="BJ135" i="3" s="1"/>
  <c r="BH135" i="3"/>
  <c r="BG150" i="3"/>
  <c r="BI150" i="3" s="1"/>
  <c r="BJ150" i="3" s="1"/>
  <c r="BH150" i="3"/>
  <c r="BH142" i="3"/>
  <c r="BG142" i="3"/>
  <c r="BI142" i="3" s="1"/>
  <c r="BJ142" i="3" s="1"/>
  <c r="BG159" i="3"/>
  <c r="BI159" i="3" s="1"/>
  <c r="BJ159" i="3" s="1"/>
  <c r="BH159" i="3"/>
  <c r="BG149" i="3"/>
  <c r="BI149" i="3" s="1"/>
  <c r="BJ149" i="3" s="1"/>
  <c r="BH149" i="3"/>
  <c r="BG141" i="3"/>
  <c r="BI141" i="3" s="1"/>
  <c r="BJ141" i="3" s="1"/>
  <c r="BH141" i="3"/>
  <c r="BG148" i="3"/>
  <c r="BI148" i="3" s="1"/>
  <c r="BJ148" i="3" s="1"/>
  <c r="BH148" i="3"/>
  <c r="BG140" i="3"/>
  <c r="BI140" i="3" s="1"/>
  <c r="BJ140" i="3" s="1"/>
  <c r="BH140" i="3"/>
  <c r="K132" i="3"/>
  <c r="K100" i="3"/>
  <c r="K68" i="3"/>
  <c r="K12" i="3"/>
  <c r="K108" i="3"/>
  <c r="K76" i="3"/>
  <c r="K52" i="3"/>
  <c r="K36" i="3"/>
  <c r="K133" i="3"/>
  <c r="K125" i="3"/>
  <c r="K101" i="3"/>
  <c r="K85" i="3"/>
  <c r="K77" i="3"/>
  <c r="K29" i="3"/>
  <c r="K13" i="3"/>
  <c r="K95" i="3"/>
  <c r="K87" i="3"/>
  <c r="K63" i="3"/>
  <c r="K55" i="3"/>
  <c r="K23" i="3"/>
  <c r="K118" i="3"/>
  <c r="K110" i="3"/>
  <c r="K86" i="3"/>
  <c r="K70" i="3"/>
  <c r="K62" i="3"/>
  <c r="K14" i="3"/>
  <c r="K11" i="3"/>
  <c r="K66" i="3"/>
  <c r="K10" i="3"/>
  <c r="K9" i="3"/>
  <c r="K99" i="3"/>
  <c r="K83" i="3"/>
  <c r="K75" i="3"/>
  <c r="K67" i="3"/>
  <c r="K35" i="3"/>
  <c r="K162" i="3"/>
  <c r="K114" i="3"/>
  <c r="K90" i="3"/>
  <c r="K82" i="3"/>
  <c r="K113" i="3"/>
  <c r="K81" i="3"/>
  <c r="K65" i="3"/>
  <c r="K112" i="3"/>
  <c r="K104" i="3"/>
  <c r="K80" i="3"/>
  <c r="K64" i="3"/>
  <c r="K24" i="3"/>
  <c r="K166" i="3"/>
  <c r="K163" i="3"/>
  <c r="K161" i="3"/>
  <c r="K160" i="3"/>
  <c r="K158" i="3"/>
  <c r="K165" i="3"/>
  <c r="K157" i="3"/>
  <c r="K164" i="3"/>
  <c r="K156" i="3"/>
  <c r="BG157" i="3" l="1"/>
  <c r="BI157" i="3" s="1"/>
  <c r="BJ157" i="3" s="1"/>
  <c r="BH157" i="3"/>
  <c r="BG165" i="3"/>
  <c r="BI165" i="3" s="1"/>
  <c r="BJ165" i="3" s="1"/>
  <c r="BH165" i="3"/>
  <c r="BH158" i="3"/>
  <c r="BG158" i="3"/>
  <c r="BI158" i="3" s="1"/>
  <c r="BJ158" i="3" s="1"/>
  <c r="BG156" i="3"/>
  <c r="BI156" i="3" s="1"/>
  <c r="BJ156" i="3" s="1"/>
  <c r="BH156" i="3"/>
  <c r="BG161" i="3"/>
  <c r="BI161" i="3" s="1"/>
  <c r="BJ161" i="3" s="1"/>
  <c r="BH161" i="3"/>
  <c r="BH163" i="3"/>
  <c r="BG163" i="3"/>
  <c r="BI163" i="3" s="1"/>
  <c r="BJ163" i="3" s="1"/>
  <c r="BG166" i="3"/>
  <c r="BI166" i="3" s="1"/>
  <c r="BJ166" i="3" s="1"/>
  <c r="BH166" i="3"/>
  <c r="BG160" i="3"/>
  <c r="BI160" i="3" s="1"/>
  <c r="BJ160" i="3" s="1"/>
  <c r="BH160" i="3"/>
  <c r="U4" i="2" l="1"/>
  <c r="U3" i="2"/>
  <c r="T3" i="2" l="1"/>
  <c r="K4" i="2"/>
  <c r="K3" i="2"/>
  <c r="M3" i="2"/>
  <c r="M4" i="2"/>
  <c r="N18" i="2" l="1"/>
  <c r="X18" i="2"/>
  <c r="L3" i="2" l="1"/>
  <c r="L4" i="2"/>
  <c r="O18" i="2"/>
  <c r="P18" i="2" l="1"/>
  <c r="Q18" i="2" s="1"/>
  <c r="S18" i="2" l="1"/>
  <c r="V18" i="2"/>
  <c r="W18" i="2" s="1"/>
  <c r="R18" i="2"/>
  <c r="K8" i="3"/>
  <c r="Y18" i="2" l="1"/>
  <c r="E14" i="4" l="1"/>
  <c r="N17" i="2" l="1"/>
  <c r="O17" i="2" l="1"/>
  <c r="P17" i="2" s="1"/>
  <c r="Q17" i="2" l="1"/>
  <c r="X17" i="2" s="1"/>
  <c r="V17" i="2" l="1"/>
  <c r="S17" i="2"/>
  <c r="I31" i="1"/>
  <c r="Y17" i="2" l="1"/>
  <c r="W17" i="2"/>
  <c r="B33" i="1"/>
  <c r="E15" i="4"/>
  <c r="BJ200" i="3" l="1"/>
  <c r="B13" i="1" l="1"/>
  <c r="M5" i="2" l="1"/>
  <c r="N16" i="2" l="1"/>
  <c r="O16" i="2" s="1"/>
  <c r="P16" i="2" s="1"/>
  <c r="Q16" i="2" l="1"/>
  <c r="X16" i="2" s="1"/>
  <c r="V16" i="2" l="1"/>
  <c r="S16" i="2"/>
  <c r="C21" i="1"/>
  <c r="Y16" i="2" l="1"/>
  <c r="W16" i="2"/>
  <c r="N13" i="2" l="1"/>
  <c r="O13" i="2" l="1"/>
  <c r="P13" i="2" s="1"/>
  <c r="D182" i="23" l="1"/>
  <c r="C182" i="23"/>
  <c r="E182" i="23"/>
  <c r="D173" i="23"/>
  <c r="E181" i="23" l="1"/>
  <c r="E180" i="23"/>
  <c r="E179" i="23"/>
  <c r="E177" i="23"/>
  <c r="E178" i="23"/>
  <c r="E176" i="23"/>
  <c r="E58" i="23"/>
  <c r="E173" i="23"/>
  <c r="E174" i="23"/>
  <c r="E175" i="23"/>
  <c r="C173" i="23"/>
  <c r="F35" i="4"/>
  <c r="C103" i="23"/>
  <c r="B30" i="23"/>
  <c r="B98" i="23"/>
  <c r="B38" i="23"/>
  <c r="F34" i="4"/>
  <c r="C140" i="23"/>
  <c r="B154" i="23"/>
  <c r="C23" i="23"/>
  <c r="F30" i="4"/>
  <c r="F32" i="4"/>
  <c r="B53" i="23"/>
  <c r="B94" i="23"/>
  <c r="C5" i="23"/>
  <c r="E83" i="23"/>
  <c r="E96" i="23"/>
  <c r="F28" i="4"/>
  <c r="F24" i="4"/>
  <c r="E119" i="23"/>
  <c r="E105" i="23"/>
  <c r="C85" i="23"/>
  <c r="C122" i="23"/>
  <c r="F31" i="4"/>
  <c r="F25" i="4"/>
  <c r="C152" i="23"/>
  <c r="E48" i="23"/>
  <c r="E91" i="23"/>
  <c r="B95" i="23"/>
  <c r="F27" i="4"/>
  <c r="F23" i="4"/>
  <c r="D81" i="23"/>
  <c r="C100" i="23"/>
  <c r="C102" i="23"/>
  <c r="E43" i="23"/>
  <c r="D113" i="23"/>
  <c r="F26" i="4"/>
  <c r="F22" i="4"/>
  <c r="D142" i="23"/>
  <c r="D136" i="23"/>
  <c r="B27" i="23"/>
  <c r="E143" i="23"/>
  <c r="F33" i="4"/>
  <c r="F29" i="4"/>
  <c r="B56" i="23"/>
  <c r="C30" i="23"/>
  <c r="E103" i="23"/>
  <c r="E145" i="23"/>
  <c r="E67" i="23"/>
  <c r="C72" i="23"/>
  <c r="E6" i="23"/>
  <c r="D85" i="23"/>
  <c r="C156" i="23"/>
  <c r="E26" i="23"/>
  <c r="D10" i="23"/>
  <c r="C64" i="23"/>
  <c r="D103" i="23"/>
  <c r="C143" i="23"/>
  <c r="E88" i="23"/>
  <c r="C136" i="23"/>
  <c r="E139" i="23"/>
  <c r="D92" i="23"/>
  <c r="C37" i="23"/>
  <c r="E19" i="23"/>
  <c r="B107" i="23"/>
  <c r="D87" i="23"/>
  <c r="C150" i="23"/>
  <c r="E95" i="23"/>
  <c r="C115" i="23"/>
  <c r="D15" i="23"/>
  <c r="E20" i="23"/>
  <c r="E126" i="23"/>
  <c r="E113" i="23"/>
  <c r="D47" i="23"/>
  <c r="E41" i="23"/>
  <c r="B81" i="23"/>
  <c r="D126" i="23"/>
  <c r="E59" i="23"/>
  <c r="B78" i="23"/>
  <c r="D71" i="23"/>
  <c r="C135" i="23"/>
  <c r="C58" i="23"/>
  <c r="B77" i="23"/>
  <c r="B7" i="23"/>
  <c r="E133" i="23"/>
  <c r="E56" i="23"/>
  <c r="D111" i="23"/>
  <c r="C161" i="23"/>
  <c r="C147" i="23"/>
  <c r="E33" i="23"/>
  <c r="B37" i="23"/>
  <c r="B139" i="23"/>
  <c r="C142" i="23"/>
  <c r="C65" i="23"/>
  <c r="B28" i="23"/>
  <c r="C45" i="23"/>
  <c r="E140" i="23"/>
  <c r="E63" i="23"/>
  <c r="B113" i="23"/>
  <c r="E55" i="23"/>
  <c r="D8" i="23"/>
  <c r="C24" i="23"/>
  <c r="C116" i="23"/>
  <c r="C153" i="23"/>
  <c r="C138" i="23"/>
  <c r="B70" i="23"/>
  <c r="C76" i="23"/>
  <c r="D99" i="23"/>
  <c r="D22" i="23"/>
  <c r="B134" i="23"/>
  <c r="E114" i="23"/>
  <c r="E4" i="23"/>
  <c r="B3" i="23"/>
  <c r="C167" i="23"/>
  <c r="E127" i="23"/>
  <c r="E120" i="23"/>
  <c r="D6" i="23"/>
  <c r="B13" i="23"/>
  <c r="B61" i="23"/>
  <c r="B102" i="23"/>
  <c r="E75" i="23"/>
  <c r="C28" i="23"/>
  <c r="D33" i="23"/>
  <c r="D26" i="23"/>
  <c r="D19" i="23"/>
  <c r="D156" i="23"/>
  <c r="D149" i="23"/>
  <c r="C35" i="23"/>
  <c r="B158" i="23"/>
  <c r="B138" i="23"/>
  <c r="B15" i="23"/>
  <c r="B72" i="23"/>
  <c r="E84" i="23"/>
  <c r="E77" i="23"/>
  <c r="E70" i="23"/>
  <c r="D36" i="23"/>
  <c r="D29" i="23"/>
  <c r="D86" i="23"/>
  <c r="B92" i="23"/>
  <c r="B141" i="23"/>
  <c r="E170" i="23"/>
  <c r="C48" i="23"/>
  <c r="B25" i="23"/>
  <c r="C6" i="23"/>
  <c r="D170" i="23"/>
  <c r="D163" i="23"/>
  <c r="C129" i="23"/>
  <c r="E9" i="23"/>
  <c r="B8" i="23"/>
  <c r="E162" i="23"/>
  <c r="D152" i="23"/>
  <c r="B159" i="23"/>
  <c r="C96" i="23"/>
  <c r="E36" i="23"/>
  <c r="E29" i="23"/>
  <c r="E22" i="23"/>
  <c r="E159" i="23"/>
  <c r="E152" i="23"/>
  <c r="D38" i="23"/>
  <c r="B44" i="23"/>
  <c r="B93" i="23"/>
  <c r="C168" i="23"/>
  <c r="D32" i="23"/>
  <c r="E44" i="23"/>
  <c r="E37" i="23"/>
  <c r="E30" i="23"/>
  <c r="E167" i="23"/>
  <c r="E160" i="23"/>
  <c r="D46" i="23"/>
  <c r="B52" i="23"/>
  <c r="B101" i="23"/>
  <c r="E3" i="23"/>
  <c r="D64" i="23"/>
  <c r="C132" i="23"/>
  <c r="C94" i="23"/>
  <c r="C87" i="23"/>
  <c r="E47" i="23"/>
  <c r="E40" i="23"/>
  <c r="E97" i="23"/>
  <c r="D144" i="23"/>
  <c r="C124" i="23"/>
  <c r="B22" i="23"/>
  <c r="B146" i="23"/>
  <c r="E50" i="23"/>
  <c r="D13" i="23"/>
  <c r="B145" i="23"/>
  <c r="E112" i="23"/>
  <c r="B132" i="23"/>
  <c r="B171" i="23"/>
  <c r="D3" i="23"/>
  <c r="B41" i="23"/>
  <c r="D74" i="23"/>
  <c r="B120" i="23"/>
  <c r="E169" i="23"/>
  <c r="E34" i="23"/>
  <c r="C159" i="23"/>
  <c r="D119" i="23"/>
  <c r="E68" i="23"/>
  <c r="E61" i="23"/>
  <c r="E54" i="23"/>
  <c r="D20" i="23"/>
  <c r="D70" i="23"/>
  <c r="B76" i="23"/>
  <c r="B125" i="23"/>
  <c r="E106" i="23"/>
  <c r="D160" i="23"/>
  <c r="B9" i="23"/>
  <c r="D97" i="23"/>
  <c r="D90" i="23"/>
  <c r="D83" i="23"/>
  <c r="C49" i="23"/>
  <c r="C42" i="23"/>
  <c r="C99" i="23"/>
  <c r="E90" i="23"/>
  <c r="B163" i="23"/>
  <c r="B79" i="23"/>
  <c r="B136" i="23"/>
  <c r="E148" i="23"/>
  <c r="E141" i="23"/>
  <c r="E134" i="23"/>
  <c r="D100" i="23"/>
  <c r="D93" i="23"/>
  <c r="D150" i="23"/>
  <c r="B156" i="23"/>
  <c r="B150" i="23"/>
  <c r="C68" i="23"/>
  <c r="B16" i="23"/>
  <c r="B89" i="23"/>
  <c r="C70" i="23"/>
  <c r="C63" i="23"/>
  <c r="E23" i="23"/>
  <c r="E16" i="23"/>
  <c r="E73" i="23"/>
  <c r="D48" i="23"/>
  <c r="C61" i="23"/>
  <c r="C157" i="23"/>
  <c r="B10" i="23"/>
  <c r="B51" i="23"/>
  <c r="E100" i="23"/>
  <c r="E93" i="23"/>
  <c r="E86" i="23"/>
  <c r="D52" i="23"/>
  <c r="D45" i="23"/>
  <c r="D102" i="23"/>
  <c r="B108" i="23"/>
  <c r="B157" i="23"/>
  <c r="D63" i="23"/>
  <c r="C92" i="23"/>
  <c r="E108" i="23"/>
  <c r="E101" i="23"/>
  <c r="E94" i="23"/>
  <c r="D60" i="23"/>
  <c r="D53" i="23"/>
  <c r="D110" i="23"/>
  <c r="B116" i="23"/>
  <c r="B165" i="23"/>
  <c r="D95" i="23"/>
  <c r="C112" i="23"/>
  <c r="B49" i="23"/>
  <c r="C158" i="23"/>
  <c r="C151" i="23"/>
  <c r="E111" i="23"/>
  <c r="E104" i="23"/>
  <c r="E161" i="23"/>
  <c r="C154" i="23"/>
  <c r="B45" i="23"/>
  <c r="B86" i="23"/>
  <c r="E11" i="23"/>
  <c r="D135" i="23"/>
  <c r="D5" i="23"/>
  <c r="B26" i="23"/>
  <c r="C133" i="23"/>
  <c r="D140" i="23"/>
  <c r="D67" i="23"/>
  <c r="B65" i="23"/>
  <c r="B129" i="23"/>
  <c r="D24" i="23"/>
  <c r="E132" i="23"/>
  <c r="E125" i="23"/>
  <c r="E118" i="23"/>
  <c r="D84" i="23"/>
  <c r="D77" i="23"/>
  <c r="D134" i="23"/>
  <c r="B140" i="23"/>
  <c r="B118" i="23"/>
  <c r="C20" i="23"/>
  <c r="C162" i="23"/>
  <c r="B73" i="23"/>
  <c r="D161" i="23"/>
  <c r="D154" i="23"/>
  <c r="D147" i="23"/>
  <c r="C113" i="23"/>
  <c r="C106" i="23"/>
  <c r="C163" i="23"/>
  <c r="E98" i="23"/>
  <c r="D88" i="23"/>
  <c r="B143" i="23"/>
  <c r="E147" i="23"/>
  <c r="D41" i="23"/>
  <c r="D34" i="23"/>
  <c r="D27" i="23"/>
  <c r="D164" i="23"/>
  <c r="D157" i="23"/>
  <c r="C43" i="23"/>
  <c r="B170" i="23"/>
  <c r="B23" i="23"/>
  <c r="B80" i="23"/>
  <c r="B153" i="23"/>
  <c r="C134" i="23"/>
  <c r="C127" i="23"/>
  <c r="E87" i="23"/>
  <c r="E80" i="23"/>
  <c r="E137" i="23"/>
  <c r="C101" i="23"/>
  <c r="B21" i="23"/>
  <c r="B62" i="23"/>
  <c r="B83" i="23"/>
  <c r="D39" i="23"/>
  <c r="E164" i="23"/>
  <c r="E157" i="23"/>
  <c r="E150" i="23"/>
  <c r="D116" i="23"/>
  <c r="D109" i="23"/>
  <c r="D166" i="23"/>
  <c r="B172" i="23"/>
  <c r="C109" i="23"/>
  <c r="B32" i="23"/>
  <c r="E172" i="23"/>
  <c r="E165" i="23"/>
  <c r="E158" i="23"/>
  <c r="D124" i="23"/>
  <c r="D117" i="23"/>
  <c r="C3" i="23"/>
  <c r="C53" i="23"/>
  <c r="C128" i="23"/>
  <c r="B40" i="23"/>
  <c r="E52" i="23"/>
  <c r="E45" i="23"/>
  <c r="E38" i="23"/>
  <c r="D4" i="23"/>
  <c r="E168" i="23"/>
  <c r="D54" i="23"/>
  <c r="B60" i="23"/>
  <c r="B109" i="23"/>
  <c r="E42" i="23"/>
  <c r="D96" i="23"/>
  <c r="C148" i="23"/>
  <c r="D62" i="23"/>
  <c r="B67" i="23"/>
  <c r="E124" i="23"/>
  <c r="D159" i="23"/>
  <c r="D133" i="23"/>
  <c r="B114" i="23"/>
  <c r="C33" i="23"/>
  <c r="D145" i="23"/>
  <c r="B127" i="23"/>
  <c r="D25" i="23"/>
  <c r="D18" i="23"/>
  <c r="D11" i="23"/>
  <c r="D148" i="23"/>
  <c r="D141" i="23"/>
  <c r="C27" i="23"/>
  <c r="B142" i="23"/>
  <c r="B90" i="23"/>
  <c r="B5" i="23"/>
  <c r="B64" i="23"/>
  <c r="B137" i="23"/>
  <c r="C54" i="23"/>
  <c r="C47" i="23"/>
  <c r="E7" i="23"/>
  <c r="B6" i="23"/>
  <c r="E57" i="23"/>
  <c r="E155" i="23"/>
  <c r="C13" i="23"/>
  <c r="C125" i="23"/>
  <c r="D168" i="23"/>
  <c r="C36" i="23"/>
  <c r="D105" i="23"/>
  <c r="D98" i="23"/>
  <c r="D91" i="23"/>
  <c r="C57" i="23"/>
  <c r="C50" i="23"/>
  <c r="C107" i="23"/>
  <c r="D143" i="23"/>
  <c r="E35" i="23"/>
  <c r="B87" i="23"/>
  <c r="B144" i="23"/>
  <c r="E28" i="23"/>
  <c r="E21" i="23"/>
  <c r="E14" i="23"/>
  <c r="E151" i="23"/>
  <c r="E144" i="23"/>
  <c r="D30" i="23"/>
  <c r="B36" i="23"/>
  <c r="B85" i="23"/>
  <c r="C56" i="23"/>
  <c r="E171" i="23"/>
  <c r="C93" i="23"/>
  <c r="D57" i="23"/>
  <c r="D50" i="23"/>
  <c r="D43" i="23"/>
  <c r="C9" i="23"/>
  <c r="D2" i="23"/>
  <c r="C59" i="23"/>
  <c r="C149" i="23"/>
  <c r="D79" i="23"/>
  <c r="B39" i="23"/>
  <c r="B96" i="23"/>
  <c r="D65" i="23"/>
  <c r="D58" i="23"/>
  <c r="D51" i="23"/>
  <c r="C17" i="23"/>
  <c r="C10" i="23"/>
  <c r="C67" i="23"/>
  <c r="B34" i="23"/>
  <c r="C77" i="23"/>
  <c r="B47" i="23"/>
  <c r="B104" i="23"/>
  <c r="E116" i="23"/>
  <c r="E109" i="23"/>
  <c r="E102" i="23"/>
  <c r="D68" i="23"/>
  <c r="D61" i="23"/>
  <c r="D118" i="23"/>
  <c r="B124" i="23"/>
  <c r="B2" i="23"/>
  <c r="D127" i="23"/>
  <c r="C130" i="23"/>
  <c r="B57" i="23"/>
  <c r="B68" i="23"/>
  <c r="B123" i="23"/>
  <c r="E117" i="23"/>
  <c r="C146" i="23"/>
  <c r="C19" i="23"/>
  <c r="B131" i="23"/>
  <c r="C26" i="23"/>
  <c r="B162" i="23"/>
  <c r="D138" i="23"/>
  <c r="C31" i="23"/>
  <c r="D89" i="23"/>
  <c r="D82" i="23"/>
  <c r="D75" i="23"/>
  <c r="C41" i="23"/>
  <c r="C34" i="23"/>
  <c r="C91" i="23"/>
  <c r="B115" i="23"/>
  <c r="B71" i="23"/>
  <c r="B128" i="23"/>
  <c r="E115" i="23"/>
  <c r="C118" i="23"/>
  <c r="C111" i="23"/>
  <c r="E71" i="23"/>
  <c r="E64" i="23"/>
  <c r="E121" i="23"/>
  <c r="C60" i="23"/>
  <c r="C172" i="23"/>
  <c r="B46" i="23"/>
  <c r="C120" i="23"/>
  <c r="E146" i="23"/>
  <c r="D169" i="23"/>
  <c r="D162" i="23"/>
  <c r="D155" i="23"/>
  <c r="C121" i="23"/>
  <c r="C114" i="23"/>
  <c r="C171" i="23"/>
  <c r="E130" i="23"/>
  <c r="D120" i="23"/>
  <c r="B151" i="23"/>
  <c r="D104" i="23"/>
  <c r="E92" i="23"/>
  <c r="E85" i="23"/>
  <c r="E78" i="23"/>
  <c r="D44" i="23"/>
  <c r="D37" i="23"/>
  <c r="D94" i="23"/>
  <c r="B100" i="23"/>
  <c r="B149" i="23"/>
  <c r="D31" i="23"/>
  <c r="C69" i="23"/>
  <c r="B33" i="23"/>
  <c r="D121" i="23"/>
  <c r="D114" i="23"/>
  <c r="D107" i="23"/>
  <c r="C73" i="23"/>
  <c r="C66" i="23"/>
  <c r="C123" i="23"/>
  <c r="B43" i="23"/>
  <c r="E99" i="23"/>
  <c r="B103" i="23"/>
  <c r="B160" i="23"/>
  <c r="D129" i="23"/>
  <c r="D122" i="23"/>
  <c r="D115" i="23"/>
  <c r="C81" i="23"/>
  <c r="C74" i="23"/>
  <c r="C131" i="23"/>
  <c r="B91" i="23"/>
  <c r="E131" i="23"/>
  <c r="B111" i="23"/>
  <c r="B168" i="23"/>
  <c r="D9" i="23"/>
  <c r="E2" i="23"/>
  <c r="E166" i="23"/>
  <c r="D132" i="23"/>
  <c r="D125" i="23"/>
  <c r="C11" i="23"/>
  <c r="B110" i="23"/>
  <c r="B18" i="23"/>
  <c r="C144" i="23"/>
  <c r="B48" i="23"/>
  <c r="B121" i="23"/>
  <c r="B117" i="23"/>
  <c r="E110" i="23"/>
  <c r="C164" i="23"/>
  <c r="C170" i="23"/>
  <c r="B126" i="23"/>
  <c r="C83" i="23"/>
  <c r="D72" i="23"/>
  <c r="D131" i="23"/>
  <c r="D153" i="23"/>
  <c r="D146" i="23"/>
  <c r="D139" i="23"/>
  <c r="C105" i="23"/>
  <c r="C98" i="23"/>
  <c r="C155" i="23"/>
  <c r="E66" i="23"/>
  <c r="D56" i="23"/>
  <c r="B135" i="23"/>
  <c r="E51" i="23"/>
  <c r="E13" i="23"/>
  <c r="E5" i="23"/>
  <c r="B4" i="23"/>
  <c r="E135" i="23"/>
  <c r="E128" i="23"/>
  <c r="D14" i="23"/>
  <c r="B20" i="23"/>
  <c r="B69" i="23"/>
  <c r="B106" i="23"/>
  <c r="E107" i="23"/>
  <c r="C52" i="23"/>
  <c r="C62" i="23"/>
  <c r="C55" i="23"/>
  <c r="E15" i="23"/>
  <c r="E8" i="23"/>
  <c r="E65" i="23"/>
  <c r="D16" i="23"/>
  <c r="C40" i="23"/>
  <c r="C141" i="23"/>
  <c r="C117" i="23"/>
  <c r="B11" i="23"/>
  <c r="E156" i="23"/>
  <c r="E149" i="23"/>
  <c r="E142" i="23"/>
  <c r="D108" i="23"/>
  <c r="D101" i="23"/>
  <c r="D158" i="23"/>
  <c r="B164" i="23"/>
  <c r="B166" i="23"/>
  <c r="C88" i="23"/>
  <c r="B24" i="23"/>
  <c r="B97" i="23"/>
  <c r="C14" i="23"/>
  <c r="C7" i="23"/>
  <c r="D171" i="23"/>
  <c r="C137" i="23"/>
  <c r="E17" i="23"/>
  <c r="E10" i="23"/>
  <c r="D23" i="23"/>
  <c r="B167" i="23"/>
  <c r="C165" i="23"/>
  <c r="C22" i="23"/>
  <c r="C15" i="23"/>
  <c r="C8" i="23"/>
  <c r="C145" i="23"/>
  <c r="E25" i="23"/>
  <c r="E27" i="23"/>
  <c r="D55" i="23"/>
  <c r="C44" i="23"/>
  <c r="B50" i="23"/>
  <c r="D73" i="23"/>
  <c r="D66" i="23"/>
  <c r="D59" i="23"/>
  <c r="C25" i="23"/>
  <c r="C18" i="23"/>
  <c r="C75" i="23"/>
  <c r="B82" i="23"/>
  <c r="B19" i="23"/>
  <c r="B55" i="23"/>
  <c r="B112" i="23"/>
  <c r="E60" i="23"/>
  <c r="E74" i="23"/>
  <c r="B155" i="23"/>
  <c r="D76" i="23"/>
  <c r="B169" i="23"/>
  <c r="B59" i="23"/>
  <c r="B58" i="23"/>
  <c r="C166" i="23"/>
  <c r="B130" i="23"/>
  <c r="C97" i="23"/>
  <c r="C46" i="23"/>
  <c r="C39" i="23"/>
  <c r="C32" i="23"/>
  <c r="C169" i="23"/>
  <c r="E49" i="23"/>
  <c r="E123" i="23"/>
  <c r="D151" i="23"/>
  <c r="C108" i="23"/>
  <c r="D40" i="23"/>
  <c r="E154" i="23"/>
  <c r="E76" i="23"/>
  <c r="E69" i="23"/>
  <c r="E62" i="23"/>
  <c r="D28" i="23"/>
  <c r="D21" i="23"/>
  <c r="D78" i="23"/>
  <c r="B84" i="23"/>
  <c r="B133" i="23"/>
  <c r="E138" i="23"/>
  <c r="C21" i="23"/>
  <c r="B17" i="23"/>
  <c r="C126" i="23"/>
  <c r="C119" i="23"/>
  <c r="E79" i="23"/>
  <c r="E72" i="23"/>
  <c r="E129" i="23"/>
  <c r="C80" i="23"/>
  <c r="B54" i="23"/>
  <c r="B35" i="23"/>
  <c r="D7" i="23"/>
  <c r="D49" i="23"/>
  <c r="D42" i="23"/>
  <c r="D35" i="23"/>
  <c r="D172" i="23"/>
  <c r="D165" i="23"/>
  <c r="C51" i="23"/>
  <c r="C29" i="23"/>
  <c r="E122" i="23"/>
  <c r="B31" i="23"/>
  <c r="B88" i="23"/>
  <c r="B161" i="23"/>
  <c r="C78" i="23"/>
  <c r="C71" i="23"/>
  <c r="E31" i="23"/>
  <c r="E24" i="23"/>
  <c r="E81" i="23"/>
  <c r="D80" i="23"/>
  <c r="C84" i="23"/>
  <c r="C2" i="23"/>
  <c r="B42" i="23"/>
  <c r="B99" i="23"/>
  <c r="C86" i="23"/>
  <c r="C79" i="23"/>
  <c r="E39" i="23"/>
  <c r="E32" i="23"/>
  <c r="E89" i="23"/>
  <c r="D112" i="23"/>
  <c r="C104" i="23"/>
  <c r="B14" i="23"/>
  <c r="B74" i="23"/>
  <c r="E18" i="23"/>
  <c r="D137" i="23"/>
  <c r="D130" i="23"/>
  <c r="D123" i="23"/>
  <c r="C89" i="23"/>
  <c r="C82" i="23"/>
  <c r="C139" i="23"/>
  <c r="B147" i="23"/>
  <c r="E163" i="23"/>
  <c r="B119" i="23"/>
  <c r="E53" i="23"/>
  <c r="D128" i="23"/>
  <c r="B122" i="23"/>
  <c r="D69" i="23"/>
  <c r="B66" i="23"/>
  <c r="D17" i="23"/>
  <c r="C160" i="23"/>
  <c r="D167" i="23"/>
  <c r="B75" i="23"/>
  <c r="E20" i="4"/>
  <c r="C90" i="23"/>
  <c r="E82" i="23"/>
  <c r="C95" i="23"/>
  <c r="B105" i="23"/>
  <c r="C38" i="23"/>
  <c r="B63" i="23"/>
  <c r="E46" i="23"/>
  <c r="C16" i="23"/>
  <c r="E153" i="23"/>
  <c r="B29" i="23"/>
  <c r="B152" i="23"/>
  <c r="D106" i="23"/>
  <c r="E136" i="23"/>
  <c r="B148" i="23"/>
  <c r="C4" i="23"/>
  <c r="C110" i="23"/>
  <c r="B43" i="1" l="1"/>
  <c r="D30" i="1"/>
  <c r="C20" i="1"/>
  <c r="B14" i="1"/>
  <c r="D16" i="1" s="1"/>
  <c r="P1" i="2" s="1"/>
  <c r="B10" i="1"/>
  <c r="C34" i="1" l="1"/>
  <c r="B44" i="1"/>
  <c r="B21" i="1"/>
  <c r="D21" i="1" s="1"/>
  <c r="C33" i="1"/>
  <c r="D20" i="1"/>
  <c r="R17" i="2" s="1"/>
  <c r="B22" i="1"/>
  <c r="D33" i="1"/>
  <c r="N7" i="2"/>
  <c r="D14" i="4" l="1"/>
  <c r="O7" i="2"/>
  <c r="P7" i="2" s="1"/>
  <c r="R16" i="2"/>
  <c r="N10" i="2"/>
  <c r="O10" i="2" s="1"/>
  <c r="P10" i="2" s="1"/>
  <c r="N9" i="2"/>
  <c r="O9" i="2" s="1"/>
  <c r="P9" i="2" s="1"/>
  <c r="N15" i="2"/>
  <c r="O15" i="2" s="1"/>
  <c r="P15" i="2" s="1"/>
  <c r="X5" i="3"/>
  <c r="AV4" i="3"/>
  <c r="B30" i="1"/>
  <c r="C30" i="1" s="1"/>
  <c r="AP4" i="3"/>
  <c r="N11" i="2"/>
  <c r="O11" i="2" s="1"/>
  <c r="P11" i="2" s="1"/>
  <c r="X3" i="3"/>
  <c r="M4" i="3"/>
  <c r="X4" i="3"/>
  <c r="N12" i="2"/>
  <c r="M5" i="3"/>
  <c r="M3" i="3"/>
  <c r="BB4" i="3"/>
  <c r="AV5" i="3"/>
  <c r="AV3" i="3"/>
  <c r="N8" i="2"/>
  <c r="O8" i="2" s="1"/>
  <c r="P8" i="2" s="1"/>
  <c r="B20" i="1"/>
  <c r="N14" i="2"/>
  <c r="C22" i="1"/>
  <c r="D22" i="1" s="1"/>
  <c r="T4" i="2"/>
  <c r="O4" i="2" l="1"/>
  <c r="O12" i="2"/>
  <c r="P12" i="2" s="1"/>
  <c r="N3" i="2"/>
  <c r="N4" i="2"/>
  <c r="O14" i="2"/>
  <c r="P14" i="2" s="1"/>
  <c r="P4" i="2"/>
  <c r="L5" i="2"/>
  <c r="K5" i="2"/>
  <c r="O3" i="3"/>
  <c r="O4" i="3"/>
  <c r="M6" i="3"/>
  <c r="Q15" i="2"/>
  <c r="S15" i="2" s="1"/>
  <c r="U5" i="2"/>
  <c r="T5" i="2"/>
  <c r="O5" i="3"/>
  <c r="AV6" i="3"/>
  <c r="X6" i="3"/>
  <c r="O3" i="2" l="1"/>
  <c r="O5" i="2" s="1"/>
  <c r="X12" i="2"/>
  <c r="Q7" i="2"/>
  <c r="N5" i="2"/>
  <c r="O6" i="3"/>
  <c r="V15" i="2"/>
  <c r="W15" i="2" s="1"/>
  <c r="R15" i="2"/>
  <c r="X15" i="2"/>
  <c r="X14" i="2"/>
  <c r="X3" i="2" l="1"/>
  <c r="P3" i="2"/>
  <c r="Q12" i="2"/>
  <c r="Q14" i="2"/>
  <c r="X7" i="2"/>
  <c r="V7" i="2"/>
  <c r="W7" i="2" s="1"/>
  <c r="S7" i="2"/>
  <c r="R7" i="2"/>
  <c r="Y15" i="2"/>
  <c r="Q11" i="2"/>
  <c r="X11" i="2" s="1"/>
  <c r="V12" i="2" l="1"/>
  <c r="W12" i="2" s="1"/>
  <c r="Q3" i="2"/>
  <c r="S12" i="2"/>
  <c r="R12" i="2"/>
  <c r="Y7" i="2"/>
  <c r="V14" i="2"/>
  <c r="W14" i="2" s="1"/>
  <c r="R14" i="2"/>
  <c r="S14" i="2"/>
  <c r="B24" i="1"/>
  <c r="R11" i="2"/>
  <c r="V11" i="2"/>
  <c r="W11" i="2" s="1"/>
  <c r="S11" i="2"/>
  <c r="S3" i="2" l="1"/>
  <c r="R3" i="2"/>
  <c r="V3" i="2"/>
  <c r="Y12" i="2"/>
  <c r="Y14" i="2"/>
  <c r="Y11" i="2"/>
  <c r="W3" i="2" l="1"/>
  <c r="Q8" i="2"/>
  <c r="D24" i="1"/>
  <c r="S8" i="2" l="1"/>
  <c r="V8" i="2"/>
  <c r="W8" i="2" s="1"/>
  <c r="R8" i="2"/>
  <c r="X8" i="2"/>
  <c r="C24" i="1"/>
  <c r="Q13" i="2" l="1"/>
  <c r="R13" i="2" s="1"/>
  <c r="Y8" i="2"/>
  <c r="V13" i="2" l="1"/>
  <c r="W13" i="2" s="1"/>
  <c r="X13" i="2"/>
  <c r="S13" i="2"/>
  <c r="Y13" i="2" l="1"/>
  <c r="BH9" i="3" l="1"/>
  <c r="BG9" i="3"/>
  <c r="BI9" i="3" s="1"/>
  <c r="BJ9" i="3" s="1"/>
  <c r="BG12" i="3"/>
  <c r="BI12" i="3" s="1"/>
  <c r="BJ12" i="3" s="1"/>
  <c r="BH12" i="3"/>
  <c r="BG8" i="3"/>
  <c r="BH8" i="3"/>
  <c r="BH11" i="3"/>
  <c r="BG11" i="3"/>
  <c r="BI11" i="3" s="1"/>
  <c r="BJ11" i="3" s="1"/>
  <c r="BH10" i="3"/>
  <c r="BG10" i="3"/>
  <c r="BI10" i="3" s="1"/>
  <c r="BJ10" i="3" s="1"/>
  <c r="BG134" i="3" l="1"/>
  <c r="BI134" i="3" s="1"/>
  <c r="BJ134" i="3" s="1"/>
  <c r="BH134" i="3"/>
  <c r="BH102" i="3"/>
  <c r="BG102" i="3"/>
  <c r="BI102" i="3" s="1"/>
  <c r="BJ102" i="3" s="1"/>
  <c r="BH106" i="3"/>
  <c r="BG106" i="3"/>
  <c r="BI106" i="3" s="1"/>
  <c r="BJ106" i="3" s="1"/>
  <c r="BG51" i="3"/>
  <c r="BI51" i="3" s="1"/>
  <c r="BJ51" i="3" s="1"/>
  <c r="BH51" i="3"/>
  <c r="BH126" i="3"/>
  <c r="BG126" i="3"/>
  <c r="BI126" i="3" s="1"/>
  <c r="BJ126" i="3" s="1"/>
  <c r="BH115" i="3"/>
  <c r="BG115" i="3"/>
  <c r="BI115" i="3" s="1"/>
  <c r="BJ115" i="3" s="1"/>
  <c r="BH129" i="3"/>
  <c r="BG129" i="3"/>
  <c r="BI129" i="3" s="1"/>
  <c r="BJ129" i="3" s="1"/>
  <c r="BI8" i="3"/>
  <c r="BG128" i="3"/>
  <c r="BI128" i="3" s="1"/>
  <c r="BJ128" i="3" s="1"/>
  <c r="BH128" i="3"/>
  <c r="BH74" i="3"/>
  <c r="BG74" i="3"/>
  <c r="BI74" i="3" s="1"/>
  <c r="BJ74" i="3" s="1"/>
  <c r="BG117" i="3"/>
  <c r="BI117" i="3" s="1"/>
  <c r="BJ117" i="3" s="1"/>
  <c r="BH117" i="3"/>
  <c r="BG119" i="3"/>
  <c r="BI119" i="3" s="1"/>
  <c r="BJ119" i="3" s="1"/>
  <c r="BH119" i="3"/>
  <c r="BH122" i="3"/>
  <c r="BG122" i="3"/>
  <c r="BI122" i="3" s="1"/>
  <c r="BJ122" i="3" s="1"/>
  <c r="BG127" i="3"/>
  <c r="BI127" i="3" s="1"/>
  <c r="BJ127" i="3" s="1"/>
  <c r="BH127" i="3"/>
  <c r="BG123" i="3"/>
  <c r="BI123" i="3" s="1"/>
  <c r="BJ123" i="3" s="1"/>
  <c r="BH123" i="3"/>
  <c r="BH109" i="3"/>
  <c r="BG109" i="3"/>
  <c r="BI109" i="3" s="1"/>
  <c r="BJ109" i="3" s="1"/>
  <c r="BG116" i="3"/>
  <c r="BI116" i="3" s="1"/>
  <c r="BJ116" i="3" s="1"/>
  <c r="BH116" i="3"/>
  <c r="BH124" i="3"/>
  <c r="BG124" i="3"/>
  <c r="BI124" i="3" s="1"/>
  <c r="BJ124" i="3" s="1"/>
  <c r="BG97" i="3"/>
  <c r="BI97" i="3" s="1"/>
  <c r="BJ97" i="3" s="1"/>
  <c r="BH97" i="3"/>
  <c r="BG69" i="3"/>
  <c r="BI69" i="3" s="1"/>
  <c r="BJ69" i="3" s="1"/>
  <c r="BH69" i="3"/>
  <c r="BJ8" i="3" l="1"/>
  <c r="W3" i="3" l="1"/>
  <c r="W5" i="3"/>
  <c r="W4" i="3"/>
  <c r="W6" i="3" l="1"/>
  <c r="Y5" i="3"/>
  <c r="Y3" i="3"/>
  <c r="Y4" i="3"/>
  <c r="Y6" i="3" l="1"/>
  <c r="L4" i="3" l="1"/>
  <c r="L5" i="3"/>
  <c r="L3" i="3"/>
  <c r="L6" i="3" l="1"/>
  <c r="P5" i="3"/>
  <c r="P4" i="3"/>
  <c r="Q4" i="3"/>
  <c r="P3" i="3"/>
  <c r="P6" i="3" l="1"/>
  <c r="Q3" i="3"/>
  <c r="Q10" i="2" l="1"/>
  <c r="V10" i="2" s="1"/>
  <c r="W10" i="2" s="1"/>
  <c r="P5" i="2"/>
  <c r="Q9" i="2"/>
  <c r="Q4" i="2" l="1"/>
  <c r="Q5" i="2" s="1"/>
  <c r="R9" i="2"/>
  <c r="R10" i="2"/>
  <c r="B25" i="1"/>
  <c r="B26" i="1" s="1"/>
  <c r="B27" i="1" s="1"/>
  <c r="S9" i="2"/>
  <c r="V9" i="2"/>
  <c r="X9" i="2"/>
  <c r="Y10" i="2"/>
  <c r="S10" i="2"/>
  <c r="X10" i="2"/>
  <c r="V4" i="2" l="1"/>
  <c r="W9" i="2"/>
  <c r="W4" i="2" s="1"/>
  <c r="X4" i="2"/>
  <c r="X5" i="2" s="1"/>
  <c r="S4" i="2"/>
  <c r="S5" i="2" s="1"/>
  <c r="R4" i="2"/>
  <c r="R5" i="2" s="1"/>
  <c r="Y9" i="2"/>
  <c r="W5" i="2" l="1"/>
  <c r="V5" i="2"/>
  <c r="D25" i="1"/>
  <c r="D26" i="1" s="1"/>
  <c r="D27" i="1" s="1"/>
  <c r="B15" i="1" l="1"/>
  <c r="D29" i="1" s="1"/>
  <c r="D31" i="1" s="1"/>
  <c r="D32" i="1" s="1"/>
  <c r="C25" i="1"/>
  <c r="C26" i="1" s="1"/>
  <c r="C27" i="1" s="1"/>
  <c r="B37" i="1" l="1"/>
  <c r="B29" i="1"/>
  <c r="B31" i="1" s="1"/>
  <c r="B32" i="1" s="1"/>
  <c r="B34" i="1" s="1"/>
  <c r="B36" i="1" l="1"/>
  <c r="B38" i="1" s="1"/>
  <c r="C29" i="1"/>
  <c r="C31" i="1" l="1"/>
  <c r="C32" i="1" s="1"/>
  <c r="C32" i="4" l="1"/>
  <c r="C31" i="4"/>
  <c r="C33" i="4"/>
  <c r="BH58" i="3" l="1"/>
  <c r="BG111" i="3"/>
  <c r="BI111" i="3" s="1"/>
  <c r="BJ111" i="3" s="1"/>
  <c r="BH31" i="3"/>
  <c r="BG31" i="3"/>
  <c r="BI31" i="3" s="1"/>
  <c r="BJ31" i="3" s="1"/>
  <c r="BH16" i="3"/>
  <c r="BG16" i="3"/>
  <c r="BH15" i="3"/>
  <c r="BG15" i="3"/>
  <c r="BI15" i="3" s="1"/>
  <c r="BJ15" i="3" s="1"/>
  <c r="BH130" i="3"/>
  <c r="BG130" i="3"/>
  <c r="BI130" i="3" s="1"/>
  <c r="BJ130" i="3" s="1"/>
  <c r="BH47" i="3"/>
  <c r="BG47" i="3"/>
  <c r="BI47" i="3" s="1"/>
  <c r="BJ47" i="3" s="1"/>
  <c r="BH44" i="3"/>
  <c r="BG44" i="3"/>
  <c r="BI44" i="3" s="1"/>
  <c r="BJ44" i="3" s="1"/>
  <c r="BH34" i="3"/>
  <c r="BG34" i="3"/>
  <c r="BI34" i="3" s="1"/>
  <c r="BJ34" i="3" s="1"/>
  <c r="BH30" i="3"/>
  <c r="BG30" i="3"/>
  <c r="BI30" i="3" s="1"/>
  <c r="BJ30" i="3" s="1"/>
  <c r="BH41" i="3"/>
  <c r="BG41" i="3"/>
  <c r="BI41" i="3" s="1"/>
  <c r="BJ41" i="3" s="1"/>
  <c r="BH25" i="3"/>
  <c r="BG25" i="3"/>
  <c r="BI25" i="3" s="1"/>
  <c r="BJ25" i="3" s="1"/>
  <c r="BH40" i="3"/>
  <c r="BG40" i="3"/>
  <c r="BI40" i="3" s="1"/>
  <c r="BJ40" i="3" s="1"/>
  <c r="BH43" i="3"/>
  <c r="BG43" i="3"/>
  <c r="BI43" i="3" s="1"/>
  <c r="BJ43" i="3" s="1"/>
  <c r="BH17" i="3"/>
  <c r="BG17" i="3"/>
  <c r="BI17" i="3" s="1"/>
  <c r="BJ17" i="3" s="1"/>
  <c r="BH131" i="3"/>
  <c r="BG131" i="3"/>
  <c r="BI131" i="3" s="1"/>
  <c r="BJ131" i="3" s="1"/>
  <c r="BH42" i="3"/>
  <c r="BG42" i="3"/>
  <c r="BI42" i="3" s="1"/>
  <c r="BJ42" i="3" s="1"/>
  <c r="BH27" i="3"/>
  <c r="BG27" i="3"/>
  <c r="BI27" i="3" s="1"/>
  <c r="BJ27" i="3" s="1"/>
  <c r="BH18" i="3"/>
  <c r="BG18" i="3"/>
  <c r="BI18" i="3" s="1"/>
  <c r="BJ18" i="3" s="1"/>
  <c r="BH19" i="3"/>
  <c r="BG19" i="3"/>
  <c r="BI19" i="3" s="1"/>
  <c r="BJ19" i="3" s="1"/>
  <c r="BH38" i="3"/>
  <c r="BG38" i="3"/>
  <c r="BI38" i="3" s="1"/>
  <c r="BJ38" i="3" s="1"/>
  <c r="BH39" i="3"/>
  <c r="BG39" i="3"/>
  <c r="BI39" i="3" s="1"/>
  <c r="BJ39" i="3" s="1"/>
  <c r="BH37" i="3"/>
  <c r="BG37" i="3"/>
  <c r="BI37" i="3" s="1"/>
  <c r="BJ37" i="3" s="1"/>
  <c r="BH20" i="3"/>
  <c r="BG20" i="3"/>
  <c r="BI20" i="3" s="1"/>
  <c r="BJ20" i="3" s="1"/>
  <c r="C26" i="4" l="1"/>
  <c r="C28" i="4"/>
  <c r="C29" i="4"/>
  <c r="C27" i="4"/>
  <c r="C30" i="4"/>
  <c r="BH23" i="3"/>
  <c r="BG13" i="3"/>
  <c r="BI13" i="3" s="1"/>
  <c r="BG35" i="3"/>
  <c r="BI35" i="3" s="1"/>
  <c r="BJ35" i="3" s="1"/>
  <c r="BH36" i="3"/>
  <c r="BH82" i="3"/>
  <c r="BG95" i="3"/>
  <c r="BI95" i="3" s="1"/>
  <c r="BJ95" i="3" s="1"/>
  <c r="BH86" i="3"/>
  <c r="BG86" i="3"/>
  <c r="BI86" i="3" s="1"/>
  <c r="BJ86" i="3" s="1"/>
  <c r="BG70" i="3"/>
  <c r="BI70" i="3" s="1"/>
  <c r="BJ70" i="3" s="1"/>
  <c r="BH90" i="3"/>
  <c r="BG105" i="3"/>
  <c r="BI105" i="3" s="1"/>
  <c r="BJ105" i="3" s="1"/>
  <c r="BG71" i="3"/>
  <c r="BI71" i="3" s="1"/>
  <c r="BJ71" i="3" s="1"/>
  <c r="BH71" i="3"/>
  <c r="BH55" i="3"/>
  <c r="BG55" i="3"/>
  <c r="BI55" i="3" s="1"/>
  <c r="BJ55" i="3" s="1"/>
  <c r="BG57" i="3"/>
  <c r="BI57" i="3" s="1"/>
  <c r="BJ57" i="3" s="1"/>
  <c r="BH57" i="3"/>
  <c r="AP5" i="3"/>
  <c r="BG89" i="3"/>
  <c r="BI89" i="3" s="1"/>
  <c r="BJ89" i="3" s="1"/>
  <c r="BH89" i="3"/>
  <c r="BG50" i="3"/>
  <c r="BI50" i="3" s="1"/>
  <c r="BJ50" i="3" s="1"/>
  <c r="BH50" i="3"/>
  <c r="BH92" i="3"/>
  <c r="BG92" i="3"/>
  <c r="BI92" i="3" s="1"/>
  <c r="BJ92" i="3" s="1"/>
  <c r="BI16" i="3"/>
  <c r="BH24" i="3" l="1"/>
  <c r="BG24" i="3"/>
  <c r="BI24" i="3" s="1"/>
  <c r="BJ24" i="3" s="1"/>
  <c r="BH14" i="3"/>
  <c r="BG14" i="3"/>
  <c r="BI14" i="3" s="1"/>
  <c r="BJ14" i="3" s="1"/>
  <c r="BG77" i="3"/>
  <c r="BI77" i="3" s="1"/>
  <c r="BJ77" i="3" s="1"/>
  <c r="BH56" i="3"/>
  <c r="BG45" i="3"/>
  <c r="BI45" i="3" s="1"/>
  <c r="BJ45" i="3" s="1"/>
  <c r="BG72" i="3"/>
  <c r="BI72" i="3" s="1"/>
  <c r="BJ72" i="3" s="1"/>
  <c r="BH72" i="3"/>
  <c r="BH28" i="3"/>
  <c r="BG28" i="3"/>
  <c r="BI28" i="3" s="1"/>
  <c r="BJ28" i="3" s="1"/>
  <c r="BG53" i="3"/>
  <c r="BI53" i="3" s="1"/>
  <c r="BJ53" i="3" s="1"/>
  <c r="BH53" i="3"/>
  <c r="BG120" i="3"/>
  <c r="BI120" i="3" s="1"/>
  <c r="BJ120" i="3" s="1"/>
  <c r="BH120" i="3"/>
  <c r="BG87" i="3"/>
  <c r="BI87" i="3" s="1"/>
  <c r="BJ87" i="3" s="1"/>
  <c r="BH87" i="3"/>
  <c r="BH54" i="3"/>
  <c r="BG54" i="3"/>
  <c r="BI54" i="3" s="1"/>
  <c r="BJ54" i="3" s="1"/>
  <c r="BG48" i="3"/>
  <c r="BI48" i="3" s="1"/>
  <c r="BJ48" i="3" s="1"/>
  <c r="BH48" i="3"/>
  <c r="BH101" i="3"/>
  <c r="BG101" i="3"/>
  <c r="BI101" i="3" s="1"/>
  <c r="BJ101" i="3" s="1"/>
  <c r="BH76" i="3"/>
  <c r="BG76" i="3"/>
  <c r="BI76" i="3" s="1"/>
  <c r="BJ76" i="3" s="1"/>
  <c r="BH29" i="3"/>
  <c r="BG29" i="3"/>
  <c r="BI29" i="3" s="1"/>
  <c r="BJ29" i="3" s="1"/>
  <c r="BH91" i="3"/>
  <c r="BG91" i="3"/>
  <c r="BI91" i="3" s="1"/>
  <c r="BJ91" i="3" s="1"/>
  <c r="BG94" i="3"/>
  <c r="BI94" i="3" s="1"/>
  <c r="BJ94" i="3" s="1"/>
  <c r="BH94" i="3"/>
  <c r="BH121" i="3"/>
  <c r="BG121" i="3"/>
  <c r="BI121" i="3" s="1"/>
  <c r="BJ121" i="3" s="1"/>
  <c r="BH67" i="3"/>
  <c r="BG67" i="3"/>
  <c r="BI67" i="3" s="1"/>
  <c r="BJ67" i="3" s="1"/>
  <c r="BG104" i="3"/>
  <c r="BI104" i="3" s="1"/>
  <c r="BJ104" i="3" s="1"/>
  <c r="BH104" i="3"/>
  <c r="BH3" i="3"/>
  <c r="BG3" i="3"/>
  <c r="BI3" i="3"/>
  <c r="BJ16" i="3"/>
  <c r="BJ13" i="3"/>
  <c r="BB5" i="3" l="1"/>
  <c r="C25" i="4" l="1"/>
  <c r="C23" i="4"/>
  <c r="C24" i="4"/>
  <c r="C22" i="4"/>
  <c r="AG4" i="3" l="1"/>
  <c r="AG5" i="3"/>
  <c r="BH13" i="3" l="1"/>
  <c r="BJ3" i="3" l="1"/>
  <c r="AU3" i="3" l="1"/>
  <c r="AW5" i="3"/>
  <c r="AT5" i="3"/>
  <c r="AU4" i="3"/>
  <c r="AW3" i="3"/>
  <c r="AT3" i="3"/>
  <c r="AW4" i="3"/>
  <c r="AT4" i="3"/>
  <c r="AU5" i="3"/>
  <c r="AT6" i="3" l="1"/>
  <c r="AW6" i="3"/>
  <c r="AU6" i="3"/>
  <c r="E50" i="1" l="1"/>
  <c r="E51" i="1"/>
  <c r="V3" i="3"/>
  <c r="E52" i="1"/>
  <c r="E49" i="1"/>
  <c r="E48" i="1"/>
  <c r="V4" i="3"/>
  <c r="V5" i="3"/>
  <c r="V6" i="3" l="1"/>
  <c r="Z5" i="3"/>
  <c r="Z4" i="3"/>
  <c r="E53" i="1"/>
  <c r="D48" i="1" s="1"/>
  <c r="Z3" i="3"/>
  <c r="Z6" i="3" l="1"/>
  <c r="D52" i="1"/>
  <c r="B50" i="1"/>
  <c r="B48" i="1"/>
  <c r="B52" i="1"/>
  <c r="D50" i="1"/>
  <c r="B49" i="1"/>
  <c r="D49" i="1"/>
  <c r="D51" i="1"/>
  <c r="B51" i="1"/>
  <c r="D53" i="1" l="1"/>
  <c r="B53" i="1"/>
  <c r="C174" i="23" l="1"/>
  <c r="C175" i="23"/>
  <c r="C176" i="23"/>
  <c r="C177" i="23"/>
  <c r="C178" i="23"/>
  <c r="C180" i="23"/>
  <c r="C181" i="23"/>
  <c r="C179" i="23"/>
  <c r="K175" i="3" l="1"/>
  <c r="D181" i="23"/>
  <c r="K170" i="3"/>
  <c r="D176" i="23"/>
  <c r="K174" i="3"/>
  <c r="D180" i="23"/>
  <c r="K171" i="3"/>
  <c r="D177" i="23"/>
  <c r="D175" i="23"/>
  <c r="K169" i="3"/>
  <c r="K172" i="3"/>
  <c r="D178" i="23"/>
  <c r="D179" i="23"/>
  <c r="K173" i="3"/>
  <c r="D174" i="23"/>
  <c r="K168" i="3"/>
  <c r="Q5" i="3" l="1"/>
  <c r="Q6" i="3" s="1"/>
  <c r="BH168" i="3"/>
  <c r="BG168" i="3"/>
  <c r="BI168" i="3" s="1"/>
  <c r="BJ168" i="3" s="1"/>
  <c r="BH169" i="3"/>
  <c r="BG169" i="3"/>
  <c r="BI169" i="3" s="1"/>
  <c r="BJ169" i="3" s="1"/>
  <c r="BG173" i="3"/>
  <c r="BI173" i="3" s="1"/>
  <c r="BJ173" i="3" s="1"/>
  <c r="BH173" i="3"/>
  <c r="BH171" i="3"/>
  <c r="BG171" i="3"/>
  <c r="BI171" i="3" s="1"/>
  <c r="BJ171" i="3" s="1"/>
  <c r="BG170" i="3"/>
  <c r="BI170" i="3" s="1"/>
  <c r="BJ170" i="3" s="1"/>
  <c r="BH170" i="3"/>
  <c r="BH175" i="3"/>
  <c r="BG175" i="3"/>
  <c r="BI175" i="3" s="1"/>
  <c r="BJ175" i="3" s="1"/>
  <c r="BH174" i="3"/>
  <c r="BG174" i="3"/>
  <c r="BI174" i="3" s="1"/>
  <c r="BJ174" i="3" s="1"/>
  <c r="BH172" i="3"/>
  <c r="BG172" i="3"/>
  <c r="BI172" i="3" s="1"/>
  <c r="BJ172" i="3" s="1"/>
  <c r="R6" i="3" l="1"/>
  <c r="S4" i="3"/>
  <c r="S3" i="3" l="1"/>
  <c r="T4" i="3"/>
  <c r="T3" i="3"/>
  <c r="S5" i="3"/>
  <c r="T5" i="3"/>
  <c r="U4" i="3"/>
  <c r="U5" i="3" l="1"/>
  <c r="U3" i="3"/>
  <c r="S6" i="3"/>
  <c r="T6" i="3"/>
  <c r="AB3" i="3"/>
  <c r="AA5" i="3"/>
  <c r="AB4" i="3"/>
  <c r="AA4" i="3"/>
  <c r="AA3" i="3"/>
  <c r="U6" i="3" l="1"/>
  <c r="AA6" i="3"/>
  <c r="AC3" i="3"/>
  <c r="AC5" i="3"/>
  <c r="AC4" i="3"/>
  <c r="AB5" i="3"/>
  <c r="AB6" i="3" s="1"/>
  <c r="AC6" i="3" l="1"/>
  <c r="AD4" i="3" l="1"/>
  <c r="AD5" i="3"/>
  <c r="AD3" i="3"/>
  <c r="AD6" i="3" l="1"/>
  <c r="AF5" i="3"/>
  <c r="AE5" i="3"/>
  <c r="AE3" i="3"/>
  <c r="AE4" i="3"/>
  <c r="AE6" i="3" l="1"/>
  <c r="AF4" i="3"/>
  <c r="B41" i="1" s="1"/>
  <c r="AH5" i="3"/>
  <c r="AH4" i="3"/>
  <c r="AF3" i="3"/>
  <c r="AF6" i="3" l="1"/>
  <c r="B40" i="1"/>
  <c r="AI5" i="3"/>
  <c r="AN4" i="3"/>
  <c r="AJ4" i="3"/>
  <c r="AI4" i="3"/>
  <c r="AJ5" i="3" l="1"/>
  <c r="AN5" i="3"/>
  <c r="B42" i="1"/>
  <c r="C41" i="1"/>
  <c r="AK5" i="3"/>
  <c r="AK4" i="3"/>
  <c r="C42" i="1" l="1"/>
  <c r="G52" i="1"/>
  <c r="G48" i="1"/>
  <c r="G50" i="1"/>
  <c r="G51" i="1"/>
  <c r="G49" i="1"/>
  <c r="G53" i="1" l="1"/>
  <c r="AG3" i="3" l="1"/>
  <c r="AG6" i="3" s="1"/>
  <c r="AH3" i="3"/>
  <c r="AH6" i="3" s="1"/>
  <c r="AN3" i="3" l="1"/>
  <c r="AN6" i="3" s="1"/>
  <c r="AJ3" i="3"/>
  <c r="AJ6" i="3" s="1"/>
  <c r="AI3" i="3"/>
  <c r="AI6" i="3" s="1"/>
  <c r="AK3" i="3" l="1"/>
  <c r="AK6" i="3" s="1"/>
  <c r="BH95" i="3" l="1"/>
  <c r="BH77" i="3"/>
  <c r="BG82" i="3"/>
  <c r="BI82" i="3" s="1"/>
  <c r="BJ82" i="3" s="1"/>
  <c r="AL4" i="3"/>
  <c r="AL5" i="3"/>
  <c r="I46" i="1"/>
  <c r="BG36" i="3"/>
  <c r="BI36" i="3" s="1"/>
  <c r="BJ36" i="3" s="1"/>
  <c r="BH111" i="3"/>
  <c r="BH35" i="3"/>
  <c r="BH45" i="3"/>
  <c r="BG90" i="3"/>
  <c r="BI90" i="3" s="1"/>
  <c r="BJ90" i="3" s="1"/>
  <c r="BG56" i="3"/>
  <c r="BI56" i="3" s="1"/>
  <c r="BJ56" i="3" s="1"/>
  <c r="AM2" i="3"/>
  <c r="D14" i="1" s="1"/>
  <c r="BG23" i="3"/>
  <c r="BI23" i="3" s="1"/>
  <c r="BJ23" i="3" s="1"/>
  <c r="AL3" i="3"/>
  <c r="BH70" i="3"/>
  <c r="BH105" i="3"/>
  <c r="BG58" i="3"/>
  <c r="BI58" i="3" s="1"/>
  <c r="BJ58" i="3" s="1"/>
  <c r="BG46" i="3" l="1"/>
  <c r="BI46" i="3" s="1"/>
  <c r="BJ46" i="3" s="1"/>
  <c r="BH46" i="3"/>
  <c r="BH177" i="3"/>
  <c r="BG177" i="3"/>
  <c r="BI177" i="3" s="1"/>
  <c r="BJ177" i="3" s="1"/>
  <c r="AO3" i="3"/>
  <c r="D18" i="1"/>
  <c r="D17" i="1"/>
  <c r="Q2" i="2" s="1"/>
  <c r="R1" i="2"/>
  <c r="S2" i="2" s="1"/>
  <c r="E23" i="4"/>
  <c r="E33" i="4"/>
  <c r="E27" i="4"/>
  <c r="E34" i="4"/>
  <c r="AM4" i="3"/>
  <c r="E24" i="4"/>
  <c r="AM3" i="3"/>
  <c r="E35" i="4"/>
  <c r="AM5" i="3"/>
  <c r="AO4" i="3"/>
  <c r="E31" i="4"/>
  <c r="I50" i="1"/>
  <c r="I51" i="1"/>
  <c r="I52" i="1"/>
  <c r="I49" i="1"/>
  <c r="I53" i="1"/>
  <c r="I48" i="1"/>
  <c r="E25" i="4"/>
  <c r="E30" i="4"/>
  <c r="E22" i="4"/>
  <c r="AL6" i="3"/>
  <c r="E28" i="4"/>
  <c r="E32" i="4"/>
  <c r="E36" i="4"/>
  <c r="AO5" i="3"/>
  <c r="AO6" i="3" l="1"/>
  <c r="AX3" i="3"/>
  <c r="AX200" i="3"/>
  <c r="AR3" i="3"/>
  <c r="BH64" i="3"/>
  <c r="BG64" i="3"/>
  <c r="BI64" i="3" s="1"/>
  <c r="BJ64" i="3" s="1"/>
  <c r="BH112" i="3"/>
  <c r="BG112" i="3"/>
  <c r="BI112" i="3" s="1"/>
  <c r="BJ112" i="3" s="1"/>
  <c r="BG33" i="3"/>
  <c r="BI33" i="3" s="1"/>
  <c r="BJ33" i="3" s="1"/>
  <c r="BH33" i="3"/>
  <c r="BH65" i="3"/>
  <c r="BG65" i="3"/>
  <c r="BI65" i="3" s="1"/>
  <c r="BJ65" i="3" s="1"/>
  <c r="BH98" i="3"/>
  <c r="BG98" i="3"/>
  <c r="BI98" i="3" s="1"/>
  <c r="BJ98" i="3" s="1"/>
  <c r="AX5" i="3"/>
  <c r="BH52" i="3"/>
  <c r="BG52" i="3"/>
  <c r="BI52" i="3" s="1"/>
  <c r="BJ52" i="3" s="1"/>
  <c r="BG93" i="3"/>
  <c r="BI93" i="3" s="1"/>
  <c r="BJ93" i="3" s="1"/>
  <c r="BH93" i="3"/>
  <c r="BH96" i="3"/>
  <c r="BG96" i="3"/>
  <c r="BI96" i="3" s="1"/>
  <c r="BJ96" i="3" s="1"/>
  <c r="BG114" i="3"/>
  <c r="BI114" i="3" s="1"/>
  <c r="BJ114" i="3" s="1"/>
  <c r="BH114" i="3"/>
  <c r="BH62" i="3"/>
  <c r="BG62" i="3"/>
  <c r="BI62" i="3" s="1"/>
  <c r="BJ62" i="3" s="1"/>
  <c r="AR5" i="3"/>
  <c r="BG110" i="3"/>
  <c r="BI110" i="3" s="1"/>
  <c r="BJ110" i="3" s="1"/>
  <c r="BH110" i="3"/>
  <c r="BH61" i="3"/>
  <c r="BG61" i="3"/>
  <c r="BI61" i="3" s="1"/>
  <c r="BJ61" i="3" s="1"/>
  <c r="BH118" i="3"/>
  <c r="BG118" i="3"/>
  <c r="BI118" i="3" s="1"/>
  <c r="BJ118" i="3" s="1"/>
  <c r="BH63" i="3"/>
  <c r="BG63" i="3"/>
  <c r="AR4" i="3"/>
  <c r="BG75" i="3"/>
  <c r="BI75" i="3" s="1"/>
  <c r="BJ75" i="3" s="1"/>
  <c r="BH75" i="3"/>
  <c r="BH21" i="3"/>
  <c r="BG21" i="3"/>
  <c r="BG99" i="3"/>
  <c r="BI99" i="3" s="1"/>
  <c r="BJ99" i="3" s="1"/>
  <c r="BH99" i="3"/>
  <c r="AP3" i="3"/>
  <c r="AP6" i="3" s="1"/>
  <c r="BH49" i="3"/>
  <c r="BG49" i="3"/>
  <c r="BI49" i="3" s="1"/>
  <c r="BJ49" i="3" s="1"/>
  <c r="BH113" i="3"/>
  <c r="BG113" i="3"/>
  <c r="BI113" i="3" s="1"/>
  <c r="BJ113" i="3" s="1"/>
  <c r="BG164" i="3"/>
  <c r="BI164" i="3" s="1"/>
  <c r="BJ164" i="3" s="1"/>
  <c r="BH164" i="3"/>
  <c r="E29" i="4"/>
  <c r="AX4" i="3"/>
  <c r="BG132" i="3"/>
  <c r="BI132" i="3" s="1"/>
  <c r="BJ132" i="3" s="1"/>
  <c r="BH132" i="3"/>
  <c r="BH78" i="3"/>
  <c r="BG78" i="3"/>
  <c r="BI78" i="3" s="1"/>
  <c r="BJ78" i="3" s="1"/>
  <c r="BH83" i="3"/>
  <c r="BG83" i="3"/>
  <c r="BI83" i="3" s="1"/>
  <c r="BJ83" i="3" s="1"/>
  <c r="BG22" i="3"/>
  <c r="BI22" i="3" s="1"/>
  <c r="BJ22" i="3" s="1"/>
  <c r="BH22" i="3"/>
  <c r="BH60" i="3"/>
  <c r="BG60" i="3"/>
  <c r="BI60" i="3" s="1"/>
  <c r="BJ60" i="3" s="1"/>
  <c r="AQ5" i="3"/>
  <c r="AS5" i="3"/>
  <c r="BH79" i="3"/>
  <c r="BG79" i="3"/>
  <c r="BI79" i="3" s="1"/>
  <c r="BJ79" i="3" s="1"/>
  <c r="BH59" i="3"/>
  <c r="BG59" i="3"/>
  <c r="BI59" i="3" s="1"/>
  <c r="BJ59" i="3" s="1"/>
  <c r="BH85" i="3"/>
  <c r="BG85" i="3"/>
  <c r="BI85" i="3" s="1"/>
  <c r="BJ85" i="3" s="1"/>
  <c r="BH66" i="3"/>
  <c r="BG66" i="3"/>
  <c r="BI66" i="3" s="1"/>
  <c r="BJ66" i="3" s="1"/>
  <c r="BG32" i="3"/>
  <c r="BI32" i="3" s="1"/>
  <c r="BJ32" i="3" s="1"/>
  <c r="BH32" i="3"/>
  <c r="BG103" i="3"/>
  <c r="BI103" i="3" s="1"/>
  <c r="BJ103" i="3" s="1"/>
  <c r="BH103" i="3"/>
  <c r="BG68" i="3"/>
  <c r="BI68" i="3" s="1"/>
  <c r="BJ68" i="3" s="1"/>
  <c r="BH68" i="3"/>
  <c r="AS4" i="3"/>
  <c r="BC4" i="3"/>
  <c r="AQ4" i="3"/>
  <c r="BH84" i="3"/>
  <c r="BG84" i="3"/>
  <c r="BI84" i="3" s="1"/>
  <c r="BJ84" i="3" s="1"/>
  <c r="BG107" i="3"/>
  <c r="BI107" i="3" s="1"/>
  <c r="BJ107" i="3" s="1"/>
  <c r="BH107" i="3"/>
  <c r="E26" i="4"/>
  <c r="BH162" i="3"/>
  <c r="BG162" i="3"/>
  <c r="BI162" i="3" s="1"/>
  <c r="BJ162" i="3" s="1"/>
  <c r="BG133" i="3"/>
  <c r="BI133" i="3" s="1"/>
  <c r="BJ133" i="3" s="1"/>
  <c r="BH133" i="3"/>
  <c r="BH108" i="3"/>
  <c r="BG108" i="3"/>
  <c r="BI108" i="3" s="1"/>
  <c r="BJ108" i="3" s="1"/>
  <c r="BH88" i="3"/>
  <c r="BG88" i="3"/>
  <c r="BI88" i="3" s="1"/>
  <c r="BJ88" i="3" s="1"/>
  <c r="BH80" i="3"/>
  <c r="BG80" i="3"/>
  <c r="BI80" i="3" s="1"/>
  <c r="BJ80" i="3" s="1"/>
  <c r="BH100" i="3"/>
  <c r="BG100" i="3"/>
  <c r="BI100" i="3" s="1"/>
  <c r="BJ100" i="3" s="1"/>
  <c r="BG73" i="3"/>
  <c r="BI73" i="3" s="1"/>
  <c r="BJ73" i="3" s="1"/>
  <c r="BH73" i="3"/>
  <c r="AM6" i="3"/>
  <c r="BG81" i="3"/>
  <c r="BI81" i="3" s="1"/>
  <c r="BJ81" i="3" s="1"/>
  <c r="BH81" i="3"/>
  <c r="BG26" i="3"/>
  <c r="BI26" i="3" s="1"/>
  <c r="BJ26" i="3" s="1"/>
  <c r="BH26" i="3"/>
  <c r="BH125" i="3"/>
  <c r="BG125" i="3"/>
  <c r="BI125" i="3" s="1"/>
  <c r="BJ125" i="3" s="1"/>
  <c r="F43" i="4" l="1"/>
  <c r="I2" i="4" s="1"/>
  <c r="AY4" i="3"/>
  <c r="BA4" i="3"/>
  <c r="AX6" i="3"/>
  <c r="AX1" i="3" s="1"/>
  <c r="BA3" i="3"/>
  <c r="AR6" i="3"/>
  <c r="AY3" i="3"/>
  <c r="AQ3" i="3"/>
  <c r="AQ6" i="3" s="1"/>
  <c r="AS3" i="3"/>
  <c r="AS6" i="3" s="1"/>
  <c r="BI21" i="3"/>
  <c r="BG5" i="3"/>
  <c r="BA5" i="3"/>
  <c r="BH5" i="3"/>
  <c r="E44" i="4"/>
  <c r="I1" i="4" s="1"/>
  <c r="AY5" i="3"/>
  <c r="BI63" i="3"/>
  <c r="BG4" i="3"/>
  <c r="BH4" i="3"/>
  <c r="AY6" i="3" l="1"/>
  <c r="BH6" i="3"/>
  <c r="BG6" i="3"/>
  <c r="I3" i="4"/>
  <c r="AZ4" i="3" s="1"/>
  <c r="AZ6" i="3" s="1"/>
  <c r="BA6" i="3"/>
  <c r="H46" i="1" s="1"/>
  <c r="H50" i="1" s="1"/>
  <c r="BJ63" i="3"/>
  <c r="BI4" i="3"/>
  <c r="BI5" i="3"/>
  <c r="BJ21" i="3"/>
  <c r="BI200" i="3"/>
  <c r="H52" i="1" l="1"/>
  <c r="H48" i="1"/>
  <c r="H49" i="1"/>
  <c r="H51" i="1"/>
  <c r="BI6" i="3"/>
  <c r="BJ4" i="3"/>
  <c r="BJ5" i="3"/>
  <c r="H53" i="1" l="1"/>
  <c r="BC5" i="3"/>
  <c r="BC3" i="3"/>
  <c r="BB3" i="3"/>
  <c r="BB6" i="3" s="1"/>
  <c r="BB2" i="3" s="1"/>
  <c r="BJ6" i="3"/>
  <c r="BK176" i="3" l="1"/>
  <c r="BK177" i="3"/>
  <c r="F183" i="23" s="1"/>
  <c r="F46" i="1"/>
  <c r="F49" i="1" s="1"/>
  <c r="BD6" i="3"/>
  <c r="BC6" i="3"/>
  <c r="BC1" i="3" s="1"/>
  <c r="BK50" i="3"/>
  <c r="F56" i="23" s="1"/>
  <c r="BK47" i="3"/>
  <c r="F53" i="23" s="1"/>
  <c r="BK152" i="3"/>
  <c r="F158" i="23" s="1"/>
  <c r="BK19" i="3"/>
  <c r="F25" i="23" s="1"/>
  <c r="BK143" i="3"/>
  <c r="F149" i="23" s="1"/>
  <c r="BK95" i="3"/>
  <c r="F101" i="23" s="1"/>
  <c r="BK136" i="3"/>
  <c r="F142" i="23" s="1"/>
  <c r="BK15" i="3"/>
  <c r="F21" i="23" s="1"/>
  <c r="BK120" i="3"/>
  <c r="F126" i="23" s="1"/>
  <c r="BK34" i="3"/>
  <c r="F40" i="23" s="1"/>
  <c r="BK86" i="3"/>
  <c r="F92" i="23" s="1"/>
  <c r="BK149" i="3"/>
  <c r="F155" i="23" s="1"/>
  <c r="BK41" i="3"/>
  <c r="F47" i="23" s="1"/>
  <c r="BK44" i="3"/>
  <c r="F50" i="23" s="1"/>
  <c r="BK94" i="3"/>
  <c r="F100" i="23" s="1"/>
  <c r="BK40" i="3"/>
  <c r="F46" i="23" s="1"/>
  <c r="BK141" i="3"/>
  <c r="F147" i="23" s="1"/>
  <c r="BK46" i="3"/>
  <c r="F52" i="23" s="1"/>
  <c r="BK140" i="3"/>
  <c r="F146" i="23" s="1"/>
  <c r="BK89" i="3"/>
  <c r="F95" i="23" s="1"/>
  <c r="BK145" i="3"/>
  <c r="F151" i="23" s="1"/>
  <c r="BK18" i="3"/>
  <c r="F24" i="23" s="1"/>
  <c r="BK57" i="3"/>
  <c r="F63" i="23" s="1"/>
  <c r="BK16" i="3"/>
  <c r="F22" i="23" s="1"/>
  <c r="BK8" i="3"/>
  <c r="F14" i="23" s="1"/>
  <c r="BK138" i="3"/>
  <c r="F144" i="23" s="1"/>
  <c r="BK13" i="3"/>
  <c r="F19" i="23" s="1"/>
  <c r="BK10" i="3"/>
  <c r="F16" i="23" s="1"/>
  <c r="BK111" i="3"/>
  <c r="F117" i="23" s="1"/>
  <c r="BK165" i="3"/>
  <c r="F171" i="23" s="1"/>
  <c r="BK115" i="3"/>
  <c r="F121" i="23" s="1"/>
  <c r="BK55" i="3"/>
  <c r="F61" i="23" s="1"/>
  <c r="BK117" i="3"/>
  <c r="F123" i="23" s="1"/>
  <c r="BK71" i="3"/>
  <c r="F77" i="23" s="1"/>
  <c r="BK129" i="3"/>
  <c r="F135" i="23" s="1"/>
  <c r="BK20" i="3"/>
  <c r="F26" i="23" s="1"/>
  <c r="BK126" i="3"/>
  <c r="F132" i="23" s="1"/>
  <c r="BK14" i="3"/>
  <c r="F20" i="23" s="1"/>
  <c r="BK123" i="3"/>
  <c r="F129" i="23" s="1"/>
  <c r="BK76" i="3"/>
  <c r="F82" i="23" s="1"/>
  <c r="BK45" i="3"/>
  <c r="F51" i="23" s="1"/>
  <c r="BK121" i="3"/>
  <c r="F127" i="23" s="1"/>
  <c r="BK155" i="3"/>
  <c r="F161" i="23" s="1"/>
  <c r="BK153" i="3"/>
  <c r="F159" i="23" s="1"/>
  <c r="BK35" i="3"/>
  <c r="F41" i="23" s="1"/>
  <c r="BK53" i="3"/>
  <c r="F59" i="23" s="1"/>
  <c r="BK72" i="3"/>
  <c r="F78" i="23" s="1"/>
  <c r="BK25" i="3"/>
  <c r="F31" i="23" s="1"/>
  <c r="BK9" i="3"/>
  <c r="F15" i="23" s="1"/>
  <c r="BK151" i="3"/>
  <c r="F157" i="23" s="1"/>
  <c r="BK102" i="3"/>
  <c r="F108" i="23" s="1"/>
  <c r="BK157" i="3"/>
  <c r="F163" i="23" s="1"/>
  <c r="BK92" i="3"/>
  <c r="F98" i="23" s="1"/>
  <c r="BK27" i="3"/>
  <c r="F33" i="23" s="1"/>
  <c r="BK158" i="3"/>
  <c r="F164" i="23" s="1"/>
  <c r="BK101" i="3"/>
  <c r="F107" i="23" s="1"/>
  <c r="BK144" i="3"/>
  <c r="F150" i="23" s="1"/>
  <c r="BK167" i="3"/>
  <c r="F173" i="23" s="1"/>
  <c r="BK156" i="3"/>
  <c r="F162" i="23" s="1"/>
  <c r="BK163" i="3"/>
  <c r="F169" i="23" s="1"/>
  <c r="BK150" i="3"/>
  <c r="F156" i="23" s="1"/>
  <c r="BK29" i="3"/>
  <c r="F35" i="23" s="1"/>
  <c r="BK38" i="3"/>
  <c r="F44" i="23" s="1"/>
  <c r="BK116" i="3"/>
  <c r="F122" i="23" s="1"/>
  <c r="BK137" i="3"/>
  <c r="F143" i="23" s="1"/>
  <c r="BK105" i="3"/>
  <c r="F111" i="23" s="1"/>
  <c r="BK109" i="3"/>
  <c r="F115" i="23" s="1"/>
  <c r="BK119" i="3"/>
  <c r="F125" i="23" s="1"/>
  <c r="BK161" i="3"/>
  <c r="F167" i="23" s="1"/>
  <c r="BK69" i="3"/>
  <c r="F75" i="23" s="1"/>
  <c r="BK31" i="3"/>
  <c r="F37" i="23" s="1"/>
  <c r="BK77" i="3"/>
  <c r="F83" i="23" s="1"/>
  <c r="BK134" i="3"/>
  <c r="F140" i="23" s="1"/>
  <c r="BK130" i="3"/>
  <c r="F136" i="23" s="1"/>
  <c r="BK91" i="3"/>
  <c r="F97" i="23" s="1"/>
  <c r="BK17" i="3"/>
  <c r="F23" i="23" s="1"/>
  <c r="BK139" i="3"/>
  <c r="F145" i="23" s="1"/>
  <c r="BK28" i="3"/>
  <c r="F34" i="23" s="1"/>
  <c r="BK37" i="3"/>
  <c r="F43" i="23" s="1"/>
  <c r="BK30" i="3"/>
  <c r="F36" i="23" s="1"/>
  <c r="BK106" i="3"/>
  <c r="F112" i="23" s="1"/>
  <c r="BK122" i="3"/>
  <c r="F128" i="23" s="1"/>
  <c r="BK127" i="3"/>
  <c r="F133" i="23" s="1"/>
  <c r="BK54" i="3"/>
  <c r="F60" i="23" s="1"/>
  <c r="BK147" i="3"/>
  <c r="F153" i="23" s="1"/>
  <c r="BK70" i="3"/>
  <c r="F76" i="23" s="1"/>
  <c r="BK160" i="3"/>
  <c r="F166" i="23" s="1"/>
  <c r="BK48" i="3"/>
  <c r="F54" i="23" s="1"/>
  <c r="BK74" i="3"/>
  <c r="F80" i="23" s="1"/>
  <c r="BK135" i="3"/>
  <c r="F141" i="23" s="1"/>
  <c r="BK42" i="3"/>
  <c r="F48" i="23" s="1"/>
  <c r="BK67" i="3"/>
  <c r="F73" i="23" s="1"/>
  <c r="BK97" i="3"/>
  <c r="F103" i="23" s="1"/>
  <c r="BK148" i="3"/>
  <c r="F154" i="23" s="1"/>
  <c r="BK43" i="3"/>
  <c r="F49" i="23" s="1"/>
  <c r="BK131" i="3"/>
  <c r="F137" i="23" s="1"/>
  <c r="BK11" i="3"/>
  <c r="F17" i="23" s="1"/>
  <c r="BK39" i="3"/>
  <c r="F45" i="23" s="1"/>
  <c r="BK51" i="3"/>
  <c r="F57" i="23" s="1"/>
  <c r="BK166" i="3"/>
  <c r="F172" i="23" s="1"/>
  <c r="BK12" i="3"/>
  <c r="F18" i="23" s="1"/>
  <c r="BK142" i="3"/>
  <c r="F148" i="23" s="1"/>
  <c r="BK24" i="3"/>
  <c r="F30" i="23" s="1"/>
  <c r="BK146" i="3"/>
  <c r="F152" i="23" s="1"/>
  <c r="BK159" i="3"/>
  <c r="F165" i="23" s="1"/>
  <c r="BK124" i="3"/>
  <c r="F130" i="23" s="1"/>
  <c r="BK104" i="3"/>
  <c r="F110" i="23" s="1"/>
  <c r="BK154" i="3"/>
  <c r="F160" i="23" s="1"/>
  <c r="BK87" i="3"/>
  <c r="F93" i="23" s="1"/>
  <c r="BK128" i="3"/>
  <c r="F134" i="23" s="1"/>
  <c r="BK169" i="3"/>
  <c r="F175" i="23" s="1"/>
  <c r="BK172" i="3"/>
  <c r="F178" i="23" s="1"/>
  <c r="BK170" i="3"/>
  <c r="F176" i="23" s="1"/>
  <c r="BK171" i="3"/>
  <c r="F177" i="23" s="1"/>
  <c r="BK173" i="3"/>
  <c r="F179" i="23" s="1"/>
  <c r="BK168" i="3"/>
  <c r="F174" i="23" s="1"/>
  <c r="BK174" i="3"/>
  <c r="F180" i="23" s="1"/>
  <c r="BK175" i="3"/>
  <c r="F181" i="23" s="1"/>
  <c r="BK90" i="3"/>
  <c r="F96" i="23" s="1"/>
  <c r="BK82" i="3"/>
  <c r="F88" i="23" s="1"/>
  <c r="BK36" i="3"/>
  <c r="F42" i="23" s="1"/>
  <c r="BK56" i="3"/>
  <c r="F62" i="23" s="1"/>
  <c r="BK58" i="3"/>
  <c r="F64" i="23" s="1"/>
  <c r="BK23" i="3"/>
  <c r="F29" i="23" s="1"/>
  <c r="BK103" i="3"/>
  <c r="F109" i="23" s="1"/>
  <c r="BK68" i="3"/>
  <c r="F74" i="23" s="1"/>
  <c r="BK64" i="3"/>
  <c r="F70" i="23" s="1"/>
  <c r="BK65" i="3"/>
  <c r="F71" i="23" s="1"/>
  <c r="BK73" i="3"/>
  <c r="F79" i="23" s="1"/>
  <c r="BK81" i="3"/>
  <c r="F87" i="23" s="1"/>
  <c r="BK88" i="3"/>
  <c r="F94" i="23" s="1"/>
  <c r="BK33" i="3"/>
  <c r="F39" i="23" s="1"/>
  <c r="BK108" i="3"/>
  <c r="F114" i="23" s="1"/>
  <c r="BK100" i="3"/>
  <c r="F106" i="23" s="1"/>
  <c r="BK162" i="3"/>
  <c r="F168" i="23" s="1"/>
  <c r="BK133" i="3"/>
  <c r="F139" i="23" s="1"/>
  <c r="BK85" i="3"/>
  <c r="F91" i="23" s="1"/>
  <c r="BK98" i="3"/>
  <c r="F104" i="23" s="1"/>
  <c r="BK75" i="3"/>
  <c r="F81" i="23" s="1"/>
  <c r="BK66" i="3"/>
  <c r="F72" i="23" s="1"/>
  <c r="BK84" i="3"/>
  <c r="F90" i="23" s="1"/>
  <c r="BK79" i="3"/>
  <c r="F85" i="23" s="1"/>
  <c r="BK132" i="3"/>
  <c r="F138" i="23" s="1"/>
  <c r="BK61" i="3"/>
  <c r="F67" i="23" s="1"/>
  <c r="BK22" i="3"/>
  <c r="F28" i="23" s="1"/>
  <c r="BK113" i="3"/>
  <c r="F119" i="23" s="1"/>
  <c r="BK83" i="3"/>
  <c r="F89" i="23" s="1"/>
  <c r="BK60" i="3"/>
  <c r="F66" i="23" s="1"/>
  <c r="BK59" i="3"/>
  <c r="F65" i="23" s="1"/>
  <c r="BK125" i="3"/>
  <c r="F131" i="23" s="1"/>
  <c r="BK99" i="3"/>
  <c r="F105" i="23" s="1"/>
  <c r="BK78" i="3"/>
  <c r="F84" i="23" s="1"/>
  <c r="BK107" i="3"/>
  <c r="F113" i="23" s="1"/>
  <c r="BK52" i="3"/>
  <c r="F58" i="23" s="1"/>
  <c r="BK26" i="3"/>
  <c r="F32" i="23" s="1"/>
  <c r="BK32" i="3"/>
  <c r="F38" i="23" s="1"/>
  <c r="BK164" i="3"/>
  <c r="F170" i="23" s="1"/>
  <c r="BK112" i="3"/>
  <c r="F118" i="23" s="1"/>
  <c r="BK96" i="3"/>
  <c r="F102" i="23" s="1"/>
  <c r="BK49" i="3"/>
  <c r="F55" i="23" s="1"/>
  <c r="BK110" i="3"/>
  <c r="F116" i="23" s="1"/>
  <c r="BK93" i="3"/>
  <c r="F99" i="23" s="1"/>
  <c r="BK62" i="3"/>
  <c r="F68" i="23" s="1"/>
  <c r="BK118" i="3"/>
  <c r="F124" i="23" s="1"/>
  <c r="BK114" i="3"/>
  <c r="F120" i="23" s="1"/>
  <c r="BK80" i="3"/>
  <c r="F86" i="23" s="1"/>
  <c r="BK21" i="3"/>
  <c r="F27" i="23" s="1"/>
  <c r="BK63" i="3"/>
  <c r="F69" i="23" s="1"/>
  <c r="BL176" i="3" l="1"/>
  <c r="G182" i="23" s="1"/>
  <c r="F182" i="23"/>
  <c r="F190" i="23" s="1"/>
  <c r="F191" i="23" s="1"/>
  <c r="BM176" i="3"/>
  <c r="BM177" i="3"/>
  <c r="BL177" i="3"/>
  <c r="G183" i="23" s="1"/>
  <c r="F50" i="1"/>
  <c r="F52" i="1"/>
  <c r="F48" i="1"/>
  <c r="F51" i="1"/>
  <c r="BL110" i="3"/>
  <c r="G116" i="23" s="1"/>
  <c r="BM110" i="3"/>
  <c r="BL85" i="3"/>
  <c r="G91" i="23" s="1"/>
  <c r="BM85" i="3"/>
  <c r="BM170" i="3"/>
  <c r="BL170" i="3"/>
  <c r="G176" i="23" s="1"/>
  <c r="BM74" i="3"/>
  <c r="BL74" i="3"/>
  <c r="G80" i="23" s="1"/>
  <c r="BM144" i="3"/>
  <c r="BL144" i="3"/>
  <c r="G150" i="23" s="1"/>
  <c r="BL117" i="3"/>
  <c r="G123" i="23" s="1"/>
  <c r="BM117" i="3"/>
  <c r="BL8" i="3"/>
  <c r="G14" i="23" s="1"/>
  <c r="BK3" i="3"/>
  <c r="BM8" i="3"/>
  <c r="BM50" i="3"/>
  <c r="BL50" i="3"/>
  <c r="G56" i="23" s="1"/>
  <c r="BL49" i="3"/>
  <c r="G55" i="23" s="1"/>
  <c r="BM49" i="3"/>
  <c r="BL61" i="3"/>
  <c r="G67" i="23" s="1"/>
  <c r="BM61" i="3"/>
  <c r="BL65" i="3"/>
  <c r="G71" i="23" s="1"/>
  <c r="BM65" i="3"/>
  <c r="BL172" i="3"/>
  <c r="G178" i="23" s="1"/>
  <c r="BM172" i="3"/>
  <c r="BL131" i="3"/>
  <c r="G137" i="23" s="1"/>
  <c r="BM131" i="3"/>
  <c r="BL30" i="3"/>
  <c r="G36" i="23" s="1"/>
  <c r="BM30" i="3"/>
  <c r="BL116" i="3"/>
  <c r="G122" i="23" s="1"/>
  <c r="BM116" i="3"/>
  <c r="BL25" i="3"/>
  <c r="G31" i="23" s="1"/>
  <c r="BM25" i="3"/>
  <c r="BL55" i="3"/>
  <c r="G61" i="23" s="1"/>
  <c r="BM55" i="3"/>
  <c r="BL40" i="3"/>
  <c r="G46" i="23" s="1"/>
  <c r="BM40" i="3"/>
  <c r="BL21" i="3"/>
  <c r="G27" i="23" s="1"/>
  <c r="BM21" i="3"/>
  <c r="BL132" i="3"/>
  <c r="G138" i="23" s="1"/>
  <c r="BM132" i="3"/>
  <c r="BL162" i="3"/>
  <c r="G168" i="23" s="1"/>
  <c r="BM162" i="3"/>
  <c r="BL64" i="3"/>
  <c r="G70" i="23" s="1"/>
  <c r="BM64" i="3"/>
  <c r="BL90" i="3"/>
  <c r="G96" i="23" s="1"/>
  <c r="BM90" i="3"/>
  <c r="BM169" i="3"/>
  <c r="BL169" i="3"/>
  <c r="G175" i="23" s="1"/>
  <c r="BL24" i="3"/>
  <c r="G30" i="23" s="1"/>
  <c r="BM24" i="3"/>
  <c r="BL43" i="3"/>
  <c r="G49" i="23" s="1"/>
  <c r="BM43" i="3"/>
  <c r="BL160" i="3"/>
  <c r="G166" i="23" s="1"/>
  <c r="BM160" i="3"/>
  <c r="BL37" i="3"/>
  <c r="G43" i="23" s="1"/>
  <c r="BM37" i="3"/>
  <c r="BL31" i="3"/>
  <c r="G37" i="23" s="1"/>
  <c r="BM31" i="3"/>
  <c r="BL38" i="3"/>
  <c r="G44" i="23" s="1"/>
  <c r="BM38" i="3"/>
  <c r="BL158" i="3"/>
  <c r="G164" i="23" s="1"/>
  <c r="BM158" i="3"/>
  <c r="BL72" i="3"/>
  <c r="G78" i="23" s="1"/>
  <c r="BM72" i="3"/>
  <c r="BM123" i="3"/>
  <c r="BL123" i="3"/>
  <c r="G129" i="23" s="1"/>
  <c r="BL115" i="3"/>
  <c r="G121" i="23" s="1"/>
  <c r="BM115" i="3"/>
  <c r="BL57" i="3"/>
  <c r="G63" i="23" s="1"/>
  <c r="BM57" i="3"/>
  <c r="BL94" i="3"/>
  <c r="G100" i="23" s="1"/>
  <c r="BM94" i="3"/>
  <c r="BL136" i="3"/>
  <c r="G142" i="23" s="1"/>
  <c r="BM136" i="3"/>
  <c r="BL118" i="3"/>
  <c r="G124" i="23" s="1"/>
  <c r="BM118" i="3"/>
  <c r="BL107" i="3"/>
  <c r="G113" i="23" s="1"/>
  <c r="BM107" i="3"/>
  <c r="BL73" i="3"/>
  <c r="G79" i="23" s="1"/>
  <c r="BM73" i="3"/>
  <c r="BL159" i="3"/>
  <c r="G165" i="23" s="1"/>
  <c r="BM159" i="3"/>
  <c r="BM106" i="3"/>
  <c r="BL106" i="3"/>
  <c r="G112" i="23" s="1"/>
  <c r="BL137" i="3"/>
  <c r="G143" i="23" s="1"/>
  <c r="BM137" i="3"/>
  <c r="BL45" i="3"/>
  <c r="G51" i="23" s="1"/>
  <c r="BM45" i="3"/>
  <c r="BL141" i="3"/>
  <c r="G147" i="23" s="1"/>
  <c r="BM141" i="3"/>
  <c r="BL63" i="3"/>
  <c r="G69" i="23" s="1"/>
  <c r="BK4" i="3"/>
  <c r="BM63" i="3"/>
  <c r="BL78" i="3"/>
  <c r="G84" i="23" s="1"/>
  <c r="BM78" i="3"/>
  <c r="BL133" i="3"/>
  <c r="G139" i="23" s="1"/>
  <c r="BM133" i="3"/>
  <c r="BL82" i="3"/>
  <c r="G88" i="23" s="1"/>
  <c r="BM82" i="3"/>
  <c r="BL146" i="3"/>
  <c r="G152" i="23" s="1"/>
  <c r="BM146" i="3"/>
  <c r="BL48" i="3"/>
  <c r="G54" i="23" s="1"/>
  <c r="BM48" i="3"/>
  <c r="BL77" i="3"/>
  <c r="G83" i="23" s="1"/>
  <c r="BM77" i="3"/>
  <c r="BL101" i="3"/>
  <c r="G107" i="23" s="1"/>
  <c r="BM101" i="3"/>
  <c r="BL76" i="3"/>
  <c r="G82" i="23" s="1"/>
  <c r="BM76" i="3"/>
  <c r="BL16" i="3"/>
  <c r="G22" i="23" s="1"/>
  <c r="BM16" i="3"/>
  <c r="BL15" i="3"/>
  <c r="G21" i="23" s="1"/>
  <c r="BM15" i="3"/>
  <c r="BL96" i="3"/>
  <c r="G102" i="23" s="1"/>
  <c r="BM96" i="3"/>
  <c r="BL99" i="3"/>
  <c r="G105" i="23" s="1"/>
  <c r="BM99" i="3"/>
  <c r="BL80" i="3"/>
  <c r="G86" i="23" s="1"/>
  <c r="BM80" i="3"/>
  <c r="BL112" i="3"/>
  <c r="G118" i="23" s="1"/>
  <c r="BM112" i="3"/>
  <c r="BL125" i="3"/>
  <c r="G131" i="23" s="1"/>
  <c r="BM125" i="3"/>
  <c r="BL79" i="3"/>
  <c r="G85" i="23" s="1"/>
  <c r="BM79" i="3"/>
  <c r="BL100" i="3"/>
  <c r="G106" i="23" s="1"/>
  <c r="BM100" i="3"/>
  <c r="BL68" i="3"/>
  <c r="G74" i="23" s="1"/>
  <c r="BM68" i="3"/>
  <c r="BM175" i="3"/>
  <c r="BL175" i="3"/>
  <c r="G181" i="23" s="1"/>
  <c r="BL128" i="3"/>
  <c r="G134" i="23" s="1"/>
  <c r="BM128" i="3"/>
  <c r="BL142" i="3"/>
  <c r="G148" i="23" s="1"/>
  <c r="BM142" i="3"/>
  <c r="BL148" i="3"/>
  <c r="G154" i="23" s="1"/>
  <c r="BM148" i="3"/>
  <c r="BL70" i="3"/>
  <c r="G76" i="23" s="1"/>
  <c r="BM70" i="3"/>
  <c r="BL28" i="3"/>
  <c r="G34" i="23" s="1"/>
  <c r="BM28" i="3"/>
  <c r="BM69" i="3"/>
  <c r="BL69" i="3"/>
  <c r="G75" i="23" s="1"/>
  <c r="BM29" i="3"/>
  <c r="BL29" i="3"/>
  <c r="G35" i="23" s="1"/>
  <c r="BL27" i="3"/>
  <c r="G33" i="23" s="1"/>
  <c r="BM27" i="3"/>
  <c r="BL53" i="3"/>
  <c r="G59" i="23" s="1"/>
  <c r="BM53" i="3"/>
  <c r="BL14" i="3"/>
  <c r="G20" i="23" s="1"/>
  <c r="BM14" i="3"/>
  <c r="BL165" i="3"/>
  <c r="G171" i="23" s="1"/>
  <c r="BM165" i="3"/>
  <c r="BL18" i="3"/>
  <c r="G24" i="23" s="1"/>
  <c r="BM18" i="3"/>
  <c r="BL44" i="3"/>
  <c r="G50" i="23" s="1"/>
  <c r="BM44" i="3"/>
  <c r="BM95" i="3"/>
  <c r="BL95" i="3"/>
  <c r="G101" i="23" s="1"/>
  <c r="BM22" i="3"/>
  <c r="BL22" i="3"/>
  <c r="G28" i="23" s="1"/>
  <c r="BL36" i="3"/>
  <c r="G42" i="23" s="1"/>
  <c r="BM36" i="3"/>
  <c r="BL11" i="3"/>
  <c r="G17" i="23" s="1"/>
  <c r="BM11" i="3"/>
  <c r="BL134" i="3"/>
  <c r="G140" i="23" s="1"/>
  <c r="BM134" i="3"/>
  <c r="BL9" i="3"/>
  <c r="G15" i="23" s="1"/>
  <c r="BM9" i="3"/>
  <c r="BL120" i="3"/>
  <c r="G126" i="23" s="1"/>
  <c r="BM120" i="3"/>
  <c r="BL114" i="3"/>
  <c r="G120" i="23" s="1"/>
  <c r="BM114" i="3"/>
  <c r="BL164" i="3"/>
  <c r="G170" i="23" s="1"/>
  <c r="BM164" i="3"/>
  <c r="BL59" i="3"/>
  <c r="G65" i="23" s="1"/>
  <c r="BM59" i="3"/>
  <c r="BL84" i="3"/>
  <c r="G90" i="23" s="1"/>
  <c r="BM84" i="3"/>
  <c r="BL108" i="3"/>
  <c r="G114" i="23" s="1"/>
  <c r="BM108" i="3"/>
  <c r="BL103" i="3"/>
  <c r="G109" i="23" s="1"/>
  <c r="BM103" i="3"/>
  <c r="BM174" i="3"/>
  <c r="BL174" i="3"/>
  <c r="G180" i="23" s="1"/>
  <c r="BL87" i="3"/>
  <c r="G93" i="23" s="1"/>
  <c r="BM87" i="3"/>
  <c r="BL12" i="3"/>
  <c r="G18" i="23" s="1"/>
  <c r="BM12" i="3"/>
  <c r="BL97" i="3"/>
  <c r="G103" i="23" s="1"/>
  <c r="BM97" i="3"/>
  <c r="BM147" i="3"/>
  <c r="BL147" i="3"/>
  <c r="G153" i="23" s="1"/>
  <c r="BM139" i="3"/>
  <c r="BL139" i="3"/>
  <c r="G145" i="23" s="1"/>
  <c r="BL161" i="3"/>
  <c r="G167" i="23" s="1"/>
  <c r="BM161" i="3"/>
  <c r="BL150" i="3"/>
  <c r="G156" i="23" s="1"/>
  <c r="BM150" i="3"/>
  <c r="BM92" i="3"/>
  <c r="BL92" i="3"/>
  <c r="G98" i="23" s="1"/>
  <c r="BL35" i="3"/>
  <c r="G41" i="23" s="1"/>
  <c r="BM35" i="3"/>
  <c r="BL126" i="3"/>
  <c r="G132" i="23" s="1"/>
  <c r="BM126" i="3"/>
  <c r="BL111" i="3"/>
  <c r="G117" i="23" s="1"/>
  <c r="BM111" i="3"/>
  <c r="BL145" i="3"/>
  <c r="G151" i="23" s="1"/>
  <c r="BM145" i="3"/>
  <c r="BL41" i="3"/>
  <c r="G47" i="23" s="1"/>
  <c r="BM41" i="3"/>
  <c r="BL143" i="3"/>
  <c r="G149" i="23" s="1"/>
  <c r="BM143" i="3"/>
  <c r="BM60" i="3"/>
  <c r="BL60" i="3"/>
  <c r="G66" i="23" s="1"/>
  <c r="BL23" i="3"/>
  <c r="G29" i="23" s="1"/>
  <c r="BM23" i="3"/>
  <c r="BL62" i="3"/>
  <c r="G68" i="23" s="1"/>
  <c r="BM62" i="3"/>
  <c r="BL26" i="3"/>
  <c r="G32" i="23" s="1"/>
  <c r="BM26" i="3"/>
  <c r="BM83" i="3"/>
  <c r="BL83" i="3"/>
  <c r="G89" i="23" s="1"/>
  <c r="BL75" i="3"/>
  <c r="G81" i="23" s="1"/>
  <c r="BM75" i="3"/>
  <c r="BL88" i="3"/>
  <c r="G94" i="23" s="1"/>
  <c r="BM88" i="3"/>
  <c r="BL58" i="3"/>
  <c r="G64" i="23" s="1"/>
  <c r="BM58" i="3"/>
  <c r="BL173" i="3"/>
  <c r="G179" i="23" s="1"/>
  <c r="BM173" i="3"/>
  <c r="BL104" i="3"/>
  <c r="G110" i="23" s="1"/>
  <c r="BM104" i="3"/>
  <c r="BL51" i="3"/>
  <c r="G57" i="23" s="1"/>
  <c r="BM51" i="3"/>
  <c r="BL42" i="3"/>
  <c r="G48" i="23" s="1"/>
  <c r="BM42" i="3"/>
  <c r="BL127" i="3"/>
  <c r="G133" i="23" s="1"/>
  <c r="BM127" i="3"/>
  <c r="BL91" i="3"/>
  <c r="G97" i="23" s="1"/>
  <c r="BM91" i="3"/>
  <c r="BL109" i="3"/>
  <c r="G115" i="23" s="1"/>
  <c r="BM109" i="3"/>
  <c r="BL156" i="3"/>
  <c r="G162" i="23" s="1"/>
  <c r="BM156" i="3"/>
  <c r="BL102" i="3"/>
  <c r="G108" i="23" s="1"/>
  <c r="BM102" i="3"/>
  <c r="BM155" i="3"/>
  <c r="BL155" i="3"/>
  <c r="G161" i="23" s="1"/>
  <c r="BM129" i="3"/>
  <c r="BL129" i="3"/>
  <c r="G135" i="23" s="1"/>
  <c r="BM13" i="3"/>
  <c r="BL13" i="3"/>
  <c r="G19" i="23" s="1"/>
  <c r="BK5" i="3"/>
  <c r="BL140" i="3"/>
  <c r="G146" i="23" s="1"/>
  <c r="BM140" i="3"/>
  <c r="BL86" i="3"/>
  <c r="G92" i="23" s="1"/>
  <c r="BM86" i="3"/>
  <c r="BM152" i="3"/>
  <c r="BL152" i="3"/>
  <c r="G158" i="23" s="1"/>
  <c r="BL32" i="3"/>
  <c r="G38" i="23" s="1"/>
  <c r="BM32" i="3"/>
  <c r="BL66" i="3"/>
  <c r="G72" i="23" s="1"/>
  <c r="BM66" i="3"/>
  <c r="BL33" i="3"/>
  <c r="G39" i="23" s="1"/>
  <c r="BM33" i="3"/>
  <c r="BL168" i="3"/>
  <c r="G174" i="23" s="1"/>
  <c r="BM168" i="3"/>
  <c r="BL154" i="3"/>
  <c r="G160" i="23" s="1"/>
  <c r="BM154" i="3"/>
  <c r="BL166" i="3"/>
  <c r="G172" i="23" s="1"/>
  <c r="BM166" i="3"/>
  <c r="BL67" i="3"/>
  <c r="G73" i="23" s="1"/>
  <c r="BM67" i="3"/>
  <c r="BL54" i="3"/>
  <c r="G60" i="23" s="1"/>
  <c r="BM54" i="3"/>
  <c r="BL17" i="3"/>
  <c r="G23" i="23" s="1"/>
  <c r="BM17" i="3"/>
  <c r="BL119" i="3"/>
  <c r="G125" i="23" s="1"/>
  <c r="BM119" i="3"/>
  <c r="BL163" i="3"/>
  <c r="G169" i="23" s="1"/>
  <c r="BM163" i="3"/>
  <c r="BL157" i="3"/>
  <c r="G163" i="23" s="1"/>
  <c r="BM157" i="3"/>
  <c r="BL153" i="3"/>
  <c r="G159" i="23" s="1"/>
  <c r="BM153" i="3"/>
  <c r="BL20" i="3"/>
  <c r="G26" i="23" s="1"/>
  <c r="BM20" i="3"/>
  <c r="BL10" i="3"/>
  <c r="G16" i="23" s="1"/>
  <c r="BM10" i="3"/>
  <c r="BL89" i="3"/>
  <c r="G95" i="23" s="1"/>
  <c r="BM89" i="3"/>
  <c r="BM149" i="3"/>
  <c r="BL149" i="3"/>
  <c r="G155" i="23" s="1"/>
  <c r="BM19" i="3"/>
  <c r="BL19" i="3"/>
  <c r="G25" i="23" s="1"/>
  <c r="BL93" i="3"/>
  <c r="G99" i="23" s="1"/>
  <c r="BM93" i="3"/>
  <c r="BL52" i="3"/>
  <c r="G58" i="23" s="1"/>
  <c r="BM52" i="3"/>
  <c r="BM113" i="3"/>
  <c r="BL113" i="3"/>
  <c r="G119" i="23" s="1"/>
  <c r="BL98" i="3"/>
  <c r="G104" i="23" s="1"/>
  <c r="BM98" i="3"/>
  <c r="BL81" i="3"/>
  <c r="G87" i="23" s="1"/>
  <c r="BM81" i="3"/>
  <c r="BL56" i="3"/>
  <c r="G62" i="23" s="1"/>
  <c r="BM56" i="3"/>
  <c r="BL171" i="3"/>
  <c r="G177" i="23" s="1"/>
  <c r="BM171" i="3"/>
  <c r="BL124" i="3"/>
  <c r="G130" i="23" s="1"/>
  <c r="BM124" i="3"/>
  <c r="BL39" i="3"/>
  <c r="G45" i="23" s="1"/>
  <c r="BM39" i="3"/>
  <c r="BL135" i="3"/>
  <c r="G141" i="23" s="1"/>
  <c r="BM135" i="3"/>
  <c r="BL122" i="3"/>
  <c r="G128" i="23" s="1"/>
  <c r="BM122" i="3"/>
  <c r="BM130" i="3"/>
  <c r="BL130" i="3"/>
  <c r="G136" i="23" s="1"/>
  <c r="BL105" i="3"/>
  <c r="G111" i="23" s="1"/>
  <c r="BM105" i="3"/>
  <c r="BL167" i="3"/>
  <c r="G173" i="23" s="1"/>
  <c r="BM167" i="3"/>
  <c r="BL151" i="3"/>
  <c r="G157" i="23" s="1"/>
  <c r="BM151" i="3"/>
  <c r="BL121" i="3"/>
  <c r="G127" i="23" s="1"/>
  <c r="BM121" i="3"/>
  <c r="BL71" i="3"/>
  <c r="G77" i="23" s="1"/>
  <c r="BM71" i="3"/>
  <c r="BL138" i="3"/>
  <c r="G144" i="23" s="1"/>
  <c r="BM138" i="3"/>
  <c r="BM46" i="3"/>
  <c r="BL46" i="3"/>
  <c r="G52" i="23" s="1"/>
  <c r="BL34" i="3"/>
  <c r="G40" i="23" s="1"/>
  <c r="BM34" i="3"/>
  <c r="BL47" i="3"/>
  <c r="G53" i="23" s="1"/>
  <c r="BM47" i="3"/>
  <c r="F53" i="1" l="1"/>
  <c r="BM4" i="3"/>
  <c r="BL4" i="3"/>
  <c r="G190" i="23"/>
  <c r="G191" i="23" s="1"/>
  <c r="BM3" i="3"/>
  <c r="BK6" i="3"/>
  <c r="BL3" i="3"/>
  <c r="BL5" i="3"/>
  <c r="BE6" i="3"/>
  <c r="BM5" i="3"/>
  <c r="BM6" i="3" l="1"/>
  <c r="BL6" i="3"/>
  <c r="BL2" i="3" s="1"/>
  <c r="F193" i="23"/>
  <c r="F194" i="23" s="1"/>
  <c r="BK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Nip,Christina (HHSC)</author>
    <author>Gonzalez,Meredith (HHSC)</author>
    <author>tc={598AC80B-56E2-40FD-909B-8F7DED2C6EED}</author>
    <author>tc={84966D4F-C8E9-4BA3-A422-15A48F6FF6D6}</author>
    <author>tc={F9B1A234-78E6-4D9D-99C0-A652A3C1BDDD}</author>
  </authors>
  <commentList>
    <comment ref="AX1" authorId="0" shapeId="0" xr:uid="{5C86DAFA-1F7A-47E4-B899-85F0D20DBD6E}">
      <text>
        <r>
          <rPr>
            <sz val="9"/>
            <color indexed="81"/>
            <rFont val="Tahoma"/>
            <family val="2"/>
          </rPr>
          <t>Variance due to Good Shepherd being updated to Public after the IGT call. All other hospital values are consistent with the posted Final Payment Calculation file online on 05.31.2023.</t>
        </r>
      </text>
    </comment>
    <comment ref="BC1" authorId="0" shapeId="0" xr:uid="{B44DD12E-DB0F-4651-A185-D7B730BF7534}">
      <text>
        <r>
          <rPr>
            <sz val="9"/>
            <color indexed="81"/>
            <rFont val="Tahoma"/>
            <family val="2"/>
          </rPr>
          <t>Variance due to Good Shepherd being updated to Public after the IGT call. All other hospital values are consistent with the posted Final Payment Calculation file online on 05.31.2023.</t>
        </r>
      </text>
    </comment>
    <comment ref="G46" authorId="1" shapeId="0" xr:uid="{BEA6F2EB-0A65-483B-8E6E-08B0E041CCD1}">
      <text>
        <r>
          <rPr>
            <b/>
            <sz val="9"/>
            <color indexed="81"/>
            <rFont val="Tahoma"/>
            <family val="2"/>
          </rPr>
          <t>Good Shepherd was updated to Public after the IGT call, and has been updated accordingly. All other hospital values are consistent with the posted Final Payment Calculation file online on 05.31.2023</t>
        </r>
        <r>
          <rPr>
            <sz val="9"/>
            <color indexed="81"/>
            <rFont val="Tahoma"/>
            <family val="2"/>
          </rPr>
          <t xml:space="preserve">
 </t>
        </r>
      </text>
    </comment>
    <comment ref="B72" authorId="2" shapeId="0" xr:uid="{598AC80B-56E2-40FD-909B-8F7DED2C6EED}">
      <text>
        <t>[Threaded comment]
Your version of Excel allows you to read this threaded comment; however, any edits to it will get removed if the file is opened in a newer version of Excel. Learn more: https://go.microsoft.com/fwlink/?linkid=870924
Comment:
    pending correct TPI from TMHP</t>
      </text>
    </comment>
    <comment ref="W72" authorId="3" shapeId="0" xr:uid="{84966D4F-C8E9-4BA3-A422-15A48F6FF6D6}">
      <text>
        <t>[Threaded comment]
Your version of Excel allows you to read this threaded comment; however, any edits to it will get removed if the file is opened in a newer version of Excel. Learn more: https://go.microsoft.com/fwlink/?linkid=870924
Comment:
    updated to account for Merged TPI</t>
      </text>
    </comment>
    <comment ref="B82" authorId="4" shapeId="0" xr:uid="{F9B1A234-78E6-4D9D-99C0-A652A3C1BDDD}">
      <text>
        <t>[Threaded comment]
Your version of Excel allows you to read this threaded comment; however, any edits to it will get removed if the file is opened in a newer version of Excel. Learn more: https://go.microsoft.com/fwlink/?linkid=870924
Comment:
    Updated TPI as requested by provider.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tc={794D6EE7-865C-42FC-BDC5-24FCCC060B8D}</author>
    <author>tc={1F819EA9-17E0-4350-9D43-55A3C3B87DF2}</author>
  </authors>
  <commentList>
    <comment ref="B5" authorId="0" shapeId="0" xr:uid="{794D6EE7-865C-42FC-BDC5-24FCCC060B8D}">
      <text>
        <t>[Threaded comment]
Your version of Excel allows you to read this threaded comment; however, any edits to it will get removed if the file is opened in a newer version of Excel. Learn more: https://go.microsoft.com/fwlink/?linkid=870924
Comment:
    Hospital Closed Effective May 2023</t>
      </text>
    </comment>
    <comment ref="F43" authorId="1" shapeId="0" xr:uid="{1F819EA9-17E0-4350-9D43-55A3C3B87DF2}">
      <text>
        <t>[Threaded comment]
Your version of Excel allows you to read this threaded comment; however, any edits to it will get removed if the file is opened in a newer version of Excel. Learn more: https://go.microsoft.com/fwlink/?linkid=870924
Comment:
    Updated to get all of section e20:e36 and to multiply(1- .6607)the old state match rate</t>
      </text>
    </comment>
  </commentList>
</comments>
</file>

<file path=xl/sharedStrings.xml><?xml version="1.0" encoding="utf-8"?>
<sst xmlns="http://schemas.openxmlformats.org/spreadsheetml/2006/main" count="1234" uniqueCount="789">
  <si>
    <t>2023 TPI</t>
  </si>
  <si>
    <t>Hospital Name</t>
  </si>
  <si>
    <t>County</t>
  </si>
  <si>
    <t>Ownership Type</t>
  </si>
  <si>
    <t>Rural Status</t>
  </si>
  <si>
    <t xml:space="preserve">Pass 3 Payment </t>
  </si>
  <si>
    <t>Pass 3 IGT</t>
  </si>
  <si>
    <t>021187203</t>
  </si>
  <si>
    <t>021194801</t>
  </si>
  <si>
    <t>021195501</t>
  </si>
  <si>
    <t>021196301</t>
  </si>
  <si>
    <t>021219301</t>
  </si>
  <si>
    <t>112672402</t>
  </si>
  <si>
    <t>112751605</t>
  </si>
  <si>
    <t>127278304</t>
  </si>
  <si>
    <t>137918204</t>
  </si>
  <si>
    <t>137919003</t>
  </si>
  <si>
    <t>175287501</t>
  </si>
  <si>
    <t>138706004</t>
  </si>
  <si>
    <t>126675104</t>
  </si>
  <si>
    <t>127295703</t>
  </si>
  <si>
    <t>133355104</t>
  </si>
  <si>
    <t>136141205</t>
  </si>
  <si>
    <t>138951211</t>
  </si>
  <si>
    <t>020811801</t>
  </si>
  <si>
    <t>020817501</t>
  </si>
  <si>
    <t>020834001</t>
  </si>
  <si>
    <t>020841501</t>
  </si>
  <si>
    <t>020908201</t>
  </si>
  <si>
    <t>020947001</t>
  </si>
  <si>
    <t>020950401</t>
  </si>
  <si>
    <t>020973601</t>
  </si>
  <si>
    <t>020991801</t>
  </si>
  <si>
    <t>020992601</t>
  </si>
  <si>
    <t>021189801</t>
  </si>
  <si>
    <t>021215104</t>
  </si>
  <si>
    <t>021240902</t>
  </si>
  <si>
    <t>091770005</t>
  </si>
  <si>
    <t>094108002</t>
  </si>
  <si>
    <t>094109802</t>
  </si>
  <si>
    <t>094113001</t>
  </si>
  <si>
    <t>094118902</t>
  </si>
  <si>
    <t>094119702</t>
  </si>
  <si>
    <t>094121303</t>
  </si>
  <si>
    <t>094129604</t>
  </si>
  <si>
    <t>094148602</t>
  </si>
  <si>
    <t>094154402</t>
  </si>
  <si>
    <t>094160103</t>
  </si>
  <si>
    <t>094186602</t>
  </si>
  <si>
    <t>094187402</t>
  </si>
  <si>
    <t>094192402</t>
  </si>
  <si>
    <t>094216103</t>
  </si>
  <si>
    <t>094222903</t>
  </si>
  <si>
    <t>094224503</t>
  </si>
  <si>
    <t>110839103</t>
  </si>
  <si>
    <t>111829102</t>
  </si>
  <si>
    <t>111915801</t>
  </si>
  <si>
    <t>112667403</t>
  </si>
  <si>
    <t>112677302</t>
  </si>
  <si>
    <t>112679902</t>
  </si>
  <si>
    <t>112684904</t>
  </si>
  <si>
    <t>112688004</t>
  </si>
  <si>
    <t>112697102</t>
  </si>
  <si>
    <t>112704504</t>
  </si>
  <si>
    <t>112711003</t>
  </si>
  <si>
    <t>112716902</t>
  </si>
  <si>
    <t>112724302</t>
  </si>
  <si>
    <t>112742503</t>
  </si>
  <si>
    <t>112745802</t>
  </si>
  <si>
    <t>112746602</t>
  </si>
  <si>
    <t>119874904</t>
  </si>
  <si>
    <t>119877204</t>
  </si>
  <si>
    <t>121053605</t>
  </si>
  <si>
    <t>121692107</t>
  </si>
  <si>
    <t>121775403</t>
  </si>
  <si>
    <t>121781205</t>
  </si>
  <si>
    <t>121782009</t>
  </si>
  <si>
    <t>121785303</t>
  </si>
  <si>
    <t>121807504</t>
  </si>
  <si>
    <t>121808305</t>
  </si>
  <si>
    <t>121816602</t>
  </si>
  <si>
    <t>121829905</t>
  </si>
  <si>
    <t>127263503</t>
  </si>
  <si>
    <t>127267603</t>
  </si>
  <si>
    <t>127298107</t>
  </si>
  <si>
    <t>127303903</t>
  </si>
  <si>
    <t>127313803</t>
  </si>
  <si>
    <t>127319504</t>
  </si>
  <si>
    <t>130605205</t>
  </si>
  <si>
    <t>130616909</t>
  </si>
  <si>
    <t>130618504</t>
  </si>
  <si>
    <t>130826407</t>
  </si>
  <si>
    <t>130959304</t>
  </si>
  <si>
    <t>437483702</t>
  </si>
  <si>
    <t>131038504</t>
  </si>
  <si>
    <t>133244705</t>
  </si>
  <si>
    <t>133250406</t>
  </si>
  <si>
    <t>133252009</t>
  </si>
  <si>
    <t>133258705</t>
  </si>
  <si>
    <t>133544006</t>
  </si>
  <si>
    <t>135032405</t>
  </si>
  <si>
    <t>135033210</t>
  </si>
  <si>
    <t>135035706</t>
  </si>
  <si>
    <t>135036506</t>
  </si>
  <si>
    <t>135151206</t>
  </si>
  <si>
    <t>135225404</t>
  </si>
  <si>
    <t>135226205</t>
  </si>
  <si>
    <t>135235306</t>
  </si>
  <si>
    <t>135237906</t>
  </si>
  <si>
    <t>136143806</t>
  </si>
  <si>
    <t>136330112</t>
  </si>
  <si>
    <t>136332705</t>
  </si>
  <si>
    <t>136436606</t>
  </si>
  <si>
    <t>137226005</t>
  </si>
  <si>
    <t>137227806</t>
  </si>
  <si>
    <t>137245009</t>
  </si>
  <si>
    <t>137249208</t>
  </si>
  <si>
    <t>137805107</t>
  </si>
  <si>
    <t>137909111</t>
  </si>
  <si>
    <t>137999206</t>
  </si>
  <si>
    <t>138296208</t>
  </si>
  <si>
    <t>138353107</t>
  </si>
  <si>
    <t>138644310</t>
  </si>
  <si>
    <t>138911619</t>
  </si>
  <si>
    <t>138913209</t>
  </si>
  <si>
    <t>138950412</t>
  </si>
  <si>
    <t>138962907</t>
  </si>
  <si>
    <t>139172412</t>
  </si>
  <si>
    <t>139485012</t>
  </si>
  <si>
    <t>140714001</t>
  </si>
  <si>
    <t>159156201</t>
  </si>
  <si>
    <t>160709501</t>
  </si>
  <si>
    <t>162033801</t>
  </si>
  <si>
    <t>163925401</t>
  </si>
  <si>
    <t>175965601</t>
  </si>
  <si>
    <t>181706601</t>
  </si>
  <si>
    <t>189947801</t>
  </si>
  <si>
    <t>193867201</t>
  </si>
  <si>
    <t>194997601</t>
  </si>
  <si>
    <t>197063401</t>
  </si>
  <si>
    <t>208013701</t>
  </si>
  <si>
    <t>210433301</t>
  </si>
  <si>
    <t>212060201</t>
  </si>
  <si>
    <t>212140201</t>
  </si>
  <si>
    <t>217884004</t>
  </si>
  <si>
    <t>294543801</t>
  </si>
  <si>
    <t>308032701</t>
  </si>
  <si>
    <t>312239201</t>
  </si>
  <si>
    <t>314080801</t>
  </si>
  <si>
    <t>315440301</t>
  </si>
  <si>
    <t>316360201</t>
  </si>
  <si>
    <t>322879301</t>
  </si>
  <si>
    <t>333289201</t>
  </si>
  <si>
    <t>333366801</t>
  </si>
  <si>
    <t>336658501</t>
  </si>
  <si>
    <t>339487601</t>
  </si>
  <si>
    <t>344854001</t>
  </si>
  <si>
    <t>345305201</t>
  </si>
  <si>
    <t>348990801</t>
  </si>
  <si>
    <t>349059101</t>
  </si>
  <si>
    <t>353712801</t>
  </si>
  <si>
    <t>354018901</t>
  </si>
  <si>
    <t>361635101</t>
  </si>
  <si>
    <t>366812101</t>
  </si>
  <si>
    <t>371439601</t>
  </si>
  <si>
    <t>379200401</t>
  </si>
  <si>
    <t>387377001</t>
  </si>
  <si>
    <t>387381201</t>
  </si>
  <si>
    <t>387515501</t>
  </si>
  <si>
    <t>387663301</t>
  </si>
  <si>
    <t>388347201</t>
  </si>
  <si>
    <t>391264401</t>
  </si>
  <si>
    <t>391575301</t>
  </si>
  <si>
    <t>401736001</t>
  </si>
  <si>
    <t>405102101</t>
  </si>
  <si>
    <t>412747401</t>
  </si>
  <si>
    <t>415580601</t>
  </si>
  <si>
    <t>420957901</t>
  </si>
  <si>
    <t>021203701</t>
  </si>
  <si>
    <t>Cypress Creek Hospital Inc</t>
  </si>
  <si>
    <t>020966001</t>
  </si>
  <si>
    <t>Lake Pointe Operating Company, Llc</t>
  </si>
  <si>
    <t>020976902</t>
  </si>
  <si>
    <t>Christus St. Michael Health System</t>
  </si>
  <si>
    <t>163111101</t>
  </si>
  <si>
    <t>Paris Regional Medical Center</t>
  </si>
  <si>
    <t>207311601</t>
  </si>
  <si>
    <t>Wadley Regional Medical Center</t>
  </si>
  <si>
    <t>326725404</t>
  </si>
  <si>
    <t>Scott &amp; White Hospital - College Station</t>
  </si>
  <si>
    <t>408600101</t>
  </si>
  <si>
    <t>Covenant Medical Center</t>
  </si>
  <si>
    <t>406443801</t>
  </si>
  <si>
    <t>Perimeter Behavioral Hospital Of Arlington, Llc</t>
  </si>
  <si>
    <t>408236401</t>
  </si>
  <si>
    <t>Perimeter Behavioral Hospital Of Garland, Llc</t>
  </si>
  <si>
    <t>292096901</t>
  </si>
  <si>
    <t>Valley Baptist Medical Center Harlingen</t>
  </si>
  <si>
    <t>112692202</t>
  </si>
  <si>
    <t>Fisher County Hospital District</t>
  </si>
  <si>
    <t>Final</t>
  </si>
  <si>
    <t>IGT</t>
  </si>
  <si>
    <t>Totals</t>
  </si>
  <si>
    <t>IGT Check</t>
  </si>
  <si>
    <t>IGT Check Difference</t>
  </si>
  <si>
    <t>Total Days Allocation with Non-Transferring Publics Held Harmless in the Aggregate</t>
  </si>
  <si>
    <t>Key:</t>
  </si>
  <si>
    <t>Variable field to be populated</t>
  </si>
  <si>
    <t>Dependent upon State tab</t>
  </si>
  <si>
    <t>Dependent upon Non-State tab</t>
  </si>
  <si>
    <t>DSH Assumptions Variables:</t>
  </si>
  <si>
    <t>Year:</t>
  </si>
  <si>
    <t>Federal Match Rate:</t>
  </si>
  <si>
    <t>State Match Rate:</t>
  </si>
  <si>
    <t>Reduction Percentage (if required):</t>
  </si>
  <si>
    <t>All Funds DSH Allocation</t>
  </si>
  <si>
    <t>Federal DSH Allocation:</t>
  </si>
  <si>
    <t>Texas IMD Cap:</t>
  </si>
  <si>
    <t>IMD Check - Total DSH to state-owned and private IMDs</t>
  </si>
  <si>
    <t>Transferring Hospital + Public Hospital IGT Commitment:</t>
  </si>
  <si>
    <t>Should be less than or equal to the Texas IMD Cap amount</t>
  </si>
  <si>
    <t>State GR Commitment:</t>
  </si>
  <si>
    <t>IMD Ceiling for Advance Payment (Src: CMS37 Report from Payments Team)</t>
  </si>
  <si>
    <t>Non-Transferring Hospital Self-IGT Adjustment:</t>
  </si>
  <si>
    <t xml:space="preserve"> The IMD Check in D14 should be less or equal to the IMD Celing for Advance Payment</t>
  </si>
  <si>
    <t>IMD Check Difference</t>
  </si>
  <si>
    <t>Total</t>
  </si>
  <si>
    <t>Federal</t>
  </si>
  <si>
    <t>State</t>
  </si>
  <si>
    <t>Match Rate</t>
  </si>
  <si>
    <t>Federal DSH Allocation</t>
  </si>
  <si>
    <t>Texas IMD Cap</t>
  </si>
  <si>
    <t>State Hospitals (non-IMD)</t>
  </si>
  <si>
    <t>State Hospitals (IMD)</t>
  </si>
  <si>
    <t>Total State</t>
  </si>
  <si>
    <t>Remaining Funds for Non-State Pass 1 and 2</t>
  </si>
  <si>
    <t>TH+Public Hospital  IGT Commitment</t>
  </si>
  <si>
    <t>From 2022 DSH Payment Calculation</t>
  </si>
  <si>
    <t>State GR Commitment</t>
  </si>
  <si>
    <t>2022 Pass 3 Set Aside</t>
  </si>
  <si>
    <t>2022 Total DSH Allotment</t>
  </si>
  <si>
    <t>DSH Allotment Increase/Decrease 2021-2022</t>
  </si>
  <si>
    <t>Total IGT and State GR</t>
  </si>
  <si>
    <t>Grand Total Payments</t>
  </si>
  <si>
    <t>Pass 3 Set Aside</t>
  </si>
  <si>
    <t>Non-State Allocation Breakdown:</t>
  </si>
  <si>
    <t>Remaining Total Funds</t>
  </si>
  <si>
    <t>Set-aside IGT Repayment</t>
  </si>
  <si>
    <t>Remaining for DSH Payments</t>
  </si>
  <si>
    <t>IGT Breakdown:</t>
  </si>
  <si>
    <t>Self-IGT Repayment (Transferring)</t>
  </si>
  <si>
    <t>Self-IGT Repayment (Non-Trans)</t>
  </si>
  <si>
    <t>TH IGT Repayment</t>
  </si>
  <si>
    <t>Non-TH Self-IGT Adjustment</t>
  </si>
  <si>
    <t>Non-TH Hold Harmless Days Adj:</t>
  </si>
  <si>
    <t>IGT from Reduced DSH Payment based recoup not collected</t>
  </si>
  <si>
    <t>Final Private IGT Distro</t>
  </si>
  <si>
    <t>Private IGT Distribution</t>
  </si>
  <si>
    <t>Advance IGT and Private Overage IGT Redistribution</t>
  </si>
  <si>
    <t>Pool 3 Pass 2 IGT Redistribution for Urban Public Class 1 Hospitals</t>
  </si>
  <si>
    <t>TH IGT Repayment Assumptions</t>
  </si>
  <si>
    <t>%HSL</t>
  </si>
  <si>
    <t>aka IGT Other than Self</t>
  </si>
  <si>
    <t>TPI</t>
  </si>
  <si>
    <t>Selected</t>
  </si>
  <si>
    <t>SPC</t>
  </si>
  <si>
    <t>Harris</t>
  </si>
  <si>
    <t>Bexar</t>
  </si>
  <si>
    <t>Dallas</t>
  </si>
  <si>
    <t>Tarrant</t>
  </si>
  <si>
    <t>El Paso</t>
  </si>
  <si>
    <t>IMD Celing Adv Pmt</t>
  </si>
  <si>
    <t>IMD CAP</t>
  </si>
  <si>
    <t>CAP Check</t>
  </si>
  <si>
    <t>Proposed Method for State-Owned Hospitals</t>
  </si>
  <si>
    <t>IMD Cap &lt; IMD Ceiling</t>
  </si>
  <si>
    <t>State-owned Teaching Hospital Totals</t>
  </si>
  <si>
    <t>State-owned IMD Totals</t>
  </si>
  <si>
    <t>State-owned Totals</t>
  </si>
  <si>
    <t>**Added YTD And Final pmt here for UC data.</t>
  </si>
  <si>
    <t>Urban Public Hospital (UPH) Class
1=Class 1 (TH)
2=Class 2
3=All Others</t>
  </si>
  <si>
    <t>Own
1=Public
2=Private
3=State</t>
  </si>
  <si>
    <t>Rural Hospital
1 = Yes
2 = No</t>
  </si>
  <si>
    <t>Children’s Hospital
1=Yes
2=No</t>
  </si>
  <si>
    <t>Teaching 1=Yes
2=No</t>
  </si>
  <si>
    <t>IMD
1=Yes
2=No</t>
  </si>
  <si>
    <t>2023 State Payment Cap</t>
  </si>
  <si>
    <t>YTD Advance UC Payments
(as of date)</t>
  </si>
  <si>
    <t>Schedule 1 &amp; 2 + Adjustments + UC-Only Charity Costs</t>
  </si>
  <si>
    <t>Amount of UC Advance Payment Attributable to State Payment Cap</t>
  </si>
  <si>
    <t>Analysis State Payment Cap less UC Advance Payments Charged to State Payment Cap</t>
  </si>
  <si>
    <t>90 Percent of Analysis State Payment Cap
IMDs Capped to stay with IMD Ceiling</t>
  </si>
  <si>
    <t>Total DSH Payment</t>
  </si>
  <si>
    <t>Total IGT Required</t>
  </si>
  <si>
    <t>Remaining State Payment Cap</t>
  </si>
  <si>
    <t>DSH YTD Payments</t>
  </si>
  <si>
    <t>DSH IGT YTD</t>
  </si>
  <si>
    <t>2023 DSH Final Payment</t>
  </si>
  <si>
    <t>2023 DSH Final Payment IGT</t>
  </si>
  <si>
    <t>IMD Check</t>
  </si>
  <si>
    <t>Notes</t>
  </si>
  <si>
    <t>The University Of Texas Health Science Center At H</t>
  </si>
  <si>
    <t>Texas Hhsc Austin State Hospital</t>
  </si>
  <si>
    <t>Travis</t>
  </si>
  <si>
    <t>Texas Hhsc North Texas State Hospital - Wichita</t>
  </si>
  <si>
    <t>Wilbarger</t>
  </si>
  <si>
    <t>Texas Hhsc North Texas State Hospital - Vernon</t>
  </si>
  <si>
    <t>Texas Hhsc Rio Grande State Hospital</t>
  </si>
  <si>
    <t>Cameron</t>
  </si>
  <si>
    <t>The University Of Texas Md Anderson Cancer Center</t>
  </si>
  <si>
    <t>Texas Hhsc El Paso Psychiatric Center</t>
  </si>
  <si>
    <t>University Of Texas Health Science Center At Tyler</t>
  </si>
  <si>
    <t>Smith</t>
  </si>
  <si>
    <t>Texas Hhsc Big Spring State Hospital</t>
  </si>
  <si>
    <t>Howard</t>
  </si>
  <si>
    <t>Texas Hhsc Terrell State Hospital</t>
  </si>
  <si>
    <t>Kaufman</t>
  </si>
  <si>
    <t>Texas Hhsc San Antonio State Hospital</t>
  </si>
  <si>
    <t>University Of Texas Southwestern Medical Center</t>
  </si>
  <si>
    <t>IMD CHECK</t>
  </si>
  <si>
    <t>Variance: Final Pmt</t>
  </si>
  <si>
    <t>Variance: Final IGT</t>
  </si>
  <si>
    <t>Pass 3</t>
  </si>
  <si>
    <t>=COUNTIF(F:F,"1")</t>
  </si>
  <si>
    <t>Non-State Owned Urban Public Hospital Class 1</t>
  </si>
  <si>
    <t>Recoupments Not Collected</t>
  </si>
  <si>
    <t>=COUNTIF(F:F,"2")</t>
  </si>
  <si>
    <t>Non-State Owned Urban Public Hospital Class 2</t>
  </si>
  <si>
    <t>=COUNTIF(F:F,"3")</t>
  </si>
  <si>
    <t>Non-State Owned All Other Hospitals</t>
  </si>
  <si>
    <t>Available Funds</t>
  </si>
  <si>
    <t>=SUM(B3:B5)</t>
  </si>
  <si>
    <t>Non-State Owned Totals</t>
  </si>
  <si>
    <t>DBA</t>
  </si>
  <si>
    <t>Ownership
1=Public
2=Private
3=State</t>
  </si>
  <si>
    <t xml:space="preserve">Rural
1=Yes
2=No
</t>
  </si>
  <si>
    <t>Children
1=Yes
2=No</t>
  </si>
  <si>
    <t xml:space="preserve">3rd Pass
1 = Yes
0 = No
</t>
  </si>
  <si>
    <t xml:space="preserve">Total Hospital Medicaid Days (Includes OOS Days, Excludes Dual Eligible Days) </t>
  </si>
  <si>
    <t>Total IP Census Days</t>
  </si>
  <si>
    <t>LIUR Percentage</t>
  </si>
  <si>
    <t>Low-Income Days</t>
  </si>
  <si>
    <t>Total Days</t>
  </si>
  <si>
    <t>Adjusted Total Days for Non-Transferring Public Hospitals</t>
  </si>
  <si>
    <t>PCT Total  Adjusted Days</t>
  </si>
  <si>
    <t>Total Days State GR Payment
(All Funds) Pool 1 (Pass 1) Calculation</t>
  </si>
  <si>
    <t>Total Days Non-GR Federal Payment Pool 2 (Pass 1) Calculation</t>
  </si>
  <si>
    <t>Total Payment before State Payment Cap Cap and IGT Return</t>
  </si>
  <si>
    <t>State Payment Cap</t>
  </si>
  <si>
    <t>YTD Advance UC Payments</t>
  </si>
  <si>
    <t>Schedule 1 &amp; 2 costs + Adjustments + UC-Only Charity Costs</t>
  </si>
  <si>
    <t>Capped Payment at State Payment Cap less 2022 UC Advance Payments Charged to State Payment Cap</t>
  </si>
  <si>
    <t>Leftover Payment due to State Payment Cap Cap</t>
  </si>
  <si>
    <t>Leftover DSH Amount Paid</t>
  </si>
  <si>
    <t>Pool 2 (Pass 2) Payment before IGT Return</t>
  </si>
  <si>
    <t>IGT from Self (Trans and Publics Only)</t>
  </si>
  <si>
    <t>TH IGT Other Than Self</t>
  </si>
  <si>
    <t>Pool 3 Total Payment w/IGT Return before State Payment Cap Cap #2</t>
  </si>
  <si>
    <t>Capped Payment at State Payment Cap</t>
  </si>
  <si>
    <t>Pool 3 (Pass 2) Total Payment (including IGT repayment)</t>
  </si>
  <si>
    <t>IGT Reduction For Pool 3 Pass 2 Overage</t>
  </si>
  <si>
    <t>Additional IGT For Pool 3 Pass 2 Redistribution (Urban Public Class 1, 2, and Non-Urban Public Hospitals)</t>
  </si>
  <si>
    <t>Additional IGT For Pool 3 Pass 2 Redistribution from Private Hospitals (Urban Public Class 1 Hospitals)</t>
  </si>
  <si>
    <t>Total IGT Paid</t>
  </si>
  <si>
    <t>DSH Payment Net of IGT</t>
  </si>
  <si>
    <t>2023 YTD DSH Payments</t>
  </si>
  <si>
    <t>2023 Advance DSH Payments IGTs</t>
  </si>
  <si>
    <t>2023 Advance DSH Payments from Pool 1</t>
  </si>
  <si>
    <t>2023 Advance DSH Payments from Pools 2 and 3</t>
  </si>
  <si>
    <t>IGT check</t>
  </si>
  <si>
    <t>Reduced DSH Payment Based on Recoupments Not Collected</t>
  </si>
  <si>
    <t>Calculation of Private Hospital IGT to Redistribute to Urban Public Class 1 Hospitals</t>
  </si>
  <si>
    <t>Redistribution of Excess Private IGT To Urban Public Class 1 Hospitals</t>
  </si>
  <si>
    <t>2023 DSH Final IGT</t>
  </si>
  <si>
    <t>Reduced DSH IGT Based on Recoupments Not Collected</t>
  </si>
  <si>
    <t>Pass 3 Maximum IGT</t>
  </si>
  <si>
    <t>Pass 3 Maximum Payment before Limiting to Available Funds (cannot limit until we get all IGT commitment values)</t>
  </si>
  <si>
    <t>Pass 3 IGT Commitment</t>
  </si>
  <si>
    <t>Pass 3 Payments based on IGT Commitments prior to Haircut</t>
  </si>
  <si>
    <t>Final Pass 3 Payment after Haircut</t>
  </si>
  <si>
    <t>Final Pass 3 IGT Requirement</t>
  </si>
  <si>
    <t>Total 2023 DSH Payment Including Pass 3</t>
  </si>
  <si>
    <t>Tarrant County Hospital District</t>
  </si>
  <si>
    <t>Jps Health Network</t>
  </si>
  <si>
    <t>Dallas County Hospital District</t>
  </si>
  <si>
    <t>Parkland Health And Hospital System</t>
  </si>
  <si>
    <t>Harris County Hospital District</t>
  </si>
  <si>
    <t>Harris Health System</t>
  </si>
  <si>
    <t>Bexar County Hospital District</t>
  </si>
  <si>
    <t>University Health</t>
  </si>
  <si>
    <t>El Paso County Hospital District</t>
  </si>
  <si>
    <t>University Medical Center Of El Paso</t>
  </si>
  <si>
    <t>CHRISTUS Spohn Hospital Beeville</t>
  </si>
  <si>
    <t>Bee</t>
  </si>
  <si>
    <t>HCA Houston Healthcare Southeast</t>
  </si>
  <si>
    <t>Memorial Hermann Hospital System</t>
  </si>
  <si>
    <t>HCA Houston Healthcare Conroe</t>
  </si>
  <si>
    <t>Montgomery</t>
  </si>
  <si>
    <t>Texas Health Presbyterian Hospital Dallas</t>
  </si>
  <si>
    <t>Texas Health Dallas</t>
  </si>
  <si>
    <t>Columbia Valley Healthcare Systems Lp</t>
  </si>
  <si>
    <t>Valley Regional Medical Center</t>
  </si>
  <si>
    <t>Medical City Arlington</t>
  </si>
  <si>
    <t>Bay Area Healthcare Group Ltd</t>
  </si>
  <si>
    <t>Corpus Christi Medical Center</t>
  </si>
  <si>
    <t>Nueces</t>
  </si>
  <si>
    <t>Refugio County Memorial Hospital</t>
  </si>
  <si>
    <t>Refugio</t>
  </si>
  <si>
    <t>Stonewall Memorial Hospital District</t>
  </si>
  <si>
    <t>Stonewall</t>
  </si>
  <si>
    <t>Millwood Hospital</t>
  </si>
  <si>
    <t>Hmih Cedar Crest, Llc</t>
  </si>
  <si>
    <t>Cedar Crest Hospital And Rtc</t>
  </si>
  <si>
    <t>Bell</t>
  </si>
  <si>
    <t>Laurel Ridge Treatment Center</t>
  </si>
  <si>
    <t>Concho County Hospital</t>
  </si>
  <si>
    <t>Concho</t>
  </si>
  <si>
    <t>CHRISTUS Mother Frances Hospital - Tyler</t>
  </si>
  <si>
    <t>El Paso Healthcare System, Ltd.</t>
  </si>
  <si>
    <t>Las Palmas Del Sol Healthcare</t>
  </si>
  <si>
    <t>McAllen Hospital LP</t>
  </si>
  <si>
    <t>South Texas Health System</t>
  </si>
  <si>
    <t>Hidalgo</t>
  </si>
  <si>
    <t>Detar Hospital</t>
  </si>
  <si>
    <t>Victoria</t>
  </si>
  <si>
    <t>Metroplex Adventist Hospital Inc</t>
  </si>
  <si>
    <t>Advent Health Central Texas</t>
  </si>
  <si>
    <t>Seminole Hospital District</t>
  </si>
  <si>
    <t>Memorial Hospital</t>
  </si>
  <si>
    <t>Gaines</t>
  </si>
  <si>
    <t>Moore County Hospital District</t>
  </si>
  <si>
    <t>Moore</t>
  </si>
  <si>
    <t>Baptist Hospitals Of Southeast Texas</t>
  </si>
  <si>
    <t>Jefferson</t>
  </si>
  <si>
    <t>Methodist Healthcare System Of San Antonio</t>
  </si>
  <si>
    <t>Methodist Hospital</t>
  </si>
  <si>
    <t>St. David's Medical Center</t>
  </si>
  <si>
    <t>Laredo Regional Medical Center Lp-</t>
  </si>
  <si>
    <t>Doctors Hospital Of Laredo</t>
  </si>
  <si>
    <t>Webb</t>
  </si>
  <si>
    <t>Hca Houston Healthcare West</t>
  </si>
  <si>
    <t>Medical City Lewisville</t>
  </si>
  <si>
    <t>Denton</t>
  </si>
  <si>
    <t>North Austin Medical Center</t>
  </si>
  <si>
    <t>CHRISTUS Spohn Hospital Alice</t>
  </si>
  <si>
    <t>Jim Wells</t>
  </si>
  <si>
    <t>Big Bend Hospital Corporation</t>
  </si>
  <si>
    <t>Big Bend Regional Medical Center</t>
  </si>
  <si>
    <t>Brewster</t>
  </si>
  <si>
    <t>Longview Regional Medical Center</t>
  </si>
  <si>
    <t>Gregg</t>
  </si>
  <si>
    <t>Ascension Providence</t>
  </si>
  <si>
    <t>McLennan</t>
  </si>
  <si>
    <t>Parkview Regional Hospital</t>
  </si>
  <si>
    <t>Limestone</t>
  </si>
  <si>
    <t>CHRISTUS Good Shepherd Health System</t>
  </si>
  <si>
    <t>Texas Health Harris Methodist Hospital Fort Worth</t>
  </si>
  <si>
    <t>Texas Health Fort Worth</t>
  </si>
  <si>
    <t>Mission Hospital, Inc.</t>
  </si>
  <si>
    <t>Mission Regional Medical Center</t>
  </si>
  <si>
    <t>Reeves County Hospital District</t>
  </si>
  <si>
    <t>Reeves</t>
  </si>
  <si>
    <t>Frio Hospital Association</t>
  </si>
  <si>
    <t>Frio Regional Hospital</t>
  </si>
  <si>
    <t>Frio</t>
  </si>
  <si>
    <t>Memorial Hospital Of Polk County</t>
  </si>
  <si>
    <t>Chi St. Luke'S Health Memorial Livingston</t>
  </si>
  <si>
    <t>Polk</t>
  </si>
  <si>
    <t>Ochiltree Hospital District</t>
  </si>
  <si>
    <t>Ochiltree General Hospital</t>
  </si>
  <si>
    <t>Ochiltree</t>
  </si>
  <si>
    <t>Odessa Regional Medical Center</t>
  </si>
  <si>
    <t>Ector</t>
  </si>
  <si>
    <t>Columbia Rio Grande Healthcare Lp</t>
  </si>
  <si>
    <t>Rio Grande Regional Hospital</t>
  </si>
  <si>
    <t>HCA Houston Healthcare Kingwood</t>
  </si>
  <si>
    <t>Clarity Child Guidance Center</t>
  </si>
  <si>
    <t>River Crest Hospital</t>
  </si>
  <si>
    <t>Tom Green</t>
  </si>
  <si>
    <t>Glen Oaks Hospital</t>
  </si>
  <si>
    <t>Hunt</t>
  </si>
  <si>
    <t>Jack County Hospital District</t>
  </si>
  <si>
    <t>Faith Community Hospital</t>
  </si>
  <si>
    <t>Jack</t>
  </si>
  <si>
    <t>Val Verde Hospital Corporation</t>
  </si>
  <si>
    <t>Val Verde Regional Medical Center</t>
  </si>
  <si>
    <t>Val Verde</t>
  </si>
  <si>
    <t>Knox County Hospital District</t>
  </si>
  <si>
    <t>Knox County Hospital</t>
  </si>
  <si>
    <t>Knox</t>
  </si>
  <si>
    <t>Hardeman County Memorial Hospital</t>
  </si>
  <si>
    <t>Hardeman</t>
  </si>
  <si>
    <t>Christus Spohn Hospital Corpus Christi</t>
  </si>
  <si>
    <t>Sutton County Hospital District</t>
  </si>
  <si>
    <t>Lillian M. Hudspeth Memorial Hospital</t>
  </si>
  <si>
    <t>Sutton</t>
  </si>
  <si>
    <t>Uvalde County Hospital Authority</t>
  </si>
  <si>
    <t>Uvalde Memorial Hospital</t>
  </si>
  <si>
    <t>Uvalde</t>
  </si>
  <si>
    <t>Gonzales Healthcare Systems</t>
  </si>
  <si>
    <t>Gonzales</t>
  </si>
  <si>
    <t>HCA Houston Healthcare Clear Lake</t>
  </si>
  <si>
    <t>Jackson County Hospital District</t>
  </si>
  <si>
    <t>Jackson</t>
  </si>
  <si>
    <t>Palestine Regional Medical Center</t>
  </si>
  <si>
    <t>Anderson</t>
  </si>
  <si>
    <t xml:space="preserve">West Oak Hospital Inc </t>
  </si>
  <si>
    <t>Methodist Hospital Plainview Texas</t>
  </si>
  <si>
    <t>Covenant Hospital Plainview</t>
  </si>
  <si>
    <t>Hale</t>
  </si>
  <si>
    <t>St. Joseph Regional Health Center</t>
  </si>
  <si>
    <t>Chi St. Joseph Health Regional Hospital</t>
  </si>
  <si>
    <t>Brazos</t>
  </si>
  <si>
    <t>Andrews County Hospital District</t>
  </si>
  <si>
    <t>Permian Regional Medical Center</t>
  </si>
  <si>
    <t>Andrews</t>
  </si>
  <si>
    <t>Oakbend Medical Center</t>
  </si>
  <si>
    <t>Fort Bend</t>
  </si>
  <si>
    <t>Lamb County Hospital</t>
  </si>
  <si>
    <t>Lamb Healthcare Center</t>
  </si>
  <si>
    <t>Lamb</t>
  </si>
  <si>
    <t>Methodist Children'S Hospital</t>
  </si>
  <si>
    <t>Covenant Children'S Hospital</t>
  </si>
  <si>
    <t>Lubbock</t>
  </si>
  <si>
    <t>Nacogdoches Medical Center</t>
  </si>
  <si>
    <t>Nacogdoches</t>
  </si>
  <si>
    <t>Pecos County Memorial Hospital</t>
  </si>
  <si>
    <t>Pecos</t>
  </si>
  <si>
    <t>Brownfield Regional Medical Hospital</t>
  </si>
  <si>
    <t>Terry Memorial Hospital District</t>
  </si>
  <si>
    <t>Terry</t>
  </si>
  <si>
    <t>Dallam Hartley Counties Hospital District</t>
  </si>
  <si>
    <t>Coon Memorial Hospital</t>
  </si>
  <si>
    <t>Dallam</t>
  </si>
  <si>
    <t>Matagorda County Hospital District</t>
  </si>
  <si>
    <t>Matagorda Regional Medical Center</t>
  </si>
  <si>
    <t>Matagorda</t>
  </si>
  <si>
    <t>Nacogdoches County Hospital District</t>
  </si>
  <si>
    <t>Nacogdoches Memorial Hospital</t>
  </si>
  <si>
    <t>Hunt Memorial Hospital District</t>
  </si>
  <si>
    <t>Nolan County Hospital District</t>
  </si>
  <si>
    <t>Rolling Plains Memorial Hospital</t>
  </si>
  <si>
    <t>Nolan</t>
  </si>
  <si>
    <t>Childress County Hospital District</t>
  </si>
  <si>
    <t>Childress Regional Medical Center</t>
  </si>
  <si>
    <t>Childress</t>
  </si>
  <si>
    <t>Nhci Of Hillsboro, Inc</t>
  </si>
  <si>
    <t>Hill Regional Hospital</t>
  </si>
  <si>
    <t>Hill</t>
  </si>
  <si>
    <t>Methodist Hospital Levelland</t>
  </si>
  <si>
    <t>Coventant Hospital Levelland</t>
  </si>
  <si>
    <t>Hockley</t>
  </si>
  <si>
    <t>Deaf Smith County Hospital District</t>
  </si>
  <si>
    <t>Hereford Regional Medical Center</t>
  </si>
  <si>
    <t>Deaf Smith</t>
  </si>
  <si>
    <t>Methodist Hospitals Of Dallas</t>
  </si>
  <si>
    <t>Methodist Dallas Medical Center</t>
  </si>
  <si>
    <t>Columbus Community Hospital</t>
  </si>
  <si>
    <t>Colorado</t>
  </si>
  <si>
    <t>Knapp Medical Center</t>
  </si>
  <si>
    <t>Baylor All Saints Medical Center</t>
  </si>
  <si>
    <t>Baylor Scott &amp; White Medical Center - Fort Worth</t>
  </si>
  <si>
    <t>Wilson County Memorial Hospital District</t>
  </si>
  <si>
    <t>Connally Memorial Medical Center</t>
  </si>
  <si>
    <t>Wilson</t>
  </si>
  <si>
    <t>Ascension Seton</t>
  </si>
  <si>
    <t>Ascension Seton Medical Center Austin</t>
  </si>
  <si>
    <t>Scott &amp; White Hospital - Brenham</t>
  </si>
  <si>
    <t>Baylor Scott &amp; White Medical Center - Brenham</t>
  </si>
  <si>
    <t>Washington</t>
  </si>
  <si>
    <t>Ector County Hospital District</t>
  </si>
  <si>
    <t>Medical Center Health System</t>
  </si>
  <si>
    <t>United Regional Health Care System, Inc</t>
  </si>
  <si>
    <t>United Regional Health Care System</t>
  </si>
  <si>
    <t>Wichita</t>
  </si>
  <si>
    <t>Midland County Hospital District</t>
  </si>
  <si>
    <t>Midland Memorial Hospital</t>
  </si>
  <si>
    <t>Midland</t>
  </si>
  <si>
    <t>Scurry County Hospital District</t>
  </si>
  <si>
    <t>Cogdell Memorial Hospital</t>
  </si>
  <si>
    <t>Scurry</t>
  </si>
  <si>
    <t>Starr County Memorial Hospital</t>
  </si>
  <si>
    <t>Starr</t>
  </si>
  <si>
    <t>CHRISTUS Spohn Hospital Kleberg</t>
  </si>
  <si>
    <t>Kleberg</t>
  </si>
  <si>
    <t>Shannon Medical Center</t>
  </si>
  <si>
    <t>Yoakum County Hospital</t>
  </si>
  <si>
    <t>Yoakum</t>
  </si>
  <si>
    <t>Northwest Texas Health Care System</t>
  </si>
  <si>
    <t>Potter</t>
  </si>
  <si>
    <t>Scott And White Memorial Hospital</t>
  </si>
  <si>
    <t>Baylor Scott &amp; White Medical Center - Temple</t>
  </si>
  <si>
    <t>Memorial Hermann Texas Medical Center</t>
  </si>
  <si>
    <t>Memorial Medical Center</t>
  </si>
  <si>
    <t>Calhoun</t>
  </si>
  <si>
    <t>Lubbock County Hospital District</t>
  </si>
  <si>
    <t>UMC Health System</t>
  </si>
  <si>
    <t>CHRISTUS Health Southeast Texas</t>
  </si>
  <si>
    <t>DBA CHRISTUS Hospital</t>
  </si>
  <si>
    <t>Baylor County Hospital District</t>
  </si>
  <si>
    <t>Seymour Hospital</t>
  </si>
  <si>
    <t>Baylor</t>
  </si>
  <si>
    <t>Hendrick Medical Center</t>
  </si>
  <si>
    <t>Taylor</t>
  </si>
  <si>
    <t>Cuero Regional Hospital</t>
  </si>
  <si>
    <t>DeWitt</t>
  </si>
  <si>
    <t>Titus County Memorial Hospital District</t>
  </si>
  <si>
    <t>Titus Regional Medical Center</t>
  </si>
  <si>
    <t>Titus</t>
  </si>
  <si>
    <t>Palo Pinto County Hospital District</t>
  </si>
  <si>
    <t>Palo Pinto General Hospital</t>
  </si>
  <si>
    <t>Palo Pinto</t>
  </si>
  <si>
    <t>Hillcrest Baptist Medical Center</t>
  </si>
  <si>
    <t>Memorial Medical Center Of East Texas</t>
  </si>
  <si>
    <t>Chi St. Luke's Health Memorial Lufkin</t>
  </si>
  <si>
    <t>Angelina</t>
  </si>
  <si>
    <t>Baylor University Medical Center</t>
  </si>
  <si>
    <t>Baylor Scott &amp; White Medical Center - Dallas</t>
  </si>
  <si>
    <t>South Limestone Hospital District</t>
  </si>
  <si>
    <t>Limestone Medical Center</t>
  </si>
  <si>
    <t>Vhs San Antonio Partners Llc</t>
  </si>
  <si>
    <t>Baptist Health System</t>
  </si>
  <si>
    <t>Doctors Hospital At Renaissance, Ltd</t>
  </si>
  <si>
    <t>Laredo Medical Center</t>
  </si>
  <si>
    <t>The Medical Center Of Southeast Texas</t>
  </si>
  <si>
    <t>SHC KPH LP</t>
  </si>
  <si>
    <t>Kingwood Pines Hospital</t>
  </si>
  <si>
    <t>St. Joseph Medical Center</t>
  </si>
  <si>
    <t>Dawson County Hospital District</t>
  </si>
  <si>
    <t>Medical Arts Hospital</t>
  </si>
  <si>
    <t>Dawson</t>
  </si>
  <si>
    <t>HCA Houston Healthcare Northwest</t>
  </si>
  <si>
    <t>UHS Of Texoma Inc-</t>
  </si>
  <si>
    <t>Texoma Medical Center</t>
  </si>
  <si>
    <t>Grayson</t>
  </si>
  <si>
    <t>Gpch Llc</t>
  </si>
  <si>
    <t>Golden Plains Community Hospital</t>
  </si>
  <si>
    <t>Hutchinson</t>
  </si>
  <si>
    <t>Ascension Seton Hays</t>
  </si>
  <si>
    <t>Hays</t>
  </si>
  <si>
    <t>Red River Hospital</t>
  </si>
  <si>
    <t>Cahrmc Llc</t>
  </si>
  <si>
    <t>Rice Medical Center</t>
  </si>
  <si>
    <t>Medina County Hospital District</t>
  </si>
  <si>
    <t>Medina Regional Hospital</t>
  </si>
  <si>
    <t>Medina</t>
  </si>
  <si>
    <t>Dimmit Regional Hospital</t>
  </si>
  <si>
    <t>Dimmit</t>
  </si>
  <si>
    <t>Valley Baptist Medical Center Brownsville</t>
  </si>
  <si>
    <t>Prime Healthcare Services - Pampa, LLC</t>
  </si>
  <si>
    <t>Pampa Regional Medical Center</t>
  </si>
  <si>
    <t>Gray</t>
  </si>
  <si>
    <t>HH Kileen Health Systems, LLC</t>
  </si>
  <si>
    <t>Seton Medical Center Harker Heights</t>
  </si>
  <si>
    <t>Texas Health Huguley, Inc.</t>
  </si>
  <si>
    <t>Texas Health Huguley Hosptial Fort Worth South</t>
  </si>
  <si>
    <t>Johnson</t>
  </si>
  <si>
    <t>Texas Scottish Rite Hospital For Children</t>
  </si>
  <si>
    <t>NA</t>
  </si>
  <si>
    <t>Preferred Hospital Leasing Coleman Inc</t>
  </si>
  <si>
    <t>Coleman County Medical Center</t>
  </si>
  <si>
    <t>Coleman</t>
  </si>
  <si>
    <t>Baptist St. Anthony's Hospital</t>
  </si>
  <si>
    <t>Dallas Behavioral Healthcare Hospital, Llc</t>
  </si>
  <si>
    <t>Oceans Behavioral Hospital Of Abilene, LLC</t>
  </si>
  <si>
    <t>Behavioral Health Center Of The Permian Basin, LLC</t>
  </si>
  <si>
    <t>Oceans Behavioral Hospital Of The Permian Basin</t>
  </si>
  <si>
    <t>Mesa Springs, LLC</t>
  </si>
  <si>
    <t>Westpark Springs, LLC</t>
  </si>
  <si>
    <t>Georgetown Behavioral Health Institute, Llc</t>
  </si>
  <si>
    <t>Williamson</t>
  </si>
  <si>
    <t>Houston Behavioral Healthcare Hospital</t>
  </si>
  <si>
    <t>San Antonio Behavioral Healthcare Hospital</t>
  </si>
  <si>
    <t>Scott &amp; White Hospital - Marble Falls</t>
  </si>
  <si>
    <t>Baylor Scott &amp; White Medical Center - Marble Falls</t>
  </si>
  <si>
    <t>Burnet</t>
  </si>
  <si>
    <t>Prime Healthcare Services - Mesquite, Llc</t>
  </si>
  <si>
    <t>Dallas Regional Medical Center</t>
  </si>
  <si>
    <t>Sun Houston LLC</t>
  </si>
  <si>
    <t>SUN Behavioral Houston</t>
  </si>
  <si>
    <t>CHRISTUS Mother Frances Hospital - Sulphur Springs</t>
  </si>
  <si>
    <t>Hopkins</t>
  </si>
  <si>
    <t>Strategic Bh-Brownsville, Llc</t>
  </si>
  <si>
    <t>Palms Behavioral Health</t>
  </si>
  <si>
    <t>Methodist Hospital Atascosa</t>
  </si>
  <si>
    <t>Atascosa</t>
  </si>
  <si>
    <t>UT Health East Texas Henderson Hospital</t>
  </si>
  <si>
    <t>UT Health Henderson</t>
  </si>
  <si>
    <t>Rusk</t>
  </si>
  <si>
    <t>UT Health East Texas Jacksonville Hospital</t>
  </si>
  <si>
    <t>UT Health Jacksonville</t>
  </si>
  <si>
    <t>Cherokee</t>
  </si>
  <si>
    <t>UT Health East Texas Athens Hospital</t>
  </si>
  <si>
    <t>UT Health Athens</t>
  </si>
  <si>
    <t>Henderson</t>
  </si>
  <si>
    <t>UT Health East Texas Carthage Hospital</t>
  </si>
  <si>
    <t>UT Health Carthage</t>
  </si>
  <si>
    <t>Panola</t>
  </si>
  <si>
    <t>UT Health East Texas Tyler Regional Hospital</t>
  </si>
  <si>
    <t>UT Health Tyler</t>
  </si>
  <si>
    <t>Woodland Springs, Llc</t>
  </si>
  <si>
    <t>Pipeline East Dallas Llc</t>
  </si>
  <si>
    <t>White Rock Medical Center</t>
  </si>
  <si>
    <t>Bosque County Hospital District</t>
  </si>
  <si>
    <t>Goodall-Witcher Hospital</t>
  </si>
  <si>
    <t>Bosque</t>
  </si>
  <si>
    <t>Scenic Mountain Medical Center</t>
  </si>
  <si>
    <t>Huntsville Community Hospital Inc</t>
  </si>
  <si>
    <t>Huntsville Memorial Hospital</t>
  </si>
  <si>
    <t>Walker</t>
  </si>
  <si>
    <t>CHRISTUS Santa Rosa Health Care Corporation</t>
  </si>
  <si>
    <t>DBA CHRISTUS Santa Rosa Hospital-San Marcos</t>
  </si>
  <si>
    <t>Hendrick Medical Center Brownwood</t>
  </si>
  <si>
    <t>Brown</t>
  </si>
  <si>
    <t>Baylor Scott &amp; White Medical Center - Lake Pointe</t>
  </si>
  <si>
    <t>Rockwall</t>
  </si>
  <si>
    <t>Bowie</t>
  </si>
  <si>
    <t>Lamar</t>
  </si>
  <si>
    <t>Fisher</t>
  </si>
  <si>
    <t>2023 DSH Payment but did not Qualify for DSH/ Did Qualify but had a Negative State Payment Cap (Recoupment Required)</t>
  </si>
  <si>
    <t>Total Recoupments</t>
  </si>
  <si>
    <t xml:space="preserve">TPI </t>
  </si>
  <si>
    <t>Provider Name</t>
  </si>
  <si>
    <t>IGT Source</t>
  </si>
  <si>
    <t>IGT Amount to Refund</t>
  </si>
  <si>
    <t>2023 Payment To Recoup</t>
  </si>
  <si>
    <t>Ownership</t>
  </si>
  <si>
    <t>Reason For Not Qualifying</t>
  </si>
  <si>
    <t>State Recoupments Only</t>
  </si>
  <si>
    <t>020844903</t>
  </si>
  <si>
    <t>Urban Public Class 1 Transferring Hospitals</t>
  </si>
  <si>
    <t>Private</t>
  </si>
  <si>
    <t>Qualfied but has a Negative State Payment Cap</t>
  </si>
  <si>
    <t>All-Funds DSH Reduction Amount</t>
  </si>
  <si>
    <t>121787905</t>
  </si>
  <si>
    <t>North Wheeler County Hospital District</t>
  </si>
  <si>
    <t>Self</t>
  </si>
  <si>
    <t>Public</t>
  </si>
  <si>
    <t>Did not meet qualification thresholds for 2023 but received advance payments.</t>
  </si>
  <si>
    <t>136491104</t>
  </si>
  <si>
    <t>Texas Vista Medical Center</t>
  </si>
  <si>
    <t>322916301</t>
  </si>
  <si>
    <t>Heart Of Texas Healthcare System</t>
  </si>
  <si>
    <t>346945401</t>
  </si>
  <si>
    <t>Graham Regional Medical Center</t>
  </si>
  <si>
    <t>396650901</t>
  </si>
  <si>
    <t>Gainesville Community Hospital, Inc</t>
  </si>
  <si>
    <t>425956601</t>
  </si>
  <si>
    <t>Texas Dshs Texas Center For Infectious Diseases</t>
  </si>
  <si>
    <t>General Revenue</t>
  </si>
  <si>
    <t>Put up own IGT for Advance Payment</t>
  </si>
  <si>
    <t>IGT to Refund To Urban Public Class 1 Hospitals</t>
  </si>
  <si>
    <t>Additional Recoupments for Qualifying Providers Overpaid in Advance Payments AKA FINAL PAYMENT IS NEGATIVE</t>
  </si>
  <si>
    <t>DO NOT REMOVE PROVIDER FROM STATE OR NON-STATE W/S IF FINAL PAYMENT IS NEGATIVE. COPY INFO HERE.</t>
  </si>
  <si>
    <t>2023 DSH Payment to Recoup</t>
  </si>
  <si>
    <t>Ownership
1 = Public
2 = Private                                                                                                                                                                                                                                                               3 = State</t>
  </si>
  <si>
    <t>Reason For Recoupment</t>
  </si>
  <si>
    <t>Overpaid in advance payment</t>
  </si>
  <si>
    <t>Total Recoupments for Providers Overpaid in Advance Payments</t>
  </si>
  <si>
    <t>These providers were removed from the calculation due to having  a negative state payment cap</t>
  </si>
  <si>
    <t>3rd Pass
1 = Yes
2 = No
3 = Unk.</t>
  </si>
  <si>
    <t>Capped Payment at State Payment Cap less 2023 UC Advance Payments Charged to State Payment Cap</t>
  </si>
  <si>
    <t>2023YTD DSH Payments</t>
  </si>
  <si>
    <t>020943901</t>
  </si>
  <si>
    <t>Medical City Dallas</t>
  </si>
  <si>
    <t>021184901</t>
  </si>
  <si>
    <t>Cook Children's Medical Center</t>
  </si>
  <si>
    <t>094164302</t>
  </si>
  <si>
    <t>Woodland Heights Medical Center</t>
  </si>
  <si>
    <t>110803703</t>
  </si>
  <si>
    <t>Fort Duncan Regional Medical Center Lp</t>
  </si>
  <si>
    <t>Maverick</t>
  </si>
  <si>
    <t>112701102</t>
  </si>
  <si>
    <t>Navarro Regional Hospital</t>
  </si>
  <si>
    <t>Navarro</t>
  </si>
  <si>
    <t>112712802</t>
  </si>
  <si>
    <t>The Woman's Hospital of Texas</t>
  </si>
  <si>
    <t>130601104</t>
  </si>
  <si>
    <t>Tenet Hospitals Ltd. Providence Memorial</t>
  </si>
  <si>
    <t>132812205</t>
  </si>
  <si>
    <t>Driscoll Children'S Hospital</t>
  </si>
  <si>
    <t>138910807</t>
  </si>
  <si>
    <t>Children's Medical Center Of Dallas</t>
  </si>
  <si>
    <t>139135109</t>
  </si>
  <si>
    <t>Texas Children's Hospital</t>
  </si>
  <si>
    <t>186599001</t>
  </si>
  <si>
    <t>354178101</t>
  </si>
  <si>
    <t>Children's Medical Center Of Plano</t>
  </si>
  <si>
    <t>Collin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</si>
</sst>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0.00_);[Red]\(&quot;$&quot;#,##0.00\)"/>
    <numFmt numFmtId="44" formatCode="_(&quot;$&quot;* #,##0.00_);_(&quot;$&quot;* \(#,##0.00\);_(&quot;$&quot;* &quot;-&quot;??_);_(@_)"/>
    <numFmt numFmtId="43" formatCode="_(* #,##0.00_);_(* \(#,##0.00\);_(* &quot;-&quot;??_);_(@_)"/>
    <numFmt numFmtId="164" formatCode="\$#,##0"/>
    <numFmt numFmtId="165" formatCode="&quot; $&quot;* #,##0.00\ ;&quot; $&quot;* \(#,##0.00\);&quot; $&quot;* \-#\ ;\ @\ "/>
    <numFmt numFmtId="166" formatCode="&quot;TRUE&quot;;&quot;TRUE&quot;;&quot;FALSE&quot;"/>
    <numFmt numFmtId="167" formatCode="&quot; $&quot;* #,##0\ ;&quot; $&quot;* \(#,##0\);&quot; $&quot;* \-#\ ;\ @\ "/>
    <numFmt numFmtId="168" formatCode="\$#,##0.00"/>
    <numFmt numFmtId="169" formatCode="\ * #,##0.00\ ;\ * \(#,##0.00\);\ * \-#\ ;\ @\ "/>
    <numFmt numFmtId="170" formatCode="\$#,##0\ ;&quot;($&quot;#,##0\)"/>
    <numFmt numFmtId="171" formatCode="#,##0.0000"/>
    <numFmt numFmtId="172" formatCode="\$#,##0\ ;[Red]&quot;($&quot;#,##0\)"/>
    <numFmt numFmtId="173" formatCode="\$#,##0.00\ ;[Red]&quot;($&quot;#,##0.00\)"/>
    <numFmt numFmtId="174" formatCode="\ * #,##0\ ;\ * \(#,##0\);\ * \-#\ ;\ @\ "/>
    <numFmt numFmtId="175" formatCode="\$#,##0_);[Red]&quot;($&quot;#,##0\)"/>
    <numFmt numFmtId="176" formatCode="0.000000%"/>
    <numFmt numFmtId="177" formatCode="_(* #,##0_);_(* \(#,##0\);_(* &quot;-&quot;??_);_(@_)"/>
    <numFmt numFmtId="178" formatCode="&quot; $&quot;* #,##0.0000\ ;&quot; $&quot;* \(#,##0.0000\);&quot; $&quot;* \-#.00\ ;\ @\ "/>
    <numFmt numFmtId="179" formatCode="\ * #,##0.0\ ;\ * \(#,##0.0\);\ * \-#.0\ ;\ @\ "/>
    <numFmt numFmtId="180" formatCode="\$#,##0.0\ ;[Red]&quot;($&quot;#,##0.0\)"/>
    <numFmt numFmtId="181" formatCode="\ * #,##0.00\ ;\ * \(#,##0.00\);\ * \-#.00\ ;\ @\ "/>
    <numFmt numFmtId="182" formatCode="\$#,##0.0000\ ;[Red]&quot;($&quot;#,##0.0000\)"/>
    <numFmt numFmtId="183" formatCode="0.000000000%"/>
    <numFmt numFmtId="184" formatCode="\ * #,##0.00000\ ;\ * \(#,##0.00000\);\ * \-#.000\ ;\ @\ "/>
    <numFmt numFmtId="185" formatCode="\$#,##0.000"/>
    <numFmt numFmtId="186" formatCode="#,##0.000000_);[Red]\(#,##0.000000\)"/>
    <numFmt numFmtId="187" formatCode="\$#,##0.000000"/>
    <numFmt numFmtId="188" formatCode="\$#,##0.0000"/>
    <numFmt numFmtId="189" formatCode="\$#,##0.00_);[Red]&quot;($&quot;#,##0.00\)"/>
    <numFmt numFmtId="190" formatCode="&quot; $&quot;* #,##0.00\ ;&quot; $&quot;* \(#,##0.00\);&quot; $&quot;* \-#.00\ ;\ @\ "/>
  </numFmts>
  <fonts count="47" x14ac:knownFonts="1">
    <font>
      <sz val="11"/>
      <color rgb="FF000000"/>
      <name val="Calibri"/>
      <family val="2"/>
      <charset val="1"/>
    </font>
    <font>
      <sz val="12"/>
      <color theme="1"/>
      <name val="Verdana"/>
      <family val="2"/>
    </font>
    <font>
      <sz val="12"/>
      <color theme="1"/>
      <name val="Verdana"/>
      <family val="2"/>
    </font>
    <font>
      <sz val="12"/>
      <color theme="1"/>
      <name val="Verdana"/>
      <family val="2"/>
    </font>
    <font>
      <sz val="12"/>
      <color theme="1"/>
      <name val="Verdana"/>
      <family val="2"/>
    </font>
    <font>
      <sz val="10"/>
      <color rgb="FF000000"/>
      <name val="Arial"/>
      <family val="2"/>
      <charset val="1"/>
    </font>
    <font>
      <sz val="11"/>
      <color rgb="FFFFFFFF"/>
      <name val="Calibri"/>
      <family val="2"/>
      <charset val="1"/>
    </font>
    <font>
      <sz val="10"/>
      <color rgb="FFFFFFFF"/>
      <name val="Arial"/>
      <family val="2"/>
      <charset val="1"/>
    </font>
    <font>
      <sz val="11"/>
      <color rgb="FF800000"/>
      <name val="Calibri"/>
      <family val="2"/>
      <charset val="1"/>
    </font>
    <font>
      <sz val="11"/>
      <color rgb="FF800080"/>
      <name val="Calibri"/>
      <family val="2"/>
      <charset val="1"/>
    </font>
    <font>
      <sz val="11"/>
      <color rgb="FF9C0006"/>
      <name val="Calibri"/>
      <family val="2"/>
      <charset val="1"/>
    </font>
    <font>
      <sz val="10"/>
      <color rgb="FF9C0006"/>
      <name val="Arial"/>
      <family val="2"/>
      <charset val="1"/>
    </font>
    <font>
      <b/>
      <sz val="11"/>
      <color rgb="FFFF6600"/>
      <name val="Calibri"/>
      <family val="2"/>
      <charset val="1"/>
    </font>
    <font>
      <sz val="10"/>
      <name val="Arial"/>
      <family val="2"/>
      <charset val="1"/>
    </font>
    <font>
      <b/>
      <sz val="10"/>
      <color rgb="FFFFFFFF"/>
      <name val="Arial"/>
      <family val="2"/>
      <charset val="1"/>
    </font>
    <font>
      <b/>
      <sz val="10"/>
      <color rgb="FF000000"/>
      <name val="Arial"/>
      <family val="2"/>
      <charset val="1"/>
    </font>
    <font>
      <b/>
      <sz val="11"/>
      <color rgb="FF000000"/>
      <name val="Arial"/>
      <family val="2"/>
      <charset val="1"/>
    </font>
    <font>
      <u/>
      <sz val="10"/>
      <color rgb="FF000000"/>
      <name val="Arial"/>
      <family val="2"/>
      <charset val="1"/>
    </font>
    <font>
      <u/>
      <sz val="10"/>
      <name val="Arial"/>
      <family val="2"/>
      <charset val="1"/>
    </font>
    <font>
      <sz val="10"/>
      <color rgb="FF0000FF"/>
      <name val="Arial"/>
      <family val="2"/>
      <charset val="1"/>
    </font>
    <font>
      <sz val="9"/>
      <color rgb="FF000000"/>
      <name val="Arial"/>
      <family val="2"/>
      <charset val="1"/>
    </font>
    <font>
      <sz val="10"/>
      <color rgb="FFFF0000"/>
      <name val="Arial"/>
      <family val="2"/>
      <charset val="1"/>
    </font>
    <font>
      <b/>
      <sz val="10"/>
      <color rgb="FFFF0000"/>
      <name val="Arial"/>
      <family val="2"/>
      <charset val="1"/>
    </font>
    <font>
      <sz val="11"/>
      <color rgb="FF000000"/>
      <name val="Calibri"/>
      <family val="2"/>
      <charset val="1"/>
    </font>
    <font>
      <b/>
      <sz val="10"/>
      <color rgb="FF000000"/>
      <name val="Arial"/>
      <family val="2"/>
    </font>
    <font>
      <sz val="10"/>
      <color theme="1"/>
      <name val="Arial"/>
      <family val="2"/>
    </font>
    <font>
      <b/>
      <sz val="10"/>
      <color theme="0"/>
      <name val="Arial"/>
      <family val="2"/>
    </font>
    <font>
      <b/>
      <sz val="11"/>
      <color rgb="FF000000"/>
      <name val="Calibri"/>
      <family val="2"/>
    </font>
    <font>
      <sz val="10"/>
      <color rgb="FF000000"/>
      <name val="Arial"/>
      <family val="2"/>
    </font>
    <font>
      <sz val="10"/>
      <name val="Arial"/>
      <family val="2"/>
    </font>
    <font>
      <b/>
      <sz val="10"/>
      <color rgb="FFFFFFFF"/>
      <name val="Arial"/>
      <family val="2"/>
    </font>
    <font>
      <b/>
      <sz val="10"/>
      <color rgb="FF4F81BD"/>
      <name val="Arial"/>
      <family val="2"/>
    </font>
    <font>
      <u/>
      <sz val="10"/>
      <name val="Arial"/>
      <family val="2"/>
    </font>
    <font>
      <u val="double"/>
      <sz val="10"/>
      <color rgb="FF000000"/>
      <name val="Arial"/>
      <family val="2"/>
    </font>
    <font>
      <sz val="8"/>
      <name val="Calibri"/>
      <family val="2"/>
      <charset val="1"/>
    </font>
    <font>
      <u/>
      <sz val="10"/>
      <color rgb="FF000000"/>
      <name val="Arial"/>
      <family val="2"/>
    </font>
    <font>
      <u val="double"/>
      <sz val="10"/>
      <color rgb="FF000000"/>
      <name val="Arial"/>
      <family val="2"/>
      <charset val="1"/>
    </font>
    <font>
      <sz val="10"/>
      <color rgb="FF000000"/>
      <name val="Calibri"/>
      <family val="2"/>
      <charset val="1"/>
    </font>
    <font>
      <sz val="10"/>
      <name val="Arial"/>
      <family val="2"/>
    </font>
    <font>
      <sz val="11"/>
      <color theme="1"/>
      <name val="Calibri"/>
      <family val="2"/>
      <scheme val="minor"/>
    </font>
    <font>
      <b/>
      <sz val="10"/>
      <color rgb="FFFF0000"/>
      <name val="Arial"/>
      <family val="2"/>
    </font>
    <font>
      <sz val="11"/>
      <color rgb="FFFF0000"/>
      <name val="Calibri"/>
      <family val="2"/>
      <charset val="1"/>
    </font>
    <font>
      <b/>
      <u/>
      <sz val="10"/>
      <color rgb="FF000000"/>
      <name val="Arial"/>
      <family val="2"/>
    </font>
    <font>
      <sz val="11"/>
      <name val="Calibri"/>
      <family val="2"/>
    </font>
    <font>
      <sz val="10"/>
      <color rgb="FF000000"/>
      <name val="Calibri"/>
      <family val="2"/>
    </font>
    <font>
      <sz val="9"/>
      <color indexed="81"/>
      <name val="Tahoma"/>
      <family val="2"/>
    </font>
    <font>
      <b/>
      <sz val="9"/>
      <color indexed="81"/>
      <name val="Tahoma"/>
      <family val="2"/>
    </font>
  </fonts>
  <fills count="69">
    <fill>
      <patternFill patternType="none"/>
    </fill>
    <fill>
      <patternFill patternType="gray125"/>
    </fill>
    <fill>
      <patternFill patternType="solid">
        <fgColor rgb="FFCCCCFF"/>
        <bgColor rgb="FFB9CDE5"/>
      </patternFill>
    </fill>
    <fill>
      <patternFill patternType="solid">
        <fgColor rgb="FF99C8FE"/>
        <bgColor rgb="FFB9CDE5"/>
      </patternFill>
    </fill>
    <fill>
      <patternFill patternType="solid">
        <fgColor rgb="FFDCE6F2"/>
        <bgColor rgb="FFDBEEF4"/>
      </patternFill>
    </fill>
    <fill>
      <patternFill patternType="solid">
        <fgColor rgb="FFFF99CB"/>
        <bgColor rgb="FFFF8EA7"/>
      </patternFill>
    </fill>
    <fill>
      <patternFill patternType="solid">
        <fgColor rgb="FFFE8282"/>
        <bgColor rgb="FFFF8EA7"/>
      </patternFill>
    </fill>
    <fill>
      <patternFill patternType="solid">
        <fgColor rgb="FFF2DCDB"/>
        <bgColor rgb="FFE6E0EC"/>
      </patternFill>
    </fill>
    <fill>
      <patternFill patternType="solid">
        <fgColor rgb="FFCBFECD"/>
        <bgColor rgb="FFCCFFFF"/>
      </patternFill>
    </fill>
    <fill>
      <patternFill patternType="solid">
        <fgColor rgb="FFFFFFCC"/>
        <bgColor rgb="FFECF1E1"/>
      </patternFill>
    </fill>
    <fill>
      <patternFill patternType="solid">
        <fgColor rgb="FFECF1E1"/>
        <bgColor rgb="FFFDEADA"/>
      </patternFill>
    </fill>
    <fill>
      <patternFill patternType="solid">
        <fgColor rgb="FFCC99FF"/>
        <bgColor rgb="FFFF99CB"/>
      </patternFill>
    </fill>
    <fill>
      <patternFill patternType="solid">
        <fgColor rgb="FFFFCB9B"/>
        <bgColor rgb="FFFCD5B5"/>
      </patternFill>
    </fill>
    <fill>
      <patternFill patternType="solid">
        <fgColor rgb="FFE6E0EC"/>
        <bgColor rgb="FFDCE6F2"/>
      </patternFill>
    </fill>
    <fill>
      <patternFill patternType="solid">
        <fgColor rgb="FFCCFFFF"/>
        <bgColor rgb="FFDBEEF4"/>
      </patternFill>
    </fill>
    <fill>
      <patternFill patternType="solid">
        <fgColor rgb="FFDBEEF4"/>
        <bgColor rgb="FFDCE6F2"/>
      </patternFill>
    </fill>
    <fill>
      <patternFill patternType="solid">
        <fgColor rgb="FFFDEADA"/>
        <bgColor rgb="FFECF1E1"/>
      </patternFill>
    </fill>
    <fill>
      <patternFill patternType="solid">
        <fgColor rgb="FFB9CDE5"/>
        <bgColor rgb="FFBADEEB"/>
      </patternFill>
    </fill>
    <fill>
      <patternFill patternType="solid">
        <fgColor rgb="FFE6B9B8"/>
        <bgColor rgb="FFCCC1DA"/>
      </patternFill>
    </fill>
    <fill>
      <patternFill patternType="solid">
        <fgColor rgb="FF00FF00"/>
        <bgColor rgb="FF81D41A"/>
      </patternFill>
    </fill>
    <fill>
      <patternFill patternType="solid">
        <fgColor rgb="FFFFFF99"/>
        <bgColor rgb="FFFFFFCC"/>
      </patternFill>
    </fill>
    <fill>
      <patternFill patternType="solid">
        <fgColor rgb="FFD6E4BA"/>
        <bgColor rgb="FFC4D2AD"/>
      </patternFill>
    </fill>
    <fill>
      <patternFill patternType="solid">
        <fgColor rgb="FFCCC1DA"/>
        <bgColor rgb="FFC0C0C0"/>
      </patternFill>
    </fill>
    <fill>
      <patternFill patternType="solid">
        <fgColor rgb="FFBADEEB"/>
        <bgColor rgb="FFCEE2EE"/>
      </patternFill>
    </fill>
    <fill>
      <patternFill patternType="solid">
        <fgColor rgb="FFFFCA00"/>
        <bgColor rgb="FFFFFF00"/>
      </patternFill>
    </fill>
    <fill>
      <patternFill patternType="solid">
        <fgColor rgb="FFFCD5B5"/>
        <bgColor rgb="FFFFCB9B"/>
      </patternFill>
    </fill>
    <fill>
      <patternFill patternType="solid">
        <fgColor rgb="FF006EC3"/>
        <bgColor rgb="FF3883A9"/>
      </patternFill>
    </fill>
    <fill>
      <patternFill patternType="solid">
        <fgColor rgb="FF96B4D8"/>
        <bgColor rgb="FFB2B1B6"/>
      </patternFill>
    </fill>
    <fill>
      <patternFill patternType="solid">
        <fgColor rgb="FFFF7200"/>
        <bgColor rgb="FFFF8F00"/>
      </patternFill>
    </fill>
    <fill>
      <patternFill patternType="solid">
        <fgColor rgb="FFFF8EA7"/>
        <bgColor rgb="FFFF99CB"/>
      </patternFill>
    </fill>
    <fill>
      <patternFill patternType="solid">
        <fgColor rgb="FFC4D2AD"/>
        <bgColor rgb="FFC0C0C0"/>
      </patternFill>
    </fill>
    <fill>
      <patternFill patternType="solid">
        <fgColor rgb="FF800080"/>
        <bgColor rgb="FF84316B"/>
      </patternFill>
    </fill>
    <fill>
      <patternFill patternType="solid">
        <fgColor rgb="FFB2B1B6"/>
        <bgColor rgb="FFBFBFBF"/>
      </patternFill>
    </fill>
    <fill>
      <patternFill patternType="solid">
        <fgColor rgb="FF2BC8D6"/>
        <bgColor rgb="FF5F8CC7"/>
      </patternFill>
    </fill>
    <fill>
      <patternFill patternType="darkGray">
        <fgColor rgb="FF99C8FE"/>
        <bgColor rgb="FF96B4D8"/>
      </patternFill>
    </fill>
    <fill>
      <patternFill patternType="solid">
        <fgColor rgb="FFFF8F00"/>
        <bgColor rgb="FFF79646"/>
      </patternFill>
    </fill>
    <fill>
      <patternFill patternType="solid">
        <fgColor rgb="FF5F7087"/>
        <bgColor rgb="FF5682B6"/>
      </patternFill>
    </fill>
    <fill>
      <patternFill patternType="solid">
        <fgColor rgb="FF1B3367"/>
        <bgColor rgb="FF000000"/>
      </patternFill>
    </fill>
    <fill>
      <patternFill patternType="solid">
        <fgColor rgb="FF5682B6"/>
        <bgColor rgb="FF5F8CC7"/>
      </patternFill>
    </fill>
    <fill>
      <patternFill patternType="darkGray">
        <fgColor rgb="FF1B3367"/>
        <bgColor rgb="FF84316B"/>
      </patternFill>
    </fill>
    <fill>
      <patternFill patternType="solid">
        <fgColor rgb="FFC0C0C0"/>
        <bgColor rgb="FFBFBFBF"/>
      </patternFill>
    </fill>
    <fill>
      <patternFill patternType="solid">
        <fgColor rgb="FF9B99A1"/>
        <bgColor rgb="FFB2B1B6"/>
      </patternFill>
    </fill>
    <fill>
      <patternFill patternType="darkGray">
        <fgColor rgb="FF84316B"/>
        <bgColor rgb="FF893363"/>
      </patternFill>
    </fill>
    <fill>
      <patternFill patternType="darkGray">
        <fgColor rgb="FFB33E2F"/>
        <bgColor rgb="FF893363"/>
      </patternFill>
    </fill>
    <fill>
      <patternFill patternType="solid">
        <fgColor rgb="FFFF0000"/>
        <bgColor rgb="FFB33E2F"/>
      </patternFill>
    </fill>
    <fill>
      <patternFill patternType="solid">
        <fgColor rgb="FF9CCB48"/>
        <bgColor rgb="FF81D41A"/>
      </patternFill>
    </fill>
    <fill>
      <patternFill patternType="solid">
        <fgColor rgb="FF3883A9"/>
        <bgColor rgb="FF5682B6"/>
      </patternFill>
    </fill>
    <fill>
      <patternFill patternType="darkGray">
        <fgColor rgb="FF5F7087"/>
        <bgColor rgb="FF808080"/>
      </patternFill>
    </fill>
    <fill>
      <patternFill patternType="darkGray">
        <fgColor rgb="FF3883A9"/>
        <bgColor rgb="FF5682B6"/>
      </patternFill>
    </fill>
    <fill>
      <patternFill patternType="solid">
        <fgColor rgb="FFF79646"/>
        <bgColor rgb="FFFF8F00"/>
      </patternFill>
    </fill>
    <fill>
      <patternFill patternType="solid">
        <fgColor rgb="FFFFCACE"/>
        <bgColor rgb="FFFCD5B5"/>
      </patternFill>
    </fill>
    <fill>
      <patternFill patternType="solid">
        <fgColor rgb="FFFFFFFF"/>
        <bgColor rgb="FFFFFFCC"/>
      </patternFill>
    </fill>
    <fill>
      <patternFill patternType="darkGray">
        <fgColor rgb="FFCEE2EE"/>
        <bgColor rgb="FFBADEEB"/>
      </patternFill>
    </fill>
    <fill>
      <patternFill patternType="solid">
        <fgColor rgb="FFFFFF00"/>
        <bgColor rgb="FFFFCA00"/>
      </patternFill>
    </fill>
    <fill>
      <patternFill patternType="solid">
        <fgColor rgb="FF893363"/>
        <bgColor rgb="FF84316B"/>
      </patternFill>
    </fill>
    <fill>
      <patternFill patternType="solid">
        <fgColor rgb="FF84316B"/>
        <bgColor rgb="FF893363"/>
      </patternFill>
    </fill>
    <fill>
      <patternFill patternType="solid">
        <fgColor rgb="FF000000"/>
        <bgColor rgb="FF1B3367"/>
      </patternFill>
    </fill>
    <fill>
      <patternFill patternType="solid">
        <fgColor theme="3" tint="0.39997558519241921"/>
        <bgColor indexed="64"/>
      </patternFill>
    </fill>
    <fill>
      <patternFill patternType="solid">
        <fgColor rgb="FFFFFF00"/>
        <bgColor indexed="64"/>
      </patternFill>
    </fill>
    <fill>
      <patternFill patternType="solid">
        <fgColor rgb="FFFFC000"/>
        <bgColor rgb="FFFFCA00"/>
      </patternFill>
    </fill>
    <fill>
      <patternFill patternType="solid">
        <fgColor rgb="FFFFC000"/>
        <bgColor rgb="FFFF8F00"/>
      </patternFill>
    </fill>
    <fill>
      <patternFill patternType="solid">
        <fgColor rgb="FFFFC000"/>
        <bgColor indexed="64"/>
      </patternFill>
    </fill>
    <fill>
      <patternFill patternType="solid">
        <fgColor rgb="FFFF0000"/>
        <bgColor rgb="FF84316B"/>
      </patternFill>
    </fill>
    <fill>
      <patternFill patternType="solid">
        <fgColor rgb="FFFFFFCC"/>
      </patternFill>
    </fill>
    <fill>
      <patternFill patternType="solid">
        <fgColor theme="9" tint="-0.499984740745262"/>
        <bgColor rgb="FF5682B6"/>
      </patternFill>
    </fill>
    <fill>
      <patternFill patternType="solid">
        <fgColor theme="9" tint="0.39997558519241921"/>
        <bgColor indexed="64"/>
      </patternFill>
    </fill>
    <fill>
      <patternFill patternType="darkGray">
        <fgColor rgb="FFCEE2EE"/>
        <bgColor theme="9" tint="0.39997558519241921"/>
      </patternFill>
    </fill>
    <fill>
      <patternFill patternType="solid">
        <fgColor theme="5"/>
        <bgColor indexed="64"/>
      </patternFill>
    </fill>
    <fill>
      <patternFill patternType="solid">
        <fgColor theme="8"/>
        <bgColor indexed="64"/>
      </patternFill>
    </fill>
  </fills>
  <borders count="30">
    <border>
      <left/>
      <right/>
      <top/>
      <bottom/>
      <diagonal/>
    </border>
    <border>
      <left style="thin">
        <color rgb="FF808080"/>
      </left>
      <right style="thin">
        <color rgb="FF808080"/>
      </right>
      <top style="thin">
        <color rgb="FF808080"/>
      </top>
      <bottom style="thin">
        <color rgb="FF80808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BFBFBF"/>
      </bottom>
      <diagonal/>
    </border>
    <border>
      <left style="thin">
        <color auto="1"/>
      </left>
      <right style="thin">
        <color auto="1"/>
      </right>
      <top style="thin">
        <color rgb="FFBFBFBF"/>
      </top>
      <bottom style="thin">
        <color rgb="FFBFBFBF"/>
      </bottom>
      <diagonal/>
    </border>
    <border>
      <left style="thin">
        <color auto="1"/>
      </left>
      <right style="thin">
        <color auto="1"/>
      </right>
      <top style="thin">
        <color rgb="FFBFBFBF"/>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thin">
        <color rgb="FFFFFFFF"/>
      </left>
      <right/>
      <top style="thin">
        <color auto="1"/>
      </top>
      <bottom style="thin">
        <color auto="1"/>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3980">
    <xf numFmtId="0" fontId="0" fillId="0" borderId="0"/>
    <xf numFmtId="169" fontId="23" fillId="0" borderId="0"/>
    <xf numFmtId="165" fontId="23" fillId="0" borderId="0"/>
    <xf numFmtId="9" fontId="23" fillId="0" borderId="0"/>
    <xf numFmtId="0" fontId="23" fillId="2" borderId="0"/>
    <xf numFmtId="0" fontId="23" fillId="3" borderId="0"/>
    <xf numFmtId="0" fontId="23" fillId="3" borderId="0"/>
    <xf numFmtId="0" fontId="23" fillId="3" borderId="0"/>
    <xf numFmtId="0" fontId="23" fillId="2" borderId="0"/>
    <xf numFmtId="0" fontId="23" fillId="2" borderId="0"/>
    <xf numFmtId="0" fontId="23" fillId="3" borderId="0"/>
    <xf numFmtId="0" fontId="23" fillId="2" borderId="0"/>
    <xf numFmtId="0" fontId="23" fillId="3" borderId="0"/>
    <xf numFmtId="0" fontId="23" fillId="3" borderId="0"/>
    <xf numFmtId="0" fontId="23" fillId="4" borderId="0"/>
    <xf numFmtId="0" fontId="23" fillId="4" borderId="0"/>
    <xf numFmtId="0" fontId="23" fillId="3" borderId="0"/>
    <xf numFmtId="0" fontId="23" fillId="2" borderId="0"/>
    <xf numFmtId="0" fontId="23" fillId="2" borderId="0"/>
    <xf numFmtId="0" fontId="23" fillId="2"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23" fillId="3" borderId="0"/>
    <xf numFmtId="0" fontId="5" fillId="4" borderId="0"/>
    <xf numFmtId="0" fontId="5" fillId="4" borderId="0"/>
    <xf numFmtId="0" fontId="23" fillId="3"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5" fillId="4" borderId="0"/>
    <xf numFmtId="0" fontId="23" fillId="3" borderId="0"/>
    <xf numFmtId="0" fontId="5" fillId="4" borderId="0"/>
    <xf numFmtId="0" fontId="5" fillId="4" borderId="0"/>
    <xf numFmtId="0" fontId="5" fillId="4" borderId="0"/>
    <xf numFmtId="0" fontId="23" fillId="3" borderId="0"/>
    <xf numFmtId="0" fontId="5" fillId="4" borderId="0"/>
    <xf numFmtId="0" fontId="5" fillId="4" borderId="0"/>
    <xf numFmtId="0" fontId="5" fillId="4" borderId="0"/>
    <xf numFmtId="0" fontId="23" fillId="2" borderId="0"/>
    <xf numFmtId="0" fontId="5" fillId="4" borderId="0"/>
    <xf numFmtId="0" fontId="23" fillId="4" borderId="0"/>
    <xf numFmtId="0" fontId="23" fillId="2" borderId="0"/>
    <xf numFmtId="0" fontId="23" fillId="4" borderId="0"/>
    <xf numFmtId="0" fontId="5" fillId="4" borderId="0"/>
    <xf numFmtId="0" fontId="23" fillId="5" borderId="0"/>
    <xf numFmtId="0" fontId="23" fillId="6" borderId="0"/>
    <xf numFmtId="0" fontId="23" fillId="6" borderId="0"/>
    <xf numFmtId="0" fontId="23" fillId="6" borderId="0"/>
    <xf numFmtId="0" fontId="23" fillId="5" borderId="0"/>
    <xf numFmtId="0" fontId="23" fillId="5" borderId="0"/>
    <xf numFmtId="0" fontId="23" fillId="6" borderId="0"/>
    <xf numFmtId="0" fontId="23" fillId="5" borderId="0"/>
    <xf numFmtId="0" fontId="23" fillId="6" borderId="0"/>
    <xf numFmtId="0" fontId="23" fillId="6" borderId="0"/>
    <xf numFmtId="0" fontId="23" fillId="7" borderId="0"/>
    <xf numFmtId="0" fontId="23" fillId="7" borderId="0"/>
    <xf numFmtId="0" fontId="23" fillId="6" borderId="0"/>
    <xf numFmtId="0" fontId="23" fillId="5" borderId="0"/>
    <xf numFmtId="0" fontId="23" fillId="5" borderId="0"/>
    <xf numFmtId="0" fontId="23" fillId="5"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23" fillId="6" borderId="0"/>
    <xf numFmtId="0" fontId="5" fillId="7" borderId="0"/>
    <xf numFmtId="0" fontId="5" fillId="7" borderId="0"/>
    <xf numFmtId="0" fontId="23" fillId="6"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5" fillId="7" borderId="0"/>
    <xf numFmtId="0" fontId="23" fillId="6" borderId="0"/>
    <xf numFmtId="0" fontId="5" fillId="7" borderId="0"/>
    <xf numFmtId="0" fontId="5" fillId="7" borderId="0"/>
    <xf numFmtId="0" fontId="5" fillId="7" borderId="0"/>
    <xf numFmtId="0" fontId="23" fillId="6" borderId="0"/>
    <xf numFmtId="0" fontId="5" fillId="7" borderId="0"/>
    <xf numFmtId="0" fontId="5" fillId="7" borderId="0"/>
    <xf numFmtId="0" fontId="5" fillId="7" borderId="0"/>
    <xf numFmtId="0" fontId="23" fillId="5" borderId="0"/>
    <xf numFmtId="0" fontId="5" fillId="7" borderId="0"/>
    <xf numFmtId="0" fontId="23" fillId="7" borderId="0"/>
    <xf numFmtId="0" fontId="23" fillId="5" borderId="0"/>
    <xf numFmtId="0" fontId="5" fillId="7" borderId="0"/>
    <xf numFmtId="0" fontId="23" fillId="8" borderId="0"/>
    <xf numFmtId="0" fontId="23" fillId="9" borderId="0"/>
    <xf numFmtId="0" fontId="23" fillId="9" borderId="0"/>
    <xf numFmtId="0" fontId="23" fillId="9" borderId="0"/>
    <xf numFmtId="0" fontId="23" fillId="8" borderId="0"/>
    <xf numFmtId="0" fontId="23" fillId="8" borderId="0"/>
    <xf numFmtId="0" fontId="23" fillId="9" borderId="0"/>
    <xf numFmtId="0" fontId="23" fillId="8" borderId="0"/>
    <xf numFmtId="0" fontId="23" fillId="9" borderId="0"/>
    <xf numFmtId="0" fontId="23" fillId="9" borderId="0"/>
    <xf numFmtId="0" fontId="23" fillId="10" borderId="0"/>
    <xf numFmtId="0" fontId="23" fillId="10" borderId="0"/>
    <xf numFmtId="0" fontId="23" fillId="9" borderId="0"/>
    <xf numFmtId="0" fontId="23" fillId="8" borderId="0"/>
    <xf numFmtId="0" fontId="23" fillId="8" borderId="0"/>
    <xf numFmtId="0" fontId="23" fillId="8"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23" fillId="9" borderId="0"/>
    <xf numFmtId="0" fontId="5" fillId="10" borderId="0"/>
    <xf numFmtId="0" fontId="5" fillId="10" borderId="0"/>
    <xf numFmtId="0" fontId="23" fillId="9"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5" fillId="10" borderId="0"/>
    <xf numFmtId="0" fontId="23" fillId="9" borderId="0"/>
    <xf numFmtId="0" fontId="5" fillId="10" borderId="0"/>
    <xf numFmtId="0" fontId="5" fillId="10" borderId="0"/>
    <xf numFmtId="0" fontId="5" fillId="10" borderId="0"/>
    <xf numFmtId="0" fontId="23" fillId="9" borderId="0"/>
    <xf numFmtId="0" fontId="5" fillId="10" borderId="0"/>
    <xf numFmtId="0" fontId="5" fillId="10" borderId="0"/>
    <xf numFmtId="0" fontId="5" fillId="10" borderId="0"/>
    <xf numFmtId="0" fontId="23" fillId="8" borderId="0"/>
    <xf numFmtId="0" fontId="5" fillId="10" borderId="0"/>
    <xf numFmtId="0" fontId="23" fillId="10" borderId="0"/>
    <xf numFmtId="0" fontId="23" fillId="8" borderId="0"/>
    <xf numFmtId="0" fontId="5" fillId="10" borderId="0"/>
    <xf numFmtId="0" fontId="23" fillId="11" borderId="0"/>
    <xf numFmtId="0" fontId="23" fillId="12" borderId="0"/>
    <xf numFmtId="0" fontId="23" fillId="12" borderId="0"/>
    <xf numFmtId="0" fontId="23" fillId="12" borderId="0"/>
    <xf numFmtId="0" fontId="23" fillId="11" borderId="0"/>
    <xf numFmtId="0" fontId="23" fillId="11" borderId="0"/>
    <xf numFmtId="0" fontId="23" fillId="12" borderId="0"/>
    <xf numFmtId="0" fontId="23" fillId="11" borderId="0"/>
    <xf numFmtId="0" fontId="23" fillId="12" borderId="0"/>
    <xf numFmtId="0" fontId="23" fillId="12" borderId="0"/>
    <xf numFmtId="0" fontId="23" fillId="13" borderId="0"/>
    <xf numFmtId="0" fontId="23" fillId="13" borderId="0"/>
    <xf numFmtId="0" fontId="23" fillId="12" borderId="0"/>
    <xf numFmtId="0" fontId="23" fillId="11" borderId="0"/>
    <xf numFmtId="0" fontId="23" fillId="11" borderId="0"/>
    <xf numFmtId="0" fontId="23" fillId="11"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23" fillId="12" borderId="0"/>
    <xf numFmtId="0" fontId="5" fillId="13" borderId="0"/>
    <xf numFmtId="0" fontId="5" fillId="13" borderId="0"/>
    <xf numFmtId="0" fontId="23" fillId="12"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5" fillId="13" borderId="0"/>
    <xf numFmtId="0" fontId="23" fillId="12" borderId="0"/>
    <xf numFmtId="0" fontId="5" fillId="13" borderId="0"/>
    <xf numFmtId="0" fontId="5" fillId="13" borderId="0"/>
    <xf numFmtId="0" fontId="5" fillId="13" borderId="0"/>
    <xf numFmtId="0" fontId="23" fillId="12" borderId="0"/>
    <xf numFmtId="0" fontId="5" fillId="13" borderId="0"/>
    <xf numFmtId="0" fontId="5" fillId="13" borderId="0"/>
    <xf numFmtId="0" fontId="5" fillId="13" borderId="0"/>
    <xf numFmtId="0" fontId="23" fillId="11" borderId="0"/>
    <xf numFmtId="0" fontId="5" fillId="13" borderId="0"/>
    <xf numFmtId="0" fontId="23" fillId="13" borderId="0"/>
    <xf numFmtId="0" fontId="23" fillId="11" borderId="0"/>
    <xf numFmtId="0" fontId="5" fillId="13" borderId="0"/>
    <xf numFmtId="0" fontId="23" fillId="14" borderId="0"/>
    <xf numFmtId="0" fontId="23" fillId="14" borderId="0"/>
    <xf numFmtId="0" fontId="23" fillId="14" borderId="0"/>
    <xf numFmtId="0" fontId="23" fillId="14" borderId="0"/>
    <xf numFmtId="0" fontId="23" fillId="14" borderId="0"/>
    <xf numFmtId="0" fontId="23" fillId="15" borderId="0"/>
    <xf numFmtId="0" fontId="23" fillId="15" borderId="0"/>
    <xf numFmtId="0" fontId="23" fillId="14"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23" fillId="14" borderId="0"/>
    <xf numFmtId="0" fontId="5" fillId="15" borderId="0"/>
    <xf numFmtId="0" fontId="5" fillId="15" borderId="0"/>
    <xf numFmtId="0" fontId="23" fillId="14"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5" fillId="15" borderId="0"/>
    <xf numFmtId="0" fontId="23" fillId="14" borderId="0"/>
    <xf numFmtId="0" fontId="5" fillId="15" borderId="0"/>
    <xf numFmtId="0" fontId="5" fillId="15" borderId="0"/>
    <xf numFmtId="0" fontId="5" fillId="15" borderId="0"/>
    <xf numFmtId="0" fontId="23" fillId="14" borderId="0"/>
    <xf numFmtId="0" fontId="5" fillId="15" borderId="0"/>
    <xf numFmtId="0" fontId="5" fillId="15" borderId="0"/>
    <xf numFmtId="0" fontId="5" fillId="15" borderId="0"/>
    <xf numFmtId="0" fontId="23" fillId="14" borderId="0"/>
    <xf numFmtId="0" fontId="5" fillId="15" borderId="0"/>
    <xf numFmtId="0" fontId="5" fillId="15" borderId="0"/>
    <xf numFmtId="0" fontId="23" fillId="12" borderId="0"/>
    <xf numFmtId="0" fontId="23" fillId="9" borderId="0"/>
    <xf numFmtId="0" fontId="23" fillId="9" borderId="0"/>
    <xf numFmtId="0" fontId="23" fillId="9" borderId="0"/>
    <xf numFmtId="0" fontId="23" fillId="12" borderId="0"/>
    <xf numFmtId="0" fontId="23" fillId="9" borderId="0"/>
    <xf numFmtId="0" fontId="23" fillId="9" borderId="0"/>
    <xf numFmtId="0" fontId="23" fillId="16" borderId="0"/>
    <xf numFmtId="0" fontId="23" fillId="16" borderId="0"/>
    <xf numFmtId="0" fontId="23" fillId="12"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23" fillId="9" borderId="0"/>
    <xf numFmtId="0" fontId="5" fillId="16" borderId="0"/>
    <xf numFmtId="0" fontId="5" fillId="16" borderId="0"/>
    <xf numFmtId="0" fontId="23" fillId="9"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23" fillId="9" borderId="0"/>
    <xf numFmtId="0" fontId="5" fillId="16" borderId="0"/>
    <xf numFmtId="0" fontId="5" fillId="16" borderId="0"/>
    <xf numFmtId="0" fontId="5" fillId="16" borderId="0"/>
    <xf numFmtId="0" fontId="23" fillId="9" borderId="0"/>
    <xf numFmtId="0" fontId="5" fillId="16" borderId="0"/>
    <xf numFmtId="0" fontId="5" fillId="16" borderId="0"/>
    <xf numFmtId="0" fontId="5" fillId="16" borderId="0"/>
    <xf numFmtId="0" fontId="23" fillId="9" borderId="0"/>
    <xf numFmtId="0" fontId="5" fillId="16" borderId="0"/>
    <xf numFmtId="0" fontId="5" fillId="16" borderId="0"/>
    <xf numFmtId="0" fontId="23" fillId="3" borderId="0"/>
    <xf numFmtId="0" fontId="23" fillId="14" borderId="0"/>
    <xf numFmtId="0" fontId="23" fillId="14" borderId="0"/>
    <xf numFmtId="0" fontId="23" fillId="14" borderId="0"/>
    <xf numFmtId="0" fontId="23" fillId="3" borderId="0"/>
    <xf numFmtId="0" fontId="23" fillId="14" borderId="0"/>
    <xf numFmtId="0" fontId="23" fillId="14" borderId="0"/>
    <xf numFmtId="0" fontId="23" fillId="17" borderId="0"/>
    <xf numFmtId="0" fontId="23" fillId="17" borderId="0"/>
    <xf numFmtId="0" fontId="23" fillId="3"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23" fillId="14" borderId="0"/>
    <xf numFmtId="0" fontId="5" fillId="17" borderId="0"/>
    <xf numFmtId="0" fontId="5" fillId="17" borderId="0"/>
    <xf numFmtId="0" fontId="23" fillId="14"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5" fillId="17" borderId="0"/>
    <xf numFmtId="0" fontId="23" fillId="14" borderId="0"/>
    <xf numFmtId="0" fontId="5" fillId="17" borderId="0"/>
    <xf numFmtId="0" fontId="5" fillId="17" borderId="0"/>
    <xf numFmtId="0" fontId="5" fillId="17" borderId="0"/>
    <xf numFmtId="0" fontId="23" fillId="14" borderId="0"/>
    <xf numFmtId="0" fontId="5" fillId="17" borderId="0"/>
    <xf numFmtId="0" fontId="5" fillId="17" borderId="0"/>
    <xf numFmtId="0" fontId="5" fillId="17" borderId="0"/>
    <xf numFmtId="0" fontId="23" fillId="14" borderId="0"/>
    <xf numFmtId="0" fontId="5" fillId="17" borderId="0"/>
    <xf numFmtId="0" fontId="5" fillId="17" borderId="0"/>
    <xf numFmtId="0" fontId="23" fillId="6" borderId="0"/>
    <xf numFmtId="0" fontId="23" fillId="6" borderId="0"/>
    <xf numFmtId="0" fontId="23" fillId="6" borderId="0"/>
    <xf numFmtId="0" fontId="23" fillId="6" borderId="0"/>
    <xf numFmtId="0" fontId="23" fillId="6" borderId="0"/>
    <xf numFmtId="0" fontId="23" fillId="18" borderId="0"/>
    <xf numFmtId="0" fontId="23" fillId="18" borderId="0"/>
    <xf numFmtId="0" fontId="23" fillId="6"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23" fillId="6" borderId="0"/>
    <xf numFmtId="0" fontId="5" fillId="18" borderId="0"/>
    <xf numFmtId="0" fontId="5" fillId="18" borderId="0"/>
    <xf numFmtId="0" fontId="23" fillId="6"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5" fillId="18" borderId="0"/>
    <xf numFmtId="0" fontId="23" fillId="6" borderId="0"/>
    <xf numFmtId="0" fontId="5" fillId="18" borderId="0"/>
    <xf numFmtId="0" fontId="5" fillId="18" borderId="0"/>
    <xf numFmtId="0" fontId="5" fillId="18" borderId="0"/>
    <xf numFmtId="0" fontId="23" fillId="6" borderId="0"/>
    <xf numFmtId="0" fontId="5" fillId="18" borderId="0"/>
    <xf numFmtId="0" fontId="5" fillId="18" borderId="0"/>
    <xf numFmtId="0" fontId="5" fillId="18" borderId="0"/>
    <xf numFmtId="0" fontId="23" fillId="6" borderId="0"/>
    <xf numFmtId="0" fontId="5" fillId="18" borderId="0"/>
    <xf numFmtId="0" fontId="5" fillId="18" borderId="0"/>
    <xf numFmtId="0" fontId="23" fillId="19" borderId="0"/>
    <xf numFmtId="0" fontId="23" fillId="20" borderId="0"/>
    <xf numFmtId="0" fontId="23" fillId="20" borderId="0"/>
    <xf numFmtId="0" fontId="23" fillId="20" borderId="0"/>
    <xf numFmtId="0" fontId="23" fillId="19" borderId="0"/>
    <xf numFmtId="0" fontId="23" fillId="19" borderId="0"/>
    <xf numFmtId="0" fontId="23" fillId="20" borderId="0"/>
    <xf numFmtId="0" fontId="23" fillId="19" borderId="0"/>
    <xf numFmtId="0" fontId="23" fillId="20" borderId="0"/>
    <xf numFmtId="0" fontId="23" fillId="20" borderId="0"/>
    <xf numFmtId="0" fontId="23" fillId="21" borderId="0"/>
    <xf numFmtId="0" fontId="23" fillId="21" borderId="0"/>
    <xf numFmtId="0" fontId="23" fillId="20" borderId="0"/>
    <xf numFmtId="0" fontId="23" fillId="19" borderId="0"/>
    <xf numFmtId="0" fontId="23" fillId="19" borderId="0"/>
    <xf numFmtId="0" fontId="23" fillId="19"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23" fillId="20" borderId="0"/>
    <xf numFmtId="0" fontId="5" fillId="21" borderId="0"/>
    <xf numFmtId="0" fontId="5" fillId="21" borderId="0"/>
    <xf numFmtId="0" fontId="23" fillId="20"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5" fillId="21" borderId="0"/>
    <xf numFmtId="0" fontId="23" fillId="20" borderId="0"/>
    <xf numFmtId="0" fontId="5" fillId="21" borderId="0"/>
    <xf numFmtId="0" fontId="5" fillId="21" borderId="0"/>
    <xf numFmtId="0" fontId="5" fillId="21" borderId="0"/>
    <xf numFmtId="0" fontId="23" fillId="20" borderId="0"/>
    <xf numFmtId="0" fontId="5" fillId="21" borderId="0"/>
    <xf numFmtId="0" fontId="5" fillId="21" borderId="0"/>
    <xf numFmtId="0" fontId="5" fillId="21" borderId="0"/>
    <xf numFmtId="0" fontId="23" fillId="19" borderId="0"/>
    <xf numFmtId="0" fontId="5" fillId="21" borderId="0"/>
    <xf numFmtId="0" fontId="23" fillId="21" borderId="0"/>
    <xf numFmtId="0" fontId="23" fillId="19" borderId="0"/>
    <xf numFmtId="0" fontId="5" fillId="21" borderId="0"/>
    <xf numFmtId="0" fontId="23" fillId="11" borderId="0"/>
    <xf numFmtId="0" fontId="23" fillId="5" borderId="0"/>
    <xf numFmtId="0" fontId="23" fillId="5" borderId="0"/>
    <xf numFmtId="0" fontId="23" fillId="5" borderId="0"/>
    <xf numFmtId="0" fontId="23" fillId="11" borderId="0"/>
    <xf numFmtId="0" fontId="23" fillId="5" borderId="0"/>
    <xf numFmtId="0" fontId="23" fillId="5" borderId="0"/>
    <xf numFmtId="0" fontId="23" fillId="22" borderId="0"/>
    <xf numFmtId="0" fontId="23" fillId="22" borderId="0"/>
    <xf numFmtId="0" fontId="23" fillId="11"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23" fillId="5" borderId="0"/>
    <xf numFmtId="0" fontId="5" fillId="22" borderId="0"/>
    <xf numFmtId="0" fontId="5" fillId="22" borderId="0"/>
    <xf numFmtId="0" fontId="23" fillId="5"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5" fillId="22" borderId="0"/>
    <xf numFmtId="0" fontId="23" fillId="5" borderId="0"/>
    <xf numFmtId="0" fontId="5" fillId="22" borderId="0"/>
    <xf numFmtId="0" fontId="5" fillId="22" borderId="0"/>
    <xf numFmtId="0" fontId="5" fillId="22" borderId="0"/>
    <xf numFmtId="0" fontId="23" fillId="5" borderId="0"/>
    <xf numFmtId="0" fontId="5" fillId="22" borderId="0"/>
    <xf numFmtId="0" fontId="5" fillId="22" borderId="0"/>
    <xf numFmtId="0" fontId="5" fillId="22" borderId="0"/>
    <xf numFmtId="0" fontId="23" fillId="5" borderId="0"/>
    <xf numFmtId="0" fontId="5" fillId="22" borderId="0"/>
    <xf numFmtId="0" fontId="5" fillId="22" borderId="0"/>
    <xf numFmtId="0" fontId="23" fillId="3" borderId="0"/>
    <xf numFmtId="0" fontId="23" fillId="14" borderId="0"/>
    <xf numFmtId="0" fontId="23" fillId="14" borderId="0"/>
    <xf numFmtId="0" fontId="23" fillId="14" borderId="0"/>
    <xf numFmtId="0" fontId="23" fillId="3" borderId="0"/>
    <xf numFmtId="0" fontId="23" fillId="14" borderId="0"/>
    <xf numFmtId="0" fontId="23" fillId="14" borderId="0"/>
    <xf numFmtId="0" fontId="23" fillId="23" borderId="0"/>
    <xf numFmtId="0" fontId="23" fillId="23" borderId="0"/>
    <xf numFmtId="0" fontId="23" fillId="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23" fillId="14" borderId="0"/>
    <xf numFmtId="0" fontId="5" fillId="23" borderId="0"/>
    <xf numFmtId="0" fontId="5" fillId="23" borderId="0"/>
    <xf numFmtId="0" fontId="23" fillId="14"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5" fillId="23" borderId="0"/>
    <xf numFmtId="0" fontId="23" fillId="14" borderId="0"/>
    <xf numFmtId="0" fontId="5" fillId="23" borderId="0"/>
    <xf numFmtId="0" fontId="5" fillId="23" borderId="0"/>
    <xf numFmtId="0" fontId="5" fillId="23" borderId="0"/>
    <xf numFmtId="0" fontId="23" fillId="14" borderId="0"/>
    <xf numFmtId="0" fontId="5" fillId="23" borderId="0"/>
    <xf numFmtId="0" fontId="5" fillId="23" borderId="0"/>
    <xf numFmtId="0" fontId="5" fillId="23" borderId="0"/>
    <xf numFmtId="0" fontId="23" fillId="14" borderId="0"/>
    <xf numFmtId="0" fontId="5" fillId="23" borderId="0"/>
    <xf numFmtId="0" fontId="5" fillId="23" borderId="0"/>
    <xf numFmtId="0" fontId="23" fillId="24" borderId="0"/>
    <xf numFmtId="0" fontId="23" fillId="9" borderId="0"/>
    <xf numFmtId="0" fontId="23" fillId="9" borderId="0"/>
    <xf numFmtId="0" fontId="23" fillId="9" borderId="0"/>
    <xf numFmtId="0" fontId="23" fillId="24" borderId="0"/>
    <xf numFmtId="0" fontId="23" fillId="9" borderId="0"/>
    <xf numFmtId="0" fontId="23" fillId="9" borderId="0"/>
    <xf numFmtId="0" fontId="23" fillId="25" borderId="0"/>
    <xf numFmtId="0" fontId="23" fillId="25" borderId="0"/>
    <xf numFmtId="0" fontId="23" fillId="24"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23" fillId="9" borderId="0"/>
    <xf numFmtId="0" fontId="5" fillId="25" borderId="0"/>
    <xf numFmtId="0" fontId="5" fillId="25" borderId="0"/>
    <xf numFmtId="0" fontId="23" fillId="9"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5" fillId="25" borderId="0"/>
    <xf numFmtId="0" fontId="23" fillId="9" borderId="0"/>
    <xf numFmtId="0" fontId="5" fillId="25" borderId="0"/>
    <xf numFmtId="0" fontId="5" fillId="25" borderId="0"/>
    <xf numFmtId="0" fontId="5" fillId="25" borderId="0"/>
    <xf numFmtId="0" fontId="23" fillId="9" borderId="0"/>
    <xf numFmtId="0" fontId="5" fillId="25" borderId="0"/>
    <xf numFmtId="0" fontId="5" fillId="25" borderId="0"/>
    <xf numFmtId="0" fontId="5" fillId="25" borderId="0"/>
    <xf numFmtId="0" fontId="23" fillId="9" borderId="0"/>
    <xf numFmtId="0" fontId="5" fillId="25" borderId="0"/>
    <xf numFmtId="0" fontId="5" fillId="25" borderId="0"/>
    <xf numFmtId="0" fontId="6" fillId="26" borderId="0"/>
    <xf numFmtId="0" fontId="6" fillId="26" borderId="0"/>
    <xf numFmtId="0" fontId="6" fillId="14" borderId="0"/>
    <xf numFmtId="0" fontId="6" fillId="27" borderId="0"/>
    <xf numFmtId="0" fontId="6" fillId="27" borderId="0"/>
    <xf numFmtId="0" fontId="7" fillId="27" borderId="0"/>
    <xf numFmtId="0" fontId="7" fillId="27" borderId="0"/>
    <xf numFmtId="0" fontId="6" fillId="14" borderId="0"/>
    <xf numFmtId="0" fontId="6" fillId="14" borderId="0"/>
    <xf numFmtId="0" fontId="6" fillId="6" borderId="0"/>
    <xf numFmtId="0" fontId="6" fillId="6" borderId="0"/>
    <xf numFmtId="0" fontId="6" fillId="28" borderId="0"/>
    <xf numFmtId="0" fontId="6" fillId="29" borderId="0"/>
    <xf numFmtId="0" fontId="6" fillId="29" borderId="0"/>
    <xf numFmtId="0" fontId="7" fillId="29" borderId="0"/>
    <xf numFmtId="0" fontId="7" fillId="29" borderId="0"/>
    <xf numFmtId="0" fontId="6" fillId="28" borderId="0"/>
    <xf numFmtId="0" fontId="6" fillId="28" borderId="0"/>
    <xf numFmtId="0" fontId="6" fillId="19" borderId="0"/>
    <xf numFmtId="0" fontId="6" fillId="19" borderId="0"/>
    <xf numFmtId="0" fontId="6" fillId="19" borderId="0"/>
    <xf numFmtId="0" fontId="6" fillId="30" borderId="0"/>
    <xf numFmtId="0" fontId="6" fillId="24" borderId="0"/>
    <xf numFmtId="0" fontId="6" fillId="19" borderId="0"/>
    <xf numFmtId="0" fontId="6" fillId="19" borderId="0"/>
    <xf numFmtId="0" fontId="7" fillId="30" borderId="0"/>
    <xf numFmtId="0" fontId="7" fillId="30" borderId="0"/>
    <xf numFmtId="0" fontId="6" fillId="24" borderId="0"/>
    <xf numFmtId="0" fontId="6" fillId="24" borderId="0"/>
    <xf numFmtId="0" fontId="6" fillId="19" borderId="0"/>
    <xf numFmtId="0" fontId="6" fillId="30" borderId="0"/>
    <xf numFmtId="0" fontId="6" fillId="19" borderId="0"/>
    <xf numFmtId="0" fontId="6" fillId="31" borderId="0"/>
    <xf numFmtId="0" fontId="6" fillId="31" borderId="0"/>
    <xf numFmtId="0" fontId="6" fillId="31" borderId="0"/>
    <xf numFmtId="0" fontId="6" fillId="32" borderId="0"/>
    <xf numFmtId="0" fontId="6" fillId="5" borderId="0"/>
    <xf numFmtId="0" fontId="6" fillId="31" borderId="0"/>
    <xf numFmtId="0" fontId="6" fillId="31" borderId="0"/>
    <xf numFmtId="0" fontId="7" fillId="32" borderId="0"/>
    <xf numFmtId="0" fontId="7" fillId="32" borderId="0"/>
    <xf numFmtId="0" fontId="6" fillId="5" borderId="0"/>
    <xf numFmtId="0" fontId="6" fillId="5" borderId="0"/>
    <xf numFmtId="0" fontId="6" fillId="31" borderId="0"/>
    <xf numFmtId="0" fontId="6" fillId="32" borderId="0"/>
    <xf numFmtId="0" fontId="6" fillId="31" borderId="0"/>
    <xf numFmtId="0" fontId="6" fillId="33" borderId="0"/>
    <xf numFmtId="0" fontId="6" fillId="33" borderId="0"/>
    <xf numFmtId="0" fontId="6" fillId="14" borderId="0"/>
    <xf numFmtId="0" fontId="6" fillId="34" borderId="0"/>
    <xf numFmtId="0" fontId="6" fillId="34" borderId="0"/>
    <xf numFmtId="0" fontId="7" fillId="34" borderId="0"/>
    <xf numFmtId="0" fontId="7" fillId="34" borderId="0"/>
    <xf numFmtId="0" fontId="6" fillId="14" borderId="0"/>
    <xf numFmtId="0" fontId="6" fillId="14" borderId="0"/>
    <xf numFmtId="0" fontId="6" fillId="35" borderId="0"/>
    <xf numFmtId="0" fontId="6" fillId="35" borderId="0"/>
    <xf numFmtId="0" fontId="6" fillId="35" borderId="0"/>
    <xf numFmtId="0" fontId="6" fillId="12" borderId="0"/>
    <xf numFmtId="0" fontId="6" fillId="6" borderId="0"/>
    <xf numFmtId="0" fontId="6" fillId="35" borderId="0"/>
    <xf numFmtId="0" fontId="6" fillId="35" borderId="0"/>
    <xf numFmtId="0" fontId="7" fillId="12" borderId="0"/>
    <xf numFmtId="0" fontId="7" fillId="12" borderId="0"/>
    <xf numFmtId="0" fontId="6" fillId="6" borderId="0"/>
    <xf numFmtId="0" fontId="6" fillId="6" borderId="0"/>
    <xf numFmtId="0" fontId="6" fillId="35" borderId="0"/>
    <xf numFmtId="0" fontId="6" fillId="12" borderId="0"/>
    <xf numFmtId="0" fontId="6" fillId="35" borderId="0"/>
    <xf numFmtId="0" fontId="23" fillId="2" borderId="0"/>
    <xf numFmtId="0" fontId="23" fillId="2" borderId="0"/>
    <xf numFmtId="0" fontId="23" fillId="2" borderId="0"/>
    <xf numFmtId="0" fontId="23" fillId="2" borderId="0"/>
    <xf numFmtId="0" fontId="6" fillId="3" borderId="0"/>
    <xf numFmtId="0" fontId="6" fillId="36" borderId="0"/>
    <xf numFmtId="0" fontId="6" fillId="36" borderId="0"/>
    <xf numFmtId="0" fontId="6" fillId="37" borderId="0"/>
    <xf numFmtId="0" fontId="6" fillId="38" borderId="0"/>
    <xf numFmtId="0" fontId="6" fillId="38" borderId="0"/>
    <xf numFmtId="0" fontId="6" fillId="36" borderId="0"/>
    <xf numFmtId="0" fontId="7" fillId="38" borderId="0"/>
    <xf numFmtId="0" fontId="6" fillId="37" borderId="0"/>
    <xf numFmtId="0" fontId="6" fillId="37" borderId="0"/>
    <xf numFmtId="0" fontId="7" fillId="38" borderId="0"/>
    <xf numFmtId="0" fontId="6" fillId="39" borderId="0"/>
    <xf numFmtId="0" fontId="6" fillId="37" borderId="0"/>
    <xf numFmtId="0" fontId="23" fillId="9" borderId="0"/>
    <xf numFmtId="0" fontId="23" fillId="9" borderId="0"/>
    <xf numFmtId="0" fontId="23" fillId="40" borderId="0"/>
    <xf numFmtId="0" fontId="23" fillId="40" borderId="0"/>
    <xf numFmtId="0" fontId="6" fillId="41" borderId="0"/>
    <xf numFmtId="0" fontId="6" fillId="42" borderId="0"/>
    <xf numFmtId="0" fontId="6" fillId="42" borderId="0"/>
    <xf numFmtId="0" fontId="6" fillId="28" borderId="0"/>
    <xf numFmtId="0" fontId="6" fillId="43" borderId="0"/>
    <xf numFmtId="0" fontId="6" fillId="43" borderId="0"/>
    <xf numFmtId="0" fontId="6" fillId="42" borderId="0"/>
    <xf numFmtId="0" fontId="7" fillId="43" borderId="0"/>
    <xf numFmtId="0" fontId="6" fillId="28" borderId="0"/>
    <xf numFmtId="0" fontId="6" fillId="28" borderId="0"/>
    <xf numFmtId="0" fontId="7" fillId="43" borderId="0"/>
    <xf numFmtId="0" fontId="6" fillId="44" borderId="0"/>
    <xf numFmtId="0" fontId="6" fillId="28" borderId="0"/>
    <xf numFmtId="0" fontId="23" fillId="9" borderId="0"/>
    <xf numFmtId="0" fontId="23" fillId="9" borderId="0"/>
    <xf numFmtId="0" fontId="23" fillId="8" borderId="0"/>
    <xf numFmtId="0" fontId="23" fillId="8" borderId="0"/>
    <xf numFmtId="0" fontId="6" fillId="40" borderId="0"/>
    <xf numFmtId="0" fontId="6" fillId="41" borderId="0"/>
    <xf numFmtId="0" fontId="6" fillId="41" borderId="0"/>
    <xf numFmtId="0" fontId="6" fillId="24" borderId="0"/>
    <xf numFmtId="0" fontId="6" fillId="45" borderId="0"/>
    <xf numFmtId="0" fontId="6" fillId="45" borderId="0"/>
    <xf numFmtId="0" fontId="6" fillId="41" borderId="0"/>
    <xf numFmtId="0" fontId="7" fillId="45" borderId="0"/>
    <xf numFmtId="0" fontId="6" fillId="24" borderId="0"/>
    <xf numFmtId="0" fontId="6" fillId="24" borderId="0"/>
    <xf numFmtId="0" fontId="7" fillId="45" borderId="0"/>
    <xf numFmtId="0" fontId="6" fillId="46" borderId="0"/>
    <xf numFmtId="0" fontId="6" fillId="24" borderId="0"/>
    <xf numFmtId="0" fontId="23" fillId="2" borderId="0"/>
    <xf numFmtId="0" fontId="23" fillId="2" borderId="0"/>
    <xf numFmtId="0" fontId="23" fillId="40" borderId="0"/>
    <xf numFmtId="0" fontId="23" fillId="40" borderId="0"/>
    <xf numFmtId="0" fontId="6" fillId="40" borderId="0"/>
    <xf numFmtId="0" fontId="6" fillId="36" borderId="0"/>
    <xf numFmtId="0" fontId="6" fillId="36" borderId="0"/>
    <xf numFmtId="0" fontId="6" fillId="36" borderId="0"/>
    <xf numFmtId="0" fontId="6" fillId="47" borderId="0"/>
    <xf numFmtId="0" fontId="6" fillId="47" borderId="0"/>
    <xf numFmtId="0" fontId="6" fillId="36" borderId="0"/>
    <xf numFmtId="0" fontId="7" fillId="47" borderId="0"/>
    <xf numFmtId="0" fontId="6" fillId="36" borderId="0"/>
    <xf numFmtId="0" fontId="6" fillId="36" borderId="0"/>
    <xf numFmtId="0" fontId="7" fillId="47" borderId="0"/>
    <xf numFmtId="0" fontId="6" fillId="31" borderId="0"/>
    <xf numFmtId="0" fontId="6" fillId="36" borderId="0"/>
    <xf numFmtId="0" fontId="23" fillId="14" borderId="0"/>
    <xf numFmtId="0" fontId="23" fillId="14" borderId="0"/>
    <xf numFmtId="0" fontId="23" fillId="2" borderId="0"/>
    <xf numFmtId="0" fontId="23" fillId="2" borderId="0"/>
    <xf numFmtId="0" fontId="6" fillId="3" borderId="0"/>
    <xf numFmtId="0" fontId="6" fillId="33" borderId="0"/>
    <xf numFmtId="0" fontId="6" fillId="33" borderId="0"/>
    <xf numFmtId="0" fontId="6" fillId="33" borderId="0"/>
    <xf numFmtId="0" fontId="6" fillId="48" borderId="0"/>
    <xf numFmtId="0" fontId="6" fillId="48" borderId="0"/>
    <xf numFmtId="0" fontId="6" fillId="33" borderId="0"/>
    <xf numFmtId="0" fontId="7" fillId="48" borderId="0"/>
    <xf numFmtId="0" fontId="6" fillId="33" borderId="0"/>
    <xf numFmtId="0" fontId="6" fillId="33" borderId="0"/>
    <xf numFmtId="0" fontId="7" fillId="48" borderId="0"/>
    <xf numFmtId="0" fontId="6" fillId="33" borderId="0"/>
    <xf numFmtId="0" fontId="6" fillId="33" borderId="0"/>
    <xf numFmtId="0" fontId="23" fillId="9" borderId="0"/>
    <xf numFmtId="0" fontId="23" fillId="9" borderId="0"/>
    <xf numFmtId="0" fontId="23" fillId="12" borderId="0"/>
    <xf numFmtId="0" fontId="23" fillId="12" borderId="0"/>
    <xf numFmtId="0" fontId="6" fillId="12" borderId="0"/>
    <xf numFmtId="0" fontId="6" fillId="35" borderId="0"/>
    <xf numFmtId="0" fontId="6" fillId="35" borderId="0"/>
    <xf numFmtId="0" fontId="6" fillId="44" borderId="0"/>
    <xf numFmtId="0" fontId="6" fillId="49" borderId="0"/>
    <xf numFmtId="0" fontId="6" fillId="49" borderId="0"/>
    <xf numFmtId="0" fontId="6" fillId="35" borderId="0"/>
    <xf numFmtId="0" fontId="7" fillId="49" borderId="0"/>
    <xf numFmtId="0" fontId="6" fillId="44" borderId="0"/>
    <xf numFmtId="0" fontId="6" fillId="44" borderId="0"/>
    <xf numFmtId="0" fontId="7" fillId="49" borderId="0"/>
    <xf numFmtId="0" fontId="6" fillId="28" borderId="0"/>
    <xf numFmtId="0" fontId="6" fillId="44" borderId="0"/>
    <xf numFmtId="0" fontId="23" fillId="0" borderId="0"/>
    <xf numFmtId="0" fontId="8" fillId="5" borderId="0"/>
    <xf numFmtId="0" fontId="8" fillId="5" borderId="0"/>
    <xf numFmtId="0" fontId="9" fillId="11" borderId="0"/>
    <xf numFmtId="0" fontId="10" fillId="50" borderId="0"/>
    <xf numFmtId="0" fontId="10" fillId="50" borderId="0"/>
    <xf numFmtId="0" fontId="9" fillId="5" borderId="0"/>
    <xf numFmtId="0" fontId="11" fillId="50" borderId="0"/>
    <xf numFmtId="0" fontId="9" fillId="11" borderId="0"/>
    <xf numFmtId="0" fontId="9" fillId="11" borderId="0"/>
    <xf numFmtId="0" fontId="11" fillId="50" borderId="0"/>
    <xf numFmtId="0" fontId="9" fillId="11" borderId="0"/>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12" fillId="51" borderId="1"/>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44" fontId="4" fillId="0" borderId="0" applyFont="0" applyFill="0" applyBorder="0" applyAlignment="0" applyProtection="0"/>
    <xf numFmtId="0" fontId="25" fillId="0" borderId="0"/>
    <xf numFmtId="0" fontId="3" fillId="0" borderId="0"/>
    <xf numFmtId="9" fontId="3" fillId="0" borderId="0" applyFont="0" applyFill="0" applyBorder="0" applyAlignment="0" applyProtection="0"/>
    <xf numFmtId="0" fontId="2" fillId="0" borderId="0"/>
    <xf numFmtId="44" fontId="2" fillId="0" borderId="0" applyFont="0" applyFill="0" applyBorder="0" applyAlignment="0" applyProtection="0"/>
    <xf numFmtId="0" fontId="5" fillId="0" borderId="0"/>
    <xf numFmtId="9" fontId="5" fillId="0" borderId="0" applyFont="0" applyFill="0" applyBorder="0" applyAlignment="0" applyProtection="0"/>
    <xf numFmtId="0" fontId="5" fillId="63" borderId="24" applyNumberFormat="0" applyFont="0" applyAlignment="0" applyProtection="0"/>
    <xf numFmtId="0" fontId="38" fillId="0" borderId="0"/>
    <xf numFmtId="43" fontId="29" fillId="0" borderId="0" applyFont="0" applyFill="0" applyBorder="0" applyAlignment="0" applyProtection="0"/>
    <xf numFmtId="0" fontId="39" fillId="0" borderId="0"/>
    <xf numFmtId="0" fontId="1" fillId="0" borderId="0"/>
  </cellStyleXfs>
  <cellXfs count="312">
    <xf numFmtId="0" fontId="0" fillId="0" borderId="0" xfId="0"/>
    <xf numFmtId="0" fontId="5" fillId="0" borderId="0" xfId="1540" applyFont="1" applyAlignment="1">
      <alignment vertical="top"/>
    </xf>
    <xf numFmtId="164" fontId="5" fillId="0" borderId="0" xfId="1540" applyNumberFormat="1" applyFont="1" applyAlignment="1">
      <alignment vertical="top"/>
    </xf>
    <xf numFmtId="164" fontId="15" fillId="0" borderId="0" xfId="1540" applyNumberFormat="1" applyFont="1" applyAlignment="1">
      <alignment vertical="top"/>
    </xf>
    <xf numFmtId="0" fontId="7" fillId="0" borderId="0" xfId="1540" applyFont="1" applyAlignment="1">
      <alignment horizontal="center" vertical="top" wrapText="1"/>
    </xf>
    <xf numFmtId="164" fontId="5" fillId="52" borderId="0" xfId="1540" applyNumberFormat="1" applyFont="1" applyFill="1" applyAlignment="1">
      <alignment vertical="top"/>
    </xf>
    <xf numFmtId="164" fontId="5" fillId="21" borderId="0" xfId="1540" applyNumberFormat="1" applyFont="1" applyFill="1" applyAlignment="1">
      <alignment vertical="top"/>
    </xf>
    <xf numFmtId="0" fontId="13" fillId="0" borderId="0" xfId="1540" applyFont="1" applyAlignment="1">
      <alignment horizontal="left" vertical="top" wrapText="1"/>
    </xf>
    <xf numFmtId="164" fontId="5" fillId="18" borderId="0" xfId="1540" applyNumberFormat="1" applyFont="1" applyFill="1" applyAlignment="1">
      <alignment vertical="top"/>
    </xf>
    <xf numFmtId="0" fontId="14" fillId="0" borderId="0" xfId="1540" applyFont="1" applyAlignment="1">
      <alignment horizontal="center" vertical="top" wrapText="1"/>
    </xf>
    <xf numFmtId="0" fontId="16" fillId="0" borderId="0" xfId="1540" applyFont="1"/>
    <xf numFmtId="0" fontId="0" fillId="0" borderId="0" xfId="1540" applyFont="1"/>
    <xf numFmtId="0" fontId="5" fillId="0" borderId="0" xfId="1540" applyFont="1"/>
    <xf numFmtId="165" fontId="5" fillId="0" borderId="0" xfId="2" applyFont="1" applyAlignment="1">
      <alignment vertical="top"/>
    </xf>
    <xf numFmtId="0" fontId="5" fillId="0" borderId="3" xfId="1540" applyFont="1" applyBorder="1" applyAlignment="1">
      <alignment horizontal="right" wrapText="1"/>
    </xf>
    <xf numFmtId="0" fontId="5" fillId="52" borderId="3" xfId="1540" applyFont="1" applyFill="1" applyBorder="1"/>
    <xf numFmtId="10" fontId="5" fillId="52" borderId="3" xfId="3" applyNumberFormat="1" applyFont="1" applyFill="1" applyBorder="1"/>
    <xf numFmtId="167" fontId="5" fillId="52" borderId="3" xfId="2" applyNumberFormat="1" applyFont="1" applyFill="1" applyBorder="1"/>
    <xf numFmtId="4" fontId="0" fillId="0" borderId="0" xfId="1540" applyNumberFormat="1" applyFont="1"/>
    <xf numFmtId="164" fontId="5" fillId="0" borderId="0" xfId="1540" applyNumberFormat="1" applyFont="1" applyAlignment="1">
      <alignment vertical="top" wrapText="1"/>
    </xf>
    <xf numFmtId="164" fontId="15" fillId="0" borderId="0" xfId="1540" applyNumberFormat="1" applyFont="1" applyAlignment="1">
      <alignment horizontal="left" vertical="top"/>
    </xf>
    <xf numFmtId="10" fontId="5" fillId="0" borderId="0" xfId="3" applyNumberFormat="1" applyFont="1" applyAlignment="1">
      <alignment vertical="top"/>
    </xf>
    <xf numFmtId="167" fontId="5" fillId="0" borderId="3" xfId="2" applyNumberFormat="1" applyFont="1" applyBorder="1"/>
    <xf numFmtId="0" fontId="15" fillId="0" borderId="0" xfId="1540" applyFont="1" applyAlignment="1">
      <alignment vertical="top"/>
    </xf>
    <xf numFmtId="166" fontId="0" fillId="0" borderId="0" xfId="1540" applyNumberFormat="1" applyFont="1" applyAlignment="1">
      <alignment horizontal="center" vertical="center"/>
    </xf>
    <xf numFmtId="164" fontId="5" fillId="0" borderId="0" xfId="1540" applyNumberFormat="1" applyFont="1" applyAlignment="1">
      <alignment horizontal="left" vertical="center"/>
    </xf>
    <xf numFmtId="0" fontId="5" fillId="0" borderId="0" xfId="1540" applyFont="1" applyAlignment="1">
      <alignment horizontal="right" vertical="top"/>
    </xf>
    <xf numFmtId="0" fontId="15" fillId="0" borderId="0" xfId="1540" applyFont="1" applyAlignment="1">
      <alignment horizontal="center" vertical="top"/>
    </xf>
    <xf numFmtId="0" fontId="5" fillId="0" borderId="4" xfId="1540" applyFont="1" applyBorder="1" applyAlignment="1">
      <alignment vertical="top"/>
    </xf>
    <xf numFmtId="10" fontId="13" fillId="0" borderId="0" xfId="3" applyNumberFormat="1" applyFont="1" applyAlignment="1">
      <alignment horizontal="right" vertical="top"/>
    </xf>
    <xf numFmtId="0" fontId="5" fillId="0" borderId="5" xfId="1540" applyFont="1" applyBorder="1" applyAlignment="1">
      <alignment vertical="top"/>
    </xf>
    <xf numFmtId="167" fontId="5" fillId="0" borderId="0" xfId="1540" applyNumberFormat="1" applyFont="1" applyAlignment="1">
      <alignment vertical="top"/>
    </xf>
    <xf numFmtId="0" fontId="15" fillId="0" borderId="5" xfId="1540" applyFont="1" applyBorder="1" applyAlignment="1">
      <alignment vertical="top" wrapText="1"/>
    </xf>
    <xf numFmtId="164" fontId="5" fillId="53" borderId="0" xfId="1540" applyNumberFormat="1" applyFont="1" applyFill="1" applyAlignment="1">
      <alignment vertical="top" wrapText="1"/>
    </xf>
    <xf numFmtId="164" fontId="15" fillId="0" borderId="3" xfId="1540" applyNumberFormat="1" applyFont="1" applyBorder="1" applyAlignment="1">
      <alignment vertical="top"/>
    </xf>
    <xf numFmtId="10" fontId="5" fillId="0" borderId="3" xfId="3" applyNumberFormat="1" applyFont="1" applyBorder="1" applyAlignment="1">
      <alignment vertical="top"/>
    </xf>
    <xf numFmtId="0" fontId="15" fillId="0" borderId="6" xfId="1540" applyFont="1" applyBorder="1" applyAlignment="1">
      <alignment vertical="top"/>
    </xf>
    <xf numFmtId="0" fontId="15" fillId="0" borderId="3" xfId="1540" applyFont="1" applyBorder="1" applyAlignment="1">
      <alignment vertical="top"/>
    </xf>
    <xf numFmtId="9" fontId="5" fillId="0" borderId="0" xfId="3" applyFont="1" applyAlignment="1">
      <alignment vertical="top"/>
    </xf>
    <xf numFmtId="169" fontId="5" fillId="0" borderId="0" xfId="1" applyFont="1" applyAlignment="1">
      <alignment vertical="top"/>
    </xf>
    <xf numFmtId="0" fontId="5" fillId="0" borderId="7" xfId="1540" applyFont="1" applyBorder="1" applyAlignment="1">
      <alignment vertical="top"/>
    </xf>
    <xf numFmtId="164" fontId="5" fillId="0" borderId="8" xfId="1540" applyNumberFormat="1" applyFont="1" applyBorder="1" applyAlignment="1">
      <alignment vertical="top"/>
    </xf>
    <xf numFmtId="0" fontId="5" fillId="0" borderId="9" xfId="1540" applyFont="1" applyBorder="1" applyAlignment="1">
      <alignment vertical="top"/>
    </xf>
    <xf numFmtId="164" fontId="5" fillId="0" borderId="10" xfId="1540" applyNumberFormat="1" applyFont="1" applyBorder="1" applyAlignment="1">
      <alignment vertical="top"/>
    </xf>
    <xf numFmtId="170" fontId="5" fillId="0" borderId="0" xfId="2" applyNumberFormat="1" applyFont="1" applyAlignment="1">
      <alignment vertical="top"/>
    </xf>
    <xf numFmtId="0" fontId="15" fillId="0" borderId="11" xfId="1540" applyFont="1" applyBorder="1" applyAlignment="1">
      <alignment vertical="top"/>
    </xf>
    <xf numFmtId="164" fontId="19" fillId="18" borderId="8" xfId="1540" applyNumberFormat="1" applyFont="1" applyFill="1" applyBorder="1" applyAlignment="1">
      <alignment vertical="top"/>
    </xf>
    <xf numFmtId="164" fontId="19" fillId="18" borderId="10" xfId="1540" applyNumberFormat="1" applyFont="1" applyFill="1" applyBorder="1" applyAlignment="1">
      <alignment vertical="top"/>
    </xf>
    <xf numFmtId="164" fontId="5" fillId="0" borderId="3" xfId="1540" applyNumberFormat="1" applyFont="1" applyBorder="1" applyAlignment="1">
      <alignment vertical="top"/>
    </xf>
    <xf numFmtId="0" fontId="5" fillId="0" borderId="11" xfId="1540" applyFont="1" applyBorder="1" applyAlignment="1">
      <alignment vertical="top"/>
    </xf>
    <xf numFmtId="164" fontId="5" fillId="0" borderId="12" xfId="1540" applyNumberFormat="1" applyFont="1" applyBorder="1" applyAlignment="1">
      <alignment vertical="top"/>
    </xf>
    <xf numFmtId="0" fontId="5" fillId="0" borderId="13" xfId="1540" applyFont="1" applyBorder="1" applyAlignment="1">
      <alignment vertical="top"/>
    </xf>
    <xf numFmtId="9" fontId="19" fillId="0" borderId="14" xfId="1540" applyNumberFormat="1" applyFont="1" applyBorder="1" applyAlignment="1">
      <alignment vertical="top"/>
    </xf>
    <xf numFmtId="171" fontId="19" fillId="0" borderId="14" xfId="1540" applyNumberFormat="1" applyFont="1" applyBorder="1" applyAlignment="1">
      <alignment vertical="top"/>
    </xf>
    <xf numFmtId="168" fontId="5" fillId="0" borderId="0" xfId="1540" applyNumberFormat="1" applyFont="1" applyAlignment="1">
      <alignment vertical="top"/>
    </xf>
    <xf numFmtId="164" fontId="15" fillId="0" borderId="0" xfId="1540" applyNumberFormat="1" applyFont="1" applyAlignment="1">
      <alignment vertical="top" wrapText="1"/>
    </xf>
    <xf numFmtId="164" fontId="19" fillId="53" borderId="0" xfId="1540" applyNumberFormat="1" applyFont="1" applyFill="1" applyAlignment="1">
      <alignment horizontal="center" vertical="top"/>
    </xf>
    <xf numFmtId="0" fontId="15" fillId="0" borderId="3" xfId="1540" applyFont="1" applyBorder="1" applyAlignment="1">
      <alignment horizontal="center" vertical="top"/>
    </xf>
    <xf numFmtId="49" fontId="5" fillId="0" borderId="0" xfId="1540" applyNumberFormat="1" applyFont="1" applyAlignment="1">
      <alignment vertical="top"/>
    </xf>
    <xf numFmtId="0" fontId="5" fillId="0" borderId="0" xfId="1540" applyFont="1" applyAlignment="1">
      <alignment vertical="top" wrapText="1"/>
    </xf>
    <xf numFmtId="0" fontId="5" fillId="0" borderId="0" xfId="1540" applyFont="1" applyAlignment="1">
      <alignment horizontal="center" vertical="top"/>
    </xf>
    <xf numFmtId="164" fontId="5" fillId="0" borderId="0" xfId="1540" applyNumberFormat="1" applyFont="1" applyAlignment="1">
      <alignment horizontal="right" vertical="top"/>
    </xf>
    <xf numFmtId="173" fontId="5" fillId="0" borderId="0" xfId="1540" applyNumberFormat="1" applyFont="1" applyAlignment="1">
      <alignment vertical="top"/>
    </xf>
    <xf numFmtId="49" fontId="5" fillId="0" borderId="0" xfId="1540" applyNumberFormat="1" applyFont="1" applyAlignment="1">
      <alignment vertical="top" wrapText="1"/>
    </xf>
    <xf numFmtId="0" fontId="5" fillId="0" borderId="0" xfId="1540" applyFont="1" applyAlignment="1">
      <alignment horizontal="right" vertical="top" wrapText="1"/>
    </xf>
    <xf numFmtId="0" fontId="21" fillId="0" borderId="0" xfId="1540" applyFont="1" applyAlignment="1">
      <alignment horizontal="center" vertical="top"/>
    </xf>
    <xf numFmtId="164" fontId="5" fillId="0" borderId="0" xfId="1540" applyNumberFormat="1" applyFont="1" applyAlignment="1">
      <alignment horizontal="right" vertical="top" wrapText="1"/>
    </xf>
    <xf numFmtId="49" fontId="15" fillId="0" borderId="0" xfId="1540" applyNumberFormat="1" applyFont="1" applyAlignment="1">
      <alignment vertical="top"/>
    </xf>
    <xf numFmtId="0" fontId="5" fillId="0" borderId="0" xfId="1540" applyFont="1" applyAlignment="1">
      <alignment horizontal="left" vertical="top" wrapText="1"/>
    </xf>
    <xf numFmtId="170" fontId="5" fillId="0" borderId="0" xfId="1540" applyNumberFormat="1" applyFont="1" applyAlignment="1">
      <alignment horizontal="right" vertical="top"/>
    </xf>
    <xf numFmtId="172" fontId="5" fillId="0" borderId="0" xfId="1540" applyNumberFormat="1" applyFont="1" applyAlignment="1">
      <alignment vertical="top"/>
    </xf>
    <xf numFmtId="174" fontId="5" fillId="0" borderId="0" xfId="1" applyNumberFormat="1" applyFont="1" applyAlignment="1">
      <alignment horizontal="right" vertical="top"/>
    </xf>
    <xf numFmtId="174" fontId="22" fillId="0" borderId="0" xfId="1" applyNumberFormat="1" applyFont="1" applyAlignment="1">
      <alignment horizontal="right" vertical="top"/>
    </xf>
    <xf numFmtId="174" fontId="5" fillId="0" borderId="0" xfId="1540" applyNumberFormat="1" applyFont="1" applyAlignment="1">
      <alignment vertical="top"/>
    </xf>
    <xf numFmtId="174" fontId="5" fillId="0" borderId="0" xfId="1540" applyNumberFormat="1" applyFont="1" applyAlignment="1">
      <alignment horizontal="right" vertical="top"/>
    </xf>
    <xf numFmtId="10" fontId="5" fillId="0" borderId="0" xfId="1540" applyNumberFormat="1" applyFont="1" applyAlignment="1">
      <alignment horizontal="right" vertical="top"/>
    </xf>
    <xf numFmtId="174" fontId="22" fillId="0" borderId="0" xfId="1540" applyNumberFormat="1" applyFont="1" applyAlignment="1">
      <alignment horizontal="right" vertical="top"/>
    </xf>
    <xf numFmtId="49" fontId="5" fillId="0" borderId="3" xfId="1540" applyNumberFormat="1" applyFont="1" applyBorder="1" applyAlignment="1">
      <alignment horizontal="center"/>
    </xf>
    <xf numFmtId="0" fontId="5" fillId="0" borderId="3" xfId="1540" applyFont="1" applyBorder="1" applyAlignment="1">
      <alignment horizontal="left" wrapText="1"/>
    </xf>
    <xf numFmtId="0" fontId="5" fillId="0" borderId="3" xfId="1540" applyFont="1" applyBorder="1" applyAlignment="1">
      <alignment horizontal="left"/>
    </xf>
    <xf numFmtId="0" fontId="5" fillId="0" borderId="3" xfId="1540" applyFont="1" applyBorder="1" applyAlignment="1">
      <alignment horizontal="center"/>
    </xf>
    <xf numFmtId="170" fontId="5" fillId="0" borderId="3" xfId="1" applyNumberFormat="1" applyFont="1" applyBorder="1" applyAlignment="1">
      <alignment horizontal="right" vertical="top"/>
    </xf>
    <xf numFmtId="175" fontId="5" fillId="0" borderId="3" xfId="1540" applyNumberFormat="1" applyFont="1" applyBorder="1" applyAlignment="1">
      <alignment vertical="top"/>
    </xf>
    <xf numFmtId="173" fontId="5" fillId="0" borderId="3" xfId="1540" applyNumberFormat="1" applyFont="1" applyBorder="1" applyAlignment="1">
      <alignment vertical="top"/>
    </xf>
    <xf numFmtId="173" fontId="22" fillId="0" borderId="3" xfId="1540" applyNumberFormat="1" applyFont="1" applyBorder="1" applyAlignment="1">
      <alignment vertical="top"/>
    </xf>
    <xf numFmtId="1" fontId="5" fillId="0" borderId="0" xfId="1540" applyNumberFormat="1" applyFont="1" applyAlignment="1">
      <alignment vertical="top"/>
    </xf>
    <xf numFmtId="0" fontId="15" fillId="0" borderId="0" xfId="1540" applyFont="1" applyAlignment="1">
      <alignment vertical="top" wrapText="1"/>
    </xf>
    <xf numFmtId="165" fontId="5" fillId="0" borderId="0" xfId="1540" applyNumberFormat="1" applyFont="1" applyAlignment="1">
      <alignment horizontal="center" vertical="top"/>
    </xf>
    <xf numFmtId="165" fontId="5" fillId="0" borderId="21" xfId="2" applyFont="1" applyBorder="1" applyAlignment="1">
      <alignment horizontal="right"/>
    </xf>
    <xf numFmtId="0" fontId="5" fillId="0" borderId="0" xfId="1540" applyFont="1" applyAlignment="1">
      <alignment horizontal="center" vertical="top" wrapText="1"/>
    </xf>
    <xf numFmtId="165" fontId="5" fillId="0" borderId="0" xfId="2" applyFont="1" applyAlignment="1">
      <alignment horizontal="center" vertical="center"/>
    </xf>
    <xf numFmtId="165" fontId="5" fillId="0" borderId="0" xfId="2" applyFont="1" applyAlignment="1">
      <alignment horizontal="center" vertical="top"/>
    </xf>
    <xf numFmtId="0" fontId="5" fillId="0" borderId="0" xfId="1540" applyFont="1" applyAlignment="1">
      <alignment horizontal="center" vertical="center"/>
    </xf>
    <xf numFmtId="0" fontId="5" fillId="0" borderId="0" xfId="1540" applyFont="1" applyAlignment="1">
      <alignment horizontal="right" vertical="center"/>
    </xf>
    <xf numFmtId="176" fontId="5" fillId="0" borderId="0" xfId="3" applyNumberFormat="1" applyFont="1" applyAlignment="1">
      <alignment horizontal="center" vertical="center"/>
    </xf>
    <xf numFmtId="176" fontId="5" fillId="0" borderId="0" xfId="3" applyNumberFormat="1" applyFont="1" applyAlignment="1">
      <alignment horizontal="right" vertical="top"/>
    </xf>
    <xf numFmtId="165" fontId="5" fillId="0" borderId="0" xfId="2" applyFont="1" applyAlignment="1">
      <alignment horizontal="center" vertical="top" wrapText="1"/>
    </xf>
    <xf numFmtId="165" fontId="15" fillId="0" borderId="0" xfId="2" applyFont="1" applyAlignment="1">
      <alignment horizontal="center" vertical="center"/>
    </xf>
    <xf numFmtId="49" fontId="5" fillId="0" borderId="3" xfId="1540" applyNumberFormat="1" applyFont="1" applyBorder="1" applyAlignment="1">
      <alignment horizontal="left"/>
    </xf>
    <xf numFmtId="0" fontId="5" fillId="0" borderId="0" xfId="1540" applyFont="1" applyAlignment="1">
      <alignment horizontal="left" vertical="top"/>
    </xf>
    <xf numFmtId="165" fontId="5" fillId="0" borderId="0" xfId="1540" applyNumberFormat="1" applyFont="1" applyAlignment="1">
      <alignment horizontal="left" vertical="top"/>
    </xf>
    <xf numFmtId="165" fontId="24" fillId="0" borderId="0" xfId="1540" applyNumberFormat="1" applyFont="1" applyAlignment="1">
      <alignment horizontal="center" vertical="top"/>
    </xf>
    <xf numFmtId="177" fontId="25" fillId="0" borderId="0" xfId="1" applyNumberFormat="1" applyFont="1" applyAlignment="1">
      <alignment horizontal="right" vertical="top"/>
    </xf>
    <xf numFmtId="43" fontId="25" fillId="0" borderId="0" xfId="0" applyNumberFormat="1" applyFont="1" applyAlignment="1">
      <alignment horizontal="right" vertical="top"/>
    </xf>
    <xf numFmtId="0" fontId="27" fillId="0" borderId="0" xfId="0" applyFont="1"/>
    <xf numFmtId="0" fontId="14" fillId="54" borderId="3" xfId="1540" applyFont="1" applyFill="1" applyBorder="1" applyAlignment="1">
      <alignment horizontal="left" vertical="center" wrapText="1"/>
    </xf>
    <xf numFmtId="0" fontId="14" fillId="26" borderId="3" xfId="1540" applyFont="1" applyFill="1" applyBorder="1" applyAlignment="1">
      <alignment horizontal="left" vertical="center" wrapText="1"/>
    </xf>
    <xf numFmtId="0" fontId="14" fillId="46" borderId="3" xfId="1540" applyFont="1" applyFill="1" applyBorder="1" applyAlignment="1">
      <alignment horizontal="left" vertical="center" wrapText="1"/>
    </xf>
    <xf numFmtId="0" fontId="14" fillId="55" borderId="3" xfId="1540" applyFont="1" applyFill="1" applyBorder="1" applyAlignment="1">
      <alignment horizontal="left" vertical="center" wrapText="1"/>
    </xf>
    <xf numFmtId="8" fontId="26" fillId="57" borderId="3" xfId="0" applyNumberFormat="1" applyFont="1" applyFill="1" applyBorder="1" applyAlignment="1">
      <alignment horizontal="center" vertical="center" wrapText="1"/>
    </xf>
    <xf numFmtId="166" fontId="5" fillId="0" borderId="0" xfId="1540" applyNumberFormat="1" applyFont="1" applyAlignment="1">
      <alignment vertical="top"/>
    </xf>
    <xf numFmtId="166" fontId="5" fillId="0" borderId="0" xfId="1540" applyNumberFormat="1" applyFont="1" applyAlignment="1">
      <alignment horizontal="center" vertical="top"/>
    </xf>
    <xf numFmtId="3" fontId="5" fillId="0" borderId="0" xfId="2" applyNumberFormat="1" applyFont="1" applyAlignment="1">
      <alignment horizontal="center" vertical="top"/>
    </xf>
    <xf numFmtId="0" fontId="5" fillId="53" borderId="3" xfId="1540" applyFont="1" applyFill="1" applyBorder="1" applyAlignment="1">
      <alignment horizontal="left" vertical="top"/>
    </xf>
    <xf numFmtId="0" fontId="28" fillId="0" borderId="0" xfId="1540" applyFont="1" applyAlignment="1">
      <alignment vertical="top"/>
    </xf>
    <xf numFmtId="49" fontId="28" fillId="0" borderId="0" xfId="1540" applyNumberFormat="1" applyFont="1" applyAlignment="1">
      <alignment vertical="top" wrapText="1"/>
    </xf>
    <xf numFmtId="0" fontId="28" fillId="0" borderId="0" xfId="1540" applyFont="1" applyAlignment="1">
      <alignment vertical="top" wrapText="1"/>
    </xf>
    <xf numFmtId="164" fontId="28" fillId="0" borderId="0" xfId="1540" applyNumberFormat="1" applyFont="1" applyAlignment="1">
      <alignment horizontal="right" vertical="top"/>
    </xf>
    <xf numFmtId="164" fontId="28" fillId="0" borderId="0" xfId="1540" applyNumberFormat="1" applyFont="1" applyAlignment="1">
      <alignment horizontal="right" vertical="top" wrapText="1"/>
    </xf>
    <xf numFmtId="0" fontId="28" fillId="0" borderId="0" xfId="1540" applyFont="1" applyAlignment="1">
      <alignment horizontal="right" vertical="top" wrapText="1"/>
    </xf>
    <xf numFmtId="164" fontId="28" fillId="53" borderId="15" xfId="1540" applyNumberFormat="1" applyFont="1" applyFill="1" applyBorder="1" applyAlignment="1">
      <alignment horizontal="right" vertical="top"/>
    </xf>
    <xf numFmtId="0" fontId="28" fillId="0" borderId="0" xfId="1540" applyFont="1"/>
    <xf numFmtId="0" fontId="28" fillId="0" borderId="0" xfId="0" applyFont="1"/>
    <xf numFmtId="49" fontId="24" fillId="0" borderId="0" xfId="1540" applyNumberFormat="1" applyFont="1" applyAlignment="1">
      <alignment vertical="top"/>
    </xf>
    <xf numFmtId="0" fontId="28" fillId="0" borderId="0" xfId="1540" applyFont="1" applyAlignment="1">
      <alignment horizontal="center" vertical="top"/>
    </xf>
    <xf numFmtId="166" fontId="28" fillId="0" borderId="23" xfId="1540" applyNumberFormat="1" applyFont="1" applyBorder="1" applyAlignment="1">
      <alignment horizontal="center" vertical="top"/>
    </xf>
    <xf numFmtId="164" fontId="28" fillId="0" borderId="0" xfId="1540" applyNumberFormat="1" applyFont="1" applyAlignment="1">
      <alignment vertical="top"/>
    </xf>
    <xf numFmtId="0" fontId="29" fillId="0" borderId="0" xfId="1540" applyFont="1" applyAlignment="1">
      <alignment vertical="top"/>
    </xf>
    <xf numFmtId="0" fontId="29" fillId="0" borderId="0" xfId="1540" applyFont="1" applyAlignment="1">
      <alignment vertical="top" wrapText="1"/>
    </xf>
    <xf numFmtId="0" fontId="29" fillId="0" borderId="0" xfId="1540" applyFont="1" applyAlignment="1">
      <alignment horizontal="center" vertical="top"/>
    </xf>
    <xf numFmtId="3" fontId="29" fillId="0" borderId="0" xfId="1540" applyNumberFormat="1" applyFont="1" applyAlignment="1">
      <alignment horizontal="right" vertical="top"/>
    </xf>
    <xf numFmtId="0" fontId="29" fillId="0" borderId="0" xfId="1540" applyFont="1"/>
    <xf numFmtId="49" fontId="30" fillId="54" borderId="3" xfId="1540" applyNumberFormat="1" applyFont="1" applyFill="1" applyBorder="1" applyAlignment="1">
      <alignment horizontal="left" vertical="center" wrapText="1"/>
    </xf>
    <xf numFmtId="0" fontId="30" fillId="54" borderId="3" xfId="1540" applyFont="1" applyFill="1" applyBorder="1" applyAlignment="1">
      <alignment horizontal="left" vertical="center" wrapText="1"/>
    </xf>
    <xf numFmtId="164" fontId="30" fillId="54" borderId="3" xfId="1540" applyNumberFormat="1" applyFont="1" applyFill="1" applyBorder="1" applyAlignment="1">
      <alignment horizontal="left" vertical="center" wrapText="1"/>
    </xf>
    <xf numFmtId="0" fontId="30" fillId="26" borderId="3" xfId="1540" applyFont="1" applyFill="1" applyBorder="1" applyAlignment="1">
      <alignment horizontal="left" vertical="center" wrapText="1"/>
    </xf>
    <xf numFmtId="164" fontId="30" fillId="26" borderId="3" xfId="1540" applyNumberFormat="1" applyFont="1" applyFill="1" applyBorder="1" applyAlignment="1">
      <alignment horizontal="left" vertical="center" wrapText="1"/>
    </xf>
    <xf numFmtId="164" fontId="30" fillId="27" borderId="3" xfId="1540" applyNumberFormat="1" applyFont="1" applyFill="1" applyBorder="1" applyAlignment="1">
      <alignment horizontal="left" vertical="center" wrapText="1"/>
    </xf>
    <xf numFmtId="164" fontId="30" fillId="32" borderId="3" xfId="1540" applyNumberFormat="1" applyFont="1" applyFill="1" applyBorder="1" applyAlignment="1">
      <alignment horizontal="left" vertical="center" wrapText="1"/>
    </xf>
    <xf numFmtId="0" fontId="28" fillId="0" borderId="3" xfId="1540" applyFont="1" applyBorder="1"/>
    <xf numFmtId="0" fontId="29" fillId="0" borderId="3" xfId="1540" applyFont="1" applyBorder="1" applyAlignment="1">
      <alignment horizontal="center"/>
    </xf>
    <xf numFmtId="172" fontId="28" fillId="0" borderId="3" xfId="1540" applyNumberFormat="1" applyFont="1" applyBorder="1" applyAlignment="1">
      <alignment horizontal="right"/>
    </xf>
    <xf numFmtId="172" fontId="28" fillId="0" borderId="3" xfId="1540" applyNumberFormat="1" applyFont="1" applyBorder="1" applyAlignment="1">
      <alignment vertical="top"/>
    </xf>
    <xf numFmtId="164" fontId="28" fillId="0" borderId="3" xfId="1540" applyNumberFormat="1" applyFont="1" applyBorder="1" applyAlignment="1">
      <alignment vertical="top"/>
    </xf>
    <xf numFmtId="173" fontId="28" fillId="0" borderId="3" xfId="1540" applyNumberFormat="1" applyFont="1" applyBorder="1" applyAlignment="1">
      <alignment vertical="top"/>
    </xf>
    <xf numFmtId="168" fontId="28" fillId="0" borderId="3" xfId="1540" applyNumberFormat="1" applyFont="1" applyBorder="1" applyAlignment="1">
      <alignment vertical="top"/>
    </xf>
    <xf numFmtId="174" fontId="28" fillId="0" borderId="0" xfId="1" applyNumberFormat="1" applyFont="1"/>
    <xf numFmtId="0" fontId="32" fillId="0" borderId="0" xfId="1540" applyFont="1" applyAlignment="1">
      <alignment vertical="top"/>
    </xf>
    <xf numFmtId="0" fontId="33" fillId="0" borderId="0" xfId="1540" applyFont="1" applyAlignment="1">
      <alignment horizontal="right" vertical="top" wrapText="1"/>
    </xf>
    <xf numFmtId="0" fontId="28" fillId="60" borderId="15" xfId="1540" applyFont="1" applyFill="1" applyBorder="1" applyAlignment="1">
      <alignment horizontal="right" vertical="top"/>
    </xf>
    <xf numFmtId="0" fontId="28" fillId="0" borderId="22" xfId="1540" applyFont="1" applyBorder="1" applyAlignment="1">
      <alignment horizontal="right"/>
    </xf>
    <xf numFmtId="172" fontId="28" fillId="0" borderId="3" xfId="1540" applyNumberFormat="1" applyFont="1" applyBorder="1"/>
    <xf numFmtId="172" fontId="28" fillId="0" borderId="3" xfId="1" applyNumberFormat="1" applyFont="1" applyBorder="1" applyAlignment="1">
      <alignment vertical="top"/>
    </xf>
    <xf numFmtId="49" fontId="29" fillId="0" borderId="3" xfId="1540" applyNumberFormat="1" applyFont="1" applyBorder="1"/>
    <xf numFmtId="40" fontId="5" fillId="53" borderId="3" xfId="2" applyNumberFormat="1" applyFont="1" applyFill="1" applyBorder="1" applyAlignment="1">
      <alignment horizontal="center"/>
    </xf>
    <xf numFmtId="0" fontId="5" fillId="59" borderId="3" xfId="1540" applyFont="1" applyFill="1" applyBorder="1" applyAlignment="1">
      <alignment horizontal="right"/>
    </xf>
    <xf numFmtId="0" fontId="5" fillId="0" borderId="0" xfId="1540" applyFont="1" applyAlignment="1">
      <alignment wrapText="1"/>
    </xf>
    <xf numFmtId="174" fontId="5" fillId="0" borderId="0" xfId="1" applyNumberFormat="1" applyFont="1" applyAlignment="1">
      <alignment horizontal="right"/>
    </xf>
    <xf numFmtId="177" fontId="25" fillId="0" borderId="0" xfId="1" applyNumberFormat="1" applyFont="1" applyAlignment="1">
      <alignment horizontal="right" wrapText="1"/>
    </xf>
    <xf numFmtId="3" fontId="5" fillId="0" borderId="3" xfId="1540" applyNumberFormat="1" applyFont="1" applyBorder="1" applyAlignment="1">
      <alignment horizontal="right"/>
    </xf>
    <xf numFmtId="10" fontId="20" fillId="0" borderId="3" xfId="1540" applyNumberFormat="1" applyFont="1" applyBorder="1"/>
    <xf numFmtId="3" fontId="5" fillId="0" borderId="3" xfId="3" applyNumberFormat="1" applyFont="1" applyBorder="1" applyAlignment="1">
      <alignment horizontal="right" vertical="top"/>
    </xf>
    <xf numFmtId="10" fontId="5" fillId="0" borderId="3" xfId="3" applyNumberFormat="1" applyFont="1" applyBorder="1" applyAlignment="1">
      <alignment horizontal="right" vertical="top"/>
    </xf>
    <xf numFmtId="164" fontId="5" fillId="0" borderId="3" xfId="3" applyNumberFormat="1" applyFont="1" applyBorder="1" applyAlignment="1">
      <alignment horizontal="right" vertical="top"/>
    </xf>
    <xf numFmtId="172" fontId="5" fillId="0" borderId="3" xfId="1540" applyNumberFormat="1" applyFont="1" applyBorder="1" applyAlignment="1">
      <alignment horizontal="right"/>
    </xf>
    <xf numFmtId="175" fontId="5" fillId="0" borderId="3" xfId="1540" applyNumberFormat="1" applyFont="1" applyBorder="1" applyAlignment="1">
      <alignment horizontal="right"/>
    </xf>
    <xf numFmtId="164" fontId="5" fillId="0" borderId="3" xfId="1" applyNumberFormat="1" applyFont="1" applyBorder="1" applyAlignment="1">
      <alignment horizontal="right" vertical="top"/>
    </xf>
    <xf numFmtId="164" fontId="5" fillId="0" borderId="3" xfId="1540" applyNumberFormat="1" applyFont="1" applyBorder="1" applyAlignment="1">
      <alignment horizontal="right"/>
    </xf>
    <xf numFmtId="175" fontId="5" fillId="0" borderId="3" xfId="1" applyNumberFormat="1" applyFont="1" applyBorder="1" applyAlignment="1">
      <alignment horizontal="right" vertical="top"/>
    </xf>
    <xf numFmtId="0" fontId="0" fillId="58" borderId="0" xfId="0" applyFill="1"/>
    <xf numFmtId="178" fontId="5" fillId="0" borderId="0" xfId="2" applyNumberFormat="1" applyFont="1" applyAlignment="1">
      <alignment horizontal="center" vertical="center"/>
    </xf>
    <xf numFmtId="178" fontId="5" fillId="0" borderId="0" xfId="1540" applyNumberFormat="1" applyFont="1" applyAlignment="1">
      <alignment horizontal="center" vertical="top"/>
    </xf>
    <xf numFmtId="178" fontId="15" fillId="0" borderId="0" xfId="1540" applyNumberFormat="1" applyFont="1" applyAlignment="1">
      <alignment horizontal="center" vertical="center"/>
    </xf>
    <xf numFmtId="164" fontId="5" fillId="0" borderId="0" xfId="1540" applyNumberFormat="1" applyFont="1" applyAlignment="1">
      <alignment horizontal="right"/>
    </xf>
    <xf numFmtId="0" fontId="37" fillId="0" borderId="0" xfId="1540" applyFont="1"/>
    <xf numFmtId="0" fontId="37" fillId="0" borderId="0" xfId="0" applyFont="1"/>
    <xf numFmtId="0" fontId="14" fillId="56" borderId="18" xfId="1540" applyFont="1" applyFill="1" applyBorder="1" applyAlignment="1">
      <alignment horizontal="center" vertical="center" wrapText="1"/>
    </xf>
    <xf numFmtId="0" fontId="14" fillId="56" borderId="19" xfId="1540" applyFont="1" applyFill="1" applyBorder="1" applyAlignment="1">
      <alignment horizontal="center" vertical="center" wrapText="1"/>
    </xf>
    <xf numFmtId="0" fontId="14" fillId="56" borderId="20" xfId="1540" applyFont="1" applyFill="1" applyBorder="1" applyAlignment="1">
      <alignment horizontal="center" vertical="center" wrapText="1"/>
    </xf>
    <xf numFmtId="0" fontId="37" fillId="0" borderId="3" xfId="1540" applyFont="1" applyBorder="1" applyAlignment="1">
      <alignment horizontal="center"/>
    </xf>
    <xf numFmtId="0" fontId="37" fillId="0" borderId="3" xfId="1540" applyFont="1" applyBorder="1" applyAlignment="1">
      <alignment horizontal="left" wrapText="1"/>
    </xf>
    <xf numFmtId="165" fontId="5" fillId="0" borderId="3" xfId="2" applyFont="1" applyBorder="1" applyAlignment="1">
      <alignment wrapText="1"/>
    </xf>
    <xf numFmtId="0" fontId="5" fillId="51" borderId="3" xfId="1540" applyFont="1" applyFill="1" applyBorder="1" applyAlignment="1">
      <alignment horizontal="left" wrapText="1"/>
    </xf>
    <xf numFmtId="0" fontId="5" fillId="53" borderId="0" xfId="1540" applyFont="1" applyFill="1"/>
    <xf numFmtId="0" fontId="37" fillId="0" borderId="0" xfId="1540" applyFont="1" applyAlignment="1">
      <alignment horizontal="left" vertical="center"/>
    </xf>
    <xf numFmtId="3" fontId="5" fillId="0" borderId="0" xfId="1540" applyNumberFormat="1" applyFont="1" applyAlignment="1">
      <alignment horizontal="center" vertical="top"/>
    </xf>
    <xf numFmtId="8" fontId="28" fillId="0" borderId="3" xfId="1540" applyNumberFormat="1" applyFont="1" applyBorder="1" applyAlignment="1">
      <alignment horizontal="center" vertical="center"/>
    </xf>
    <xf numFmtId="8" fontId="0" fillId="0" borderId="0" xfId="0" applyNumberFormat="1" applyAlignment="1">
      <alignment horizontal="center" vertical="center"/>
    </xf>
    <xf numFmtId="0" fontId="14" fillId="62" borderId="3" xfId="1540" applyFont="1" applyFill="1" applyBorder="1" applyAlignment="1">
      <alignment horizontal="left" vertical="center" wrapText="1"/>
    </xf>
    <xf numFmtId="49" fontId="29" fillId="0" borderId="3" xfId="1540" quotePrefix="1" applyNumberFormat="1" applyFont="1" applyBorder="1"/>
    <xf numFmtId="49" fontId="28" fillId="0" borderId="3" xfId="1540" applyNumberFormat="1" applyFont="1" applyBorder="1" applyAlignment="1">
      <alignment vertical="top"/>
    </xf>
    <xf numFmtId="170" fontId="5" fillId="58" borderId="3" xfId="1" applyNumberFormat="1" applyFont="1" applyFill="1" applyBorder="1" applyAlignment="1">
      <alignment horizontal="right" vertical="top"/>
    </xf>
    <xf numFmtId="3" fontId="29" fillId="0" borderId="3" xfId="1540" applyNumberFormat="1" applyFont="1" applyBorder="1" applyAlignment="1">
      <alignment horizontal="center"/>
    </xf>
    <xf numFmtId="49" fontId="15" fillId="58" borderId="0" xfId="1540" applyNumberFormat="1" applyFont="1" applyFill="1" applyAlignment="1">
      <alignment vertical="top"/>
    </xf>
    <xf numFmtId="0" fontId="15" fillId="58" borderId="0" xfId="1540" applyFont="1" applyFill="1" applyAlignment="1">
      <alignment vertical="top" wrapText="1"/>
    </xf>
    <xf numFmtId="0" fontId="5" fillId="58" borderId="0" xfId="1540" applyFont="1" applyFill="1" applyAlignment="1">
      <alignment horizontal="center" vertical="top" wrapText="1"/>
    </xf>
    <xf numFmtId="49" fontId="40" fillId="58" borderId="0" xfId="1540" applyNumberFormat="1" applyFont="1" applyFill="1" applyAlignment="1">
      <alignment vertical="top"/>
    </xf>
    <xf numFmtId="0" fontId="40" fillId="58" borderId="0" xfId="1540" applyFont="1" applyFill="1" applyAlignment="1">
      <alignment vertical="top" wrapText="1"/>
    </xf>
    <xf numFmtId="0" fontId="40" fillId="58" borderId="0" xfId="1540" applyFont="1" applyFill="1" applyAlignment="1">
      <alignment horizontal="center" vertical="top" wrapText="1"/>
    </xf>
    <xf numFmtId="164" fontId="5" fillId="0" borderId="0" xfId="1540" applyNumberFormat="1" applyFont="1" applyAlignment="1">
      <alignment horizontal="center" vertical="top"/>
    </xf>
    <xf numFmtId="164" fontId="17" fillId="0" borderId="0" xfId="1540" applyNumberFormat="1" applyFont="1" applyAlignment="1">
      <alignment horizontal="center" vertical="top"/>
    </xf>
    <xf numFmtId="164" fontId="24" fillId="0" borderId="0" xfId="1540" applyNumberFormat="1" applyFont="1" applyAlignment="1">
      <alignment horizontal="center" vertical="top"/>
    </xf>
    <xf numFmtId="164" fontId="24" fillId="0" borderId="0" xfId="1540" applyNumberFormat="1" applyFont="1" applyAlignment="1">
      <alignment horizontal="right" vertical="top"/>
    </xf>
    <xf numFmtId="0" fontId="14" fillId="64" borderId="3" xfId="1540" applyFont="1" applyFill="1" applyBorder="1" applyAlignment="1">
      <alignment horizontal="left" vertical="center" wrapText="1"/>
    </xf>
    <xf numFmtId="10" fontId="15" fillId="0" borderId="0" xfId="1540" applyNumberFormat="1" applyFont="1" applyAlignment="1">
      <alignment horizontal="right" vertical="top"/>
    </xf>
    <xf numFmtId="0" fontId="14" fillId="56" borderId="26" xfId="1540" applyFont="1" applyFill="1" applyBorder="1" applyAlignment="1">
      <alignment horizontal="center" vertical="center" wrapText="1"/>
    </xf>
    <xf numFmtId="165" fontId="5" fillId="0" borderId="13" xfId="2" applyFont="1" applyBorder="1" applyAlignment="1">
      <alignment horizontal="right"/>
    </xf>
    <xf numFmtId="169" fontId="23" fillId="0" borderId="0" xfId="1"/>
    <xf numFmtId="165" fontId="15" fillId="0" borderId="0" xfId="1540" applyNumberFormat="1" applyFont="1" applyAlignment="1">
      <alignment horizontal="center" vertical="center"/>
    </xf>
    <xf numFmtId="165" fontId="5" fillId="0" borderId="25" xfId="1540" applyNumberFormat="1" applyFont="1" applyBorder="1" applyAlignment="1">
      <alignment horizontal="center" vertical="top"/>
    </xf>
    <xf numFmtId="179" fontId="5" fillId="0" borderId="0" xfId="1540" applyNumberFormat="1" applyFont="1" applyAlignment="1">
      <alignment horizontal="right" vertical="top"/>
    </xf>
    <xf numFmtId="180" fontId="5" fillId="0" borderId="0" xfId="1540" applyNumberFormat="1" applyFont="1" applyAlignment="1">
      <alignment vertical="top"/>
    </xf>
    <xf numFmtId="40" fontId="5" fillId="0" borderId="0" xfId="2" applyNumberFormat="1" applyFont="1" applyAlignment="1">
      <alignment horizontal="center"/>
    </xf>
    <xf numFmtId="164" fontId="42" fillId="0" borderId="0" xfId="1540" applyNumberFormat="1" applyFont="1" applyAlignment="1">
      <alignment horizontal="center" vertical="top"/>
    </xf>
    <xf numFmtId="8" fontId="43" fillId="0" borderId="0" xfId="0" applyNumberFormat="1" applyFont="1" applyAlignment="1">
      <alignment horizontal="center" vertical="center"/>
    </xf>
    <xf numFmtId="10" fontId="41" fillId="0" borderId="0" xfId="1540" applyNumberFormat="1" applyFont="1" applyAlignment="1">
      <alignment horizontal="left" wrapText="1"/>
    </xf>
    <xf numFmtId="0" fontId="41" fillId="0" borderId="0" xfId="1540" applyFont="1"/>
    <xf numFmtId="165" fontId="5" fillId="0" borderId="0" xfId="1540" applyNumberFormat="1" applyFont="1" applyAlignment="1">
      <alignment wrapText="1"/>
    </xf>
    <xf numFmtId="181" fontId="22" fillId="0" borderId="27" xfId="1540" applyNumberFormat="1" applyFont="1" applyBorder="1" applyAlignment="1">
      <alignment horizontal="right" vertical="top"/>
    </xf>
    <xf numFmtId="0" fontId="14" fillId="27" borderId="3" xfId="1540" applyFont="1" applyFill="1" applyBorder="1" applyAlignment="1">
      <alignment horizontal="left" vertical="center" wrapText="1"/>
    </xf>
    <xf numFmtId="182" fontId="5" fillId="0" borderId="0" xfId="1540" applyNumberFormat="1" applyFont="1" applyAlignment="1">
      <alignment vertical="top"/>
    </xf>
    <xf numFmtId="0" fontId="5" fillId="0" borderId="0" xfId="1540" applyFont="1" applyAlignment="1">
      <alignment horizontal="center"/>
    </xf>
    <xf numFmtId="4" fontId="31" fillId="0" borderId="3" xfId="1540" applyNumberFormat="1" applyFont="1" applyBorder="1"/>
    <xf numFmtId="0" fontId="28" fillId="0" borderId="29" xfId="1540" applyFont="1" applyBorder="1" applyAlignment="1">
      <alignment horizontal="center"/>
    </xf>
    <xf numFmtId="164" fontId="28" fillId="0" borderId="17" xfId="1540" applyNumberFormat="1" applyFont="1" applyBorder="1" applyAlignment="1">
      <alignment horizontal="center"/>
    </xf>
    <xf numFmtId="0" fontId="5" fillId="51" borderId="3" xfId="1540" applyFont="1" applyFill="1" applyBorder="1" applyAlignment="1">
      <alignment horizontal="left"/>
    </xf>
    <xf numFmtId="10" fontId="13" fillId="0" borderId="4" xfId="3" applyNumberFormat="1" applyFont="1" applyBorder="1"/>
    <xf numFmtId="10" fontId="13" fillId="0" borderId="4" xfId="3" applyNumberFormat="1" applyFont="1" applyBorder="1" applyAlignment="1">
      <alignment horizontal="right"/>
    </xf>
    <xf numFmtId="164" fontId="13" fillId="0" borderId="5" xfId="1540" applyNumberFormat="1" applyFont="1" applyBorder="1"/>
    <xf numFmtId="164" fontId="13" fillId="0" borderId="5" xfId="1540" applyNumberFormat="1" applyFont="1" applyBorder="1" applyAlignment="1">
      <alignment horizontal="right"/>
    </xf>
    <xf numFmtId="164" fontId="5" fillId="0" borderId="5" xfId="1540" applyNumberFormat="1" applyFont="1" applyBorder="1"/>
    <xf numFmtId="0" fontId="5" fillId="0" borderId="5" xfId="1540" applyFont="1" applyBorder="1" applyAlignment="1">
      <alignment horizontal="right"/>
    </xf>
    <xf numFmtId="164" fontId="5" fillId="21" borderId="5" xfId="1540" applyNumberFormat="1" applyFont="1" applyFill="1" applyBorder="1"/>
    <xf numFmtId="164" fontId="5" fillId="0" borderId="5" xfId="1540" applyNumberFormat="1" applyFont="1" applyBorder="1" applyAlignment="1">
      <alignment horizontal="right"/>
    </xf>
    <xf numFmtId="164" fontId="5" fillId="21" borderId="5" xfId="1540" applyNumberFormat="1" applyFont="1" applyFill="1" applyBorder="1" applyAlignment="1">
      <alignment horizontal="right"/>
    </xf>
    <xf numFmtId="164" fontId="17" fillId="21" borderId="5" xfId="1540" applyNumberFormat="1" applyFont="1" applyFill="1" applyBorder="1"/>
    <xf numFmtId="164" fontId="17" fillId="0" borderId="5" xfId="1540" applyNumberFormat="1" applyFont="1" applyBorder="1" applyAlignment="1">
      <alignment horizontal="right"/>
    </xf>
    <xf numFmtId="164" fontId="17" fillId="21" borderId="5" xfId="1540" applyNumberFormat="1" applyFont="1" applyFill="1" applyBorder="1" applyAlignment="1">
      <alignment horizontal="right"/>
    </xf>
    <xf numFmtId="164" fontId="17" fillId="0" borderId="5" xfId="1540" applyNumberFormat="1" applyFont="1" applyBorder="1"/>
    <xf numFmtId="164" fontId="15" fillId="0" borderId="5" xfId="1540" applyNumberFormat="1" applyFont="1" applyBorder="1"/>
    <xf numFmtId="0" fontId="5" fillId="0" borderId="5" xfId="1540" applyFont="1" applyBorder="1"/>
    <xf numFmtId="164" fontId="18" fillId="0" borderId="5" xfId="1540" applyNumberFormat="1" applyFont="1" applyBorder="1" applyAlignment="1">
      <alignment horizontal="right"/>
    </xf>
    <xf numFmtId="164" fontId="15" fillId="0" borderId="6" xfId="1540" applyNumberFormat="1" applyFont="1" applyBorder="1"/>
    <xf numFmtId="168" fontId="15" fillId="0" borderId="3" xfId="1540" applyNumberFormat="1" applyFont="1" applyBorder="1"/>
    <xf numFmtId="164" fontId="15" fillId="0" borderId="3" xfId="1540" applyNumberFormat="1" applyFont="1" applyBorder="1"/>
    <xf numFmtId="0" fontId="5" fillId="0" borderId="3" xfId="1540" applyFont="1" applyBorder="1" applyAlignment="1">
      <alignment vertical="top"/>
    </xf>
    <xf numFmtId="164" fontId="24" fillId="0" borderId="3" xfId="1540" applyNumberFormat="1" applyFont="1" applyBorder="1" applyAlignment="1">
      <alignment horizontal="center" vertical="top"/>
    </xf>
    <xf numFmtId="164" fontId="24" fillId="0" borderId="0" xfId="1540" applyNumberFormat="1" applyFont="1" applyAlignment="1">
      <alignment horizontal="center"/>
    </xf>
    <xf numFmtId="9" fontId="17" fillId="0" borderId="0" xfId="1540" applyNumberFormat="1" applyFont="1" applyAlignment="1">
      <alignment horizontal="center" vertical="top"/>
    </xf>
    <xf numFmtId="0" fontId="17" fillId="0" borderId="0" xfId="1540" applyFont="1" applyAlignment="1">
      <alignment vertical="top"/>
    </xf>
    <xf numFmtId="49" fontId="5" fillId="0" borderId="3" xfId="1540" quotePrefix="1" applyNumberFormat="1" applyFont="1" applyBorder="1" applyAlignment="1">
      <alignment horizontal="left"/>
    </xf>
    <xf numFmtId="183" fontId="23" fillId="0" borderId="0" xfId="3" applyNumberFormat="1"/>
    <xf numFmtId="184" fontId="23" fillId="0" borderId="0" xfId="1" applyNumberFormat="1"/>
    <xf numFmtId="168" fontId="17" fillId="0" borderId="0" xfId="1540" applyNumberFormat="1" applyFont="1" applyAlignment="1">
      <alignment vertical="top"/>
    </xf>
    <xf numFmtId="8" fontId="0" fillId="0" borderId="0" xfId="0" applyNumberFormat="1"/>
    <xf numFmtId="9" fontId="5" fillId="18" borderId="3" xfId="3" applyFont="1" applyFill="1" applyBorder="1" applyAlignment="1">
      <alignment horizontal="center"/>
    </xf>
    <xf numFmtId="9" fontId="5" fillId="0" borderId="3" xfId="3" applyFont="1" applyBorder="1" applyAlignment="1">
      <alignment horizontal="center"/>
    </xf>
    <xf numFmtId="164" fontId="5" fillId="0" borderId="3" xfId="1540" applyNumberFormat="1" applyFont="1" applyBorder="1" applyAlignment="1">
      <alignment horizontal="center"/>
    </xf>
    <xf numFmtId="165" fontId="5" fillId="0" borderId="3" xfId="2" applyFont="1" applyBorder="1"/>
    <xf numFmtId="185" fontId="28" fillId="53" borderId="16" xfId="1540" applyNumberFormat="1" applyFont="1" applyFill="1" applyBorder="1" applyAlignment="1">
      <alignment horizontal="right" vertical="top"/>
    </xf>
    <xf numFmtId="186" fontId="5" fillId="59" borderId="3" xfId="2" applyNumberFormat="1" applyFont="1" applyFill="1" applyBorder="1" applyAlignment="1">
      <alignment horizontal="center"/>
    </xf>
    <xf numFmtId="186" fontId="5" fillId="53" borderId="3" xfId="2" applyNumberFormat="1" applyFont="1" applyFill="1" applyBorder="1" applyAlignment="1">
      <alignment horizontal="center"/>
    </xf>
    <xf numFmtId="187" fontId="5" fillId="0" borderId="0" xfId="1540" applyNumberFormat="1" applyFont="1"/>
    <xf numFmtId="0" fontId="44" fillId="0" borderId="3" xfId="1540" applyFont="1" applyBorder="1" applyAlignment="1">
      <alignment wrapText="1"/>
    </xf>
    <xf numFmtId="0" fontId="44" fillId="0" borderId="3" xfId="1540" applyFont="1" applyBorder="1" applyAlignment="1">
      <alignment horizontal="left" wrapText="1"/>
    </xf>
    <xf numFmtId="0" fontId="44" fillId="0" borderId="3" xfId="1540" applyFont="1" applyBorder="1"/>
    <xf numFmtId="165" fontId="44" fillId="0" borderId="3" xfId="2" applyFont="1" applyBorder="1"/>
    <xf numFmtId="165" fontId="44" fillId="0" borderId="21" xfId="2" applyFont="1" applyBorder="1" applyAlignment="1">
      <alignment horizontal="right"/>
    </xf>
    <xf numFmtId="0" fontId="44" fillId="0" borderId="13" xfId="2" applyNumberFormat="1" applyFont="1" applyBorder="1"/>
    <xf numFmtId="49" fontId="44" fillId="0" borderId="3" xfId="1540" applyNumberFormat="1" applyFont="1" applyBorder="1" applyAlignment="1">
      <alignment horizontal="left"/>
    </xf>
    <xf numFmtId="165" fontId="44" fillId="0" borderId="13" xfId="2" applyFont="1" applyBorder="1"/>
    <xf numFmtId="165" fontId="44" fillId="0" borderId="3" xfId="1540" applyNumberFormat="1" applyFont="1" applyBorder="1"/>
    <xf numFmtId="0" fontId="44" fillId="0" borderId="3" xfId="1540" applyFont="1" applyBorder="1" applyAlignment="1">
      <alignment horizontal="center"/>
    </xf>
    <xf numFmtId="165" fontId="44" fillId="0" borderId="3" xfId="2" applyFont="1" applyBorder="1" applyAlignment="1">
      <alignment wrapText="1"/>
    </xf>
    <xf numFmtId="0" fontId="44" fillId="51" borderId="3" xfId="1540" applyFont="1" applyFill="1" applyBorder="1" applyAlignment="1">
      <alignment horizontal="left" wrapText="1"/>
    </xf>
    <xf numFmtId="49" fontId="0" fillId="0" borderId="3" xfId="0" applyNumberFormat="1" applyBorder="1"/>
    <xf numFmtId="0" fontId="0" fillId="0" borderId="3" xfId="0" applyBorder="1"/>
    <xf numFmtId="173" fontId="28" fillId="58" borderId="3" xfId="1540" applyNumberFormat="1" applyFont="1" applyFill="1" applyBorder="1" applyAlignment="1">
      <alignment vertical="top"/>
    </xf>
    <xf numFmtId="172" fontId="28" fillId="65" borderId="3" xfId="1" applyNumberFormat="1" applyFont="1" applyFill="1" applyBorder="1" applyAlignment="1">
      <alignment vertical="top"/>
    </xf>
    <xf numFmtId="168" fontId="15" fillId="65" borderId="3" xfId="1540" applyNumberFormat="1" applyFont="1" applyFill="1" applyBorder="1" applyAlignment="1">
      <alignment vertical="top"/>
    </xf>
    <xf numFmtId="167" fontId="5" fillId="66" borderId="3" xfId="2" applyNumberFormat="1" applyFont="1" applyFill="1" applyBorder="1"/>
    <xf numFmtId="10" fontId="19" fillId="53" borderId="3" xfId="3" applyNumberFormat="1" applyFont="1" applyFill="1" applyBorder="1" applyAlignment="1">
      <alignment horizontal="center"/>
    </xf>
    <xf numFmtId="168" fontId="15" fillId="65" borderId="0" xfId="1540" applyNumberFormat="1" applyFont="1" applyFill="1" applyAlignment="1">
      <alignment vertical="top"/>
    </xf>
    <xf numFmtId="0" fontId="44" fillId="67" borderId="3" xfId="1540" applyFont="1" applyFill="1" applyBorder="1" applyAlignment="1">
      <alignment horizontal="left" wrapText="1"/>
    </xf>
    <xf numFmtId="1" fontId="5" fillId="0" borderId="13" xfId="2" applyNumberFormat="1" applyFont="1" applyBorder="1" applyAlignment="1">
      <alignment horizontal="right"/>
    </xf>
    <xf numFmtId="165" fontId="5" fillId="58" borderId="21" xfId="2" applyFont="1" applyFill="1" applyBorder="1" applyAlignment="1">
      <alignment horizontal="right"/>
    </xf>
    <xf numFmtId="188" fontId="28" fillId="0" borderId="0" xfId="1540" applyNumberFormat="1" applyFont="1" applyAlignment="1">
      <alignment vertical="top"/>
    </xf>
    <xf numFmtId="0" fontId="28" fillId="68" borderId="0" xfId="1540" applyFont="1" applyFill="1" applyAlignment="1">
      <alignment vertical="top"/>
    </xf>
    <xf numFmtId="8" fontId="28" fillId="0" borderId="0" xfId="1540" applyNumberFormat="1" applyFont="1" applyAlignment="1">
      <alignment horizontal="center" vertical="center"/>
    </xf>
    <xf numFmtId="165" fontId="5" fillId="67" borderId="3" xfId="2" applyFont="1" applyFill="1" applyBorder="1"/>
    <xf numFmtId="0" fontId="28" fillId="0" borderId="3" xfId="1540" applyFont="1" applyBorder="1" applyAlignment="1">
      <alignment vertical="top" wrapText="1"/>
    </xf>
    <xf numFmtId="43" fontId="0" fillId="0" borderId="0" xfId="0" applyNumberFormat="1"/>
    <xf numFmtId="49" fontId="5" fillId="58" borderId="3" xfId="1540" applyNumberFormat="1" applyFont="1" applyFill="1" applyBorder="1" applyAlignment="1">
      <alignment horizontal="left"/>
    </xf>
    <xf numFmtId="175" fontId="5" fillId="58" borderId="3" xfId="1540" applyNumberFormat="1" applyFont="1" applyFill="1" applyBorder="1" applyAlignment="1">
      <alignment horizontal="right"/>
    </xf>
    <xf numFmtId="189" fontId="5" fillId="0" borderId="3" xfId="1540" applyNumberFormat="1" applyFont="1" applyBorder="1" applyAlignment="1">
      <alignment vertical="top"/>
    </xf>
    <xf numFmtId="168" fontId="5" fillId="53" borderId="0" xfId="1540" applyNumberFormat="1" applyFont="1" applyFill="1" applyAlignment="1">
      <alignment vertical="top"/>
    </xf>
    <xf numFmtId="168" fontId="5" fillId="49" borderId="0" xfId="1540" applyNumberFormat="1" applyFont="1" applyFill="1" applyAlignment="1">
      <alignment vertical="top"/>
    </xf>
    <xf numFmtId="190" fontId="23" fillId="61" borderId="16" xfId="2" applyNumberFormat="1" applyFill="1" applyBorder="1"/>
    <xf numFmtId="49" fontId="28" fillId="0" borderId="0" xfId="1540" applyNumberFormat="1" applyFont="1"/>
    <xf numFmtId="49" fontId="28" fillId="0" borderId="0" xfId="1540" applyNumberFormat="1" applyFont="1" applyAlignment="1">
      <alignment vertical="top"/>
    </xf>
    <xf numFmtId="49" fontId="35" fillId="0" borderId="0" xfId="1540" applyNumberFormat="1" applyFont="1" applyAlignment="1">
      <alignment vertical="top"/>
    </xf>
    <xf numFmtId="49" fontId="36" fillId="0" borderId="0" xfId="1540" applyNumberFormat="1" applyFont="1" applyAlignment="1">
      <alignment vertical="top"/>
    </xf>
    <xf numFmtId="49" fontId="14" fillId="54" borderId="3" xfId="1540" applyNumberFormat="1" applyFont="1" applyFill="1" applyBorder="1" applyAlignment="1">
      <alignment horizontal="left" vertical="center" wrapText="1"/>
    </xf>
    <xf numFmtId="0" fontId="5" fillId="58" borderId="3" xfId="1540" applyFont="1" applyFill="1" applyBorder="1" applyAlignment="1">
      <alignment horizontal="center"/>
    </xf>
    <xf numFmtId="49" fontId="5" fillId="67" borderId="3" xfId="1540" applyNumberFormat="1" applyFont="1" applyFill="1" applyBorder="1" applyAlignment="1">
      <alignment horizontal="left"/>
    </xf>
    <xf numFmtId="0" fontId="14" fillId="37" borderId="0" xfId="1540" applyFont="1" applyFill="1" applyAlignment="1">
      <alignment horizontal="center" vertical="top" wrapText="1"/>
    </xf>
    <xf numFmtId="0" fontId="15" fillId="0" borderId="2" xfId="1540" applyFont="1" applyBorder="1" applyAlignment="1">
      <alignment horizontal="left" vertical="top"/>
    </xf>
    <xf numFmtId="10" fontId="41" fillId="0" borderId="0" xfId="1540" applyNumberFormat="1" applyFont="1" applyAlignment="1">
      <alignment horizontal="left" wrapText="1"/>
    </xf>
    <xf numFmtId="0" fontId="14" fillId="55" borderId="13" xfId="1540" applyFont="1" applyFill="1" applyBorder="1" applyAlignment="1">
      <alignment horizontal="left" vertical="center" wrapText="1"/>
    </xf>
    <xf numFmtId="0" fontId="14" fillId="55" borderId="28" xfId="1540" applyFont="1" applyFill="1" applyBorder="1" applyAlignment="1">
      <alignment horizontal="left" vertical="center" wrapText="1"/>
    </xf>
    <xf numFmtId="0" fontId="14" fillId="55" borderId="14" xfId="1540" applyFont="1" applyFill="1" applyBorder="1" applyAlignment="1">
      <alignment horizontal="left" vertical="center" wrapText="1"/>
    </xf>
    <xf numFmtId="0" fontId="15" fillId="0" borderId="0" xfId="1540" applyFont="1" applyAlignment="1">
      <alignment horizontal="center" vertical="center"/>
    </xf>
  </cellXfs>
  <cellStyles count="63980">
    <cellStyle name="20% - Accent1 2" xfId="4" xr:uid="{00000000-0005-0000-0000-000006000000}"/>
    <cellStyle name="20% - Accent1 2 2" xfId="5" xr:uid="{00000000-0005-0000-0000-000007000000}"/>
    <cellStyle name="20% - Accent1 2 2 2" xfId="6" xr:uid="{00000000-0005-0000-0000-000008000000}"/>
    <cellStyle name="20% - Accent1 2 2 3" xfId="7" xr:uid="{00000000-0005-0000-0000-000009000000}"/>
    <cellStyle name="20% - Accent1 2 2 4" xfId="8" xr:uid="{00000000-0005-0000-0000-00000A000000}"/>
    <cellStyle name="20% - Accent1 2 2 5" xfId="9" xr:uid="{00000000-0005-0000-0000-00000B000000}"/>
    <cellStyle name="20% - Accent1 2 2 6" xfId="10" xr:uid="{00000000-0005-0000-0000-00000C000000}"/>
    <cellStyle name="20% - Accent1 2 2 7" xfId="11" xr:uid="{00000000-0005-0000-0000-00000D000000}"/>
    <cellStyle name="20% - Accent1 2 3" xfId="12" xr:uid="{00000000-0005-0000-0000-00000E000000}"/>
    <cellStyle name="20% - Accent1 2 3 2" xfId="13" xr:uid="{00000000-0005-0000-0000-00000F000000}"/>
    <cellStyle name="20% - Accent1 2 3 3" xfId="14" xr:uid="{00000000-0005-0000-0000-000010000000}"/>
    <cellStyle name="20% - Accent1 2 3 4" xfId="15" xr:uid="{00000000-0005-0000-0000-000011000000}"/>
    <cellStyle name="20% - Accent1 2 4" xfId="16" xr:uid="{00000000-0005-0000-0000-000012000000}"/>
    <cellStyle name="20% - Accent1 2 5" xfId="17" xr:uid="{00000000-0005-0000-0000-000013000000}"/>
    <cellStyle name="20% - Accent1 2 6" xfId="18" xr:uid="{00000000-0005-0000-0000-000014000000}"/>
    <cellStyle name="20% - Accent1 3" xfId="19" xr:uid="{00000000-0005-0000-0000-000015000000}"/>
    <cellStyle name="20% - Accent1 3 2" xfId="20" xr:uid="{00000000-0005-0000-0000-000016000000}"/>
    <cellStyle name="20% - Accent1 3 2 2" xfId="21" xr:uid="{00000000-0005-0000-0000-000017000000}"/>
    <cellStyle name="20% - Accent1 3 2 2 2" xfId="22" xr:uid="{00000000-0005-0000-0000-000018000000}"/>
    <cellStyle name="20% - Accent1 3 2 2 2 2" xfId="23" xr:uid="{00000000-0005-0000-0000-000019000000}"/>
    <cellStyle name="20% - Accent1 3 2 2 3" xfId="24" xr:uid="{00000000-0005-0000-0000-00001A000000}"/>
    <cellStyle name="20% - Accent1 3 2 2 3 2" xfId="25" xr:uid="{00000000-0005-0000-0000-00001B000000}"/>
    <cellStyle name="20% - Accent1 3 2 2 4" xfId="26" xr:uid="{00000000-0005-0000-0000-00001C000000}"/>
    <cellStyle name="20% - Accent1 3 2 3" xfId="27" xr:uid="{00000000-0005-0000-0000-00001D000000}"/>
    <cellStyle name="20% - Accent1 3 2 4" xfId="28" xr:uid="{00000000-0005-0000-0000-00001E000000}"/>
    <cellStyle name="20% - Accent1 3 2 4 2" xfId="29" xr:uid="{00000000-0005-0000-0000-00001F000000}"/>
    <cellStyle name="20% - Accent1 3 2 5" xfId="30" xr:uid="{00000000-0005-0000-0000-000020000000}"/>
    <cellStyle name="20% - Accent1 3 2 6" xfId="31" xr:uid="{00000000-0005-0000-0000-000021000000}"/>
    <cellStyle name="20% - Accent1 3 2 7" xfId="32" xr:uid="{00000000-0005-0000-0000-000022000000}"/>
    <cellStyle name="20% - Accent1 3 3" xfId="33" xr:uid="{00000000-0005-0000-0000-000023000000}"/>
    <cellStyle name="20% - Accent1 3 3 2" xfId="34" xr:uid="{00000000-0005-0000-0000-000024000000}"/>
    <cellStyle name="20% - Accent1 3 3 2 2" xfId="35" xr:uid="{00000000-0005-0000-0000-000025000000}"/>
    <cellStyle name="20% - Accent1 3 3 2 2 2" xfId="36" xr:uid="{00000000-0005-0000-0000-000026000000}"/>
    <cellStyle name="20% - Accent1 3 3 2 3" xfId="37" xr:uid="{00000000-0005-0000-0000-000027000000}"/>
    <cellStyle name="20% - Accent1 3 3 3" xfId="38" xr:uid="{00000000-0005-0000-0000-000028000000}"/>
    <cellStyle name="20% - Accent1 3 3 3 2" xfId="39" xr:uid="{00000000-0005-0000-0000-000029000000}"/>
    <cellStyle name="20% - Accent1 3 3 4" xfId="40" xr:uid="{00000000-0005-0000-0000-00002A000000}"/>
    <cellStyle name="20% - Accent1 3 3 4 2" xfId="41" xr:uid="{00000000-0005-0000-0000-00002B000000}"/>
    <cellStyle name="20% - Accent1 3 3 5" xfId="42" xr:uid="{00000000-0005-0000-0000-00002C000000}"/>
    <cellStyle name="20% - Accent1 3 4" xfId="43" xr:uid="{00000000-0005-0000-0000-00002D000000}"/>
    <cellStyle name="20% - Accent1 3 4 2" xfId="44" xr:uid="{00000000-0005-0000-0000-00002E000000}"/>
    <cellStyle name="20% - Accent1 3 4 2 2" xfId="45" xr:uid="{00000000-0005-0000-0000-00002F000000}"/>
    <cellStyle name="20% - Accent1 3 4 3" xfId="46" xr:uid="{00000000-0005-0000-0000-000030000000}"/>
    <cellStyle name="20% - Accent1 3 4 3 2" xfId="47" xr:uid="{00000000-0005-0000-0000-000031000000}"/>
    <cellStyle name="20% - Accent1 3 4 4" xfId="48" xr:uid="{00000000-0005-0000-0000-000032000000}"/>
    <cellStyle name="20% - Accent1 3 5" xfId="49" xr:uid="{00000000-0005-0000-0000-000033000000}"/>
    <cellStyle name="20% - Accent1 3 5 2" xfId="50" xr:uid="{00000000-0005-0000-0000-000034000000}"/>
    <cellStyle name="20% - Accent1 3 5 2 2" xfId="51" xr:uid="{00000000-0005-0000-0000-000035000000}"/>
    <cellStyle name="20% - Accent1 3 5 3" xfId="52" xr:uid="{00000000-0005-0000-0000-000036000000}"/>
    <cellStyle name="20% - Accent1 3 5 4" xfId="53" xr:uid="{00000000-0005-0000-0000-000037000000}"/>
    <cellStyle name="20% - Accent1 3 6" xfId="54" xr:uid="{00000000-0005-0000-0000-000038000000}"/>
    <cellStyle name="20% - Accent1 3 6 2" xfId="55" xr:uid="{00000000-0005-0000-0000-000039000000}"/>
    <cellStyle name="20% - Accent1 3 7" xfId="56" xr:uid="{00000000-0005-0000-0000-00003A000000}"/>
    <cellStyle name="20% - Accent1 3 8" xfId="57" xr:uid="{00000000-0005-0000-0000-00003B000000}"/>
    <cellStyle name="20% - Accent1 3 8 2" xfId="58" xr:uid="{00000000-0005-0000-0000-00003C000000}"/>
    <cellStyle name="20% - Accent1 3 9" xfId="59" xr:uid="{00000000-0005-0000-0000-00003D000000}"/>
    <cellStyle name="20% - Accent1 4" xfId="60" xr:uid="{00000000-0005-0000-0000-00003E000000}"/>
    <cellStyle name="20% - Accent1 4 2" xfId="61" xr:uid="{00000000-0005-0000-0000-00003F000000}"/>
    <cellStyle name="20% - Accent1 5" xfId="62" xr:uid="{00000000-0005-0000-0000-000040000000}"/>
    <cellStyle name="20% - Accent1 6" xfId="63" xr:uid="{00000000-0005-0000-0000-000041000000}"/>
    <cellStyle name="20% - Accent1 7" xfId="64" xr:uid="{00000000-0005-0000-0000-000042000000}"/>
    <cellStyle name="20% - Accent1 8" xfId="65" xr:uid="{00000000-0005-0000-0000-000043000000}"/>
    <cellStyle name="20% - Accent2 2" xfId="66" xr:uid="{00000000-0005-0000-0000-000044000000}"/>
    <cellStyle name="20% - Accent2 2 2" xfId="67" xr:uid="{00000000-0005-0000-0000-000045000000}"/>
    <cellStyle name="20% - Accent2 2 2 2" xfId="68" xr:uid="{00000000-0005-0000-0000-000046000000}"/>
    <cellStyle name="20% - Accent2 2 2 3" xfId="69" xr:uid="{00000000-0005-0000-0000-000047000000}"/>
    <cellStyle name="20% - Accent2 2 2 4" xfId="70" xr:uid="{00000000-0005-0000-0000-000048000000}"/>
    <cellStyle name="20% - Accent2 2 2 5" xfId="71" xr:uid="{00000000-0005-0000-0000-000049000000}"/>
    <cellStyle name="20% - Accent2 2 2 6" xfId="72" xr:uid="{00000000-0005-0000-0000-00004A000000}"/>
    <cellStyle name="20% - Accent2 2 2 7" xfId="73" xr:uid="{00000000-0005-0000-0000-00004B000000}"/>
    <cellStyle name="20% - Accent2 2 3" xfId="74" xr:uid="{00000000-0005-0000-0000-00004C000000}"/>
    <cellStyle name="20% - Accent2 2 3 2" xfId="75" xr:uid="{00000000-0005-0000-0000-00004D000000}"/>
    <cellStyle name="20% - Accent2 2 3 3" xfId="76" xr:uid="{00000000-0005-0000-0000-00004E000000}"/>
    <cellStyle name="20% - Accent2 2 3 4" xfId="77" xr:uid="{00000000-0005-0000-0000-00004F000000}"/>
    <cellStyle name="20% - Accent2 2 4" xfId="78" xr:uid="{00000000-0005-0000-0000-000050000000}"/>
    <cellStyle name="20% - Accent2 2 5" xfId="79" xr:uid="{00000000-0005-0000-0000-000051000000}"/>
    <cellStyle name="20% - Accent2 2 6" xfId="80" xr:uid="{00000000-0005-0000-0000-000052000000}"/>
    <cellStyle name="20% - Accent2 3" xfId="81" xr:uid="{00000000-0005-0000-0000-000053000000}"/>
    <cellStyle name="20% - Accent2 3 2" xfId="82" xr:uid="{00000000-0005-0000-0000-000054000000}"/>
    <cellStyle name="20% - Accent2 3 2 2" xfId="83" xr:uid="{00000000-0005-0000-0000-000055000000}"/>
    <cellStyle name="20% - Accent2 3 2 2 2" xfId="84" xr:uid="{00000000-0005-0000-0000-000056000000}"/>
    <cellStyle name="20% - Accent2 3 2 2 2 2" xfId="85" xr:uid="{00000000-0005-0000-0000-000057000000}"/>
    <cellStyle name="20% - Accent2 3 2 2 3" xfId="86" xr:uid="{00000000-0005-0000-0000-000058000000}"/>
    <cellStyle name="20% - Accent2 3 2 2 3 2" xfId="87" xr:uid="{00000000-0005-0000-0000-000059000000}"/>
    <cellStyle name="20% - Accent2 3 2 2 4" xfId="88" xr:uid="{00000000-0005-0000-0000-00005A000000}"/>
    <cellStyle name="20% - Accent2 3 2 3" xfId="89" xr:uid="{00000000-0005-0000-0000-00005B000000}"/>
    <cellStyle name="20% - Accent2 3 2 4" xfId="90" xr:uid="{00000000-0005-0000-0000-00005C000000}"/>
    <cellStyle name="20% - Accent2 3 2 4 2" xfId="91" xr:uid="{00000000-0005-0000-0000-00005D000000}"/>
    <cellStyle name="20% - Accent2 3 2 5" xfId="92" xr:uid="{00000000-0005-0000-0000-00005E000000}"/>
    <cellStyle name="20% - Accent2 3 2 6" xfId="93" xr:uid="{00000000-0005-0000-0000-00005F000000}"/>
    <cellStyle name="20% - Accent2 3 2 7" xfId="94" xr:uid="{00000000-0005-0000-0000-000060000000}"/>
    <cellStyle name="20% - Accent2 3 3" xfId="95" xr:uid="{00000000-0005-0000-0000-000061000000}"/>
    <cellStyle name="20% - Accent2 3 3 2" xfId="96" xr:uid="{00000000-0005-0000-0000-000062000000}"/>
    <cellStyle name="20% - Accent2 3 3 2 2" xfId="97" xr:uid="{00000000-0005-0000-0000-000063000000}"/>
    <cellStyle name="20% - Accent2 3 3 2 2 2" xfId="98" xr:uid="{00000000-0005-0000-0000-000064000000}"/>
    <cellStyle name="20% - Accent2 3 3 2 3" xfId="99" xr:uid="{00000000-0005-0000-0000-000065000000}"/>
    <cellStyle name="20% - Accent2 3 3 3" xfId="100" xr:uid="{00000000-0005-0000-0000-000066000000}"/>
    <cellStyle name="20% - Accent2 3 3 3 2" xfId="101" xr:uid="{00000000-0005-0000-0000-000067000000}"/>
    <cellStyle name="20% - Accent2 3 3 4" xfId="102" xr:uid="{00000000-0005-0000-0000-000068000000}"/>
    <cellStyle name="20% - Accent2 3 3 4 2" xfId="103" xr:uid="{00000000-0005-0000-0000-000069000000}"/>
    <cellStyle name="20% - Accent2 3 3 5" xfId="104" xr:uid="{00000000-0005-0000-0000-00006A000000}"/>
    <cellStyle name="20% - Accent2 3 4" xfId="105" xr:uid="{00000000-0005-0000-0000-00006B000000}"/>
    <cellStyle name="20% - Accent2 3 4 2" xfId="106" xr:uid="{00000000-0005-0000-0000-00006C000000}"/>
    <cellStyle name="20% - Accent2 3 4 2 2" xfId="107" xr:uid="{00000000-0005-0000-0000-00006D000000}"/>
    <cellStyle name="20% - Accent2 3 4 3" xfId="108" xr:uid="{00000000-0005-0000-0000-00006E000000}"/>
    <cellStyle name="20% - Accent2 3 4 3 2" xfId="109" xr:uid="{00000000-0005-0000-0000-00006F000000}"/>
    <cellStyle name="20% - Accent2 3 4 4" xfId="110" xr:uid="{00000000-0005-0000-0000-000070000000}"/>
    <cellStyle name="20% - Accent2 3 5" xfId="111" xr:uid="{00000000-0005-0000-0000-000071000000}"/>
    <cellStyle name="20% - Accent2 3 5 2" xfId="112" xr:uid="{00000000-0005-0000-0000-000072000000}"/>
    <cellStyle name="20% - Accent2 3 5 2 2" xfId="113" xr:uid="{00000000-0005-0000-0000-000073000000}"/>
    <cellStyle name="20% - Accent2 3 5 3" xfId="114" xr:uid="{00000000-0005-0000-0000-000074000000}"/>
    <cellStyle name="20% - Accent2 3 5 4" xfId="115" xr:uid="{00000000-0005-0000-0000-000075000000}"/>
    <cellStyle name="20% - Accent2 3 6" xfId="116" xr:uid="{00000000-0005-0000-0000-000076000000}"/>
    <cellStyle name="20% - Accent2 3 6 2" xfId="117" xr:uid="{00000000-0005-0000-0000-000077000000}"/>
    <cellStyle name="20% - Accent2 3 7" xfId="118" xr:uid="{00000000-0005-0000-0000-000078000000}"/>
    <cellStyle name="20% - Accent2 3 8" xfId="119" xr:uid="{00000000-0005-0000-0000-000079000000}"/>
    <cellStyle name="20% - Accent2 3 8 2" xfId="120" xr:uid="{00000000-0005-0000-0000-00007A000000}"/>
    <cellStyle name="20% - Accent2 3 9" xfId="121" xr:uid="{00000000-0005-0000-0000-00007B000000}"/>
    <cellStyle name="20% - Accent2 4" xfId="122" xr:uid="{00000000-0005-0000-0000-00007C000000}"/>
    <cellStyle name="20% - Accent2 4 2" xfId="123" xr:uid="{00000000-0005-0000-0000-00007D000000}"/>
    <cellStyle name="20% - Accent2 5" xfId="124" xr:uid="{00000000-0005-0000-0000-00007E000000}"/>
    <cellStyle name="20% - Accent2 6" xfId="125" xr:uid="{00000000-0005-0000-0000-00007F000000}"/>
    <cellStyle name="20% - Accent2 7" xfId="126" xr:uid="{00000000-0005-0000-0000-000080000000}"/>
    <cellStyle name="20% - Accent3 2" xfId="127" xr:uid="{00000000-0005-0000-0000-000081000000}"/>
    <cellStyle name="20% - Accent3 2 2" xfId="128" xr:uid="{00000000-0005-0000-0000-000082000000}"/>
    <cellStyle name="20% - Accent3 2 2 2" xfId="129" xr:uid="{00000000-0005-0000-0000-000083000000}"/>
    <cellStyle name="20% - Accent3 2 2 3" xfId="130" xr:uid="{00000000-0005-0000-0000-000084000000}"/>
    <cellStyle name="20% - Accent3 2 2 4" xfId="131" xr:uid="{00000000-0005-0000-0000-000085000000}"/>
    <cellStyle name="20% - Accent3 2 2 5" xfId="132" xr:uid="{00000000-0005-0000-0000-000086000000}"/>
    <cellStyle name="20% - Accent3 2 2 6" xfId="133" xr:uid="{00000000-0005-0000-0000-000087000000}"/>
    <cellStyle name="20% - Accent3 2 2 7" xfId="134" xr:uid="{00000000-0005-0000-0000-000088000000}"/>
    <cellStyle name="20% - Accent3 2 3" xfId="135" xr:uid="{00000000-0005-0000-0000-000089000000}"/>
    <cellStyle name="20% - Accent3 2 3 2" xfId="136" xr:uid="{00000000-0005-0000-0000-00008A000000}"/>
    <cellStyle name="20% - Accent3 2 3 3" xfId="137" xr:uid="{00000000-0005-0000-0000-00008B000000}"/>
    <cellStyle name="20% - Accent3 2 3 4" xfId="138" xr:uid="{00000000-0005-0000-0000-00008C000000}"/>
    <cellStyle name="20% - Accent3 2 4" xfId="139" xr:uid="{00000000-0005-0000-0000-00008D000000}"/>
    <cellStyle name="20% - Accent3 2 5" xfId="140" xr:uid="{00000000-0005-0000-0000-00008E000000}"/>
    <cellStyle name="20% - Accent3 2 6" xfId="141" xr:uid="{00000000-0005-0000-0000-00008F000000}"/>
    <cellStyle name="20% - Accent3 3" xfId="142" xr:uid="{00000000-0005-0000-0000-000090000000}"/>
    <cellStyle name="20% - Accent3 3 2" xfId="143" xr:uid="{00000000-0005-0000-0000-000091000000}"/>
    <cellStyle name="20% - Accent3 3 2 2" xfId="144" xr:uid="{00000000-0005-0000-0000-000092000000}"/>
    <cellStyle name="20% - Accent3 3 2 2 2" xfId="145" xr:uid="{00000000-0005-0000-0000-000093000000}"/>
    <cellStyle name="20% - Accent3 3 2 2 2 2" xfId="146" xr:uid="{00000000-0005-0000-0000-000094000000}"/>
    <cellStyle name="20% - Accent3 3 2 2 3" xfId="147" xr:uid="{00000000-0005-0000-0000-000095000000}"/>
    <cellStyle name="20% - Accent3 3 2 2 3 2" xfId="148" xr:uid="{00000000-0005-0000-0000-000096000000}"/>
    <cellStyle name="20% - Accent3 3 2 2 4" xfId="149" xr:uid="{00000000-0005-0000-0000-000097000000}"/>
    <cellStyle name="20% - Accent3 3 2 3" xfId="150" xr:uid="{00000000-0005-0000-0000-000098000000}"/>
    <cellStyle name="20% - Accent3 3 2 4" xfId="151" xr:uid="{00000000-0005-0000-0000-000099000000}"/>
    <cellStyle name="20% - Accent3 3 2 4 2" xfId="152" xr:uid="{00000000-0005-0000-0000-00009A000000}"/>
    <cellStyle name="20% - Accent3 3 2 5" xfId="153" xr:uid="{00000000-0005-0000-0000-00009B000000}"/>
    <cellStyle name="20% - Accent3 3 2 6" xfId="154" xr:uid="{00000000-0005-0000-0000-00009C000000}"/>
    <cellStyle name="20% - Accent3 3 2 7" xfId="155" xr:uid="{00000000-0005-0000-0000-00009D000000}"/>
    <cellStyle name="20% - Accent3 3 3" xfId="156" xr:uid="{00000000-0005-0000-0000-00009E000000}"/>
    <cellStyle name="20% - Accent3 3 3 2" xfId="157" xr:uid="{00000000-0005-0000-0000-00009F000000}"/>
    <cellStyle name="20% - Accent3 3 3 2 2" xfId="158" xr:uid="{00000000-0005-0000-0000-0000A0000000}"/>
    <cellStyle name="20% - Accent3 3 3 2 2 2" xfId="159" xr:uid="{00000000-0005-0000-0000-0000A1000000}"/>
    <cellStyle name="20% - Accent3 3 3 2 3" xfId="160" xr:uid="{00000000-0005-0000-0000-0000A2000000}"/>
    <cellStyle name="20% - Accent3 3 3 3" xfId="161" xr:uid="{00000000-0005-0000-0000-0000A3000000}"/>
    <cellStyle name="20% - Accent3 3 3 3 2" xfId="162" xr:uid="{00000000-0005-0000-0000-0000A4000000}"/>
    <cellStyle name="20% - Accent3 3 3 4" xfId="163" xr:uid="{00000000-0005-0000-0000-0000A5000000}"/>
    <cellStyle name="20% - Accent3 3 3 4 2" xfId="164" xr:uid="{00000000-0005-0000-0000-0000A6000000}"/>
    <cellStyle name="20% - Accent3 3 3 5" xfId="165" xr:uid="{00000000-0005-0000-0000-0000A7000000}"/>
    <cellStyle name="20% - Accent3 3 4" xfId="166" xr:uid="{00000000-0005-0000-0000-0000A8000000}"/>
    <cellStyle name="20% - Accent3 3 4 2" xfId="167" xr:uid="{00000000-0005-0000-0000-0000A9000000}"/>
    <cellStyle name="20% - Accent3 3 4 2 2" xfId="168" xr:uid="{00000000-0005-0000-0000-0000AA000000}"/>
    <cellStyle name="20% - Accent3 3 4 3" xfId="169" xr:uid="{00000000-0005-0000-0000-0000AB000000}"/>
    <cellStyle name="20% - Accent3 3 4 3 2" xfId="170" xr:uid="{00000000-0005-0000-0000-0000AC000000}"/>
    <cellStyle name="20% - Accent3 3 4 4" xfId="171" xr:uid="{00000000-0005-0000-0000-0000AD000000}"/>
    <cellStyle name="20% - Accent3 3 5" xfId="172" xr:uid="{00000000-0005-0000-0000-0000AE000000}"/>
    <cellStyle name="20% - Accent3 3 5 2" xfId="173" xr:uid="{00000000-0005-0000-0000-0000AF000000}"/>
    <cellStyle name="20% - Accent3 3 5 2 2" xfId="174" xr:uid="{00000000-0005-0000-0000-0000B0000000}"/>
    <cellStyle name="20% - Accent3 3 5 3" xfId="175" xr:uid="{00000000-0005-0000-0000-0000B1000000}"/>
    <cellStyle name="20% - Accent3 3 5 4" xfId="176" xr:uid="{00000000-0005-0000-0000-0000B2000000}"/>
    <cellStyle name="20% - Accent3 3 6" xfId="177" xr:uid="{00000000-0005-0000-0000-0000B3000000}"/>
    <cellStyle name="20% - Accent3 3 6 2" xfId="178" xr:uid="{00000000-0005-0000-0000-0000B4000000}"/>
    <cellStyle name="20% - Accent3 3 7" xfId="179" xr:uid="{00000000-0005-0000-0000-0000B5000000}"/>
    <cellStyle name="20% - Accent3 3 8" xfId="180" xr:uid="{00000000-0005-0000-0000-0000B6000000}"/>
    <cellStyle name="20% - Accent3 3 8 2" xfId="181" xr:uid="{00000000-0005-0000-0000-0000B7000000}"/>
    <cellStyle name="20% - Accent3 3 9" xfId="182" xr:uid="{00000000-0005-0000-0000-0000B8000000}"/>
    <cellStyle name="20% - Accent3 4" xfId="183" xr:uid="{00000000-0005-0000-0000-0000B9000000}"/>
    <cellStyle name="20% - Accent3 4 2" xfId="184" xr:uid="{00000000-0005-0000-0000-0000BA000000}"/>
    <cellStyle name="20% - Accent3 5" xfId="185" xr:uid="{00000000-0005-0000-0000-0000BB000000}"/>
    <cellStyle name="20% - Accent3 6" xfId="186" xr:uid="{00000000-0005-0000-0000-0000BC000000}"/>
    <cellStyle name="20% - Accent3 7" xfId="187" xr:uid="{00000000-0005-0000-0000-0000BD000000}"/>
    <cellStyle name="20% - Accent4 2" xfId="188" xr:uid="{00000000-0005-0000-0000-0000BE000000}"/>
    <cellStyle name="20% - Accent4 2 2" xfId="189" xr:uid="{00000000-0005-0000-0000-0000BF000000}"/>
    <cellStyle name="20% - Accent4 2 2 2" xfId="190" xr:uid="{00000000-0005-0000-0000-0000C0000000}"/>
    <cellStyle name="20% - Accent4 2 2 3" xfId="191" xr:uid="{00000000-0005-0000-0000-0000C1000000}"/>
    <cellStyle name="20% - Accent4 2 2 4" xfId="192" xr:uid="{00000000-0005-0000-0000-0000C2000000}"/>
    <cellStyle name="20% - Accent4 2 2 5" xfId="193" xr:uid="{00000000-0005-0000-0000-0000C3000000}"/>
    <cellStyle name="20% - Accent4 2 2 6" xfId="194" xr:uid="{00000000-0005-0000-0000-0000C4000000}"/>
    <cellStyle name="20% - Accent4 2 2 7" xfId="195" xr:uid="{00000000-0005-0000-0000-0000C5000000}"/>
    <cellStyle name="20% - Accent4 2 3" xfId="196" xr:uid="{00000000-0005-0000-0000-0000C6000000}"/>
    <cellStyle name="20% - Accent4 2 3 2" xfId="197" xr:uid="{00000000-0005-0000-0000-0000C7000000}"/>
    <cellStyle name="20% - Accent4 2 3 3" xfId="198" xr:uid="{00000000-0005-0000-0000-0000C8000000}"/>
    <cellStyle name="20% - Accent4 2 3 4" xfId="199" xr:uid="{00000000-0005-0000-0000-0000C9000000}"/>
    <cellStyle name="20% - Accent4 2 4" xfId="200" xr:uid="{00000000-0005-0000-0000-0000CA000000}"/>
    <cellStyle name="20% - Accent4 2 5" xfId="201" xr:uid="{00000000-0005-0000-0000-0000CB000000}"/>
    <cellStyle name="20% - Accent4 2 6" xfId="202" xr:uid="{00000000-0005-0000-0000-0000CC000000}"/>
    <cellStyle name="20% - Accent4 3" xfId="203" xr:uid="{00000000-0005-0000-0000-0000CD000000}"/>
    <cellStyle name="20% - Accent4 3 2" xfId="204" xr:uid="{00000000-0005-0000-0000-0000CE000000}"/>
    <cellStyle name="20% - Accent4 3 2 2" xfId="205" xr:uid="{00000000-0005-0000-0000-0000CF000000}"/>
    <cellStyle name="20% - Accent4 3 2 2 2" xfId="206" xr:uid="{00000000-0005-0000-0000-0000D0000000}"/>
    <cellStyle name="20% - Accent4 3 2 2 2 2" xfId="207" xr:uid="{00000000-0005-0000-0000-0000D1000000}"/>
    <cellStyle name="20% - Accent4 3 2 2 3" xfId="208" xr:uid="{00000000-0005-0000-0000-0000D2000000}"/>
    <cellStyle name="20% - Accent4 3 2 2 3 2" xfId="209" xr:uid="{00000000-0005-0000-0000-0000D3000000}"/>
    <cellStyle name="20% - Accent4 3 2 2 4" xfId="210" xr:uid="{00000000-0005-0000-0000-0000D4000000}"/>
    <cellStyle name="20% - Accent4 3 2 3" xfId="211" xr:uid="{00000000-0005-0000-0000-0000D5000000}"/>
    <cellStyle name="20% - Accent4 3 2 4" xfId="212" xr:uid="{00000000-0005-0000-0000-0000D6000000}"/>
    <cellStyle name="20% - Accent4 3 2 4 2" xfId="213" xr:uid="{00000000-0005-0000-0000-0000D7000000}"/>
    <cellStyle name="20% - Accent4 3 2 5" xfId="214" xr:uid="{00000000-0005-0000-0000-0000D8000000}"/>
    <cellStyle name="20% - Accent4 3 2 6" xfId="215" xr:uid="{00000000-0005-0000-0000-0000D9000000}"/>
    <cellStyle name="20% - Accent4 3 2 7" xfId="216" xr:uid="{00000000-0005-0000-0000-0000DA000000}"/>
    <cellStyle name="20% - Accent4 3 3" xfId="217" xr:uid="{00000000-0005-0000-0000-0000DB000000}"/>
    <cellStyle name="20% - Accent4 3 3 2" xfId="218" xr:uid="{00000000-0005-0000-0000-0000DC000000}"/>
    <cellStyle name="20% - Accent4 3 3 2 2" xfId="219" xr:uid="{00000000-0005-0000-0000-0000DD000000}"/>
    <cellStyle name="20% - Accent4 3 3 2 2 2" xfId="220" xr:uid="{00000000-0005-0000-0000-0000DE000000}"/>
    <cellStyle name="20% - Accent4 3 3 2 3" xfId="221" xr:uid="{00000000-0005-0000-0000-0000DF000000}"/>
    <cellStyle name="20% - Accent4 3 3 3" xfId="222" xr:uid="{00000000-0005-0000-0000-0000E0000000}"/>
    <cellStyle name="20% - Accent4 3 3 3 2" xfId="223" xr:uid="{00000000-0005-0000-0000-0000E1000000}"/>
    <cellStyle name="20% - Accent4 3 3 4" xfId="224" xr:uid="{00000000-0005-0000-0000-0000E2000000}"/>
    <cellStyle name="20% - Accent4 3 3 4 2" xfId="225" xr:uid="{00000000-0005-0000-0000-0000E3000000}"/>
    <cellStyle name="20% - Accent4 3 3 5" xfId="226" xr:uid="{00000000-0005-0000-0000-0000E4000000}"/>
    <cellStyle name="20% - Accent4 3 4" xfId="227" xr:uid="{00000000-0005-0000-0000-0000E5000000}"/>
    <cellStyle name="20% - Accent4 3 4 2" xfId="228" xr:uid="{00000000-0005-0000-0000-0000E6000000}"/>
    <cellStyle name="20% - Accent4 3 4 2 2" xfId="229" xr:uid="{00000000-0005-0000-0000-0000E7000000}"/>
    <cellStyle name="20% - Accent4 3 4 3" xfId="230" xr:uid="{00000000-0005-0000-0000-0000E8000000}"/>
    <cellStyle name="20% - Accent4 3 4 3 2" xfId="231" xr:uid="{00000000-0005-0000-0000-0000E9000000}"/>
    <cellStyle name="20% - Accent4 3 4 4" xfId="232" xr:uid="{00000000-0005-0000-0000-0000EA000000}"/>
    <cellStyle name="20% - Accent4 3 5" xfId="233" xr:uid="{00000000-0005-0000-0000-0000EB000000}"/>
    <cellStyle name="20% - Accent4 3 5 2" xfId="234" xr:uid="{00000000-0005-0000-0000-0000EC000000}"/>
    <cellStyle name="20% - Accent4 3 5 2 2" xfId="235" xr:uid="{00000000-0005-0000-0000-0000ED000000}"/>
    <cellStyle name="20% - Accent4 3 5 3" xfId="236" xr:uid="{00000000-0005-0000-0000-0000EE000000}"/>
    <cellStyle name="20% - Accent4 3 5 4" xfId="237" xr:uid="{00000000-0005-0000-0000-0000EF000000}"/>
    <cellStyle name="20% - Accent4 3 6" xfId="238" xr:uid="{00000000-0005-0000-0000-0000F0000000}"/>
    <cellStyle name="20% - Accent4 3 6 2" xfId="239" xr:uid="{00000000-0005-0000-0000-0000F1000000}"/>
    <cellStyle name="20% - Accent4 3 7" xfId="240" xr:uid="{00000000-0005-0000-0000-0000F2000000}"/>
    <cellStyle name="20% - Accent4 3 8" xfId="241" xr:uid="{00000000-0005-0000-0000-0000F3000000}"/>
    <cellStyle name="20% - Accent4 3 8 2" xfId="242" xr:uid="{00000000-0005-0000-0000-0000F4000000}"/>
    <cellStyle name="20% - Accent4 3 9" xfId="243" xr:uid="{00000000-0005-0000-0000-0000F5000000}"/>
    <cellStyle name="20% - Accent4 4" xfId="244" xr:uid="{00000000-0005-0000-0000-0000F6000000}"/>
    <cellStyle name="20% - Accent4 4 2" xfId="245" xr:uid="{00000000-0005-0000-0000-0000F7000000}"/>
    <cellStyle name="20% - Accent4 5" xfId="246" xr:uid="{00000000-0005-0000-0000-0000F8000000}"/>
    <cellStyle name="20% - Accent4 6" xfId="247" xr:uid="{00000000-0005-0000-0000-0000F9000000}"/>
    <cellStyle name="20% - Accent4 7" xfId="248" xr:uid="{00000000-0005-0000-0000-0000FA000000}"/>
    <cellStyle name="20% - Accent5 2" xfId="249" xr:uid="{00000000-0005-0000-0000-0000FB000000}"/>
    <cellStyle name="20% - Accent5 2 2" xfId="250" xr:uid="{00000000-0005-0000-0000-0000FC000000}"/>
    <cellStyle name="20% - Accent5 2 2 2" xfId="251" xr:uid="{00000000-0005-0000-0000-0000FD000000}"/>
    <cellStyle name="20% - Accent5 2 3" xfId="252" xr:uid="{00000000-0005-0000-0000-0000FE000000}"/>
    <cellStyle name="20% - Accent5 2 4" xfId="253" xr:uid="{00000000-0005-0000-0000-0000FF000000}"/>
    <cellStyle name="20% - Accent5 2 5" xfId="254" xr:uid="{00000000-0005-0000-0000-000000010000}"/>
    <cellStyle name="20% - Accent5 2 6" xfId="255" xr:uid="{00000000-0005-0000-0000-000001010000}"/>
    <cellStyle name="20% - Accent5 3" xfId="256" xr:uid="{00000000-0005-0000-0000-000002010000}"/>
    <cellStyle name="20% - Accent5 3 2" xfId="257" xr:uid="{00000000-0005-0000-0000-000003010000}"/>
    <cellStyle name="20% - Accent5 3 2 2" xfId="258" xr:uid="{00000000-0005-0000-0000-000004010000}"/>
    <cellStyle name="20% - Accent5 3 2 2 2" xfId="259" xr:uid="{00000000-0005-0000-0000-000005010000}"/>
    <cellStyle name="20% - Accent5 3 2 2 2 2" xfId="260" xr:uid="{00000000-0005-0000-0000-000006010000}"/>
    <cellStyle name="20% - Accent5 3 2 2 3" xfId="261" xr:uid="{00000000-0005-0000-0000-000007010000}"/>
    <cellStyle name="20% - Accent5 3 2 2 3 2" xfId="262" xr:uid="{00000000-0005-0000-0000-000008010000}"/>
    <cellStyle name="20% - Accent5 3 2 2 4" xfId="263" xr:uid="{00000000-0005-0000-0000-000009010000}"/>
    <cellStyle name="20% - Accent5 3 2 3" xfId="264" xr:uid="{00000000-0005-0000-0000-00000A010000}"/>
    <cellStyle name="20% - Accent5 3 2 4" xfId="265" xr:uid="{00000000-0005-0000-0000-00000B010000}"/>
    <cellStyle name="20% - Accent5 3 2 4 2" xfId="266" xr:uid="{00000000-0005-0000-0000-00000C010000}"/>
    <cellStyle name="20% - Accent5 3 2 5" xfId="267" xr:uid="{00000000-0005-0000-0000-00000D010000}"/>
    <cellStyle name="20% - Accent5 3 2 6" xfId="268" xr:uid="{00000000-0005-0000-0000-00000E010000}"/>
    <cellStyle name="20% - Accent5 3 2 7" xfId="269" xr:uid="{00000000-0005-0000-0000-00000F010000}"/>
    <cellStyle name="20% - Accent5 3 3" xfId="270" xr:uid="{00000000-0005-0000-0000-000010010000}"/>
    <cellStyle name="20% - Accent5 3 3 2" xfId="271" xr:uid="{00000000-0005-0000-0000-000011010000}"/>
    <cellStyle name="20% - Accent5 3 3 2 2" xfId="272" xr:uid="{00000000-0005-0000-0000-000012010000}"/>
    <cellStyle name="20% - Accent5 3 3 2 2 2" xfId="273" xr:uid="{00000000-0005-0000-0000-000013010000}"/>
    <cellStyle name="20% - Accent5 3 3 2 3" xfId="274" xr:uid="{00000000-0005-0000-0000-000014010000}"/>
    <cellStyle name="20% - Accent5 3 3 3" xfId="275" xr:uid="{00000000-0005-0000-0000-000015010000}"/>
    <cellStyle name="20% - Accent5 3 3 3 2" xfId="276" xr:uid="{00000000-0005-0000-0000-000016010000}"/>
    <cellStyle name="20% - Accent5 3 3 4" xfId="277" xr:uid="{00000000-0005-0000-0000-000017010000}"/>
    <cellStyle name="20% - Accent5 3 3 4 2" xfId="278" xr:uid="{00000000-0005-0000-0000-000018010000}"/>
    <cellStyle name="20% - Accent5 3 3 5" xfId="279" xr:uid="{00000000-0005-0000-0000-000019010000}"/>
    <cellStyle name="20% - Accent5 3 4" xfId="280" xr:uid="{00000000-0005-0000-0000-00001A010000}"/>
    <cellStyle name="20% - Accent5 3 4 2" xfId="281" xr:uid="{00000000-0005-0000-0000-00001B010000}"/>
    <cellStyle name="20% - Accent5 3 4 2 2" xfId="282" xr:uid="{00000000-0005-0000-0000-00001C010000}"/>
    <cellStyle name="20% - Accent5 3 4 3" xfId="283" xr:uid="{00000000-0005-0000-0000-00001D010000}"/>
    <cellStyle name="20% - Accent5 3 4 3 2" xfId="284" xr:uid="{00000000-0005-0000-0000-00001E010000}"/>
    <cellStyle name="20% - Accent5 3 4 4" xfId="285" xr:uid="{00000000-0005-0000-0000-00001F010000}"/>
    <cellStyle name="20% - Accent5 3 5" xfId="286" xr:uid="{00000000-0005-0000-0000-000020010000}"/>
    <cellStyle name="20% - Accent5 3 5 2" xfId="287" xr:uid="{00000000-0005-0000-0000-000021010000}"/>
    <cellStyle name="20% - Accent5 3 5 2 2" xfId="288" xr:uid="{00000000-0005-0000-0000-000022010000}"/>
    <cellStyle name="20% - Accent5 3 5 3" xfId="289" xr:uid="{00000000-0005-0000-0000-000023010000}"/>
    <cellStyle name="20% - Accent5 3 5 4" xfId="290" xr:uid="{00000000-0005-0000-0000-000024010000}"/>
    <cellStyle name="20% - Accent5 3 6" xfId="291" xr:uid="{00000000-0005-0000-0000-000025010000}"/>
    <cellStyle name="20% - Accent5 3 6 2" xfId="292" xr:uid="{00000000-0005-0000-0000-000026010000}"/>
    <cellStyle name="20% - Accent5 3 7" xfId="293" xr:uid="{00000000-0005-0000-0000-000027010000}"/>
    <cellStyle name="20% - Accent5 3 8" xfId="294" xr:uid="{00000000-0005-0000-0000-000028010000}"/>
    <cellStyle name="20% - Accent5 3 8 2" xfId="295" xr:uid="{00000000-0005-0000-0000-000029010000}"/>
    <cellStyle name="20% - Accent5 3 9" xfId="296" xr:uid="{00000000-0005-0000-0000-00002A010000}"/>
    <cellStyle name="20% - Accent5 4" xfId="297" xr:uid="{00000000-0005-0000-0000-00002B010000}"/>
    <cellStyle name="20% - Accent5 4 2" xfId="298" xr:uid="{00000000-0005-0000-0000-00002C010000}"/>
    <cellStyle name="20% - Accent5 5" xfId="299" xr:uid="{00000000-0005-0000-0000-00002D010000}"/>
    <cellStyle name="20% - Accent6 2" xfId="300" xr:uid="{00000000-0005-0000-0000-00002E010000}"/>
    <cellStyle name="20% - Accent6 2 2" xfId="301" xr:uid="{00000000-0005-0000-0000-00002F010000}"/>
    <cellStyle name="20% - Accent6 2 2 2" xfId="302" xr:uid="{00000000-0005-0000-0000-000030010000}"/>
    <cellStyle name="20% - Accent6 2 2 3" xfId="303" xr:uid="{00000000-0005-0000-0000-000031010000}"/>
    <cellStyle name="20% - Accent6 2 2 4" xfId="304" xr:uid="{00000000-0005-0000-0000-000032010000}"/>
    <cellStyle name="20% - Accent6 2 3" xfId="305" xr:uid="{00000000-0005-0000-0000-000033010000}"/>
    <cellStyle name="20% - Accent6 2 4" xfId="306" xr:uid="{00000000-0005-0000-0000-000034010000}"/>
    <cellStyle name="20% - Accent6 2 5" xfId="307" xr:uid="{00000000-0005-0000-0000-000035010000}"/>
    <cellStyle name="20% - Accent6 2 6" xfId="308" xr:uid="{00000000-0005-0000-0000-000036010000}"/>
    <cellStyle name="20% - Accent6 3" xfId="309" xr:uid="{00000000-0005-0000-0000-000037010000}"/>
    <cellStyle name="20% - Accent6 3 2" xfId="310" xr:uid="{00000000-0005-0000-0000-000038010000}"/>
    <cellStyle name="20% - Accent6 3 2 2" xfId="311" xr:uid="{00000000-0005-0000-0000-000039010000}"/>
    <cellStyle name="20% - Accent6 3 2 2 2" xfId="312" xr:uid="{00000000-0005-0000-0000-00003A010000}"/>
    <cellStyle name="20% - Accent6 3 2 2 2 2" xfId="313" xr:uid="{00000000-0005-0000-0000-00003B010000}"/>
    <cellStyle name="20% - Accent6 3 2 2 3" xfId="314" xr:uid="{00000000-0005-0000-0000-00003C010000}"/>
    <cellStyle name="20% - Accent6 3 2 2 3 2" xfId="315" xr:uid="{00000000-0005-0000-0000-00003D010000}"/>
    <cellStyle name="20% - Accent6 3 2 2 4" xfId="316" xr:uid="{00000000-0005-0000-0000-00003E010000}"/>
    <cellStyle name="20% - Accent6 3 2 3" xfId="317" xr:uid="{00000000-0005-0000-0000-00003F010000}"/>
    <cellStyle name="20% - Accent6 3 2 4" xfId="318" xr:uid="{00000000-0005-0000-0000-000040010000}"/>
    <cellStyle name="20% - Accent6 3 2 4 2" xfId="319" xr:uid="{00000000-0005-0000-0000-000041010000}"/>
    <cellStyle name="20% - Accent6 3 2 5" xfId="320" xr:uid="{00000000-0005-0000-0000-000042010000}"/>
    <cellStyle name="20% - Accent6 3 2 6" xfId="321" xr:uid="{00000000-0005-0000-0000-000043010000}"/>
    <cellStyle name="20% - Accent6 3 2 7" xfId="322" xr:uid="{00000000-0005-0000-0000-000044010000}"/>
    <cellStyle name="20% - Accent6 3 3" xfId="323" xr:uid="{00000000-0005-0000-0000-000045010000}"/>
    <cellStyle name="20% - Accent6 3 3 2" xfId="324" xr:uid="{00000000-0005-0000-0000-000046010000}"/>
    <cellStyle name="20% - Accent6 3 3 2 2" xfId="325" xr:uid="{00000000-0005-0000-0000-000047010000}"/>
    <cellStyle name="20% - Accent6 3 3 2 2 2" xfId="326" xr:uid="{00000000-0005-0000-0000-000048010000}"/>
    <cellStyle name="20% - Accent6 3 3 2 3" xfId="327" xr:uid="{00000000-0005-0000-0000-000049010000}"/>
    <cellStyle name="20% - Accent6 3 3 3" xfId="328" xr:uid="{00000000-0005-0000-0000-00004A010000}"/>
    <cellStyle name="20% - Accent6 3 3 3 2" xfId="329" xr:uid="{00000000-0005-0000-0000-00004B010000}"/>
    <cellStyle name="20% - Accent6 3 3 4" xfId="330" xr:uid="{00000000-0005-0000-0000-00004C010000}"/>
    <cellStyle name="20% - Accent6 3 3 4 2" xfId="331" xr:uid="{00000000-0005-0000-0000-00004D010000}"/>
    <cellStyle name="20% - Accent6 3 3 5" xfId="332" xr:uid="{00000000-0005-0000-0000-00004E010000}"/>
    <cellStyle name="20% - Accent6 3 4" xfId="333" xr:uid="{00000000-0005-0000-0000-00004F010000}"/>
    <cellStyle name="20% - Accent6 3 4 2" xfId="334" xr:uid="{00000000-0005-0000-0000-000050010000}"/>
    <cellStyle name="20% - Accent6 3 4 2 2" xfId="335" xr:uid="{00000000-0005-0000-0000-000051010000}"/>
    <cellStyle name="20% - Accent6 3 4 3" xfId="336" xr:uid="{00000000-0005-0000-0000-000052010000}"/>
    <cellStyle name="20% - Accent6 3 4 3 2" xfId="337" xr:uid="{00000000-0005-0000-0000-000053010000}"/>
    <cellStyle name="20% - Accent6 3 4 4" xfId="338" xr:uid="{00000000-0005-0000-0000-000054010000}"/>
    <cellStyle name="20% - Accent6 3 5" xfId="339" xr:uid="{00000000-0005-0000-0000-000055010000}"/>
    <cellStyle name="20% - Accent6 3 5 2" xfId="340" xr:uid="{00000000-0005-0000-0000-000056010000}"/>
    <cellStyle name="20% - Accent6 3 5 2 2" xfId="341" xr:uid="{00000000-0005-0000-0000-000057010000}"/>
    <cellStyle name="20% - Accent6 3 5 3" xfId="342" xr:uid="{00000000-0005-0000-0000-000058010000}"/>
    <cellStyle name="20% - Accent6 3 5 4" xfId="343" xr:uid="{00000000-0005-0000-0000-000059010000}"/>
    <cellStyle name="20% - Accent6 3 6" xfId="344" xr:uid="{00000000-0005-0000-0000-00005A010000}"/>
    <cellStyle name="20% - Accent6 3 6 2" xfId="345" xr:uid="{00000000-0005-0000-0000-00005B010000}"/>
    <cellStyle name="20% - Accent6 3 7" xfId="346" xr:uid="{00000000-0005-0000-0000-00005C010000}"/>
    <cellStyle name="20% - Accent6 3 8" xfId="347" xr:uid="{00000000-0005-0000-0000-00005D010000}"/>
    <cellStyle name="20% - Accent6 3 8 2" xfId="348" xr:uid="{00000000-0005-0000-0000-00005E010000}"/>
    <cellStyle name="20% - Accent6 3 9" xfId="349" xr:uid="{00000000-0005-0000-0000-00005F010000}"/>
    <cellStyle name="20% - Accent6 4" xfId="350" xr:uid="{00000000-0005-0000-0000-000060010000}"/>
    <cellStyle name="20% - Accent6 4 2" xfId="351" xr:uid="{00000000-0005-0000-0000-000061010000}"/>
    <cellStyle name="20% - Accent6 5" xfId="352" xr:uid="{00000000-0005-0000-0000-000062010000}"/>
    <cellStyle name="40% - Accent1 2" xfId="353" xr:uid="{00000000-0005-0000-0000-000063010000}"/>
    <cellStyle name="40% - Accent1 2 2" xfId="354" xr:uid="{00000000-0005-0000-0000-000064010000}"/>
    <cellStyle name="40% - Accent1 2 2 2" xfId="355" xr:uid="{00000000-0005-0000-0000-000065010000}"/>
    <cellStyle name="40% - Accent1 2 2 3" xfId="356" xr:uid="{00000000-0005-0000-0000-000066010000}"/>
    <cellStyle name="40% - Accent1 2 2 4" xfId="357" xr:uid="{00000000-0005-0000-0000-000067010000}"/>
    <cellStyle name="40% - Accent1 2 3" xfId="358" xr:uid="{00000000-0005-0000-0000-000068010000}"/>
    <cellStyle name="40% - Accent1 2 4" xfId="359" xr:uid="{00000000-0005-0000-0000-000069010000}"/>
    <cellStyle name="40% - Accent1 2 5" xfId="360" xr:uid="{00000000-0005-0000-0000-00006A010000}"/>
    <cellStyle name="40% - Accent1 2 6" xfId="361" xr:uid="{00000000-0005-0000-0000-00006B010000}"/>
    <cellStyle name="40% - Accent1 3" xfId="362" xr:uid="{00000000-0005-0000-0000-00006C010000}"/>
    <cellStyle name="40% - Accent1 3 2" xfId="363" xr:uid="{00000000-0005-0000-0000-00006D010000}"/>
    <cellStyle name="40% - Accent1 3 2 2" xfId="364" xr:uid="{00000000-0005-0000-0000-00006E010000}"/>
    <cellStyle name="40% - Accent1 3 2 2 2" xfId="365" xr:uid="{00000000-0005-0000-0000-00006F010000}"/>
    <cellStyle name="40% - Accent1 3 2 2 2 2" xfId="366" xr:uid="{00000000-0005-0000-0000-000070010000}"/>
    <cellStyle name="40% - Accent1 3 2 2 3" xfId="367" xr:uid="{00000000-0005-0000-0000-000071010000}"/>
    <cellStyle name="40% - Accent1 3 2 2 3 2" xfId="368" xr:uid="{00000000-0005-0000-0000-000072010000}"/>
    <cellStyle name="40% - Accent1 3 2 2 4" xfId="369" xr:uid="{00000000-0005-0000-0000-000073010000}"/>
    <cellStyle name="40% - Accent1 3 2 3" xfId="370" xr:uid="{00000000-0005-0000-0000-000074010000}"/>
    <cellStyle name="40% - Accent1 3 2 4" xfId="371" xr:uid="{00000000-0005-0000-0000-000075010000}"/>
    <cellStyle name="40% - Accent1 3 2 4 2" xfId="372" xr:uid="{00000000-0005-0000-0000-000076010000}"/>
    <cellStyle name="40% - Accent1 3 2 5" xfId="373" xr:uid="{00000000-0005-0000-0000-000077010000}"/>
    <cellStyle name="40% - Accent1 3 2 6" xfId="374" xr:uid="{00000000-0005-0000-0000-000078010000}"/>
    <cellStyle name="40% - Accent1 3 2 7" xfId="375" xr:uid="{00000000-0005-0000-0000-000079010000}"/>
    <cellStyle name="40% - Accent1 3 3" xfId="376" xr:uid="{00000000-0005-0000-0000-00007A010000}"/>
    <cellStyle name="40% - Accent1 3 3 2" xfId="377" xr:uid="{00000000-0005-0000-0000-00007B010000}"/>
    <cellStyle name="40% - Accent1 3 3 2 2" xfId="378" xr:uid="{00000000-0005-0000-0000-00007C010000}"/>
    <cellStyle name="40% - Accent1 3 3 2 2 2" xfId="379" xr:uid="{00000000-0005-0000-0000-00007D010000}"/>
    <cellStyle name="40% - Accent1 3 3 2 3" xfId="380" xr:uid="{00000000-0005-0000-0000-00007E010000}"/>
    <cellStyle name="40% - Accent1 3 3 3" xfId="381" xr:uid="{00000000-0005-0000-0000-00007F010000}"/>
    <cellStyle name="40% - Accent1 3 3 3 2" xfId="382" xr:uid="{00000000-0005-0000-0000-000080010000}"/>
    <cellStyle name="40% - Accent1 3 3 4" xfId="383" xr:uid="{00000000-0005-0000-0000-000081010000}"/>
    <cellStyle name="40% - Accent1 3 3 4 2" xfId="384" xr:uid="{00000000-0005-0000-0000-000082010000}"/>
    <cellStyle name="40% - Accent1 3 3 5" xfId="385" xr:uid="{00000000-0005-0000-0000-000083010000}"/>
    <cellStyle name="40% - Accent1 3 4" xfId="386" xr:uid="{00000000-0005-0000-0000-000084010000}"/>
    <cellStyle name="40% - Accent1 3 4 2" xfId="387" xr:uid="{00000000-0005-0000-0000-000085010000}"/>
    <cellStyle name="40% - Accent1 3 4 2 2" xfId="388" xr:uid="{00000000-0005-0000-0000-000086010000}"/>
    <cellStyle name="40% - Accent1 3 4 3" xfId="389" xr:uid="{00000000-0005-0000-0000-000087010000}"/>
    <cellStyle name="40% - Accent1 3 4 3 2" xfId="390" xr:uid="{00000000-0005-0000-0000-000088010000}"/>
    <cellStyle name="40% - Accent1 3 4 4" xfId="391" xr:uid="{00000000-0005-0000-0000-000089010000}"/>
    <cellStyle name="40% - Accent1 3 5" xfId="392" xr:uid="{00000000-0005-0000-0000-00008A010000}"/>
    <cellStyle name="40% - Accent1 3 5 2" xfId="393" xr:uid="{00000000-0005-0000-0000-00008B010000}"/>
    <cellStyle name="40% - Accent1 3 5 2 2" xfId="394" xr:uid="{00000000-0005-0000-0000-00008C010000}"/>
    <cellStyle name="40% - Accent1 3 5 3" xfId="395" xr:uid="{00000000-0005-0000-0000-00008D010000}"/>
    <cellStyle name="40% - Accent1 3 5 4" xfId="396" xr:uid="{00000000-0005-0000-0000-00008E010000}"/>
    <cellStyle name="40% - Accent1 3 6" xfId="397" xr:uid="{00000000-0005-0000-0000-00008F010000}"/>
    <cellStyle name="40% - Accent1 3 6 2" xfId="398" xr:uid="{00000000-0005-0000-0000-000090010000}"/>
    <cellStyle name="40% - Accent1 3 7" xfId="399" xr:uid="{00000000-0005-0000-0000-000091010000}"/>
    <cellStyle name="40% - Accent1 3 8" xfId="400" xr:uid="{00000000-0005-0000-0000-000092010000}"/>
    <cellStyle name="40% - Accent1 3 8 2" xfId="401" xr:uid="{00000000-0005-0000-0000-000093010000}"/>
    <cellStyle name="40% - Accent1 3 9" xfId="402" xr:uid="{00000000-0005-0000-0000-000094010000}"/>
    <cellStyle name="40% - Accent1 4" xfId="403" xr:uid="{00000000-0005-0000-0000-000095010000}"/>
    <cellStyle name="40% - Accent1 4 2" xfId="404" xr:uid="{00000000-0005-0000-0000-000096010000}"/>
    <cellStyle name="40% - Accent1 5" xfId="405" xr:uid="{00000000-0005-0000-0000-000097010000}"/>
    <cellStyle name="40% - Accent2 2" xfId="406" xr:uid="{00000000-0005-0000-0000-000098010000}"/>
    <cellStyle name="40% - Accent2 2 2" xfId="407" xr:uid="{00000000-0005-0000-0000-000099010000}"/>
    <cellStyle name="40% - Accent2 2 2 2" xfId="408" xr:uid="{00000000-0005-0000-0000-00009A010000}"/>
    <cellStyle name="40% - Accent2 2 3" xfId="409" xr:uid="{00000000-0005-0000-0000-00009B010000}"/>
    <cellStyle name="40% - Accent2 2 4" xfId="410" xr:uid="{00000000-0005-0000-0000-00009C010000}"/>
    <cellStyle name="40% - Accent2 2 5" xfId="411" xr:uid="{00000000-0005-0000-0000-00009D010000}"/>
    <cellStyle name="40% - Accent2 2 6" xfId="412" xr:uid="{00000000-0005-0000-0000-00009E010000}"/>
    <cellStyle name="40% - Accent2 3" xfId="413" xr:uid="{00000000-0005-0000-0000-00009F010000}"/>
    <cellStyle name="40% - Accent2 3 2" xfId="414" xr:uid="{00000000-0005-0000-0000-0000A0010000}"/>
    <cellStyle name="40% - Accent2 3 2 2" xfId="415" xr:uid="{00000000-0005-0000-0000-0000A1010000}"/>
    <cellStyle name="40% - Accent2 3 2 2 2" xfId="416" xr:uid="{00000000-0005-0000-0000-0000A2010000}"/>
    <cellStyle name="40% - Accent2 3 2 2 2 2" xfId="417" xr:uid="{00000000-0005-0000-0000-0000A3010000}"/>
    <cellStyle name="40% - Accent2 3 2 2 3" xfId="418" xr:uid="{00000000-0005-0000-0000-0000A4010000}"/>
    <cellStyle name="40% - Accent2 3 2 2 3 2" xfId="419" xr:uid="{00000000-0005-0000-0000-0000A5010000}"/>
    <cellStyle name="40% - Accent2 3 2 2 4" xfId="420" xr:uid="{00000000-0005-0000-0000-0000A6010000}"/>
    <cellStyle name="40% - Accent2 3 2 3" xfId="421" xr:uid="{00000000-0005-0000-0000-0000A7010000}"/>
    <cellStyle name="40% - Accent2 3 2 4" xfId="422" xr:uid="{00000000-0005-0000-0000-0000A8010000}"/>
    <cellStyle name="40% - Accent2 3 2 4 2" xfId="423" xr:uid="{00000000-0005-0000-0000-0000A9010000}"/>
    <cellStyle name="40% - Accent2 3 2 5" xfId="424" xr:uid="{00000000-0005-0000-0000-0000AA010000}"/>
    <cellStyle name="40% - Accent2 3 2 6" xfId="425" xr:uid="{00000000-0005-0000-0000-0000AB010000}"/>
    <cellStyle name="40% - Accent2 3 2 7" xfId="426" xr:uid="{00000000-0005-0000-0000-0000AC010000}"/>
    <cellStyle name="40% - Accent2 3 3" xfId="427" xr:uid="{00000000-0005-0000-0000-0000AD010000}"/>
    <cellStyle name="40% - Accent2 3 3 2" xfId="428" xr:uid="{00000000-0005-0000-0000-0000AE010000}"/>
    <cellStyle name="40% - Accent2 3 3 2 2" xfId="429" xr:uid="{00000000-0005-0000-0000-0000AF010000}"/>
    <cellStyle name="40% - Accent2 3 3 2 2 2" xfId="430" xr:uid="{00000000-0005-0000-0000-0000B0010000}"/>
    <cellStyle name="40% - Accent2 3 3 2 3" xfId="431" xr:uid="{00000000-0005-0000-0000-0000B1010000}"/>
    <cellStyle name="40% - Accent2 3 3 3" xfId="432" xr:uid="{00000000-0005-0000-0000-0000B2010000}"/>
    <cellStyle name="40% - Accent2 3 3 3 2" xfId="433" xr:uid="{00000000-0005-0000-0000-0000B3010000}"/>
    <cellStyle name="40% - Accent2 3 3 4" xfId="434" xr:uid="{00000000-0005-0000-0000-0000B4010000}"/>
    <cellStyle name="40% - Accent2 3 3 4 2" xfId="435" xr:uid="{00000000-0005-0000-0000-0000B5010000}"/>
    <cellStyle name="40% - Accent2 3 3 5" xfId="436" xr:uid="{00000000-0005-0000-0000-0000B6010000}"/>
    <cellStyle name="40% - Accent2 3 4" xfId="437" xr:uid="{00000000-0005-0000-0000-0000B7010000}"/>
    <cellStyle name="40% - Accent2 3 4 2" xfId="438" xr:uid="{00000000-0005-0000-0000-0000B8010000}"/>
    <cellStyle name="40% - Accent2 3 4 2 2" xfId="439" xr:uid="{00000000-0005-0000-0000-0000B9010000}"/>
    <cellStyle name="40% - Accent2 3 4 3" xfId="440" xr:uid="{00000000-0005-0000-0000-0000BA010000}"/>
    <cellStyle name="40% - Accent2 3 4 3 2" xfId="441" xr:uid="{00000000-0005-0000-0000-0000BB010000}"/>
    <cellStyle name="40% - Accent2 3 4 4" xfId="442" xr:uid="{00000000-0005-0000-0000-0000BC010000}"/>
    <cellStyle name="40% - Accent2 3 5" xfId="443" xr:uid="{00000000-0005-0000-0000-0000BD010000}"/>
    <cellStyle name="40% - Accent2 3 5 2" xfId="444" xr:uid="{00000000-0005-0000-0000-0000BE010000}"/>
    <cellStyle name="40% - Accent2 3 5 2 2" xfId="445" xr:uid="{00000000-0005-0000-0000-0000BF010000}"/>
    <cellStyle name="40% - Accent2 3 5 3" xfId="446" xr:uid="{00000000-0005-0000-0000-0000C0010000}"/>
    <cellStyle name="40% - Accent2 3 5 4" xfId="447" xr:uid="{00000000-0005-0000-0000-0000C1010000}"/>
    <cellStyle name="40% - Accent2 3 6" xfId="448" xr:uid="{00000000-0005-0000-0000-0000C2010000}"/>
    <cellStyle name="40% - Accent2 3 6 2" xfId="449" xr:uid="{00000000-0005-0000-0000-0000C3010000}"/>
    <cellStyle name="40% - Accent2 3 7" xfId="450" xr:uid="{00000000-0005-0000-0000-0000C4010000}"/>
    <cellStyle name="40% - Accent2 3 8" xfId="451" xr:uid="{00000000-0005-0000-0000-0000C5010000}"/>
    <cellStyle name="40% - Accent2 3 8 2" xfId="452" xr:uid="{00000000-0005-0000-0000-0000C6010000}"/>
    <cellStyle name="40% - Accent2 3 9" xfId="453" xr:uid="{00000000-0005-0000-0000-0000C7010000}"/>
    <cellStyle name="40% - Accent2 4" xfId="454" xr:uid="{00000000-0005-0000-0000-0000C8010000}"/>
    <cellStyle name="40% - Accent2 4 2" xfId="455" xr:uid="{00000000-0005-0000-0000-0000C9010000}"/>
    <cellStyle name="40% - Accent2 5" xfId="456" xr:uid="{00000000-0005-0000-0000-0000CA010000}"/>
    <cellStyle name="40% - Accent3 2" xfId="457" xr:uid="{00000000-0005-0000-0000-0000CB010000}"/>
    <cellStyle name="40% - Accent3 2 2" xfId="458" xr:uid="{00000000-0005-0000-0000-0000CC010000}"/>
    <cellStyle name="40% - Accent3 2 2 2" xfId="459" xr:uid="{00000000-0005-0000-0000-0000CD010000}"/>
    <cellStyle name="40% - Accent3 2 2 3" xfId="460" xr:uid="{00000000-0005-0000-0000-0000CE010000}"/>
    <cellStyle name="40% - Accent3 2 2 4" xfId="461" xr:uid="{00000000-0005-0000-0000-0000CF010000}"/>
    <cellStyle name="40% - Accent3 2 2 5" xfId="462" xr:uid="{00000000-0005-0000-0000-0000D0010000}"/>
    <cellStyle name="40% - Accent3 2 2 6" xfId="463" xr:uid="{00000000-0005-0000-0000-0000D1010000}"/>
    <cellStyle name="40% - Accent3 2 2 7" xfId="464" xr:uid="{00000000-0005-0000-0000-0000D2010000}"/>
    <cellStyle name="40% - Accent3 2 3" xfId="465" xr:uid="{00000000-0005-0000-0000-0000D3010000}"/>
    <cellStyle name="40% - Accent3 2 3 2" xfId="466" xr:uid="{00000000-0005-0000-0000-0000D4010000}"/>
    <cellStyle name="40% - Accent3 2 3 3" xfId="467" xr:uid="{00000000-0005-0000-0000-0000D5010000}"/>
    <cellStyle name="40% - Accent3 2 3 4" xfId="468" xr:uid="{00000000-0005-0000-0000-0000D6010000}"/>
    <cellStyle name="40% - Accent3 2 4" xfId="469" xr:uid="{00000000-0005-0000-0000-0000D7010000}"/>
    <cellStyle name="40% - Accent3 2 5" xfId="470" xr:uid="{00000000-0005-0000-0000-0000D8010000}"/>
    <cellStyle name="40% - Accent3 2 6" xfId="471" xr:uid="{00000000-0005-0000-0000-0000D9010000}"/>
    <cellStyle name="40% - Accent3 3" xfId="472" xr:uid="{00000000-0005-0000-0000-0000DA010000}"/>
    <cellStyle name="40% - Accent3 3 2" xfId="473" xr:uid="{00000000-0005-0000-0000-0000DB010000}"/>
    <cellStyle name="40% - Accent3 3 2 2" xfId="474" xr:uid="{00000000-0005-0000-0000-0000DC010000}"/>
    <cellStyle name="40% - Accent3 3 2 2 2" xfId="475" xr:uid="{00000000-0005-0000-0000-0000DD010000}"/>
    <cellStyle name="40% - Accent3 3 2 2 2 2" xfId="476" xr:uid="{00000000-0005-0000-0000-0000DE010000}"/>
    <cellStyle name="40% - Accent3 3 2 2 3" xfId="477" xr:uid="{00000000-0005-0000-0000-0000DF010000}"/>
    <cellStyle name="40% - Accent3 3 2 2 3 2" xfId="478" xr:uid="{00000000-0005-0000-0000-0000E0010000}"/>
    <cellStyle name="40% - Accent3 3 2 2 4" xfId="479" xr:uid="{00000000-0005-0000-0000-0000E1010000}"/>
    <cellStyle name="40% - Accent3 3 2 3" xfId="480" xr:uid="{00000000-0005-0000-0000-0000E2010000}"/>
    <cellStyle name="40% - Accent3 3 2 4" xfId="481" xr:uid="{00000000-0005-0000-0000-0000E3010000}"/>
    <cellStyle name="40% - Accent3 3 2 4 2" xfId="482" xr:uid="{00000000-0005-0000-0000-0000E4010000}"/>
    <cellStyle name="40% - Accent3 3 2 5" xfId="483" xr:uid="{00000000-0005-0000-0000-0000E5010000}"/>
    <cellStyle name="40% - Accent3 3 2 6" xfId="484" xr:uid="{00000000-0005-0000-0000-0000E6010000}"/>
    <cellStyle name="40% - Accent3 3 2 7" xfId="485" xr:uid="{00000000-0005-0000-0000-0000E7010000}"/>
    <cellStyle name="40% - Accent3 3 3" xfId="486" xr:uid="{00000000-0005-0000-0000-0000E8010000}"/>
    <cellStyle name="40% - Accent3 3 3 2" xfId="487" xr:uid="{00000000-0005-0000-0000-0000E9010000}"/>
    <cellStyle name="40% - Accent3 3 3 2 2" xfId="488" xr:uid="{00000000-0005-0000-0000-0000EA010000}"/>
    <cellStyle name="40% - Accent3 3 3 2 2 2" xfId="489" xr:uid="{00000000-0005-0000-0000-0000EB010000}"/>
    <cellStyle name="40% - Accent3 3 3 2 3" xfId="490" xr:uid="{00000000-0005-0000-0000-0000EC010000}"/>
    <cellStyle name="40% - Accent3 3 3 3" xfId="491" xr:uid="{00000000-0005-0000-0000-0000ED010000}"/>
    <cellStyle name="40% - Accent3 3 3 3 2" xfId="492" xr:uid="{00000000-0005-0000-0000-0000EE010000}"/>
    <cellStyle name="40% - Accent3 3 3 4" xfId="493" xr:uid="{00000000-0005-0000-0000-0000EF010000}"/>
    <cellStyle name="40% - Accent3 3 3 4 2" xfId="494" xr:uid="{00000000-0005-0000-0000-0000F0010000}"/>
    <cellStyle name="40% - Accent3 3 3 5" xfId="495" xr:uid="{00000000-0005-0000-0000-0000F1010000}"/>
    <cellStyle name="40% - Accent3 3 4" xfId="496" xr:uid="{00000000-0005-0000-0000-0000F2010000}"/>
    <cellStyle name="40% - Accent3 3 4 2" xfId="497" xr:uid="{00000000-0005-0000-0000-0000F3010000}"/>
    <cellStyle name="40% - Accent3 3 4 2 2" xfId="498" xr:uid="{00000000-0005-0000-0000-0000F4010000}"/>
    <cellStyle name="40% - Accent3 3 4 3" xfId="499" xr:uid="{00000000-0005-0000-0000-0000F5010000}"/>
    <cellStyle name="40% - Accent3 3 4 3 2" xfId="500" xr:uid="{00000000-0005-0000-0000-0000F6010000}"/>
    <cellStyle name="40% - Accent3 3 4 4" xfId="501" xr:uid="{00000000-0005-0000-0000-0000F7010000}"/>
    <cellStyle name="40% - Accent3 3 5" xfId="502" xr:uid="{00000000-0005-0000-0000-0000F8010000}"/>
    <cellStyle name="40% - Accent3 3 5 2" xfId="503" xr:uid="{00000000-0005-0000-0000-0000F9010000}"/>
    <cellStyle name="40% - Accent3 3 5 2 2" xfId="504" xr:uid="{00000000-0005-0000-0000-0000FA010000}"/>
    <cellStyle name="40% - Accent3 3 5 3" xfId="505" xr:uid="{00000000-0005-0000-0000-0000FB010000}"/>
    <cellStyle name="40% - Accent3 3 5 4" xfId="506" xr:uid="{00000000-0005-0000-0000-0000FC010000}"/>
    <cellStyle name="40% - Accent3 3 6" xfId="507" xr:uid="{00000000-0005-0000-0000-0000FD010000}"/>
    <cellStyle name="40% - Accent3 3 6 2" xfId="508" xr:uid="{00000000-0005-0000-0000-0000FE010000}"/>
    <cellStyle name="40% - Accent3 3 7" xfId="509" xr:uid="{00000000-0005-0000-0000-0000FF010000}"/>
    <cellStyle name="40% - Accent3 3 8" xfId="510" xr:uid="{00000000-0005-0000-0000-000000020000}"/>
    <cellStyle name="40% - Accent3 3 8 2" xfId="511" xr:uid="{00000000-0005-0000-0000-000001020000}"/>
    <cellStyle name="40% - Accent3 3 9" xfId="512" xr:uid="{00000000-0005-0000-0000-000002020000}"/>
    <cellStyle name="40% - Accent3 4" xfId="513" xr:uid="{00000000-0005-0000-0000-000003020000}"/>
    <cellStyle name="40% - Accent3 4 2" xfId="514" xr:uid="{00000000-0005-0000-0000-000004020000}"/>
    <cellStyle name="40% - Accent3 5" xfId="515" xr:uid="{00000000-0005-0000-0000-000005020000}"/>
    <cellStyle name="40% - Accent3 6" xfId="516" xr:uid="{00000000-0005-0000-0000-000006020000}"/>
    <cellStyle name="40% - Accent3 7" xfId="517" xr:uid="{00000000-0005-0000-0000-000007020000}"/>
    <cellStyle name="40% - Accent4 2" xfId="518" xr:uid="{00000000-0005-0000-0000-000008020000}"/>
    <cellStyle name="40% - Accent4 2 2" xfId="519" xr:uid="{00000000-0005-0000-0000-000009020000}"/>
    <cellStyle name="40% - Accent4 2 2 2" xfId="520" xr:uid="{00000000-0005-0000-0000-00000A020000}"/>
    <cellStyle name="40% - Accent4 2 2 3" xfId="521" xr:uid="{00000000-0005-0000-0000-00000B020000}"/>
    <cellStyle name="40% - Accent4 2 2 4" xfId="522" xr:uid="{00000000-0005-0000-0000-00000C020000}"/>
    <cellStyle name="40% - Accent4 2 3" xfId="523" xr:uid="{00000000-0005-0000-0000-00000D020000}"/>
    <cellStyle name="40% - Accent4 2 4" xfId="524" xr:uid="{00000000-0005-0000-0000-00000E020000}"/>
    <cellStyle name="40% - Accent4 2 5" xfId="525" xr:uid="{00000000-0005-0000-0000-00000F020000}"/>
    <cellStyle name="40% - Accent4 2 6" xfId="526" xr:uid="{00000000-0005-0000-0000-000010020000}"/>
    <cellStyle name="40% - Accent4 3" xfId="527" xr:uid="{00000000-0005-0000-0000-000011020000}"/>
    <cellStyle name="40% - Accent4 3 2" xfId="528" xr:uid="{00000000-0005-0000-0000-000012020000}"/>
    <cellStyle name="40% - Accent4 3 2 2" xfId="529" xr:uid="{00000000-0005-0000-0000-000013020000}"/>
    <cellStyle name="40% - Accent4 3 2 2 2" xfId="530" xr:uid="{00000000-0005-0000-0000-000014020000}"/>
    <cellStyle name="40% - Accent4 3 2 2 2 2" xfId="531" xr:uid="{00000000-0005-0000-0000-000015020000}"/>
    <cellStyle name="40% - Accent4 3 2 2 3" xfId="532" xr:uid="{00000000-0005-0000-0000-000016020000}"/>
    <cellStyle name="40% - Accent4 3 2 2 3 2" xfId="533" xr:uid="{00000000-0005-0000-0000-000017020000}"/>
    <cellStyle name="40% - Accent4 3 2 2 4" xfId="534" xr:uid="{00000000-0005-0000-0000-000018020000}"/>
    <cellStyle name="40% - Accent4 3 2 3" xfId="535" xr:uid="{00000000-0005-0000-0000-000019020000}"/>
    <cellStyle name="40% - Accent4 3 2 4" xfId="536" xr:uid="{00000000-0005-0000-0000-00001A020000}"/>
    <cellStyle name="40% - Accent4 3 2 4 2" xfId="537" xr:uid="{00000000-0005-0000-0000-00001B020000}"/>
    <cellStyle name="40% - Accent4 3 2 5" xfId="538" xr:uid="{00000000-0005-0000-0000-00001C020000}"/>
    <cellStyle name="40% - Accent4 3 2 6" xfId="539" xr:uid="{00000000-0005-0000-0000-00001D020000}"/>
    <cellStyle name="40% - Accent4 3 2 7" xfId="540" xr:uid="{00000000-0005-0000-0000-00001E020000}"/>
    <cellStyle name="40% - Accent4 3 3" xfId="541" xr:uid="{00000000-0005-0000-0000-00001F020000}"/>
    <cellStyle name="40% - Accent4 3 3 2" xfId="542" xr:uid="{00000000-0005-0000-0000-000020020000}"/>
    <cellStyle name="40% - Accent4 3 3 2 2" xfId="543" xr:uid="{00000000-0005-0000-0000-000021020000}"/>
    <cellStyle name="40% - Accent4 3 3 2 2 2" xfId="544" xr:uid="{00000000-0005-0000-0000-000022020000}"/>
    <cellStyle name="40% - Accent4 3 3 2 3" xfId="545" xr:uid="{00000000-0005-0000-0000-000023020000}"/>
    <cellStyle name="40% - Accent4 3 3 3" xfId="546" xr:uid="{00000000-0005-0000-0000-000024020000}"/>
    <cellStyle name="40% - Accent4 3 3 3 2" xfId="547" xr:uid="{00000000-0005-0000-0000-000025020000}"/>
    <cellStyle name="40% - Accent4 3 3 4" xfId="548" xr:uid="{00000000-0005-0000-0000-000026020000}"/>
    <cellStyle name="40% - Accent4 3 3 4 2" xfId="549" xr:uid="{00000000-0005-0000-0000-000027020000}"/>
    <cellStyle name="40% - Accent4 3 3 5" xfId="550" xr:uid="{00000000-0005-0000-0000-000028020000}"/>
    <cellStyle name="40% - Accent4 3 4" xfId="551" xr:uid="{00000000-0005-0000-0000-000029020000}"/>
    <cellStyle name="40% - Accent4 3 4 2" xfId="552" xr:uid="{00000000-0005-0000-0000-00002A020000}"/>
    <cellStyle name="40% - Accent4 3 4 2 2" xfId="553" xr:uid="{00000000-0005-0000-0000-00002B020000}"/>
    <cellStyle name="40% - Accent4 3 4 3" xfId="554" xr:uid="{00000000-0005-0000-0000-00002C020000}"/>
    <cellStyle name="40% - Accent4 3 4 3 2" xfId="555" xr:uid="{00000000-0005-0000-0000-00002D020000}"/>
    <cellStyle name="40% - Accent4 3 4 4" xfId="556" xr:uid="{00000000-0005-0000-0000-00002E020000}"/>
    <cellStyle name="40% - Accent4 3 5" xfId="557" xr:uid="{00000000-0005-0000-0000-00002F020000}"/>
    <cellStyle name="40% - Accent4 3 5 2" xfId="558" xr:uid="{00000000-0005-0000-0000-000030020000}"/>
    <cellStyle name="40% - Accent4 3 5 2 2" xfId="559" xr:uid="{00000000-0005-0000-0000-000031020000}"/>
    <cellStyle name="40% - Accent4 3 5 3" xfId="560" xr:uid="{00000000-0005-0000-0000-000032020000}"/>
    <cellStyle name="40% - Accent4 3 5 4" xfId="561" xr:uid="{00000000-0005-0000-0000-000033020000}"/>
    <cellStyle name="40% - Accent4 3 6" xfId="562" xr:uid="{00000000-0005-0000-0000-000034020000}"/>
    <cellStyle name="40% - Accent4 3 6 2" xfId="563" xr:uid="{00000000-0005-0000-0000-000035020000}"/>
    <cellStyle name="40% - Accent4 3 7" xfId="564" xr:uid="{00000000-0005-0000-0000-000036020000}"/>
    <cellStyle name="40% - Accent4 3 8" xfId="565" xr:uid="{00000000-0005-0000-0000-000037020000}"/>
    <cellStyle name="40% - Accent4 3 8 2" xfId="566" xr:uid="{00000000-0005-0000-0000-000038020000}"/>
    <cellStyle name="40% - Accent4 3 9" xfId="567" xr:uid="{00000000-0005-0000-0000-000039020000}"/>
    <cellStyle name="40% - Accent4 4" xfId="568" xr:uid="{00000000-0005-0000-0000-00003A020000}"/>
    <cellStyle name="40% - Accent4 4 2" xfId="569" xr:uid="{00000000-0005-0000-0000-00003B020000}"/>
    <cellStyle name="40% - Accent4 5" xfId="570" xr:uid="{00000000-0005-0000-0000-00003C020000}"/>
    <cellStyle name="40% - Accent5 2" xfId="571" xr:uid="{00000000-0005-0000-0000-00003D020000}"/>
    <cellStyle name="40% - Accent5 2 2" xfId="572" xr:uid="{00000000-0005-0000-0000-00003E020000}"/>
    <cellStyle name="40% - Accent5 2 2 2" xfId="573" xr:uid="{00000000-0005-0000-0000-00003F020000}"/>
    <cellStyle name="40% - Accent5 2 2 3" xfId="574" xr:uid="{00000000-0005-0000-0000-000040020000}"/>
    <cellStyle name="40% - Accent5 2 2 4" xfId="575" xr:uid="{00000000-0005-0000-0000-000041020000}"/>
    <cellStyle name="40% - Accent5 2 3" xfId="576" xr:uid="{00000000-0005-0000-0000-000042020000}"/>
    <cellStyle name="40% - Accent5 2 4" xfId="577" xr:uid="{00000000-0005-0000-0000-000043020000}"/>
    <cellStyle name="40% - Accent5 2 5" xfId="578" xr:uid="{00000000-0005-0000-0000-000044020000}"/>
    <cellStyle name="40% - Accent5 2 6" xfId="579" xr:uid="{00000000-0005-0000-0000-000045020000}"/>
    <cellStyle name="40% - Accent5 3" xfId="580" xr:uid="{00000000-0005-0000-0000-000046020000}"/>
    <cellStyle name="40% - Accent5 3 2" xfId="581" xr:uid="{00000000-0005-0000-0000-000047020000}"/>
    <cellStyle name="40% - Accent5 3 2 2" xfId="582" xr:uid="{00000000-0005-0000-0000-000048020000}"/>
    <cellStyle name="40% - Accent5 3 2 2 2" xfId="583" xr:uid="{00000000-0005-0000-0000-000049020000}"/>
    <cellStyle name="40% - Accent5 3 2 2 2 2" xfId="584" xr:uid="{00000000-0005-0000-0000-00004A020000}"/>
    <cellStyle name="40% - Accent5 3 2 2 3" xfId="585" xr:uid="{00000000-0005-0000-0000-00004B020000}"/>
    <cellStyle name="40% - Accent5 3 2 2 3 2" xfId="586" xr:uid="{00000000-0005-0000-0000-00004C020000}"/>
    <cellStyle name="40% - Accent5 3 2 2 4" xfId="587" xr:uid="{00000000-0005-0000-0000-00004D020000}"/>
    <cellStyle name="40% - Accent5 3 2 3" xfId="588" xr:uid="{00000000-0005-0000-0000-00004E020000}"/>
    <cellStyle name="40% - Accent5 3 2 4" xfId="589" xr:uid="{00000000-0005-0000-0000-00004F020000}"/>
    <cellStyle name="40% - Accent5 3 2 4 2" xfId="590" xr:uid="{00000000-0005-0000-0000-000050020000}"/>
    <cellStyle name="40% - Accent5 3 2 5" xfId="591" xr:uid="{00000000-0005-0000-0000-000051020000}"/>
    <cellStyle name="40% - Accent5 3 2 6" xfId="592" xr:uid="{00000000-0005-0000-0000-000052020000}"/>
    <cellStyle name="40% - Accent5 3 2 7" xfId="593" xr:uid="{00000000-0005-0000-0000-000053020000}"/>
    <cellStyle name="40% - Accent5 3 3" xfId="594" xr:uid="{00000000-0005-0000-0000-000054020000}"/>
    <cellStyle name="40% - Accent5 3 3 2" xfId="595" xr:uid="{00000000-0005-0000-0000-000055020000}"/>
    <cellStyle name="40% - Accent5 3 3 2 2" xfId="596" xr:uid="{00000000-0005-0000-0000-000056020000}"/>
    <cellStyle name="40% - Accent5 3 3 2 2 2" xfId="597" xr:uid="{00000000-0005-0000-0000-000057020000}"/>
    <cellStyle name="40% - Accent5 3 3 2 3" xfId="598" xr:uid="{00000000-0005-0000-0000-000058020000}"/>
    <cellStyle name="40% - Accent5 3 3 3" xfId="599" xr:uid="{00000000-0005-0000-0000-000059020000}"/>
    <cellStyle name="40% - Accent5 3 3 3 2" xfId="600" xr:uid="{00000000-0005-0000-0000-00005A020000}"/>
    <cellStyle name="40% - Accent5 3 3 4" xfId="601" xr:uid="{00000000-0005-0000-0000-00005B020000}"/>
    <cellStyle name="40% - Accent5 3 3 4 2" xfId="602" xr:uid="{00000000-0005-0000-0000-00005C020000}"/>
    <cellStyle name="40% - Accent5 3 3 5" xfId="603" xr:uid="{00000000-0005-0000-0000-00005D020000}"/>
    <cellStyle name="40% - Accent5 3 4" xfId="604" xr:uid="{00000000-0005-0000-0000-00005E020000}"/>
    <cellStyle name="40% - Accent5 3 4 2" xfId="605" xr:uid="{00000000-0005-0000-0000-00005F020000}"/>
    <cellStyle name="40% - Accent5 3 4 2 2" xfId="606" xr:uid="{00000000-0005-0000-0000-000060020000}"/>
    <cellStyle name="40% - Accent5 3 4 3" xfId="607" xr:uid="{00000000-0005-0000-0000-000061020000}"/>
    <cellStyle name="40% - Accent5 3 4 3 2" xfId="608" xr:uid="{00000000-0005-0000-0000-000062020000}"/>
    <cellStyle name="40% - Accent5 3 4 4" xfId="609" xr:uid="{00000000-0005-0000-0000-000063020000}"/>
    <cellStyle name="40% - Accent5 3 5" xfId="610" xr:uid="{00000000-0005-0000-0000-000064020000}"/>
    <cellStyle name="40% - Accent5 3 5 2" xfId="611" xr:uid="{00000000-0005-0000-0000-000065020000}"/>
    <cellStyle name="40% - Accent5 3 5 2 2" xfId="612" xr:uid="{00000000-0005-0000-0000-000066020000}"/>
    <cellStyle name="40% - Accent5 3 5 3" xfId="613" xr:uid="{00000000-0005-0000-0000-000067020000}"/>
    <cellStyle name="40% - Accent5 3 5 4" xfId="614" xr:uid="{00000000-0005-0000-0000-000068020000}"/>
    <cellStyle name="40% - Accent5 3 6" xfId="615" xr:uid="{00000000-0005-0000-0000-000069020000}"/>
    <cellStyle name="40% - Accent5 3 6 2" xfId="616" xr:uid="{00000000-0005-0000-0000-00006A020000}"/>
    <cellStyle name="40% - Accent5 3 7" xfId="617" xr:uid="{00000000-0005-0000-0000-00006B020000}"/>
    <cellStyle name="40% - Accent5 3 8" xfId="618" xr:uid="{00000000-0005-0000-0000-00006C020000}"/>
    <cellStyle name="40% - Accent5 3 8 2" xfId="619" xr:uid="{00000000-0005-0000-0000-00006D020000}"/>
    <cellStyle name="40% - Accent5 3 9" xfId="620" xr:uid="{00000000-0005-0000-0000-00006E020000}"/>
    <cellStyle name="40% - Accent5 4" xfId="621" xr:uid="{00000000-0005-0000-0000-00006F020000}"/>
    <cellStyle name="40% - Accent5 4 2" xfId="622" xr:uid="{00000000-0005-0000-0000-000070020000}"/>
    <cellStyle name="40% - Accent5 5" xfId="623" xr:uid="{00000000-0005-0000-0000-000071020000}"/>
    <cellStyle name="40% - Accent6 2" xfId="624" xr:uid="{00000000-0005-0000-0000-000072020000}"/>
    <cellStyle name="40% - Accent6 2 2" xfId="625" xr:uid="{00000000-0005-0000-0000-000073020000}"/>
    <cellStyle name="40% - Accent6 2 2 2" xfId="626" xr:uid="{00000000-0005-0000-0000-000074020000}"/>
    <cellStyle name="40% - Accent6 2 2 3" xfId="627" xr:uid="{00000000-0005-0000-0000-000075020000}"/>
    <cellStyle name="40% - Accent6 2 2 4" xfId="628" xr:uid="{00000000-0005-0000-0000-000076020000}"/>
    <cellStyle name="40% - Accent6 2 3" xfId="629" xr:uid="{00000000-0005-0000-0000-000077020000}"/>
    <cellStyle name="40% - Accent6 2 4" xfId="630" xr:uid="{00000000-0005-0000-0000-000078020000}"/>
    <cellStyle name="40% - Accent6 2 5" xfId="631" xr:uid="{00000000-0005-0000-0000-000079020000}"/>
    <cellStyle name="40% - Accent6 2 6" xfId="632" xr:uid="{00000000-0005-0000-0000-00007A020000}"/>
    <cellStyle name="40% - Accent6 3" xfId="633" xr:uid="{00000000-0005-0000-0000-00007B020000}"/>
    <cellStyle name="40% - Accent6 3 2" xfId="634" xr:uid="{00000000-0005-0000-0000-00007C020000}"/>
    <cellStyle name="40% - Accent6 3 2 2" xfId="635" xr:uid="{00000000-0005-0000-0000-00007D020000}"/>
    <cellStyle name="40% - Accent6 3 2 2 2" xfId="636" xr:uid="{00000000-0005-0000-0000-00007E020000}"/>
    <cellStyle name="40% - Accent6 3 2 2 2 2" xfId="637" xr:uid="{00000000-0005-0000-0000-00007F020000}"/>
    <cellStyle name="40% - Accent6 3 2 2 3" xfId="638" xr:uid="{00000000-0005-0000-0000-000080020000}"/>
    <cellStyle name="40% - Accent6 3 2 2 3 2" xfId="639" xr:uid="{00000000-0005-0000-0000-000081020000}"/>
    <cellStyle name="40% - Accent6 3 2 2 4" xfId="640" xr:uid="{00000000-0005-0000-0000-000082020000}"/>
    <cellStyle name="40% - Accent6 3 2 3" xfId="641" xr:uid="{00000000-0005-0000-0000-000083020000}"/>
    <cellStyle name="40% - Accent6 3 2 4" xfId="642" xr:uid="{00000000-0005-0000-0000-000084020000}"/>
    <cellStyle name="40% - Accent6 3 2 4 2" xfId="643" xr:uid="{00000000-0005-0000-0000-000085020000}"/>
    <cellStyle name="40% - Accent6 3 2 5" xfId="644" xr:uid="{00000000-0005-0000-0000-000086020000}"/>
    <cellStyle name="40% - Accent6 3 2 6" xfId="645" xr:uid="{00000000-0005-0000-0000-000087020000}"/>
    <cellStyle name="40% - Accent6 3 2 7" xfId="646" xr:uid="{00000000-0005-0000-0000-000088020000}"/>
    <cellStyle name="40% - Accent6 3 3" xfId="647" xr:uid="{00000000-0005-0000-0000-000089020000}"/>
    <cellStyle name="40% - Accent6 3 3 2" xfId="648" xr:uid="{00000000-0005-0000-0000-00008A020000}"/>
    <cellStyle name="40% - Accent6 3 3 2 2" xfId="649" xr:uid="{00000000-0005-0000-0000-00008B020000}"/>
    <cellStyle name="40% - Accent6 3 3 2 2 2" xfId="650" xr:uid="{00000000-0005-0000-0000-00008C020000}"/>
    <cellStyle name="40% - Accent6 3 3 2 3" xfId="651" xr:uid="{00000000-0005-0000-0000-00008D020000}"/>
    <cellStyle name="40% - Accent6 3 3 3" xfId="652" xr:uid="{00000000-0005-0000-0000-00008E020000}"/>
    <cellStyle name="40% - Accent6 3 3 3 2" xfId="653" xr:uid="{00000000-0005-0000-0000-00008F020000}"/>
    <cellStyle name="40% - Accent6 3 3 4" xfId="654" xr:uid="{00000000-0005-0000-0000-000090020000}"/>
    <cellStyle name="40% - Accent6 3 3 4 2" xfId="655" xr:uid="{00000000-0005-0000-0000-000091020000}"/>
    <cellStyle name="40% - Accent6 3 3 5" xfId="656" xr:uid="{00000000-0005-0000-0000-000092020000}"/>
    <cellStyle name="40% - Accent6 3 4" xfId="657" xr:uid="{00000000-0005-0000-0000-000093020000}"/>
    <cellStyle name="40% - Accent6 3 4 2" xfId="658" xr:uid="{00000000-0005-0000-0000-000094020000}"/>
    <cellStyle name="40% - Accent6 3 4 2 2" xfId="659" xr:uid="{00000000-0005-0000-0000-000095020000}"/>
    <cellStyle name="40% - Accent6 3 4 3" xfId="660" xr:uid="{00000000-0005-0000-0000-000096020000}"/>
    <cellStyle name="40% - Accent6 3 4 3 2" xfId="661" xr:uid="{00000000-0005-0000-0000-000097020000}"/>
    <cellStyle name="40% - Accent6 3 4 4" xfId="662" xr:uid="{00000000-0005-0000-0000-000098020000}"/>
    <cellStyle name="40% - Accent6 3 5" xfId="663" xr:uid="{00000000-0005-0000-0000-000099020000}"/>
    <cellStyle name="40% - Accent6 3 5 2" xfId="664" xr:uid="{00000000-0005-0000-0000-00009A020000}"/>
    <cellStyle name="40% - Accent6 3 5 2 2" xfId="665" xr:uid="{00000000-0005-0000-0000-00009B020000}"/>
    <cellStyle name="40% - Accent6 3 5 3" xfId="666" xr:uid="{00000000-0005-0000-0000-00009C020000}"/>
    <cellStyle name="40% - Accent6 3 5 4" xfId="667" xr:uid="{00000000-0005-0000-0000-00009D020000}"/>
    <cellStyle name="40% - Accent6 3 6" xfId="668" xr:uid="{00000000-0005-0000-0000-00009E020000}"/>
    <cellStyle name="40% - Accent6 3 6 2" xfId="669" xr:uid="{00000000-0005-0000-0000-00009F020000}"/>
    <cellStyle name="40% - Accent6 3 7" xfId="670" xr:uid="{00000000-0005-0000-0000-0000A0020000}"/>
    <cellStyle name="40% - Accent6 3 8" xfId="671" xr:uid="{00000000-0005-0000-0000-0000A1020000}"/>
    <cellStyle name="40% - Accent6 3 8 2" xfId="672" xr:uid="{00000000-0005-0000-0000-0000A2020000}"/>
    <cellStyle name="40% - Accent6 3 9" xfId="673" xr:uid="{00000000-0005-0000-0000-0000A3020000}"/>
    <cellStyle name="40% - Accent6 4" xfId="674" xr:uid="{00000000-0005-0000-0000-0000A4020000}"/>
    <cellStyle name="40% - Accent6 4 2" xfId="675" xr:uid="{00000000-0005-0000-0000-0000A5020000}"/>
    <cellStyle name="40% - Accent6 5" xfId="676" xr:uid="{00000000-0005-0000-0000-0000A6020000}"/>
    <cellStyle name="60% - Accent1 2" xfId="677" xr:uid="{00000000-0005-0000-0000-0000A7020000}"/>
    <cellStyle name="60% - Accent1 2 2" xfId="678" xr:uid="{00000000-0005-0000-0000-0000A8020000}"/>
    <cellStyle name="60% - Accent1 2 2 2" xfId="679" xr:uid="{00000000-0005-0000-0000-0000A9020000}"/>
    <cellStyle name="60% - Accent1 2 3" xfId="680" xr:uid="{00000000-0005-0000-0000-0000AA020000}"/>
    <cellStyle name="60% - Accent1 2 4" xfId="681" xr:uid="{00000000-0005-0000-0000-0000AB020000}"/>
    <cellStyle name="60% - Accent1 3" xfId="682" xr:uid="{00000000-0005-0000-0000-0000AC020000}"/>
    <cellStyle name="60% - Accent1 3 2" xfId="683" xr:uid="{00000000-0005-0000-0000-0000AD020000}"/>
    <cellStyle name="60% - Accent1 3 3" xfId="684" xr:uid="{00000000-0005-0000-0000-0000AE020000}"/>
    <cellStyle name="60% - Accent1 3 4" xfId="685" xr:uid="{00000000-0005-0000-0000-0000AF020000}"/>
    <cellStyle name="60% - Accent2 2" xfId="686" xr:uid="{00000000-0005-0000-0000-0000B0020000}"/>
    <cellStyle name="60% - Accent2 2 2" xfId="687" xr:uid="{00000000-0005-0000-0000-0000B1020000}"/>
    <cellStyle name="60% - Accent2 2 2 2" xfId="688" xr:uid="{00000000-0005-0000-0000-0000B2020000}"/>
    <cellStyle name="60% - Accent2 2 3" xfId="689" xr:uid="{00000000-0005-0000-0000-0000B3020000}"/>
    <cellStyle name="60% - Accent2 2 4" xfId="690" xr:uid="{00000000-0005-0000-0000-0000B4020000}"/>
    <cellStyle name="60% - Accent2 3" xfId="691" xr:uid="{00000000-0005-0000-0000-0000B5020000}"/>
    <cellStyle name="60% - Accent2 3 2" xfId="692" xr:uid="{00000000-0005-0000-0000-0000B6020000}"/>
    <cellStyle name="60% - Accent2 3 3" xfId="693" xr:uid="{00000000-0005-0000-0000-0000B7020000}"/>
    <cellStyle name="60% - Accent2 3 4" xfId="694" xr:uid="{00000000-0005-0000-0000-0000B8020000}"/>
    <cellStyle name="60% - Accent3 2" xfId="695" xr:uid="{00000000-0005-0000-0000-0000B9020000}"/>
    <cellStyle name="60% - Accent3 2 2" xfId="696" xr:uid="{00000000-0005-0000-0000-0000BA020000}"/>
    <cellStyle name="60% - Accent3 2 2 2" xfId="697" xr:uid="{00000000-0005-0000-0000-0000BB020000}"/>
    <cellStyle name="60% - Accent3 2 3" xfId="698" xr:uid="{00000000-0005-0000-0000-0000BC020000}"/>
    <cellStyle name="60% - Accent3 2 4" xfId="699" xr:uid="{00000000-0005-0000-0000-0000BD020000}"/>
    <cellStyle name="60% - Accent3 2 5" xfId="700" xr:uid="{00000000-0005-0000-0000-0000BE020000}"/>
    <cellStyle name="60% - Accent3 2 6" xfId="701" xr:uid="{00000000-0005-0000-0000-0000BF020000}"/>
    <cellStyle name="60% - Accent3 3" xfId="702" xr:uid="{00000000-0005-0000-0000-0000C0020000}"/>
    <cellStyle name="60% - Accent3 3 2" xfId="703" xr:uid="{00000000-0005-0000-0000-0000C1020000}"/>
    <cellStyle name="60% - Accent3 3 3" xfId="704" xr:uid="{00000000-0005-0000-0000-0000C2020000}"/>
    <cellStyle name="60% - Accent3 3 4" xfId="705" xr:uid="{00000000-0005-0000-0000-0000C3020000}"/>
    <cellStyle name="60% - Accent3 4" xfId="706" xr:uid="{00000000-0005-0000-0000-0000C4020000}"/>
    <cellStyle name="60% - Accent3 5" xfId="707" xr:uid="{00000000-0005-0000-0000-0000C5020000}"/>
    <cellStyle name="60% - Accent3 6" xfId="708" xr:uid="{00000000-0005-0000-0000-0000C6020000}"/>
    <cellStyle name="60% - Accent4 2" xfId="709" xr:uid="{00000000-0005-0000-0000-0000C7020000}"/>
    <cellStyle name="60% - Accent4 2 2" xfId="710" xr:uid="{00000000-0005-0000-0000-0000C8020000}"/>
    <cellStyle name="60% - Accent4 2 2 2" xfId="711" xr:uid="{00000000-0005-0000-0000-0000C9020000}"/>
    <cellStyle name="60% - Accent4 2 3" xfId="712" xr:uid="{00000000-0005-0000-0000-0000CA020000}"/>
    <cellStyle name="60% - Accent4 2 4" xfId="713" xr:uid="{00000000-0005-0000-0000-0000CB020000}"/>
    <cellStyle name="60% - Accent4 2 5" xfId="714" xr:uid="{00000000-0005-0000-0000-0000CC020000}"/>
    <cellStyle name="60% - Accent4 2 6" xfId="715" xr:uid="{00000000-0005-0000-0000-0000CD020000}"/>
    <cellStyle name="60% - Accent4 3" xfId="716" xr:uid="{00000000-0005-0000-0000-0000CE020000}"/>
    <cellStyle name="60% - Accent4 3 2" xfId="717" xr:uid="{00000000-0005-0000-0000-0000CF020000}"/>
    <cellStyle name="60% - Accent4 3 3" xfId="718" xr:uid="{00000000-0005-0000-0000-0000D0020000}"/>
    <cellStyle name="60% - Accent4 3 4" xfId="719" xr:uid="{00000000-0005-0000-0000-0000D1020000}"/>
    <cellStyle name="60% - Accent4 4" xfId="720" xr:uid="{00000000-0005-0000-0000-0000D2020000}"/>
    <cellStyle name="60% - Accent4 5" xfId="721" xr:uid="{00000000-0005-0000-0000-0000D3020000}"/>
    <cellStyle name="60% - Accent4 6" xfId="722" xr:uid="{00000000-0005-0000-0000-0000D4020000}"/>
    <cellStyle name="60% - Accent5 2" xfId="723" xr:uid="{00000000-0005-0000-0000-0000D5020000}"/>
    <cellStyle name="60% - Accent5 2 2" xfId="724" xr:uid="{00000000-0005-0000-0000-0000D6020000}"/>
    <cellStyle name="60% - Accent5 2 2 2" xfId="725" xr:uid="{00000000-0005-0000-0000-0000D7020000}"/>
    <cellStyle name="60% - Accent5 2 3" xfId="726" xr:uid="{00000000-0005-0000-0000-0000D8020000}"/>
    <cellStyle name="60% - Accent5 2 4" xfId="727" xr:uid="{00000000-0005-0000-0000-0000D9020000}"/>
    <cellStyle name="60% - Accent5 3" xfId="728" xr:uid="{00000000-0005-0000-0000-0000DA020000}"/>
    <cellStyle name="60% - Accent5 3 2" xfId="729" xr:uid="{00000000-0005-0000-0000-0000DB020000}"/>
    <cellStyle name="60% - Accent5 3 3" xfId="730" xr:uid="{00000000-0005-0000-0000-0000DC020000}"/>
    <cellStyle name="60% - Accent5 3 4" xfId="731" xr:uid="{00000000-0005-0000-0000-0000DD020000}"/>
    <cellStyle name="60% - Accent6 2" xfId="732" xr:uid="{00000000-0005-0000-0000-0000DE020000}"/>
    <cellStyle name="60% - Accent6 2 2" xfId="733" xr:uid="{00000000-0005-0000-0000-0000DF020000}"/>
    <cellStyle name="60% - Accent6 2 2 2" xfId="734" xr:uid="{00000000-0005-0000-0000-0000E0020000}"/>
    <cellStyle name="60% - Accent6 2 3" xfId="735" xr:uid="{00000000-0005-0000-0000-0000E1020000}"/>
    <cellStyle name="60% - Accent6 2 4" xfId="736" xr:uid="{00000000-0005-0000-0000-0000E2020000}"/>
    <cellStyle name="60% - Accent6 2 5" xfId="737" xr:uid="{00000000-0005-0000-0000-0000E3020000}"/>
    <cellStyle name="60% - Accent6 2 6" xfId="738" xr:uid="{00000000-0005-0000-0000-0000E4020000}"/>
    <cellStyle name="60% - Accent6 3" xfId="739" xr:uid="{00000000-0005-0000-0000-0000E5020000}"/>
    <cellStyle name="60% - Accent6 3 2" xfId="740" xr:uid="{00000000-0005-0000-0000-0000E6020000}"/>
    <cellStyle name="60% - Accent6 3 3" xfId="741" xr:uid="{00000000-0005-0000-0000-0000E7020000}"/>
    <cellStyle name="60% - Accent6 3 4" xfId="742" xr:uid="{00000000-0005-0000-0000-0000E8020000}"/>
    <cellStyle name="60% - Accent6 4" xfId="743" xr:uid="{00000000-0005-0000-0000-0000E9020000}"/>
    <cellStyle name="60% - Accent6 5" xfId="744" xr:uid="{00000000-0005-0000-0000-0000EA020000}"/>
    <cellStyle name="60% - Accent6 6" xfId="745" xr:uid="{00000000-0005-0000-0000-0000EB020000}"/>
    <cellStyle name="Accent1 - 20%" xfId="746" xr:uid="{00000000-0005-0000-0000-0000EC020000}"/>
    <cellStyle name="Accent1 - 20% 2" xfId="747" xr:uid="{00000000-0005-0000-0000-0000ED020000}"/>
    <cellStyle name="Accent1 - 40%" xfId="748" xr:uid="{00000000-0005-0000-0000-0000EE020000}"/>
    <cellStyle name="Accent1 - 40% 2" xfId="749" xr:uid="{00000000-0005-0000-0000-0000EF020000}"/>
    <cellStyle name="Accent1 - 60%" xfId="750" xr:uid="{00000000-0005-0000-0000-0000F0020000}"/>
    <cellStyle name="Accent1 2" xfId="751" xr:uid="{00000000-0005-0000-0000-0000F1020000}"/>
    <cellStyle name="Accent1 2 2" xfId="752" xr:uid="{00000000-0005-0000-0000-0000F2020000}"/>
    <cellStyle name="Accent1 2 2 2" xfId="753" xr:uid="{00000000-0005-0000-0000-0000F3020000}"/>
    <cellStyle name="Accent1 2 3" xfId="754" xr:uid="{00000000-0005-0000-0000-0000F4020000}"/>
    <cellStyle name="Accent1 2 4" xfId="755" xr:uid="{00000000-0005-0000-0000-0000F5020000}"/>
    <cellStyle name="Accent1 3" xfId="756" xr:uid="{00000000-0005-0000-0000-0000F6020000}"/>
    <cellStyle name="Accent1 3 2" xfId="757" xr:uid="{00000000-0005-0000-0000-0000F7020000}"/>
    <cellStyle name="Accent1 3 3" xfId="758" xr:uid="{00000000-0005-0000-0000-0000F8020000}"/>
    <cellStyle name="Accent1 3 4" xfId="759" xr:uid="{00000000-0005-0000-0000-0000F9020000}"/>
    <cellStyle name="Accent1 3 5" xfId="760" xr:uid="{00000000-0005-0000-0000-0000FA020000}"/>
    <cellStyle name="Accent1 4" xfId="761" xr:uid="{00000000-0005-0000-0000-0000FB020000}"/>
    <cellStyle name="Accent1 5" xfId="762" xr:uid="{00000000-0005-0000-0000-0000FC020000}"/>
    <cellStyle name="Accent2 - 20%" xfId="763" xr:uid="{00000000-0005-0000-0000-0000FD020000}"/>
    <cellStyle name="Accent2 - 20% 2" xfId="764" xr:uid="{00000000-0005-0000-0000-0000FE020000}"/>
    <cellStyle name="Accent2 - 40%" xfId="765" xr:uid="{00000000-0005-0000-0000-0000FF020000}"/>
    <cellStyle name="Accent2 - 40% 2" xfId="766" xr:uid="{00000000-0005-0000-0000-000000030000}"/>
    <cellStyle name="Accent2 - 60%" xfId="767" xr:uid="{00000000-0005-0000-0000-000001030000}"/>
    <cellStyle name="Accent2 2" xfId="768" xr:uid="{00000000-0005-0000-0000-000002030000}"/>
    <cellStyle name="Accent2 2 2" xfId="769" xr:uid="{00000000-0005-0000-0000-000003030000}"/>
    <cellStyle name="Accent2 2 2 2" xfId="770" xr:uid="{00000000-0005-0000-0000-000004030000}"/>
    <cellStyle name="Accent2 2 3" xfId="771" xr:uid="{00000000-0005-0000-0000-000005030000}"/>
    <cellStyle name="Accent2 2 4" xfId="772" xr:uid="{00000000-0005-0000-0000-000006030000}"/>
    <cellStyle name="Accent2 3" xfId="773" xr:uid="{00000000-0005-0000-0000-000007030000}"/>
    <cellStyle name="Accent2 3 2" xfId="774" xr:uid="{00000000-0005-0000-0000-000008030000}"/>
    <cellStyle name="Accent2 3 3" xfId="775" xr:uid="{00000000-0005-0000-0000-000009030000}"/>
    <cellStyle name="Accent2 3 4" xfId="776" xr:uid="{00000000-0005-0000-0000-00000A030000}"/>
    <cellStyle name="Accent2 3 5" xfId="777" xr:uid="{00000000-0005-0000-0000-00000B030000}"/>
    <cellStyle name="Accent2 4" xfId="778" xr:uid="{00000000-0005-0000-0000-00000C030000}"/>
    <cellStyle name="Accent2 5" xfId="779" xr:uid="{00000000-0005-0000-0000-00000D030000}"/>
    <cellStyle name="Accent3 - 20%" xfId="780" xr:uid="{00000000-0005-0000-0000-00000E030000}"/>
    <cellStyle name="Accent3 - 20% 2" xfId="781" xr:uid="{00000000-0005-0000-0000-00000F030000}"/>
    <cellStyle name="Accent3 - 40%" xfId="782" xr:uid="{00000000-0005-0000-0000-000010030000}"/>
    <cellStyle name="Accent3 - 40% 2" xfId="783" xr:uid="{00000000-0005-0000-0000-000011030000}"/>
    <cellStyle name="Accent3 - 60%" xfId="784" xr:uid="{00000000-0005-0000-0000-000012030000}"/>
    <cellStyle name="Accent3 2" xfId="785" xr:uid="{00000000-0005-0000-0000-000013030000}"/>
    <cellStyle name="Accent3 2 2" xfId="786" xr:uid="{00000000-0005-0000-0000-000014030000}"/>
    <cellStyle name="Accent3 2 2 2" xfId="787" xr:uid="{00000000-0005-0000-0000-000015030000}"/>
    <cellStyle name="Accent3 2 3" xfId="788" xr:uid="{00000000-0005-0000-0000-000016030000}"/>
    <cellStyle name="Accent3 2 4" xfId="789" xr:uid="{00000000-0005-0000-0000-000017030000}"/>
    <cellStyle name="Accent3 3" xfId="790" xr:uid="{00000000-0005-0000-0000-000018030000}"/>
    <cellStyle name="Accent3 3 2" xfId="791" xr:uid="{00000000-0005-0000-0000-000019030000}"/>
    <cellStyle name="Accent3 3 3" xfId="792" xr:uid="{00000000-0005-0000-0000-00001A030000}"/>
    <cellStyle name="Accent3 3 4" xfId="793" xr:uid="{00000000-0005-0000-0000-00001B030000}"/>
    <cellStyle name="Accent3 3 5" xfId="794" xr:uid="{00000000-0005-0000-0000-00001C030000}"/>
    <cellStyle name="Accent3 4" xfId="795" xr:uid="{00000000-0005-0000-0000-00001D030000}"/>
    <cellStyle name="Accent3 5" xfId="796" xr:uid="{00000000-0005-0000-0000-00001E030000}"/>
    <cellStyle name="Accent4 - 20%" xfId="797" xr:uid="{00000000-0005-0000-0000-00001F030000}"/>
    <cellStyle name="Accent4 - 20% 2" xfId="798" xr:uid="{00000000-0005-0000-0000-000020030000}"/>
    <cellStyle name="Accent4 - 40%" xfId="799" xr:uid="{00000000-0005-0000-0000-000021030000}"/>
    <cellStyle name="Accent4 - 40% 2" xfId="800" xr:uid="{00000000-0005-0000-0000-000022030000}"/>
    <cellStyle name="Accent4 - 60%" xfId="801" xr:uid="{00000000-0005-0000-0000-000023030000}"/>
    <cellStyle name="Accent4 2" xfId="802" xr:uid="{00000000-0005-0000-0000-000024030000}"/>
    <cellStyle name="Accent4 2 2" xfId="803" xr:uid="{00000000-0005-0000-0000-000025030000}"/>
    <cellStyle name="Accent4 2 2 2" xfId="804" xr:uid="{00000000-0005-0000-0000-000026030000}"/>
    <cellStyle name="Accent4 2 3" xfId="805" xr:uid="{00000000-0005-0000-0000-000027030000}"/>
    <cellStyle name="Accent4 2 4" xfId="806" xr:uid="{00000000-0005-0000-0000-000028030000}"/>
    <cellStyle name="Accent4 3" xfId="807" xr:uid="{00000000-0005-0000-0000-000029030000}"/>
    <cellStyle name="Accent4 3 2" xfId="808" xr:uid="{00000000-0005-0000-0000-00002A030000}"/>
    <cellStyle name="Accent4 3 3" xfId="809" xr:uid="{00000000-0005-0000-0000-00002B030000}"/>
    <cellStyle name="Accent4 3 4" xfId="810" xr:uid="{00000000-0005-0000-0000-00002C030000}"/>
    <cellStyle name="Accent4 3 5" xfId="811" xr:uid="{00000000-0005-0000-0000-00002D030000}"/>
    <cellStyle name="Accent4 4" xfId="812" xr:uid="{00000000-0005-0000-0000-00002E030000}"/>
    <cellStyle name="Accent4 5" xfId="813" xr:uid="{00000000-0005-0000-0000-00002F030000}"/>
    <cellStyle name="Accent5 - 20%" xfId="814" xr:uid="{00000000-0005-0000-0000-000030030000}"/>
    <cellStyle name="Accent5 - 20% 2" xfId="815" xr:uid="{00000000-0005-0000-0000-000031030000}"/>
    <cellStyle name="Accent5 - 40%" xfId="816" xr:uid="{00000000-0005-0000-0000-000032030000}"/>
    <cellStyle name="Accent5 - 40% 2" xfId="817" xr:uid="{00000000-0005-0000-0000-000033030000}"/>
    <cellStyle name="Accent5 - 60%" xfId="818" xr:uid="{00000000-0005-0000-0000-000034030000}"/>
    <cellStyle name="Accent5 2" xfId="819" xr:uid="{00000000-0005-0000-0000-000035030000}"/>
    <cellStyle name="Accent5 2 2" xfId="820" xr:uid="{00000000-0005-0000-0000-000036030000}"/>
    <cellStyle name="Accent5 2 2 2" xfId="821" xr:uid="{00000000-0005-0000-0000-000037030000}"/>
    <cellStyle name="Accent5 2 3" xfId="822" xr:uid="{00000000-0005-0000-0000-000038030000}"/>
    <cellStyle name="Accent5 2 4" xfId="823" xr:uid="{00000000-0005-0000-0000-000039030000}"/>
    <cellStyle name="Accent5 3" xfId="824" xr:uid="{00000000-0005-0000-0000-00003A030000}"/>
    <cellStyle name="Accent5 3 2" xfId="825" xr:uid="{00000000-0005-0000-0000-00003B030000}"/>
    <cellStyle name="Accent5 3 3" xfId="826" xr:uid="{00000000-0005-0000-0000-00003C030000}"/>
    <cellStyle name="Accent5 3 4" xfId="827" xr:uid="{00000000-0005-0000-0000-00003D030000}"/>
    <cellStyle name="Accent5 3 5" xfId="828" xr:uid="{00000000-0005-0000-0000-00003E030000}"/>
    <cellStyle name="Accent5 4" xfId="829" xr:uid="{00000000-0005-0000-0000-00003F030000}"/>
    <cellStyle name="Accent5 5" xfId="830" xr:uid="{00000000-0005-0000-0000-000040030000}"/>
    <cellStyle name="Accent6 - 20%" xfId="831" xr:uid="{00000000-0005-0000-0000-000041030000}"/>
    <cellStyle name="Accent6 - 20% 2" xfId="832" xr:uid="{00000000-0005-0000-0000-000042030000}"/>
    <cellStyle name="Accent6 - 40%" xfId="833" xr:uid="{00000000-0005-0000-0000-000043030000}"/>
    <cellStyle name="Accent6 - 40% 2" xfId="834" xr:uid="{00000000-0005-0000-0000-000044030000}"/>
    <cellStyle name="Accent6 - 60%" xfId="835" xr:uid="{00000000-0005-0000-0000-000045030000}"/>
    <cellStyle name="Accent6 2" xfId="836" xr:uid="{00000000-0005-0000-0000-000046030000}"/>
    <cellStyle name="Accent6 2 2" xfId="837" xr:uid="{00000000-0005-0000-0000-000047030000}"/>
    <cellStyle name="Accent6 2 2 2" xfId="838" xr:uid="{00000000-0005-0000-0000-000048030000}"/>
    <cellStyle name="Accent6 2 3" xfId="839" xr:uid="{00000000-0005-0000-0000-000049030000}"/>
    <cellStyle name="Accent6 2 4" xfId="840" xr:uid="{00000000-0005-0000-0000-00004A030000}"/>
    <cellStyle name="Accent6 3" xfId="841" xr:uid="{00000000-0005-0000-0000-00004B030000}"/>
    <cellStyle name="Accent6 3 2" xfId="842" xr:uid="{00000000-0005-0000-0000-00004C030000}"/>
    <cellStyle name="Accent6 3 3" xfId="843" xr:uid="{00000000-0005-0000-0000-00004D030000}"/>
    <cellStyle name="Accent6 3 4" xfId="844" xr:uid="{00000000-0005-0000-0000-00004E030000}"/>
    <cellStyle name="Accent6 3 5" xfId="845" xr:uid="{00000000-0005-0000-0000-00004F030000}"/>
    <cellStyle name="Accent6 4" xfId="846" xr:uid="{00000000-0005-0000-0000-000050030000}"/>
    <cellStyle name="Accent6 5" xfId="847" xr:uid="{00000000-0005-0000-0000-000051030000}"/>
    <cellStyle name="Bad 1" xfId="848" xr:uid="{00000000-0005-0000-0000-000052030000}"/>
    <cellStyle name="Bad 2" xfId="849" xr:uid="{00000000-0005-0000-0000-000053030000}"/>
    <cellStyle name="Bad 2 2" xfId="850" xr:uid="{00000000-0005-0000-0000-000054030000}"/>
    <cellStyle name="Bad 2 2 2" xfId="851" xr:uid="{00000000-0005-0000-0000-000055030000}"/>
    <cellStyle name="Bad 2 3" xfId="852" xr:uid="{00000000-0005-0000-0000-000056030000}"/>
    <cellStyle name="Bad 2 4" xfId="853" xr:uid="{00000000-0005-0000-0000-000057030000}"/>
    <cellStyle name="Bad 3" xfId="854" xr:uid="{00000000-0005-0000-0000-000058030000}"/>
    <cellStyle name="Bad 3 2" xfId="855" xr:uid="{00000000-0005-0000-0000-000059030000}"/>
    <cellStyle name="Bad 3 3" xfId="856" xr:uid="{00000000-0005-0000-0000-00005A030000}"/>
    <cellStyle name="Bad 3 4" xfId="857" xr:uid="{00000000-0005-0000-0000-00005B030000}"/>
    <cellStyle name="Bad 3 5" xfId="858" xr:uid="{00000000-0005-0000-0000-00005C030000}"/>
    <cellStyle name="Bad 4" xfId="859" xr:uid="{00000000-0005-0000-0000-00005D030000}"/>
    <cellStyle name="Calculation 2" xfId="860" xr:uid="{00000000-0005-0000-0000-00005E030000}"/>
    <cellStyle name="Calculation 2 10" xfId="861" xr:uid="{00000000-0005-0000-0000-00005F030000}"/>
    <cellStyle name="Calculation 2 10 2" xfId="862" xr:uid="{00000000-0005-0000-0000-000060030000}"/>
    <cellStyle name="Calculation 2 10 2 2" xfId="863" xr:uid="{00000000-0005-0000-0000-000061030000}"/>
    <cellStyle name="Calculation 2 10 2 3" xfId="864" xr:uid="{00000000-0005-0000-0000-000062030000}"/>
    <cellStyle name="Calculation 2 10 2 4" xfId="865" xr:uid="{00000000-0005-0000-0000-000063030000}"/>
    <cellStyle name="Calculation 2 10 2 5" xfId="866" xr:uid="{00000000-0005-0000-0000-000064030000}"/>
    <cellStyle name="Calculation 2 10 2 6" xfId="867" xr:uid="{00000000-0005-0000-0000-000065030000}"/>
    <cellStyle name="Calculation 2 10 3" xfId="868" xr:uid="{00000000-0005-0000-0000-000066030000}"/>
    <cellStyle name="Calculation 2 10 3 2" xfId="869" xr:uid="{00000000-0005-0000-0000-000067030000}"/>
    <cellStyle name="Calculation 2 10 3 3" xfId="870" xr:uid="{00000000-0005-0000-0000-000068030000}"/>
    <cellStyle name="Calculation 2 10 4" xfId="871" xr:uid="{00000000-0005-0000-0000-000069030000}"/>
    <cellStyle name="Calculation 2 10 4 2" xfId="872" xr:uid="{00000000-0005-0000-0000-00006A030000}"/>
    <cellStyle name="Calculation 2 10 4 3" xfId="873" xr:uid="{00000000-0005-0000-0000-00006B030000}"/>
    <cellStyle name="Calculation 2 10 5" xfId="874" xr:uid="{00000000-0005-0000-0000-00006C030000}"/>
    <cellStyle name="Calculation 2 10 5 2" xfId="875" xr:uid="{00000000-0005-0000-0000-00006D030000}"/>
    <cellStyle name="Calculation 2 10 5 3" xfId="876" xr:uid="{00000000-0005-0000-0000-00006E030000}"/>
    <cellStyle name="Calculation 2 10 6" xfId="877" xr:uid="{00000000-0005-0000-0000-00006F030000}"/>
    <cellStyle name="Calculation 2 10 6 2" xfId="878" xr:uid="{00000000-0005-0000-0000-000070030000}"/>
    <cellStyle name="Calculation 2 10 6 3" xfId="879" xr:uid="{00000000-0005-0000-0000-000071030000}"/>
    <cellStyle name="Calculation 2 10 7" xfId="880" xr:uid="{00000000-0005-0000-0000-000072030000}"/>
    <cellStyle name="Calculation 2 10 8" xfId="881" xr:uid="{00000000-0005-0000-0000-000073030000}"/>
    <cellStyle name="Calculation 2 11" xfId="882" xr:uid="{00000000-0005-0000-0000-000074030000}"/>
    <cellStyle name="Calculation 2 11 2" xfId="883" xr:uid="{00000000-0005-0000-0000-000075030000}"/>
    <cellStyle name="Calculation 2 11 2 2" xfId="884" xr:uid="{00000000-0005-0000-0000-000076030000}"/>
    <cellStyle name="Calculation 2 11 2 3" xfId="885" xr:uid="{00000000-0005-0000-0000-000077030000}"/>
    <cellStyle name="Calculation 2 11 2 4" xfId="886" xr:uid="{00000000-0005-0000-0000-000078030000}"/>
    <cellStyle name="Calculation 2 11 2 5" xfId="887" xr:uid="{00000000-0005-0000-0000-000079030000}"/>
    <cellStyle name="Calculation 2 11 2 6" xfId="888" xr:uid="{00000000-0005-0000-0000-00007A030000}"/>
    <cellStyle name="Calculation 2 11 3" xfId="889" xr:uid="{00000000-0005-0000-0000-00007B030000}"/>
    <cellStyle name="Calculation 2 11 3 2" xfId="890" xr:uid="{00000000-0005-0000-0000-00007C030000}"/>
    <cellStyle name="Calculation 2 11 3 3" xfId="891" xr:uid="{00000000-0005-0000-0000-00007D030000}"/>
    <cellStyle name="Calculation 2 11 4" xfId="892" xr:uid="{00000000-0005-0000-0000-00007E030000}"/>
    <cellStyle name="Calculation 2 11 4 2" xfId="893" xr:uid="{00000000-0005-0000-0000-00007F030000}"/>
    <cellStyle name="Calculation 2 11 4 3" xfId="894" xr:uid="{00000000-0005-0000-0000-000080030000}"/>
    <cellStyle name="Calculation 2 11 5" xfId="895" xr:uid="{00000000-0005-0000-0000-000081030000}"/>
    <cellStyle name="Calculation 2 11 5 2" xfId="896" xr:uid="{00000000-0005-0000-0000-000082030000}"/>
    <cellStyle name="Calculation 2 11 5 3" xfId="897" xr:uid="{00000000-0005-0000-0000-000083030000}"/>
    <cellStyle name="Calculation 2 11 6" xfId="898" xr:uid="{00000000-0005-0000-0000-000084030000}"/>
    <cellStyle name="Calculation 2 11 6 2" xfId="899" xr:uid="{00000000-0005-0000-0000-000085030000}"/>
    <cellStyle name="Calculation 2 11 6 3" xfId="900" xr:uid="{00000000-0005-0000-0000-000086030000}"/>
    <cellStyle name="Calculation 2 11 7" xfId="901" xr:uid="{00000000-0005-0000-0000-000087030000}"/>
    <cellStyle name="Calculation 2 11 8" xfId="902" xr:uid="{00000000-0005-0000-0000-000088030000}"/>
    <cellStyle name="Calculation 2 12" xfId="903" xr:uid="{00000000-0005-0000-0000-000089030000}"/>
    <cellStyle name="Calculation 2 12 2" xfId="904" xr:uid="{00000000-0005-0000-0000-00008A030000}"/>
    <cellStyle name="Calculation 2 12 2 2" xfId="905" xr:uid="{00000000-0005-0000-0000-00008B030000}"/>
    <cellStyle name="Calculation 2 12 2 3" xfId="906" xr:uid="{00000000-0005-0000-0000-00008C030000}"/>
    <cellStyle name="Calculation 2 12 2 4" xfId="907" xr:uid="{00000000-0005-0000-0000-00008D030000}"/>
    <cellStyle name="Calculation 2 12 2 5" xfId="908" xr:uid="{00000000-0005-0000-0000-00008E030000}"/>
    <cellStyle name="Calculation 2 12 2 6" xfId="909" xr:uid="{00000000-0005-0000-0000-00008F030000}"/>
    <cellStyle name="Calculation 2 12 3" xfId="910" xr:uid="{00000000-0005-0000-0000-000090030000}"/>
    <cellStyle name="Calculation 2 12 3 2" xfId="911" xr:uid="{00000000-0005-0000-0000-000091030000}"/>
    <cellStyle name="Calculation 2 12 3 3" xfId="912" xr:uid="{00000000-0005-0000-0000-000092030000}"/>
    <cellStyle name="Calculation 2 12 4" xfId="913" xr:uid="{00000000-0005-0000-0000-000093030000}"/>
    <cellStyle name="Calculation 2 12 4 2" xfId="914" xr:uid="{00000000-0005-0000-0000-000094030000}"/>
    <cellStyle name="Calculation 2 12 4 3" xfId="915" xr:uid="{00000000-0005-0000-0000-000095030000}"/>
    <cellStyle name="Calculation 2 12 5" xfId="916" xr:uid="{00000000-0005-0000-0000-000096030000}"/>
    <cellStyle name="Calculation 2 12 5 2" xfId="917" xr:uid="{00000000-0005-0000-0000-000097030000}"/>
    <cellStyle name="Calculation 2 12 5 3" xfId="918" xr:uid="{00000000-0005-0000-0000-000098030000}"/>
    <cellStyle name="Calculation 2 12 6" xfId="919" xr:uid="{00000000-0005-0000-0000-000099030000}"/>
    <cellStyle name="Calculation 2 12 6 2" xfId="920" xr:uid="{00000000-0005-0000-0000-00009A030000}"/>
    <cellStyle name="Calculation 2 12 6 3" xfId="921" xr:uid="{00000000-0005-0000-0000-00009B030000}"/>
    <cellStyle name="Calculation 2 12 7" xfId="922" xr:uid="{00000000-0005-0000-0000-00009C030000}"/>
    <cellStyle name="Calculation 2 12 8" xfId="923" xr:uid="{00000000-0005-0000-0000-00009D030000}"/>
    <cellStyle name="Calculation 2 13" xfId="924" xr:uid="{00000000-0005-0000-0000-00009E030000}"/>
    <cellStyle name="Calculation 2 13 2" xfId="925" xr:uid="{00000000-0005-0000-0000-00009F030000}"/>
    <cellStyle name="Calculation 2 13 2 2" xfId="926" xr:uid="{00000000-0005-0000-0000-0000A0030000}"/>
    <cellStyle name="Calculation 2 13 2 3" xfId="927" xr:uid="{00000000-0005-0000-0000-0000A1030000}"/>
    <cellStyle name="Calculation 2 13 2 4" xfId="928" xr:uid="{00000000-0005-0000-0000-0000A2030000}"/>
    <cellStyle name="Calculation 2 13 2 5" xfId="929" xr:uid="{00000000-0005-0000-0000-0000A3030000}"/>
    <cellStyle name="Calculation 2 13 2 6" xfId="930" xr:uid="{00000000-0005-0000-0000-0000A4030000}"/>
    <cellStyle name="Calculation 2 13 3" xfId="931" xr:uid="{00000000-0005-0000-0000-0000A5030000}"/>
    <cellStyle name="Calculation 2 13 3 2" xfId="932" xr:uid="{00000000-0005-0000-0000-0000A6030000}"/>
    <cellStyle name="Calculation 2 13 3 3" xfId="933" xr:uid="{00000000-0005-0000-0000-0000A7030000}"/>
    <cellStyle name="Calculation 2 13 4" xfId="934" xr:uid="{00000000-0005-0000-0000-0000A8030000}"/>
    <cellStyle name="Calculation 2 13 4 2" xfId="935" xr:uid="{00000000-0005-0000-0000-0000A9030000}"/>
    <cellStyle name="Calculation 2 13 4 3" xfId="936" xr:uid="{00000000-0005-0000-0000-0000AA030000}"/>
    <cellStyle name="Calculation 2 13 5" xfId="937" xr:uid="{00000000-0005-0000-0000-0000AB030000}"/>
    <cellStyle name="Calculation 2 13 5 2" xfId="938" xr:uid="{00000000-0005-0000-0000-0000AC030000}"/>
    <cellStyle name="Calculation 2 13 5 3" xfId="939" xr:uid="{00000000-0005-0000-0000-0000AD030000}"/>
    <cellStyle name="Calculation 2 13 6" xfId="940" xr:uid="{00000000-0005-0000-0000-0000AE030000}"/>
    <cellStyle name="Calculation 2 13 6 2" xfId="941" xr:uid="{00000000-0005-0000-0000-0000AF030000}"/>
    <cellStyle name="Calculation 2 13 6 3" xfId="942" xr:uid="{00000000-0005-0000-0000-0000B0030000}"/>
    <cellStyle name="Calculation 2 13 7" xfId="943" xr:uid="{00000000-0005-0000-0000-0000B1030000}"/>
    <cellStyle name="Calculation 2 13 8" xfId="944" xr:uid="{00000000-0005-0000-0000-0000B2030000}"/>
    <cellStyle name="Calculation 2 14" xfId="945" xr:uid="{00000000-0005-0000-0000-0000B3030000}"/>
    <cellStyle name="Calculation 2 14 2" xfId="946" xr:uid="{00000000-0005-0000-0000-0000B4030000}"/>
    <cellStyle name="Calculation 2 14 2 2" xfId="947" xr:uid="{00000000-0005-0000-0000-0000B5030000}"/>
    <cellStyle name="Calculation 2 14 2 3" xfId="948" xr:uid="{00000000-0005-0000-0000-0000B6030000}"/>
    <cellStyle name="Calculation 2 14 2 4" xfId="949" xr:uid="{00000000-0005-0000-0000-0000B7030000}"/>
    <cellStyle name="Calculation 2 14 2 5" xfId="950" xr:uid="{00000000-0005-0000-0000-0000B8030000}"/>
    <cellStyle name="Calculation 2 14 2 6" xfId="951" xr:uid="{00000000-0005-0000-0000-0000B9030000}"/>
    <cellStyle name="Calculation 2 14 3" xfId="952" xr:uid="{00000000-0005-0000-0000-0000BA030000}"/>
    <cellStyle name="Calculation 2 14 3 2" xfId="953" xr:uid="{00000000-0005-0000-0000-0000BB030000}"/>
    <cellStyle name="Calculation 2 14 3 3" xfId="954" xr:uid="{00000000-0005-0000-0000-0000BC030000}"/>
    <cellStyle name="Calculation 2 14 4" xfId="955" xr:uid="{00000000-0005-0000-0000-0000BD030000}"/>
    <cellStyle name="Calculation 2 14 4 2" xfId="956" xr:uid="{00000000-0005-0000-0000-0000BE030000}"/>
    <cellStyle name="Calculation 2 14 4 3" xfId="957" xr:uid="{00000000-0005-0000-0000-0000BF030000}"/>
    <cellStyle name="Calculation 2 14 5" xfId="958" xr:uid="{00000000-0005-0000-0000-0000C0030000}"/>
    <cellStyle name="Calculation 2 14 5 2" xfId="959" xr:uid="{00000000-0005-0000-0000-0000C1030000}"/>
    <cellStyle name="Calculation 2 14 5 3" xfId="960" xr:uid="{00000000-0005-0000-0000-0000C2030000}"/>
    <cellStyle name="Calculation 2 14 6" xfId="961" xr:uid="{00000000-0005-0000-0000-0000C3030000}"/>
    <cellStyle name="Calculation 2 14 6 2" xfId="962" xr:uid="{00000000-0005-0000-0000-0000C4030000}"/>
    <cellStyle name="Calculation 2 14 6 3" xfId="963" xr:uid="{00000000-0005-0000-0000-0000C5030000}"/>
    <cellStyle name="Calculation 2 14 7" xfId="964" xr:uid="{00000000-0005-0000-0000-0000C6030000}"/>
    <cellStyle name="Calculation 2 14 8" xfId="965" xr:uid="{00000000-0005-0000-0000-0000C7030000}"/>
    <cellStyle name="Calculation 2 15" xfId="966" xr:uid="{00000000-0005-0000-0000-0000C8030000}"/>
    <cellStyle name="Calculation 2 15 2" xfId="967" xr:uid="{00000000-0005-0000-0000-0000C9030000}"/>
    <cellStyle name="Calculation 2 15 2 2" xfId="968" xr:uid="{00000000-0005-0000-0000-0000CA030000}"/>
    <cellStyle name="Calculation 2 15 2 3" xfId="969" xr:uid="{00000000-0005-0000-0000-0000CB030000}"/>
    <cellStyle name="Calculation 2 15 2 4" xfId="970" xr:uid="{00000000-0005-0000-0000-0000CC030000}"/>
    <cellStyle name="Calculation 2 15 2 5" xfId="971" xr:uid="{00000000-0005-0000-0000-0000CD030000}"/>
    <cellStyle name="Calculation 2 15 2 6" xfId="972" xr:uid="{00000000-0005-0000-0000-0000CE030000}"/>
    <cellStyle name="Calculation 2 15 3" xfId="973" xr:uid="{00000000-0005-0000-0000-0000CF030000}"/>
    <cellStyle name="Calculation 2 15 3 2" xfId="974" xr:uid="{00000000-0005-0000-0000-0000D0030000}"/>
    <cellStyle name="Calculation 2 15 3 3" xfId="975" xr:uid="{00000000-0005-0000-0000-0000D1030000}"/>
    <cellStyle name="Calculation 2 15 4" xfId="976" xr:uid="{00000000-0005-0000-0000-0000D2030000}"/>
    <cellStyle name="Calculation 2 15 4 2" xfId="977" xr:uid="{00000000-0005-0000-0000-0000D3030000}"/>
    <cellStyle name="Calculation 2 15 4 3" xfId="978" xr:uid="{00000000-0005-0000-0000-0000D4030000}"/>
    <cellStyle name="Calculation 2 15 5" xfId="979" xr:uid="{00000000-0005-0000-0000-0000D5030000}"/>
    <cellStyle name="Calculation 2 15 5 2" xfId="980" xr:uid="{00000000-0005-0000-0000-0000D6030000}"/>
    <cellStyle name="Calculation 2 15 5 3" xfId="981" xr:uid="{00000000-0005-0000-0000-0000D7030000}"/>
    <cellStyle name="Calculation 2 15 6" xfId="982" xr:uid="{00000000-0005-0000-0000-0000D8030000}"/>
    <cellStyle name="Calculation 2 15 6 2" xfId="983" xr:uid="{00000000-0005-0000-0000-0000D9030000}"/>
    <cellStyle name="Calculation 2 15 6 3" xfId="984" xr:uid="{00000000-0005-0000-0000-0000DA030000}"/>
    <cellStyle name="Calculation 2 15 7" xfId="985" xr:uid="{00000000-0005-0000-0000-0000DB030000}"/>
    <cellStyle name="Calculation 2 15 8" xfId="986" xr:uid="{00000000-0005-0000-0000-0000DC030000}"/>
    <cellStyle name="Calculation 2 16" xfId="987" xr:uid="{00000000-0005-0000-0000-0000DD030000}"/>
    <cellStyle name="Calculation 2 16 2" xfId="988" xr:uid="{00000000-0005-0000-0000-0000DE030000}"/>
    <cellStyle name="Calculation 2 16 2 2" xfId="989" xr:uid="{00000000-0005-0000-0000-0000DF030000}"/>
    <cellStyle name="Calculation 2 16 2 3" xfId="990" xr:uid="{00000000-0005-0000-0000-0000E0030000}"/>
    <cellStyle name="Calculation 2 16 2 4" xfId="991" xr:uid="{00000000-0005-0000-0000-0000E1030000}"/>
    <cellStyle name="Calculation 2 16 2 5" xfId="992" xr:uid="{00000000-0005-0000-0000-0000E2030000}"/>
    <cellStyle name="Calculation 2 16 2 6" xfId="993" xr:uid="{00000000-0005-0000-0000-0000E3030000}"/>
    <cellStyle name="Calculation 2 16 3" xfId="994" xr:uid="{00000000-0005-0000-0000-0000E4030000}"/>
    <cellStyle name="Calculation 2 16 3 2" xfId="995" xr:uid="{00000000-0005-0000-0000-0000E5030000}"/>
    <cellStyle name="Calculation 2 16 3 3" xfId="996" xr:uid="{00000000-0005-0000-0000-0000E6030000}"/>
    <cellStyle name="Calculation 2 16 4" xfId="997" xr:uid="{00000000-0005-0000-0000-0000E7030000}"/>
    <cellStyle name="Calculation 2 16 4 2" xfId="998" xr:uid="{00000000-0005-0000-0000-0000E8030000}"/>
    <cellStyle name="Calculation 2 16 4 3" xfId="999" xr:uid="{00000000-0005-0000-0000-0000E9030000}"/>
    <cellStyle name="Calculation 2 16 5" xfId="1000" xr:uid="{00000000-0005-0000-0000-0000EA030000}"/>
    <cellStyle name="Calculation 2 16 5 2" xfId="1001" xr:uid="{00000000-0005-0000-0000-0000EB030000}"/>
    <cellStyle name="Calculation 2 16 5 3" xfId="1002" xr:uid="{00000000-0005-0000-0000-0000EC030000}"/>
    <cellStyle name="Calculation 2 16 6" xfId="1003" xr:uid="{00000000-0005-0000-0000-0000ED030000}"/>
    <cellStyle name="Calculation 2 16 6 2" xfId="1004" xr:uid="{00000000-0005-0000-0000-0000EE030000}"/>
    <cellStyle name="Calculation 2 16 6 3" xfId="1005" xr:uid="{00000000-0005-0000-0000-0000EF030000}"/>
    <cellStyle name="Calculation 2 16 7" xfId="1006" xr:uid="{00000000-0005-0000-0000-0000F0030000}"/>
    <cellStyle name="Calculation 2 16 8" xfId="1007" xr:uid="{00000000-0005-0000-0000-0000F1030000}"/>
    <cellStyle name="Calculation 2 17" xfId="1008" xr:uid="{00000000-0005-0000-0000-0000F2030000}"/>
    <cellStyle name="Calculation 2 17 2" xfId="1009" xr:uid="{00000000-0005-0000-0000-0000F3030000}"/>
    <cellStyle name="Calculation 2 17 2 2" xfId="1010" xr:uid="{00000000-0005-0000-0000-0000F4030000}"/>
    <cellStyle name="Calculation 2 17 2 3" xfId="1011" xr:uid="{00000000-0005-0000-0000-0000F5030000}"/>
    <cellStyle name="Calculation 2 17 2 4" xfId="1012" xr:uid="{00000000-0005-0000-0000-0000F6030000}"/>
    <cellStyle name="Calculation 2 17 2 5" xfId="1013" xr:uid="{00000000-0005-0000-0000-0000F7030000}"/>
    <cellStyle name="Calculation 2 17 2 6" xfId="1014" xr:uid="{00000000-0005-0000-0000-0000F8030000}"/>
    <cellStyle name="Calculation 2 17 3" xfId="1015" xr:uid="{00000000-0005-0000-0000-0000F9030000}"/>
    <cellStyle name="Calculation 2 17 3 2" xfId="1016" xr:uid="{00000000-0005-0000-0000-0000FA030000}"/>
    <cellStyle name="Calculation 2 17 3 3" xfId="1017" xr:uid="{00000000-0005-0000-0000-0000FB030000}"/>
    <cellStyle name="Calculation 2 17 4" xfId="1018" xr:uid="{00000000-0005-0000-0000-0000FC030000}"/>
    <cellStyle name="Calculation 2 17 4 2" xfId="1019" xr:uid="{00000000-0005-0000-0000-0000FD030000}"/>
    <cellStyle name="Calculation 2 17 4 3" xfId="1020" xr:uid="{00000000-0005-0000-0000-0000FE030000}"/>
    <cellStyle name="Calculation 2 17 5" xfId="1021" xr:uid="{00000000-0005-0000-0000-0000FF030000}"/>
    <cellStyle name="Calculation 2 17 5 2" xfId="1022" xr:uid="{00000000-0005-0000-0000-000000040000}"/>
    <cellStyle name="Calculation 2 17 5 3" xfId="1023" xr:uid="{00000000-0005-0000-0000-000001040000}"/>
    <cellStyle name="Calculation 2 17 6" xfId="1024" xr:uid="{00000000-0005-0000-0000-000002040000}"/>
    <cellStyle name="Calculation 2 17 6 2" xfId="1025" xr:uid="{00000000-0005-0000-0000-000003040000}"/>
    <cellStyle name="Calculation 2 17 6 3" xfId="1026" xr:uid="{00000000-0005-0000-0000-000004040000}"/>
    <cellStyle name="Calculation 2 17 7" xfId="1027" xr:uid="{00000000-0005-0000-0000-000005040000}"/>
    <cellStyle name="Calculation 2 17 8" xfId="1028" xr:uid="{00000000-0005-0000-0000-000006040000}"/>
    <cellStyle name="Calculation 2 18" xfId="1029" xr:uid="{00000000-0005-0000-0000-000007040000}"/>
    <cellStyle name="Calculation 2 18 2" xfId="1030" xr:uid="{00000000-0005-0000-0000-000008040000}"/>
    <cellStyle name="Calculation 2 18 2 2" xfId="1031" xr:uid="{00000000-0005-0000-0000-000009040000}"/>
    <cellStyle name="Calculation 2 18 2 3" xfId="1032" xr:uid="{00000000-0005-0000-0000-00000A040000}"/>
    <cellStyle name="Calculation 2 18 2 4" xfId="1033" xr:uid="{00000000-0005-0000-0000-00000B040000}"/>
    <cellStyle name="Calculation 2 18 2 5" xfId="1034" xr:uid="{00000000-0005-0000-0000-00000C040000}"/>
    <cellStyle name="Calculation 2 18 2 6" xfId="1035" xr:uid="{00000000-0005-0000-0000-00000D040000}"/>
    <cellStyle name="Calculation 2 18 3" xfId="1036" xr:uid="{00000000-0005-0000-0000-00000E040000}"/>
    <cellStyle name="Calculation 2 18 3 2" xfId="1037" xr:uid="{00000000-0005-0000-0000-00000F040000}"/>
    <cellStyle name="Calculation 2 18 3 3" xfId="1038" xr:uid="{00000000-0005-0000-0000-000010040000}"/>
    <cellStyle name="Calculation 2 18 4" xfId="1039" xr:uid="{00000000-0005-0000-0000-000011040000}"/>
    <cellStyle name="Calculation 2 18 4 2" xfId="1040" xr:uid="{00000000-0005-0000-0000-000012040000}"/>
    <cellStyle name="Calculation 2 18 4 3" xfId="1041" xr:uid="{00000000-0005-0000-0000-000013040000}"/>
    <cellStyle name="Calculation 2 18 5" xfId="1042" xr:uid="{00000000-0005-0000-0000-000014040000}"/>
    <cellStyle name="Calculation 2 18 5 2" xfId="1043" xr:uid="{00000000-0005-0000-0000-000015040000}"/>
    <cellStyle name="Calculation 2 18 5 3" xfId="1044" xr:uid="{00000000-0005-0000-0000-000016040000}"/>
    <cellStyle name="Calculation 2 18 6" xfId="1045" xr:uid="{00000000-0005-0000-0000-000017040000}"/>
    <cellStyle name="Calculation 2 18 6 2" xfId="1046" xr:uid="{00000000-0005-0000-0000-000018040000}"/>
    <cellStyle name="Calculation 2 18 6 3" xfId="1047" xr:uid="{00000000-0005-0000-0000-000019040000}"/>
    <cellStyle name="Calculation 2 18 7" xfId="1048" xr:uid="{00000000-0005-0000-0000-00001A040000}"/>
    <cellStyle name="Calculation 2 18 8" xfId="1049" xr:uid="{00000000-0005-0000-0000-00001B040000}"/>
    <cellStyle name="Calculation 2 19" xfId="1050" xr:uid="{00000000-0005-0000-0000-00001C040000}"/>
    <cellStyle name="Calculation 2 19 2" xfId="1051" xr:uid="{00000000-0005-0000-0000-00001D040000}"/>
    <cellStyle name="Calculation 2 19 2 2" xfId="1052" xr:uid="{00000000-0005-0000-0000-00001E040000}"/>
    <cellStyle name="Calculation 2 19 2 3" xfId="1053" xr:uid="{00000000-0005-0000-0000-00001F040000}"/>
    <cellStyle name="Calculation 2 19 2 4" xfId="1054" xr:uid="{00000000-0005-0000-0000-000020040000}"/>
    <cellStyle name="Calculation 2 19 2 5" xfId="1055" xr:uid="{00000000-0005-0000-0000-000021040000}"/>
    <cellStyle name="Calculation 2 19 2 6" xfId="1056" xr:uid="{00000000-0005-0000-0000-000022040000}"/>
    <cellStyle name="Calculation 2 19 3" xfId="1057" xr:uid="{00000000-0005-0000-0000-000023040000}"/>
    <cellStyle name="Calculation 2 19 3 2" xfId="1058" xr:uid="{00000000-0005-0000-0000-000024040000}"/>
    <cellStyle name="Calculation 2 19 3 3" xfId="1059" xr:uid="{00000000-0005-0000-0000-000025040000}"/>
    <cellStyle name="Calculation 2 19 4" xfId="1060" xr:uid="{00000000-0005-0000-0000-000026040000}"/>
    <cellStyle name="Calculation 2 19 4 2" xfId="1061" xr:uid="{00000000-0005-0000-0000-000027040000}"/>
    <cellStyle name="Calculation 2 19 4 3" xfId="1062" xr:uid="{00000000-0005-0000-0000-000028040000}"/>
    <cellStyle name="Calculation 2 19 5" xfId="1063" xr:uid="{00000000-0005-0000-0000-000029040000}"/>
    <cellStyle name="Calculation 2 19 5 2" xfId="1064" xr:uid="{00000000-0005-0000-0000-00002A040000}"/>
    <cellStyle name="Calculation 2 19 5 3" xfId="1065" xr:uid="{00000000-0005-0000-0000-00002B040000}"/>
    <cellStyle name="Calculation 2 19 6" xfId="1066" xr:uid="{00000000-0005-0000-0000-00002C040000}"/>
    <cellStyle name="Calculation 2 19 6 2" xfId="1067" xr:uid="{00000000-0005-0000-0000-00002D040000}"/>
    <cellStyle name="Calculation 2 19 6 3" xfId="1068" xr:uid="{00000000-0005-0000-0000-00002E040000}"/>
    <cellStyle name="Calculation 2 19 7" xfId="1069" xr:uid="{00000000-0005-0000-0000-00002F040000}"/>
    <cellStyle name="Calculation 2 19 8" xfId="1070" xr:uid="{00000000-0005-0000-0000-000030040000}"/>
    <cellStyle name="Calculation 2 2" xfId="1071" xr:uid="{00000000-0005-0000-0000-000031040000}"/>
    <cellStyle name="Calculation 2 2 10" xfId="1072" xr:uid="{00000000-0005-0000-0000-000032040000}"/>
    <cellStyle name="Calculation 2 2 10 2" xfId="1073" xr:uid="{00000000-0005-0000-0000-000033040000}"/>
    <cellStyle name="Calculation 2 2 10 2 2" xfId="1074" xr:uid="{00000000-0005-0000-0000-000034040000}"/>
    <cellStyle name="Calculation 2 2 10 2 3" xfId="1075" xr:uid="{00000000-0005-0000-0000-000035040000}"/>
    <cellStyle name="Calculation 2 2 10 2 4" xfId="1076" xr:uid="{00000000-0005-0000-0000-000036040000}"/>
    <cellStyle name="Calculation 2 2 10 2 5" xfId="1077" xr:uid="{00000000-0005-0000-0000-000037040000}"/>
    <cellStyle name="Calculation 2 2 10 2 6" xfId="1078" xr:uid="{00000000-0005-0000-0000-000038040000}"/>
    <cellStyle name="Calculation 2 2 10 3" xfId="1079" xr:uid="{00000000-0005-0000-0000-000039040000}"/>
    <cellStyle name="Calculation 2 2 10 3 2" xfId="1080" xr:uid="{00000000-0005-0000-0000-00003A040000}"/>
    <cellStyle name="Calculation 2 2 10 3 3" xfId="1081" xr:uid="{00000000-0005-0000-0000-00003B040000}"/>
    <cellStyle name="Calculation 2 2 10 4" xfId="1082" xr:uid="{00000000-0005-0000-0000-00003C040000}"/>
    <cellStyle name="Calculation 2 2 10 4 2" xfId="1083" xr:uid="{00000000-0005-0000-0000-00003D040000}"/>
    <cellStyle name="Calculation 2 2 10 4 3" xfId="1084" xr:uid="{00000000-0005-0000-0000-00003E040000}"/>
    <cellStyle name="Calculation 2 2 10 5" xfId="1085" xr:uid="{00000000-0005-0000-0000-00003F040000}"/>
    <cellStyle name="Calculation 2 2 10 5 2" xfId="1086" xr:uid="{00000000-0005-0000-0000-000040040000}"/>
    <cellStyle name="Calculation 2 2 10 5 3" xfId="1087" xr:uid="{00000000-0005-0000-0000-000041040000}"/>
    <cellStyle name="Calculation 2 2 10 6" xfId="1088" xr:uid="{00000000-0005-0000-0000-000042040000}"/>
    <cellStyle name="Calculation 2 2 10 6 2" xfId="1089" xr:uid="{00000000-0005-0000-0000-000043040000}"/>
    <cellStyle name="Calculation 2 2 10 6 3" xfId="1090" xr:uid="{00000000-0005-0000-0000-000044040000}"/>
    <cellStyle name="Calculation 2 2 10 7" xfId="1091" xr:uid="{00000000-0005-0000-0000-000045040000}"/>
    <cellStyle name="Calculation 2 2 10 8" xfId="1092" xr:uid="{00000000-0005-0000-0000-000046040000}"/>
    <cellStyle name="Calculation 2 2 11" xfId="1093" xr:uid="{00000000-0005-0000-0000-000047040000}"/>
    <cellStyle name="Calculation 2 2 11 2" xfId="1094" xr:uid="{00000000-0005-0000-0000-000048040000}"/>
    <cellStyle name="Calculation 2 2 11 2 2" xfId="1095" xr:uid="{00000000-0005-0000-0000-000049040000}"/>
    <cellStyle name="Calculation 2 2 11 2 3" xfId="1096" xr:uid="{00000000-0005-0000-0000-00004A040000}"/>
    <cellStyle name="Calculation 2 2 11 2 4" xfId="1097" xr:uid="{00000000-0005-0000-0000-00004B040000}"/>
    <cellStyle name="Calculation 2 2 11 2 5" xfId="1098" xr:uid="{00000000-0005-0000-0000-00004C040000}"/>
    <cellStyle name="Calculation 2 2 11 2 6" xfId="1099" xr:uid="{00000000-0005-0000-0000-00004D040000}"/>
    <cellStyle name="Calculation 2 2 11 3" xfId="1100" xr:uid="{00000000-0005-0000-0000-00004E040000}"/>
    <cellStyle name="Calculation 2 2 11 3 2" xfId="1101" xr:uid="{00000000-0005-0000-0000-00004F040000}"/>
    <cellStyle name="Calculation 2 2 11 3 3" xfId="1102" xr:uid="{00000000-0005-0000-0000-000050040000}"/>
    <cellStyle name="Calculation 2 2 11 4" xfId="1103" xr:uid="{00000000-0005-0000-0000-000051040000}"/>
    <cellStyle name="Calculation 2 2 11 4 2" xfId="1104" xr:uid="{00000000-0005-0000-0000-000052040000}"/>
    <cellStyle name="Calculation 2 2 11 4 3" xfId="1105" xr:uid="{00000000-0005-0000-0000-000053040000}"/>
    <cellStyle name="Calculation 2 2 11 5" xfId="1106" xr:uid="{00000000-0005-0000-0000-000054040000}"/>
    <cellStyle name="Calculation 2 2 11 5 2" xfId="1107" xr:uid="{00000000-0005-0000-0000-000055040000}"/>
    <cellStyle name="Calculation 2 2 11 5 3" xfId="1108" xr:uid="{00000000-0005-0000-0000-000056040000}"/>
    <cellStyle name="Calculation 2 2 11 6" xfId="1109" xr:uid="{00000000-0005-0000-0000-000057040000}"/>
    <cellStyle name="Calculation 2 2 11 6 2" xfId="1110" xr:uid="{00000000-0005-0000-0000-000058040000}"/>
    <cellStyle name="Calculation 2 2 11 6 3" xfId="1111" xr:uid="{00000000-0005-0000-0000-000059040000}"/>
    <cellStyle name="Calculation 2 2 11 7" xfId="1112" xr:uid="{00000000-0005-0000-0000-00005A040000}"/>
    <cellStyle name="Calculation 2 2 11 8" xfId="1113" xr:uid="{00000000-0005-0000-0000-00005B040000}"/>
    <cellStyle name="Calculation 2 2 12" xfId="1114" xr:uid="{00000000-0005-0000-0000-00005C040000}"/>
    <cellStyle name="Calculation 2 2 12 2" xfId="1115" xr:uid="{00000000-0005-0000-0000-00005D040000}"/>
    <cellStyle name="Calculation 2 2 12 2 2" xfId="1116" xr:uid="{00000000-0005-0000-0000-00005E040000}"/>
    <cellStyle name="Calculation 2 2 12 2 3" xfId="1117" xr:uid="{00000000-0005-0000-0000-00005F040000}"/>
    <cellStyle name="Calculation 2 2 12 2 4" xfId="1118" xr:uid="{00000000-0005-0000-0000-000060040000}"/>
    <cellStyle name="Calculation 2 2 12 2 5" xfId="1119" xr:uid="{00000000-0005-0000-0000-000061040000}"/>
    <cellStyle name="Calculation 2 2 12 2 6" xfId="1120" xr:uid="{00000000-0005-0000-0000-000062040000}"/>
    <cellStyle name="Calculation 2 2 12 3" xfId="1121" xr:uid="{00000000-0005-0000-0000-000063040000}"/>
    <cellStyle name="Calculation 2 2 12 3 2" xfId="1122" xr:uid="{00000000-0005-0000-0000-000064040000}"/>
    <cellStyle name="Calculation 2 2 12 3 3" xfId="1123" xr:uid="{00000000-0005-0000-0000-000065040000}"/>
    <cellStyle name="Calculation 2 2 12 4" xfId="1124" xr:uid="{00000000-0005-0000-0000-000066040000}"/>
    <cellStyle name="Calculation 2 2 12 4 2" xfId="1125" xr:uid="{00000000-0005-0000-0000-000067040000}"/>
    <cellStyle name="Calculation 2 2 12 4 3" xfId="1126" xr:uid="{00000000-0005-0000-0000-000068040000}"/>
    <cellStyle name="Calculation 2 2 12 5" xfId="1127" xr:uid="{00000000-0005-0000-0000-000069040000}"/>
    <cellStyle name="Calculation 2 2 12 5 2" xfId="1128" xr:uid="{00000000-0005-0000-0000-00006A040000}"/>
    <cellStyle name="Calculation 2 2 12 5 3" xfId="1129" xr:uid="{00000000-0005-0000-0000-00006B040000}"/>
    <cellStyle name="Calculation 2 2 12 6" xfId="1130" xr:uid="{00000000-0005-0000-0000-00006C040000}"/>
    <cellStyle name="Calculation 2 2 12 6 2" xfId="1131" xr:uid="{00000000-0005-0000-0000-00006D040000}"/>
    <cellStyle name="Calculation 2 2 12 6 3" xfId="1132" xr:uid="{00000000-0005-0000-0000-00006E040000}"/>
    <cellStyle name="Calculation 2 2 12 7" xfId="1133" xr:uid="{00000000-0005-0000-0000-00006F040000}"/>
    <cellStyle name="Calculation 2 2 12 8" xfId="1134" xr:uid="{00000000-0005-0000-0000-000070040000}"/>
    <cellStyle name="Calculation 2 2 13" xfId="1135" xr:uid="{00000000-0005-0000-0000-000071040000}"/>
    <cellStyle name="Calculation 2 2 13 2" xfId="1136" xr:uid="{00000000-0005-0000-0000-000072040000}"/>
    <cellStyle name="Calculation 2 2 13 2 2" xfId="1137" xr:uid="{00000000-0005-0000-0000-000073040000}"/>
    <cellStyle name="Calculation 2 2 13 2 3" xfId="1138" xr:uid="{00000000-0005-0000-0000-000074040000}"/>
    <cellStyle name="Calculation 2 2 13 2 4" xfId="1139" xr:uid="{00000000-0005-0000-0000-000075040000}"/>
    <cellStyle name="Calculation 2 2 13 2 5" xfId="1140" xr:uid="{00000000-0005-0000-0000-000076040000}"/>
    <cellStyle name="Calculation 2 2 13 2 6" xfId="1141" xr:uid="{00000000-0005-0000-0000-000077040000}"/>
    <cellStyle name="Calculation 2 2 13 3" xfId="1142" xr:uid="{00000000-0005-0000-0000-000078040000}"/>
    <cellStyle name="Calculation 2 2 13 3 2" xfId="1143" xr:uid="{00000000-0005-0000-0000-000079040000}"/>
    <cellStyle name="Calculation 2 2 13 3 3" xfId="1144" xr:uid="{00000000-0005-0000-0000-00007A040000}"/>
    <cellStyle name="Calculation 2 2 13 4" xfId="1145" xr:uid="{00000000-0005-0000-0000-00007B040000}"/>
    <cellStyle name="Calculation 2 2 13 4 2" xfId="1146" xr:uid="{00000000-0005-0000-0000-00007C040000}"/>
    <cellStyle name="Calculation 2 2 13 4 3" xfId="1147" xr:uid="{00000000-0005-0000-0000-00007D040000}"/>
    <cellStyle name="Calculation 2 2 13 5" xfId="1148" xr:uid="{00000000-0005-0000-0000-00007E040000}"/>
    <cellStyle name="Calculation 2 2 13 5 2" xfId="1149" xr:uid="{00000000-0005-0000-0000-00007F040000}"/>
    <cellStyle name="Calculation 2 2 13 5 3" xfId="1150" xr:uid="{00000000-0005-0000-0000-000080040000}"/>
    <cellStyle name="Calculation 2 2 13 6" xfId="1151" xr:uid="{00000000-0005-0000-0000-000081040000}"/>
    <cellStyle name="Calculation 2 2 13 6 2" xfId="1152" xr:uid="{00000000-0005-0000-0000-000082040000}"/>
    <cellStyle name="Calculation 2 2 13 6 3" xfId="1153" xr:uid="{00000000-0005-0000-0000-000083040000}"/>
    <cellStyle name="Calculation 2 2 13 7" xfId="1154" xr:uid="{00000000-0005-0000-0000-000084040000}"/>
    <cellStyle name="Calculation 2 2 13 8" xfId="1155" xr:uid="{00000000-0005-0000-0000-000085040000}"/>
    <cellStyle name="Calculation 2 2 14" xfId="1156" xr:uid="{00000000-0005-0000-0000-000086040000}"/>
    <cellStyle name="Calculation 2 2 14 2" xfId="1157" xr:uid="{00000000-0005-0000-0000-000087040000}"/>
    <cellStyle name="Calculation 2 2 14 2 2" xfId="1158" xr:uid="{00000000-0005-0000-0000-000088040000}"/>
    <cellStyle name="Calculation 2 2 14 2 3" xfId="1159" xr:uid="{00000000-0005-0000-0000-000089040000}"/>
    <cellStyle name="Calculation 2 2 14 2 4" xfId="1160" xr:uid="{00000000-0005-0000-0000-00008A040000}"/>
    <cellStyle name="Calculation 2 2 14 2 5" xfId="1161" xr:uid="{00000000-0005-0000-0000-00008B040000}"/>
    <cellStyle name="Calculation 2 2 14 2 6" xfId="1162" xr:uid="{00000000-0005-0000-0000-00008C040000}"/>
    <cellStyle name="Calculation 2 2 14 3" xfId="1163" xr:uid="{00000000-0005-0000-0000-00008D040000}"/>
    <cellStyle name="Calculation 2 2 14 3 2" xfId="1164" xr:uid="{00000000-0005-0000-0000-00008E040000}"/>
    <cellStyle name="Calculation 2 2 14 3 3" xfId="1165" xr:uid="{00000000-0005-0000-0000-00008F040000}"/>
    <cellStyle name="Calculation 2 2 14 4" xfId="1166" xr:uid="{00000000-0005-0000-0000-000090040000}"/>
    <cellStyle name="Calculation 2 2 14 4 2" xfId="1167" xr:uid="{00000000-0005-0000-0000-000091040000}"/>
    <cellStyle name="Calculation 2 2 14 4 3" xfId="1168" xr:uid="{00000000-0005-0000-0000-000092040000}"/>
    <cellStyle name="Calculation 2 2 14 5" xfId="1169" xr:uid="{00000000-0005-0000-0000-000093040000}"/>
    <cellStyle name="Calculation 2 2 14 5 2" xfId="1170" xr:uid="{00000000-0005-0000-0000-000094040000}"/>
    <cellStyle name="Calculation 2 2 14 5 3" xfId="1171" xr:uid="{00000000-0005-0000-0000-000095040000}"/>
    <cellStyle name="Calculation 2 2 14 6" xfId="1172" xr:uid="{00000000-0005-0000-0000-000096040000}"/>
    <cellStyle name="Calculation 2 2 14 6 2" xfId="1173" xr:uid="{00000000-0005-0000-0000-000097040000}"/>
    <cellStyle name="Calculation 2 2 14 6 3" xfId="1174" xr:uid="{00000000-0005-0000-0000-000098040000}"/>
    <cellStyle name="Calculation 2 2 14 7" xfId="1175" xr:uid="{00000000-0005-0000-0000-000099040000}"/>
    <cellStyle name="Calculation 2 2 14 8" xfId="1176" xr:uid="{00000000-0005-0000-0000-00009A040000}"/>
    <cellStyle name="Calculation 2 2 15" xfId="1177" xr:uid="{00000000-0005-0000-0000-00009B040000}"/>
    <cellStyle name="Calculation 2 2 15 2" xfId="1178" xr:uid="{00000000-0005-0000-0000-00009C040000}"/>
    <cellStyle name="Calculation 2 2 15 2 2" xfId="1179" xr:uid="{00000000-0005-0000-0000-00009D040000}"/>
    <cellStyle name="Calculation 2 2 15 2 3" xfId="1180" xr:uid="{00000000-0005-0000-0000-00009E040000}"/>
    <cellStyle name="Calculation 2 2 15 2 4" xfId="1181" xr:uid="{00000000-0005-0000-0000-00009F040000}"/>
    <cellStyle name="Calculation 2 2 15 2 5" xfId="1182" xr:uid="{00000000-0005-0000-0000-0000A0040000}"/>
    <cellStyle name="Calculation 2 2 15 2 6" xfId="1183" xr:uid="{00000000-0005-0000-0000-0000A1040000}"/>
    <cellStyle name="Calculation 2 2 15 3" xfId="1184" xr:uid="{00000000-0005-0000-0000-0000A2040000}"/>
    <cellStyle name="Calculation 2 2 15 3 2" xfId="1185" xr:uid="{00000000-0005-0000-0000-0000A3040000}"/>
    <cellStyle name="Calculation 2 2 15 3 3" xfId="1186" xr:uid="{00000000-0005-0000-0000-0000A4040000}"/>
    <cellStyle name="Calculation 2 2 15 4" xfId="1187" xr:uid="{00000000-0005-0000-0000-0000A5040000}"/>
    <cellStyle name="Calculation 2 2 15 4 2" xfId="1188" xr:uid="{00000000-0005-0000-0000-0000A6040000}"/>
    <cellStyle name="Calculation 2 2 15 4 3" xfId="1189" xr:uid="{00000000-0005-0000-0000-0000A7040000}"/>
    <cellStyle name="Calculation 2 2 15 5" xfId="1190" xr:uid="{00000000-0005-0000-0000-0000A8040000}"/>
    <cellStyle name="Calculation 2 2 15 5 2" xfId="1191" xr:uid="{00000000-0005-0000-0000-0000A9040000}"/>
    <cellStyle name="Calculation 2 2 15 5 3" xfId="1192" xr:uid="{00000000-0005-0000-0000-0000AA040000}"/>
    <cellStyle name="Calculation 2 2 15 6" xfId="1193" xr:uid="{00000000-0005-0000-0000-0000AB040000}"/>
    <cellStyle name="Calculation 2 2 15 6 2" xfId="1194" xr:uid="{00000000-0005-0000-0000-0000AC040000}"/>
    <cellStyle name="Calculation 2 2 15 6 3" xfId="1195" xr:uid="{00000000-0005-0000-0000-0000AD040000}"/>
    <cellStyle name="Calculation 2 2 15 7" xfId="1196" xr:uid="{00000000-0005-0000-0000-0000AE040000}"/>
    <cellStyle name="Calculation 2 2 15 8" xfId="1197" xr:uid="{00000000-0005-0000-0000-0000AF040000}"/>
    <cellStyle name="Calculation 2 2 16" xfId="1198" xr:uid="{00000000-0005-0000-0000-0000B0040000}"/>
    <cellStyle name="Calculation 2 2 16 2" xfId="1199" xr:uid="{00000000-0005-0000-0000-0000B1040000}"/>
    <cellStyle name="Calculation 2 2 16 2 2" xfId="1200" xr:uid="{00000000-0005-0000-0000-0000B2040000}"/>
    <cellStyle name="Calculation 2 2 16 2 3" xfId="1201" xr:uid="{00000000-0005-0000-0000-0000B3040000}"/>
    <cellStyle name="Calculation 2 2 16 2 4" xfId="1202" xr:uid="{00000000-0005-0000-0000-0000B4040000}"/>
    <cellStyle name="Calculation 2 2 16 2 5" xfId="1203" xr:uid="{00000000-0005-0000-0000-0000B5040000}"/>
    <cellStyle name="Calculation 2 2 16 2 6" xfId="1204" xr:uid="{00000000-0005-0000-0000-0000B6040000}"/>
    <cellStyle name="Calculation 2 2 16 3" xfId="1205" xr:uid="{00000000-0005-0000-0000-0000B7040000}"/>
    <cellStyle name="Calculation 2 2 16 3 2" xfId="1206" xr:uid="{00000000-0005-0000-0000-0000B8040000}"/>
    <cellStyle name="Calculation 2 2 16 3 3" xfId="1207" xr:uid="{00000000-0005-0000-0000-0000B9040000}"/>
    <cellStyle name="Calculation 2 2 16 4" xfId="1208" xr:uid="{00000000-0005-0000-0000-0000BA040000}"/>
    <cellStyle name="Calculation 2 2 16 4 2" xfId="1209" xr:uid="{00000000-0005-0000-0000-0000BB040000}"/>
    <cellStyle name="Calculation 2 2 16 4 3" xfId="1210" xr:uid="{00000000-0005-0000-0000-0000BC040000}"/>
    <cellStyle name="Calculation 2 2 16 5" xfId="1211" xr:uid="{00000000-0005-0000-0000-0000BD040000}"/>
    <cellStyle name="Calculation 2 2 16 5 2" xfId="1212" xr:uid="{00000000-0005-0000-0000-0000BE040000}"/>
    <cellStyle name="Calculation 2 2 16 5 3" xfId="1213" xr:uid="{00000000-0005-0000-0000-0000BF040000}"/>
    <cellStyle name="Calculation 2 2 16 6" xfId="1214" xr:uid="{00000000-0005-0000-0000-0000C0040000}"/>
    <cellStyle name="Calculation 2 2 16 6 2" xfId="1215" xr:uid="{00000000-0005-0000-0000-0000C1040000}"/>
    <cellStyle name="Calculation 2 2 16 6 3" xfId="1216" xr:uid="{00000000-0005-0000-0000-0000C2040000}"/>
    <cellStyle name="Calculation 2 2 16 7" xfId="1217" xr:uid="{00000000-0005-0000-0000-0000C3040000}"/>
    <cellStyle name="Calculation 2 2 16 8" xfId="1218" xr:uid="{00000000-0005-0000-0000-0000C4040000}"/>
    <cellStyle name="Calculation 2 2 17" xfId="1219" xr:uid="{00000000-0005-0000-0000-0000C5040000}"/>
    <cellStyle name="Calculation 2 2 17 2" xfId="1220" xr:uid="{00000000-0005-0000-0000-0000C6040000}"/>
    <cellStyle name="Calculation 2 2 17 2 2" xfId="1221" xr:uid="{00000000-0005-0000-0000-0000C7040000}"/>
    <cellStyle name="Calculation 2 2 17 2 3" xfId="1222" xr:uid="{00000000-0005-0000-0000-0000C8040000}"/>
    <cellStyle name="Calculation 2 2 17 2 4" xfId="1223" xr:uid="{00000000-0005-0000-0000-0000C9040000}"/>
    <cellStyle name="Calculation 2 2 17 2 5" xfId="1224" xr:uid="{00000000-0005-0000-0000-0000CA040000}"/>
    <cellStyle name="Calculation 2 2 17 2 6" xfId="1225" xr:uid="{00000000-0005-0000-0000-0000CB040000}"/>
    <cellStyle name="Calculation 2 2 17 3" xfId="1226" xr:uid="{00000000-0005-0000-0000-0000CC040000}"/>
    <cellStyle name="Calculation 2 2 17 3 2" xfId="1227" xr:uid="{00000000-0005-0000-0000-0000CD040000}"/>
    <cellStyle name="Calculation 2 2 17 3 3" xfId="1228" xr:uid="{00000000-0005-0000-0000-0000CE040000}"/>
    <cellStyle name="Calculation 2 2 17 4" xfId="1229" xr:uid="{00000000-0005-0000-0000-0000CF040000}"/>
    <cellStyle name="Calculation 2 2 17 4 2" xfId="1230" xr:uid="{00000000-0005-0000-0000-0000D0040000}"/>
    <cellStyle name="Calculation 2 2 17 4 3" xfId="1231" xr:uid="{00000000-0005-0000-0000-0000D1040000}"/>
    <cellStyle name="Calculation 2 2 17 5" xfId="1232" xr:uid="{00000000-0005-0000-0000-0000D2040000}"/>
    <cellStyle name="Calculation 2 2 17 5 2" xfId="1233" xr:uid="{00000000-0005-0000-0000-0000D3040000}"/>
    <cellStyle name="Calculation 2 2 17 5 3" xfId="1234" xr:uid="{00000000-0005-0000-0000-0000D4040000}"/>
    <cellStyle name="Calculation 2 2 17 6" xfId="1235" xr:uid="{00000000-0005-0000-0000-0000D5040000}"/>
    <cellStyle name="Calculation 2 2 17 6 2" xfId="1236" xr:uid="{00000000-0005-0000-0000-0000D6040000}"/>
    <cellStyle name="Calculation 2 2 17 6 3" xfId="1237" xr:uid="{00000000-0005-0000-0000-0000D7040000}"/>
    <cellStyle name="Calculation 2 2 17 7" xfId="1238" xr:uid="{00000000-0005-0000-0000-0000D8040000}"/>
    <cellStyle name="Calculation 2 2 17 8" xfId="1239" xr:uid="{00000000-0005-0000-0000-0000D9040000}"/>
    <cellStyle name="Calculation 2 2 18" xfId="1240" xr:uid="{00000000-0005-0000-0000-0000DA040000}"/>
    <cellStyle name="Calculation 2 2 18 2" xfId="1241" xr:uid="{00000000-0005-0000-0000-0000DB040000}"/>
    <cellStyle name="Calculation 2 2 18 2 2" xfId="1242" xr:uid="{00000000-0005-0000-0000-0000DC040000}"/>
    <cellStyle name="Calculation 2 2 18 2 3" xfId="1243" xr:uid="{00000000-0005-0000-0000-0000DD040000}"/>
    <cellStyle name="Calculation 2 2 18 2 4" xfId="1244" xr:uid="{00000000-0005-0000-0000-0000DE040000}"/>
    <cellStyle name="Calculation 2 2 18 2 5" xfId="1245" xr:uid="{00000000-0005-0000-0000-0000DF040000}"/>
    <cellStyle name="Calculation 2 2 18 2 6" xfId="1246" xr:uid="{00000000-0005-0000-0000-0000E0040000}"/>
    <cellStyle name="Calculation 2 2 18 3" xfId="1247" xr:uid="{00000000-0005-0000-0000-0000E1040000}"/>
    <cellStyle name="Calculation 2 2 18 3 2" xfId="1248" xr:uid="{00000000-0005-0000-0000-0000E2040000}"/>
    <cellStyle name="Calculation 2 2 18 3 3" xfId="1249" xr:uid="{00000000-0005-0000-0000-0000E3040000}"/>
    <cellStyle name="Calculation 2 2 18 4" xfId="1250" xr:uid="{00000000-0005-0000-0000-0000E4040000}"/>
    <cellStyle name="Calculation 2 2 18 4 2" xfId="1251" xr:uid="{00000000-0005-0000-0000-0000E5040000}"/>
    <cellStyle name="Calculation 2 2 18 4 3" xfId="1252" xr:uid="{00000000-0005-0000-0000-0000E6040000}"/>
    <cellStyle name="Calculation 2 2 18 5" xfId="1253" xr:uid="{00000000-0005-0000-0000-0000E7040000}"/>
    <cellStyle name="Calculation 2 2 18 5 2" xfId="1254" xr:uid="{00000000-0005-0000-0000-0000E8040000}"/>
    <cellStyle name="Calculation 2 2 18 5 3" xfId="1255" xr:uid="{00000000-0005-0000-0000-0000E9040000}"/>
    <cellStyle name="Calculation 2 2 18 6" xfId="1256" xr:uid="{00000000-0005-0000-0000-0000EA040000}"/>
    <cellStyle name="Calculation 2 2 18 6 2" xfId="1257" xr:uid="{00000000-0005-0000-0000-0000EB040000}"/>
    <cellStyle name="Calculation 2 2 18 6 3" xfId="1258" xr:uid="{00000000-0005-0000-0000-0000EC040000}"/>
    <cellStyle name="Calculation 2 2 18 7" xfId="1259" xr:uid="{00000000-0005-0000-0000-0000ED040000}"/>
    <cellStyle name="Calculation 2 2 18 8" xfId="1260" xr:uid="{00000000-0005-0000-0000-0000EE040000}"/>
    <cellStyle name="Calculation 2 2 19" xfId="1261" xr:uid="{00000000-0005-0000-0000-0000EF040000}"/>
    <cellStyle name="Calculation 2 2 19 2" xfId="1262" xr:uid="{00000000-0005-0000-0000-0000F0040000}"/>
    <cellStyle name="Calculation 2 2 19 2 2" xfId="1263" xr:uid="{00000000-0005-0000-0000-0000F1040000}"/>
    <cellStyle name="Calculation 2 2 19 2 3" xfId="1264" xr:uid="{00000000-0005-0000-0000-0000F2040000}"/>
    <cellStyle name="Calculation 2 2 19 2 4" xfId="1265" xr:uid="{00000000-0005-0000-0000-0000F3040000}"/>
    <cellStyle name="Calculation 2 2 19 2 5" xfId="1266" xr:uid="{00000000-0005-0000-0000-0000F4040000}"/>
    <cellStyle name="Calculation 2 2 19 2 6" xfId="1267" xr:uid="{00000000-0005-0000-0000-0000F5040000}"/>
    <cellStyle name="Calculation 2 2 19 3" xfId="1268" xr:uid="{00000000-0005-0000-0000-0000F6040000}"/>
    <cellStyle name="Calculation 2 2 19 3 2" xfId="1269" xr:uid="{00000000-0005-0000-0000-0000F7040000}"/>
    <cellStyle name="Calculation 2 2 19 3 3" xfId="1270" xr:uid="{00000000-0005-0000-0000-0000F8040000}"/>
    <cellStyle name="Calculation 2 2 19 4" xfId="1271" xr:uid="{00000000-0005-0000-0000-0000F9040000}"/>
    <cellStyle name="Calculation 2 2 19 4 2" xfId="1272" xr:uid="{00000000-0005-0000-0000-0000FA040000}"/>
    <cellStyle name="Calculation 2 2 19 4 3" xfId="1273" xr:uid="{00000000-0005-0000-0000-0000FB040000}"/>
    <cellStyle name="Calculation 2 2 19 5" xfId="1274" xr:uid="{00000000-0005-0000-0000-0000FC040000}"/>
    <cellStyle name="Calculation 2 2 19 5 2" xfId="1275" xr:uid="{00000000-0005-0000-0000-0000FD040000}"/>
    <cellStyle name="Calculation 2 2 19 5 3" xfId="1276" xr:uid="{00000000-0005-0000-0000-0000FE040000}"/>
    <cellStyle name="Calculation 2 2 19 6" xfId="1277" xr:uid="{00000000-0005-0000-0000-0000FF040000}"/>
    <cellStyle name="Calculation 2 2 19 6 2" xfId="1278" xr:uid="{00000000-0005-0000-0000-000000050000}"/>
    <cellStyle name="Calculation 2 2 19 6 3" xfId="1279" xr:uid="{00000000-0005-0000-0000-000001050000}"/>
    <cellStyle name="Calculation 2 2 19 7" xfId="1280" xr:uid="{00000000-0005-0000-0000-000002050000}"/>
    <cellStyle name="Calculation 2 2 19 8" xfId="1281" xr:uid="{00000000-0005-0000-0000-000003050000}"/>
    <cellStyle name="Calculation 2 2 2" xfId="1282" xr:uid="{00000000-0005-0000-0000-000004050000}"/>
    <cellStyle name="Calculation 2 2 2 10" xfId="1283" xr:uid="{00000000-0005-0000-0000-000005050000}"/>
    <cellStyle name="Calculation 2 2 2 10 2" xfId="1284" xr:uid="{00000000-0005-0000-0000-000006050000}"/>
    <cellStyle name="Calculation 2 2 2 10 2 2" xfId="1285" xr:uid="{00000000-0005-0000-0000-000007050000}"/>
    <cellStyle name="Calculation 2 2 2 10 2 3" xfId="1286" xr:uid="{00000000-0005-0000-0000-000008050000}"/>
    <cellStyle name="Calculation 2 2 2 10 2 4" xfId="1287" xr:uid="{00000000-0005-0000-0000-000009050000}"/>
    <cellStyle name="Calculation 2 2 2 10 2 5" xfId="1288" xr:uid="{00000000-0005-0000-0000-00000A050000}"/>
    <cellStyle name="Calculation 2 2 2 10 2 6" xfId="1289" xr:uid="{00000000-0005-0000-0000-00000B050000}"/>
    <cellStyle name="Calculation 2 2 2 10 3" xfId="1290" xr:uid="{00000000-0005-0000-0000-00000C050000}"/>
    <cellStyle name="Calculation 2 2 2 10 3 2" xfId="1291" xr:uid="{00000000-0005-0000-0000-00000D050000}"/>
    <cellStyle name="Calculation 2 2 2 10 3 3" xfId="1292" xr:uid="{00000000-0005-0000-0000-00000E050000}"/>
    <cellStyle name="Calculation 2 2 2 10 4" xfId="1293" xr:uid="{00000000-0005-0000-0000-00000F050000}"/>
    <cellStyle name="Calculation 2 2 2 10 4 2" xfId="1294" xr:uid="{00000000-0005-0000-0000-000010050000}"/>
    <cellStyle name="Calculation 2 2 2 10 4 3" xfId="1295" xr:uid="{00000000-0005-0000-0000-000011050000}"/>
    <cellStyle name="Calculation 2 2 2 10 5" xfId="1296" xr:uid="{00000000-0005-0000-0000-000012050000}"/>
    <cellStyle name="Calculation 2 2 2 10 5 2" xfId="1297" xr:uid="{00000000-0005-0000-0000-000013050000}"/>
    <cellStyle name="Calculation 2 2 2 10 5 3" xfId="1298" xr:uid="{00000000-0005-0000-0000-000014050000}"/>
    <cellStyle name="Calculation 2 2 2 10 6" xfId="1299" xr:uid="{00000000-0005-0000-0000-000015050000}"/>
    <cellStyle name="Calculation 2 2 2 10 6 2" xfId="1300" xr:uid="{00000000-0005-0000-0000-000016050000}"/>
    <cellStyle name="Calculation 2 2 2 10 6 3" xfId="1301" xr:uid="{00000000-0005-0000-0000-000017050000}"/>
    <cellStyle name="Calculation 2 2 2 10 7" xfId="1302" xr:uid="{00000000-0005-0000-0000-000018050000}"/>
    <cellStyle name="Calculation 2 2 2 10 8" xfId="1303" xr:uid="{00000000-0005-0000-0000-000019050000}"/>
    <cellStyle name="Calculation 2 2 2 11" xfId="1304" xr:uid="{00000000-0005-0000-0000-00001A050000}"/>
    <cellStyle name="Calculation 2 2 2 11 2" xfId="1305" xr:uid="{00000000-0005-0000-0000-00001B050000}"/>
    <cellStyle name="Calculation 2 2 2 11 2 2" xfId="1306" xr:uid="{00000000-0005-0000-0000-00001C050000}"/>
    <cellStyle name="Calculation 2 2 2 11 2 3" xfId="1307" xr:uid="{00000000-0005-0000-0000-00001D050000}"/>
    <cellStyle name="Calculation 2 2 2 11 2 4" xfId="1308" xr:uid="{00000000-0005-0000-0000-00001E050000}"/>
    <cellStyle name="Calculation 2 2 2 11 2 5" xfId="1309" xr:uid="{00000000-0005-0000-0000-00001F050000}"/>
    <cellStyle name="Calculation 2 2 2 11 2 6" xfId="1310" xr:uid="{00000000-0005-0000-0000-000020050000}"/>
    <cellStyle name="Calculation 2 2 2 11 3" xfId="1311" xr:uid="{00000000-0005-0000-0000-000021050000}"/>
    <cellStyle name="Calculation 2 2 2 11 3 2" xfId="1312" xr:uid="{00000000-0005-0000-0000-000022050000}"/>
    <cellStyle name="Calculation 2 2 2 11 3 3" xfId="1313" xr:uid="{00000000-0005-0000-0000-000023050000}"/>
    <cellStyle name="Calculation 2 2 2 11 4" xfId="1314" xr:uid="{00000000-0005-0000-0000-000024050000}"/>
    <cellStyle name="Calculation 2 2 2 11 4 2" xfId="1315" xr:uid="{00000000-0005-0000-0000-000025050000}"/>
    <cellStyle name="Calculation 2 2 2 11 4 3" xfId="1316" xr:uid="{00000000-0005-0000-0000-000026050000}"/>
    <cellStyle name="Calculation 2 2 2 11 5" xfId="1317" xr:uid="{00000000-0005-0000-0000-000027050000}"/>
    <cellStyle name="Calculation 2 2 2 11 5 2" xfId="1318" xr:uid="{00000000-0005-0000-0000-000028050000}"/>
    <cellStyle name="Calculation 2 2 2 11 5 3" xfId="1319" xr:uid="{00000000-0005-0000-0000-000029050000}"/>
    <cellStyle name="Calculation 2 2 2 11 6" xfId="1320" xr:uid="{00000000-0005-0000-0000-00002A050000}"/>
    <cellStyle name="Calculation 2 2 2 11 6 2" xfId="1321" xr:uid="{00000000-0005-0000-0000-00002B050000}"/>
    <cellStyle name="Calculation 2 2 2 11 6 3" xfId="1322" xr:uid="{00000000-0005-0000-0000-00002C050000}"/>
    <cellStyle name="Calculation 2 2 2 11 7" xfId="1323" xr:uid="{00000000-0005-0000-0000-00002D050000}"/>
    <cellStyle name="Calculation 2 2 2 11 8" xfId="1324" xr:uid="{00000000-0005-0000-0000-00002E050000}"/>
    <cellStyle name="Calculation 2 2 2 12" xfId="1325" xr:uid="{00000000-0005-0000-0000-00002F050000}"/>
    <cellStyle name="Calculation 2 2 2 12 2" xfId="1326" xr:uid="{00000000-0005-0000-0000-000030050000}"/>
    <cellStyle name="Calculation 2 2 2 12 2 2" xfId="1327" xr:uid="{00000000-0005-0000-0000-000031050000}"/>
    <cellStyle name="Calculation 2 2 2 12 2 3" xfId="1328" xr:uid="{00000000-0005-0000-0000-000032050000}"/>
    <cellStyle name="Calculation 2 2 2 12 2 4" xfId="1329" xr:uid="{00000000-0005-0000-0000-000033050000}"/>
    <cellStyle name="Calculation 2 2 2 12 2 5" xfId="1330" xr:uid="{00000000-0005-0000-0000-000034050000}"/>
    <cellStyle name="Calculation 2 2 2 12 2 6" xfId="1331" xr:uid="{00000000-0005-0000-0000-000035050000}"/>
    <cellStyle name="Calculation 2 2 2 12 3" xfId="1332" xr:uid="{00000000-0005-0000-0000-000036050000}"/>
    <cellStyle name="Calculation 2 2 2 12 3 2" xfId="1333" xr:uid="{00000000-0005-0000-0000-000037050000}"/>
    <cellStyle name="Calculation 2 2 2 12 3 3" xfId="1334" xr:uid="{00000000-0005-0000-0000-000038050000}"/>
    <cellStyle name="Calculation 2 2 2 12 4" xfId="1335" xr:uid="{00000000-0005-0000-0000-000039050000}"/>
    <cellStyle name="Calculation 2 2 2 12 4 2" xfId="1336" xr:uid="{00000000-0005-0000-0000-00003A050000}"/>
    <cellStyle name="Calculation 2 2 2 12 4 3" xfId="1337" xr:uid="{00000000-0005-0000-0000-00003B050000}"/>
    <cellStyle name="Calculation 2 2 2 12 5" xfId="1338" xr:uid="{00000000-0005-0000-0000-00003C050000}"/>
    <cellStyle name="Calculation 2 2 2 12 5 2" xfId="1339" xr:uid="{00000000-0005-0000-0000-00003D050000}"/>
    <cellStyle name="Calculation 2 2 2 12 5 3" xfId="1340" xr:uid="{00000000-0005-0000-0000-00003E050000}"/>
    <cellStyle name="Calculation 2 2 2 12 6" xfId="1341" xr:uid="{00000000-0005-0000-0000-00003F050000}"/>
    <cellStyle name="Calculation 2 2 2 12 6 2" xfId="1342" xr:uid="{00000000-0005-0000-0000-000040050000}"/>
    <cellStyle name="Calculation 2 2 2 12 6 3" xfId="1343" xr:uid="{00000000-0005-0000-0000-000041050000}"/>
    <cellStyle name="Calculation 2 2 2 12 7" xfId="1344" xr:uid="{00000000-0005-0000-0000-000042050000}"/>
    <cellStyle name="Calculation 2 2 2 12 8" xfId="1345" xr:uid="{00000000-0005-0000-0000-000043050000}"/>
    <cellStyle name="Calculation 2 2 2 13" xfId="1346" xr:uid="{00000000-0005-0000-0000-000044050000}"/>
    <cellStyle name="Calculation 2 2 2 13 2" xfId="1347" xr:uid="{00000000-0005-0000-0000-000045050000}"/>
    <cellStyle name="Calculation 2 2 2 13 2 2" xfId="1348" xr:uid="{00000000-0005-0000-0000-000046050000}"/>
    <cellStyle name="Calculation 2 2 2 13 2 3" xfId="1349" xr:uid="{00000000-0005-0000-0000-000047050000}"/>
    <cellStyle name="Calculation 2 2 2 13 2 4" xfId="1350" xr:uid="{00000000-0005-0000-0000-000048050000}"/>
    <cellStyle name="Calculation 2 2 2 13 2 5" xfId="1351" xr:uid="{00000000-0005-0000-0000-000049050000}"/>
    <cellStyle name="Calculation 2 2 2 13 2 6" xfId="1352" xr:uid="{00000000-0005-0000-0000-00004A050000}"/>
    <cellStyle name="Calculation 2 2 2 13 3" xfId="1353" xr:uid="{00000000-0005-0000-0000-00004B050000}"/>
    <cellStyle name="Calculation 2 2 2 13 3 2" xfId="1354" xr:uid="{00000000-0005-0000-0000-00004C050000}"/>
    <cellStyle name="Calculation 2 2 2 13 3 3" xfId="1355" xr:uid="{00000000-0005-0000-0000-00004D050000}"/>
    <cellStyle name="Calculation 2 2 2 13 4" xfId="1356" xr:uid="{00000000-0005-0000-0000-00004E050000}"/>
    <cellStyle name="Calculation 2 2 2 13 4 2" xfId="1357" xr:uid="{00000000-0005-0000-0000-00004F050000}"/>
    <cellStyle name="Calculation 2 2 2 13 4 3" xfId="1358" xr:uid="{00000000-0005-0000-0000-000050050000}"/>
    <cellStyle name="Calculation 2 2 2 13 5" xfId="1359" xr:uid="{00000000-0005-0000-0000-000051050000}"/>
    <cellStyle name="Calculation 2 2 2 13 5 2" xfId="1360" xr:uid="{00000000-0005-0000-0000-000052050000}"/>
    <cellStyle name="Calculation 2 2 2 13 5 3" xfId="1361" xr:uid="{00000000-0005-0000-0000-000053050000}"/>
    <cellStyle name="Calculation 2 2 2 13 6" xfId="1362" xr:uid="{00000000-0005-0000-0000-000054050000}"/>
    <cellStyle name="Calculation 2 2 2 13 6 2" xfId="1363" xr:uid="{00000000-0005-0000-0000-000055050000}"/>
    <cellStyle name="Calculation 2 2 2 13 6 3" xfId="1364" xr:uid="{00000000-0005-0000-0000-000056050000}"/>
    <cellStyle name="Calculation 2 2 2 13 7" xfId="1365" xr:uid="{00000000-0005-0000-0000-000057050000}"/>
    <cellStyle name="Calculation 2 2 2 13 8" xfId="1366" xr:uid="{00000000-0005-0000-0000-000058050000}"/>
    <cellStyle name="Calculation 2 2 2 14" xfId="1367" xr:uid="{00000000-0005-0000-0000-000059050000}"/>
    <cellStyle name="Calculation 2 2 2 14 2" xfId="1368" xr:uid="{00000000-0005-0000-0000-00005A050000}"/>
    <cellStyle name="Calculation 2 2 2 14 2 2" xfId="1369" xr:uid="{00000000-0005-0000-0000-00005B050000}"/>
    <cellStyle name="Calculation 2 2 2 14 2 3" xfId="1370" xr:uid="{00000000-0005-0000-0000-00005C050000}"/>
    <cellStyle name="Calculation 2 2 2 14 2 4" xfId="1371" xr:uid="{00000000-0005-0000-0000-00005D050000}"/>
    <cellStyle name="Calculation 2 2 2 14 2 5" xfId="1372" xr:uid="{00000000-0005-0000-0000-00005E050000}"/>
    <cellStyle name="Calculation 2 2 2 14 2 6" xfId="1373" xr:uid="{00000000-0005-0000-0000-00005F050000}"/>
    <cellStyle name="Calculation 2 2 2 14 3" xfId="1374" xr:uid="{00000000-0005-0000-0000-000060050000}"/>
    <cellStyle name="Calculation 2 2 2 14 3 2" xfId="1375" xr:uid="{00000000-0005-0000-0000-000061050000}"/>
    <cellStyle name="Calculation 2 2 2 14 3 3" xfId="1376" xr:uid="{00000000-0005-0000-0000-000062050000}"/>
    <cellStyle name="Calculation 2 2 2 14 4" xfId="1377" xr:uid="{00000000-0005-0000-0000-000063050000}"/>
    <cellStyle name="Calculation 2 2 2 14 4 2" xfId="1378" xr:uid="{00000000-0005-0000-0000-000064050000}"/>
    <cellStyle name="Calculation 2 2 2 14 4 3" xfId="1379" xr:uid="{00000000-0005-0000-0000-000065050000}"/>
    <cellStyle name="Calculation 2 2 2 14 5" xfId="1380" xr:uid="{00000000-0005-0000-0000-000066050000}"/>
    <cellStyle name="Calculation 2 2 2 14 5 2" xfId="1381" xr:uid="{00000000-0005-0000-0000-000067050000}"/>
    <cellStyle name="Calculation 2 2 2 14 5 3" xfId="1382" xr:uid="{00000000-0005-0000-0000-000068050000}"/>
    <cellStyle name="Calculation 2 2 2 14 6" xfId="1383" xr:uid="{00000000-0005-0000-0000-000069050000}"/>
    <cellStyle name="Calculation 2 2 2 14 6 2" xfId="1384" xr:uid="{00000000-0005-0000-0000-00006A050000}"/>
    <cellStyle name="Calculation 2 2 2 14 6 3" xfId="1385" xr:uid="{00000000-0005-0000-0000-00006B050000}"/>
    <cellStyle name="Calculation 2 2 2 14 7" xfId="1386" xr:uid="{00000000-0005-0000-0000-00006C050000}"/>
    <cellStyle name="Calculation 2 2 2 14 8" xfId="1387" xr:uid="{00000000-0005-0000-0000-00006D050000}"/>
    <cellStyle name="Calculation 2 2 2 15" xfId="1388" xr:uid="{00000000-0005-0000-0000-00006E050000}"/>
    <cellStyle name="Calculation 2 2 2 15 2" xfId="1389" xr:uid="{00000000-0005-0000-0000-00006F050000}"/>
    <cellStyle name="Calculation 2 2 2 15 2 2" xfId="1390" xr:uid="{00000000-0005-0000-0000-000070050000}"/>
    <cellStyle name="Calculation 2 2 2 15 2 3" xfId="1391" xr:uid="{00000000-0005-0000-0000-000071050000}"/>
    <cellStyle name="Calculation 2 2 2 15 2 4" xfId="1392" xr:uid="{00000000-0005-0000-0000-000072050000}"/>
    <cellStyle name="Calculation 2 2 2 15 2 5" xfId="1393" xr:uid="{00000000-0005-0000-0000-000073050000}"/>
    <cellStyle name="Calculation 2 2 2 15 2 6" xfId="1394" xr:uid="{00000000-0005-0000-0000-000074050000}"/>
    <cellStyle name="Calculation 2 2 2 15 3" xfId="1395" xr:uid="{00000000-0005-0000-0000-000075050000}"/>
    <cellStyle name="Calculation 2 2 2 15 3 2" xfId="1396" xr:uid="{00000000-0005-0000-0000-000076050000}"/>
    <cellStyle name="Calculation 2 2 2 15 3 3" xfId="1397" xr:uid="{00000000-0005-0000-0000-000077050000}"/>
    <cellStyle name="Calculation 2 2 2 15 4" xfId="1398" xr:uid="{00000000-0005-0000-0000-000078050000}"/>
    <cellStyle name="Calculation 2 2 2 15 4 2" xfId="1399" xr:uid="{00000000-0005-0000-0000-000079050000}"/>
    <cellStyle name="Calculation 2 2 2 15 4 3" xfId="1400" xr:uid="{00000000-0005-0000-0000-00007A050000}"/>
    <cellStyle name="Calculation 2 2 2 15 5" xfId="1401" xr:uid="{00000000-0005-0000-0000-00007B050000}"/>
    <cellStyle name="Calculation 2 2 2 15 5 2" xfId="1402" xr:uid="{00000000-0005-0000-0000-00007C050000}"/>
    <cellStyle name="Calculation 2 2 2 15 5 3" xfId="1403" xr:uid="{00000000-0005-0000-0000-00007D050000}"/>
    <cellStyle name="Calculation 2 2 2 15 6" xfId="1404" xr:uid="{00000000-0005-0000-0000-00007E050000}"/>
    <cellStyle name="Calculation 2 2 2 15 6 2" xfId="1405" xr:uid="{00000000-0005-0000-0000-00007F050000}"/>
    <cellStyle name="Calculation 2 2 2 15 6 3" xfId="1406" xr:uid="{00000000-0005-0000-0000-000080050000}"/>
    <cellStyle name="Calculation 2 2 2 15 7" xfId="1407" xr:uid="{00000000-0005-0000-0000-000081050000}"/>
    <cellStyle name="Calculation 2 2 2 15 8" xfId="1408" xr:uid="{00000000-0005-0000-0000-000082050000}"/>
    <cellStyle name="Calculation 2 2 2 16" xfId="1409" xr:uid="{00000000-0005-0000-0000-000083050000}"/>
    <cellStyle name="Calculation 2 2 2 16 2" xfId="1410" xr:uid="{00000000-0005-0000-0000-000084050000}"/>
    <cellStyle name="Calculation 2 2 2 16 2 2" xfId="1411" xr:uid="{00000000-0005-0000-0000-000085050000}"/>
    <cellStyle name="Calculation 2 2 2 16 2 3" xfId="1412" xr:uid="{00000000-0005-0000-0000-000086050000}"/>
    <cellStyle name="Calculation 2 2 2 16 2 4" xfId="1413" xr:uid="{00000000-0005-0000-0000-000087050000}"/>
    <cellStyle name="Calculation 2 2 2 16 2 5" xfId="1414" xr:uid="{00000000-0005-0000-0000-000088050000}"/>
    <cellStyle name="Calculation 2 2 2 16 2 6" xfId="1415" xr:uid="{00000000-0005-0000-0000-000089050000}"/>
    <cellStyle name="Calculation 2 2 2 16 3" xfId="1416" xr:uid="{00000000-0005-0000-0000-00008A050000}"/>
    <cellStyle name="Calculation 2 2 2 16 3 2" xfId="1417" xr:uid="{00000000-0005-0000-0000-00008B050000}"/>
    <cellStyle name="Calculation 2 2 2 16 3 3" xfId="1418" xr:uid="{00000000-0005-0000-0000-00008C050000}"/>
    <cellStyle name="Calculation 2 2 2 16 4" xfId="1419" xr:uid="{00000000-0005-0000-0000-00008D050000}"/>
    <cellStyle name="Calculation 2 2 2 16 4 2" xfId="1420" xr:uid="{00000000-0005-0000-0000-00008E050000}"/>
    <cellStyle name="Calculation 2 2 2 16 4 3" xfId="1421" xr:uid="{00000000-0005-0000-0000-00008F050000}"/>
    <cellStyle name="Calculation 2 2 2 16 5" xfId="1422" xr:uid="{00000000-0005-0000-0000-000090050000}"/>
    <cellStyle name="Calculation 2 2 2 16 5 2" xfId="1423" xr:uid="{00000000-0005-0000-0000-000091050000}"/>
    <cellStyle name="Calculation 2 2 2 16 5 3" xfId="1424" xr:uid="{00000000-0005-0000-0000-000092050000}"/>
    <cellStyle name="Calculation 2 2 2 16 6" xfId="1425" xr:uid="{00000000-0005-0000-0000-000093050000}"/>
    <cellStyle name="Calculation 2 2 2 16 6 2" xfId="1426" xr:uid="{00000000-0005-0000-0000-000094050000}"/>
    <cellStyle name="Calculation 2 2 2 16 6 3" xfId="1427" xr:uid="{00000000-0005-0000-0000-000095050000}"/>
    <cellStyle name="Calculation 2 2 2 16 7" xfId="1428" xr:uid="{00000000-0005-0000-0000-000096050000}"/>
    <cellStyle name="Calculation 2 2 2 16 8" xfId="1429" xr:uid="{00000000-0005-0000-0000-000097050000}"/>
    <cellStyle name="Calculation 2 2 2 17" xfId="1430" xr:uid="{00000000-0005-0000-0000-000098050000}"/>
    <cellStyle name="Calculation 2 2 2 17 2" xfId="1431" xr:uid="{00000000-0005-0000-0000-000099050000}"/>
    <cellStyle name="Calculation 2 2 2 17 2 2" xfId="1432" xr:uid="{00000000-0005-0000-0000-00009A050000}"/>
    <cellStyle name="Calculation 2 2 2 17 2 3" xfId="1433" xr:uid="{00000000-0005-0000-0000-00009B050000}"/>
    <cellStyle name="Calculation 2 2 2 17 2 4" xfId="1434" xr:uid="{00000000-0005-0000-0000-00009C050000}"/>
    <cellStyle name="Calculation 2 2 2 17 2 5" xfId="1435" xr:uid="{00000000-0005-0000-0000-00009D050000}"/>
    <cellStyle name="Calculation 2 2 2 17 2 6" xfId="1436" xr:uid="{00000000-0005-0000-0000-00009E050000}"/>
    <cellStyle name="Calculation 2 2 2 17 3" xfId="1437" xr:uid="{00000000-0005-0000-0000-00009F050000}"/>
    <cellStyle name="Calculation 2 2 2 17 3 2" xfId="1438" xr:uid="{00000000-0005-0000-0000-0000A0050000}"/>
    <cellStyle name="Calculation 2 2 2 17 3 3" xfId="1439" xr:uid="{00000000-0005-0000-0000-0000A1050000}"/>
    <cellStyle name="Calculation 2 2 2 17 4" xfId="1440" xr:uid="{00000000-0005-0000-0000-0000A2050000}"/>
    <cellStyle name="Calculation 2 2 2 17 4 2" xfId="1441" xr:uid="{00000000-0005-0000-0000-0000A3050000}"/>
    <cellStyle name="Calculation 2 2 2 17 4 3" xfId="1442" xr:uid="{00000000-0005-0000-0000-0000A4050000}"/>
    <cellStyle name="Calculation 2 2 2 17 5" xfId="1443" xr:uid="{00000000-0005-0000-0000-0000A5050000}"/>
    <cellStyle name="Calculation 2 2 2 17 5 2" xfId="1444" xr:uid="{00000000-0005-0000-0000-0000A6050000}"/>
    <cellStyle name="Calculation 2 2 2 17 5 3" xfId="1445" xr:uid="{00000000-0005-0000-0000-0000A7050000}"/>
    <cellStyle name="Calculation 2 2 2 17 6" xfId="1446" xr:uid="{00000000-0005-0000-0000-0000A8050000}"/>
    <cellStyle name="Calculation 2 2 2 17 6 2" xfId="1447" xr:uid="{00000000-0005-0000-0000-0000A9050000}"/>
    <cellStyle name="Calculation 2 2 2 17 6 3" xfId="1448" xr:uid="{00000000-0005-0000-0000-0000AA050000}"/>
    <cellStyle name="Calculation 2 2 2 17 7" xfId="1449" xr:uid="{00000000-0005-0000-0000-0000AB050000}"/>
    <cellStyle name="Calculation 2 2 2 17 8" xfId="1450" xr:uid="{00000000-0005-0000-0000-0000AC050000}"/>
    <cellStyle name="Calculation 2 2 2 18" xfId="1451" xr:uid="{00000000-0005-0000-0000-0000AD050000}"/>
    <cellStyle name="Calculation 2 2 2 18 2" xfId="1452" xr:uid="{00000000-0005-0000-0000-0000AE050000}"/>
    <cellStyle name="Calculation 2 2 2 18 2 2" xfId="1453" xr:uid="{00000000-0005-0000-0000-0000AF050000}"/>
    <cellStyle name="Calculation 2 2 2 18 2 3" xfId="1454" xr:uid="{00000000-0005-0000-0000-0000B0050000}"/>
    <cellStyle name="Calculation 2 2 2 18 2 4" xfId="1455" xr:uid="{00000000-0005-0000-0000-0000B1050000}"/>
    <cellStyle name="Calculation 2 2 2 18 2 5" xfId="1456" xr:uid="{00000000-0005-0000-0000-0000B2050000}"/>
    <cellStyle name="Calculation 2 2 2 18 2 6" xfId="1457" xr:uid="{00000000-0005-0000-0000-0000B3050000}"/>
    <cellStyle name="Calculation 2 2 2 18 3" xfId="1458" xr:uid="{00000000-0005-0000-0000-0000B4050000}"/>
    <cellStyle name="Calculation 2 2 2 18 3 2" xfId="1459" xr:uid="{00000000-0005-0000-0000-0000B5050000}"/>
    <cellStyle name="Calculation 2 2 2 18 3 3" xfId="1460" xr:uid="{00000000-0005-0000-0000-0000B6050000}"/>
    <cellStyle name="Calculation 2 2 2 18 4" xfId="1461" xr:uid="{00000000-0005-0000-0000-0000B7050000}"/>
    <cellStyle name="Calculation 2 2 2 18 4 2" xfId="1462" xr:uid="{00000000-0005-0000-0000-0000B8050000}"/>
    <cellStyle name="Calculation 2 2 2 18 4 3" xfId="1463" xr:uid="{00000000-0005-0000-0000-0000B9050000}"/>
    <cellStyle name="Calculation 2 2 2 18 5" xfId="1464" xr:uid="{00000000-0005-0000-0000-0000BA050000}"/>
    <cellStyle name="Calculation 2 2 2 18 5 2" xfId="1465" xr:uid="{00000000-0005-0000-0000-0000BB050000}"/>
    <cellStyle name="Calculation 2 2 2 18 5 3" xfId="1466" xr:uid="{00000000-0005-0000-0000-0000BC050000}"/>
    <cellStyle name="Calculation 2 2 2 18 6" xfId="1467" xr:uid="{00000000-0005-0000-0000-0000BD050000}"/>
    <cellStyle name="Calculation 2 2 2 18 6 2" xfId="1468" xr:uid="{00000000-0005-0000-0000-0000BE050000}"/>
    <cellStyle name="Calculation 2 2 2 18 6 3" xfId="1469" xr:uid="{00000000-0005-0000-0000-0000BF050000}"/>
    <cellStyle name="Calculation 2 2 2 18 7" xfId="1470" xr:uid="{00000000-0005-0000-0000-0000C0050000}"/>
    <cellStyle name="Calculation 2 2 2 18 8" xfId="1471" xr:uid="{00000000-0005-0000-0000-0000C1050000}"/>
    <cellStyle name="Calculation 2 2 2 19" xfId="1472" xr:uid="{00000000-0005-0000-0000-0000C2050000}"/>
    <cellStyle name="Calculation 2 2 2 19 2" xfId="1473" xr:uid="{00000000-0005-0000-0000-0000C3050000}"/>
    <cellStyle name="Calculation 2 2 2 19 2 2" xfId="1474" xr:uid="{00000000-0005-0000-0000-0000C4050000}"/>
    <cellStyle name="Calculation 2 2 2 19 2 3" xfId="1475" xr:uid="{00000000-0005-0000-0000-0000C5050000}"/>
    <cellStyle name="Calculation 2 2 2 19 2 4" xfId="1476" xr:uid="{00000000-0005-0000-0000-0000C6050000}"/>
    <cellStyle name="Calculation 2 2 2 19 2 5" xfId="1477" xr:uid="{00000000-0005-0000-0000-0000C7050000}"/>
    <cellStyle name="Calculation 2 2 2 19 2 6" xfId="1478" xr:uid="{00000000-0005-0000-0000-0000C8050000}"/>
    <cellStyle name="Calculation 2 2 2 19 3" xfId="1479" xr:uid="{00000000-0005-0000-0000-0000C9050000}"/>
    <cellStyle name="Calculation 2 2 2 19 3 2" xfId="1480" xr:uid="{00000000-0005-0000-0000-0000CA050000}"/>
    <cellStyle name="Calculation 2 2 2 19 3 3" xfId="1481" xr:uid="{00000000-0005-0000-0000-0000CB050000}"/>
    <cellStyle name="Calculation 2 2 2 19 4" xfId="1482" xr:uid="{00000000-0005-0000-0000-0000CC050000}"/>
    <cellStyle name="Calculation 2 2 2 19 4 2" xfId="1483" xr:uid="{00000000-0005-0000-0000-0000CD050000}"/>
    <cellStyle name="Calculation 2 2 2 19 4 3" xfId="1484" xr:uid="{00000000-0005-0000-0000-0000CE050000}"/>
    <cellStyle name="Calculation 2 2 2 19 5" xfId="1485" xr:uid="{00000000-0005-0000-0000-0000CF050000}"/>
    <cellStyle name="Calculation 2 2 2 19 5 2" xfId="1486" xr:uid="{00000000-0005-0000-0000-0000D0050000}"/>
    <cellStyle name="Calculation 2 2 2 19 5 3" xfId="1487" xr:uid="{00000000-0005-0000-0000-0000D1050000}"/>
    <cellStyle name="Calculation 2 2 2 19 6" xfId="1488" xr:uid="{00000000-0005-0000-0000-0000D2050000}"/>
    <cellStyle name="Calculation 2 2 2 19 6 2" xfId="1489" xr:uid="{00000000-0005-0000-0000-0000D3050000}"/>
    <cellStyle name="Calculation 2 2 2 19 6 3" xfId="1490" xr:uid="{00000000-0005-0000-0000-0000D4050000}"/>
    <cellStyle name="Calculation 2 2 2 19 7" xfId="1491" xr:uid="{00000000-0005-0000-0000-0000D5050000}"/>
    <cellStyle name="Calculation 2 2 2 19 8" xfId="1492" xr:uid="{00000000-0005-0000-0000-0000D6050000}"/>
    <cellStyle name="Calculation 2 2 2 2" xfId="1493" xr:uid="{00000000-0005-0000-0000-0000D7050000}"/>
    <cellStyle name="Calculation 2 2 2 2 2" xfId="1494" xr:uid="{00000000-0005-0000-0000-0000D8050000}"/>
    <cellStyle name="Calculation 2 2 2 2 2 2" xfId="1495" xr:uid="{00000000-0005-0000-0000-0000D9050000}"/>
    <cellStyle name="Calculation 2 2 2 2 2 3" xfId="1496" xr:uid="{00000000-0005-0000-0000-0000DA050000}"/>
    <cellStyle name="Calculation 2 2 2 2 2 4" xfId="1497" xr:uid="{00000000-0005-0000-0000-0000DB050000}"/>
    <cellStyle name="Calculation 2 2 2 2 2 5" xfId="1498" xr:uid="{00000000-0005-0000-0000-0000DC050000}"/>
    <cellStyle name="Calculation 2 2 2 2 2 6" xfId="1499" xr:uid="{00000000-0005-0000-0000-0000DD050000}"/>
    <cellStyle name="Calculation 2 2 2 2 3" xfId="1500" xr:uid="{00000000-0005-0000-0000-0000DE050000}"/>
    <cellStyle name="Calculation 2 2 2 2 3 2" xfId="1501" xr:uid="{00000000-0005-0000-0000-0000DF050000}"/>
    <cellStyle name="Calculation 2 2 2 2 3 3" xfId="1502" xr:uid="{00000000-0005-0000-0000-0000E0050000}"/>
    <cellStyle name="Calculation 2 2 2 2 4" xfId="1503" xr:uid="{00000000-0005-0000-0000-0000E1050000}"/>
    <cellStyle name="Calculation 2 2 2 2 4 2" xfId="1504" xr:uid="{00000000-0005-0000-0000-0000E2050000}"/>
    <cellStyle name="Calculation 2 2 2 2 4 3" xfId="1505" xr:uid="{00000000-0005-0000-0000-0000E3050000}"/>
    <cellStyle name="Calculation 2 2 2 2 5" xfId="1506" xr:uid="{00000000-0005-0000-0000-0000E4050000}"/>
    <cellStyle name="Calculation 2 2 2 2 5 2" xfId="1507" xr:uid="{00000000-0005-0000-0000-0000E5050000}"/>
    <cellStyle name="Calculation 2 2 2 2 5 3" xfId="1508" xr:uid="{00000000-0005-0000-0000-0000E6050000}"/>
    <cellStyle name="Calculation 2 2 2 2 6" xfId="1509" xr:uid="{00000000-0005-0000-0000-0000E7050000}"/>
    <cellStyle name="Calculation 2 2 2 2 6 2" xfId="1510" xr:uid="{00000000-0005-0000-0000-0000E8050000}"/>
    <cellStyle name="Calculation 2 2 2 2 6 3" xfId="1511" xr:uid="{00000000-0005-0000-0000-0000E9050000}"/>
    <cellStyle name="Calculation 2 2 2 2 7" xfId="1512" xr:uid="{00000000-0005-0000-0000-0000EA050000}"/>
    <cellStyle name="Calculation 2 2 2 2 8" xfId="1513" xr:uid="{00000000-0005-0000-0000-0000EB050000}"/>
    <cellStyle name="Calculation 2 2 2 20" xfId="1514" xr:uid="{00000000-0005-0000-0000-0000EC050000}"/>
    <cellStyle name="Calculation 2 2 2 20 2" xfId="1515" xr:uid="{00000000-0005-0000-0000-0000ED050000}"/>
    <cellStyle name="Calculation 2 2 2 20 2 2" xfId="1516" xr:uid="{00000000-0005-0000-0000-0000EE050000}"/>
    <cellStyle name="Calculation 2 2 2 20 2 3" xfId="1517" xr:uid="{00000000-0005-0000-0000-0000EF050000}"/>
    <cellStyle name="Calculation 2 2 2 20 2 4" xfId="1518" xr:uid="{00000000-0005-0000-0000-0000F0050000}"/>
    <cellStyle name="Calculation 2 2 2 20 2 5" xfId="1519" xr:uid="{00000000-0005-0000-0000-0000F1050000}"/>
    <cellStyle name="Calculation 2 2 2 20 2 6" xfId="1520" xr:uid="{00000000-0005-0000-0000-0000F2050000}"/>
    <cellStyle name="Calculation 2 2 2 20 3" xfId="1521" xr:uid="{00000000-0005-0000-0000-0000F3050000}"/>
    <cellStyle name="Calculation 2 2 2 20 3 2" xfId="1522" xr:uid="{00000000-0005-0000-0000-0000F4050000}"/>
    <cellStyle name="Calculation 2 2 2 20 3 3" xfId="1523" xr:uid="{00000000-0005-0000-0000-0000F5050000}"/>
    <cellStyle name="Calculation 2 2 2 20 4" xfId="1524" xr:uid="{00000000-0005-0000-0000-0000F6050000}"/>
    <cellStyle name="Calculation 2 2 2 20 4 2" xfId="1525" xr:uid="{00000000-0005-0000-0000-0000F7050000}"/>
    <cellStyle name="Calculation 2 2 2 20 4 3" xfId="1526" xr:uid="{00000000-0005-0000-0000-0000F8050000}"/>
    <cellStyle name="Calculation 2 2 2 20 5" xfId="1527" xr:uid="{00000000-0005-0000-0000-0000F9050000}"/>
    <cellStyle name="Calculation 2 2 2 20 5 2" xfId="1528" xr:uid="{00000000-0005-0000-0000-0000FA050000}"/>
    <cellStyle name="Calculation 2 2 2 20 5 3" xfId="1529" xr:uid="{00000000-0005-0000-0000-0000FB050000}"/>
    <cellStyle name="Calculation 2 2 2 20 6" xfId="1530" xr:uid="{00000000-0005-0000-0000-0000FC050000}"/>
    <cellStyle name="Calculation 2 2 2 20 6 2" xfId="1531" xr:uid="{00000000-0005-0000-0000-0000FD050000}"/>
    <cellStyle name="Calculation 2 2 2 20 6 3" xfId="1532" xr:uid="{00000000-0005-0000-0000-0000FE050000}"/>
    <cellStyle name="Calculation 2 2 2 20 7" xfId="1533" xr:uid="{00000000-0005-0000-0000-0000FF050000}"/>
    <cellStyle name="Calculation 2 2 2 20 8" xfId="1534" xr:uid="{00000000-0005-0000-0000-000000060000}"/>
    <cellStyle name="Calculation 2 2 2 21" xfId="1535" xr:uid="{00000000-0005-0000-0000-000001060000}"/>
    <cellStyle name="Calculation 2 2 2 21 2" xfId="1536" xr:uid="{00000000-0005-0000-0000-000002060000}"/>
    <cellStyle name="Calculation 2 2 2 21 2 2" xfId="1537" xr:uid="{00000000-0005-0000-0000-000003060000}"/>
    <cellStyle name="Calculation 2 2 2 21 2 3" xfId="1538" xr:uid="{00000000-0005-0000-0000-000004060000}"/>
    <cellStyle name="Calculation 2 2 2 21 2 4" xfId="1539" xr:uid="{00000000-0005-0000-0000-000005060000}"/>
    <cellStyle name="Calculation 2 2 2 21 2 5" xfId="1540" xr:uid="{00000000-0005-0000-0000-000006060000}"/>
    <cellStyle name="Calculation 2 2 2 21 2 6" xfId="1541" xr:uid="{00000000-0005-0000-0000-000007060000}"/>
    <cellStyle name="Calculation 2 2 2 21 3" xfId="1542" xr:uid="{00000000-0005-0000-0000-000008060000}"/>
    <cellStyle name="Calculation 2 2 2 21 3 2" xfId="1543" xr:uid="{00000000-0005-0000-0000-000009060000}"/>
    <cellStyle name="Calculation 2 2 2 21 3 3" xfId="1544" xr:uid="{00000000-0005-0000-0000-00000A060000}"/>
    <cellStyle name="Calculation 2 2 2 21 4" xfId="1545" xr:uid="{00000000-0005-0000-0000-00000B060000}"/>
    <cellStyle name="Calculation 2 2 2 21 4 2" xfId="1546" xr:uid="{00000000-0005-0000-0000-00000C060000}"/>
    <cellStyle name="Calculation 2 2 2 21 4 3" xfId="1547" xr:uid="{00000000-0005-0000-0000-00000D060000}"/>
    <cellStyle name="Calculation 2 2 2 21 5" xfId="1548" xr:uid="{00000000-0005-0000-0000-00000E060000}"/>
    <cellStyle name="Calculation 2 2 2 21 5 2" xfId="1549" xr:uid="{00000000-0005-0000-0000-00000F060000}"/>
    <cellStyle name="Calculation 2 2 2 21 5 3" xfId="1550" xr:uid="{00000000-0005-0000-0000-000010060000}"/>
    <cellStyle name="Calculation 2 2 2 21 6" xfId="1551" xr:uid="{00000000-0005-0000-0000-000011060000}"/>
    <cellStyle name="Calculation 2 2 2 21 6 2" xfId="1552" xr:uid="{00000000-0005-0000-0000-000012060000}"/>
    <cellStyle name="Calculation 2 2 2 21 6 3" xfId="1553" xr:uid="{00000000-0005-0000-0000-000013060000}"/>
    <cellStyle name="Calculation 2 2 2 21 7" xfId="1554" xr:uid="{00000000-0005-0000-0000-000014060000}"/>
    <cellStyle name="Calculation 2 2 2 21 8" xfId="1555" xr:uid="{00000000-0005-0000-0000-000015060000}"/>
    <cellStyle name="Calculation 2 2 2 22" xfId="1556" xr:uid="{00000000-0005-0000-0000-000016060000}"/>
    <cellStyle name="Calculation 2 2 2 22 2" xfId="1557" xr:uid="{00000000-0005-0000-0000-000017060000}"/>
    <cellStyle name="Calculation 2 2 2 22 2 2" xfId="1558" xr:uid="{00000000-0005-0000-0000-000018060000}"/>
    <cellStyle name="Calculation 2 2 2 22 2 3" xfId="1559" xr:uid="{00000000-0005-0000-0000-000019060000}"/>
    <cellStyle name="Calculation 2 2 2 22 2 4" xfId="1560" xr:uid="{00000000-0005-0000-0000-00001A060000}"/>
    <cellStyle name="Calculation 2 2 2 22 2 5" xfId="1561" xr:uid="{00000000-0005-0000-0000-00001B060000}"/>
    <cellStyle name="Calculation 2 2 2 22 2 6" xfId="1562" xr:uid="{00000000-0005-0000-0000-00001C060000}"/>
    <cellStyle name="Calculation 2 2 2 22 3" xfId="1563" xr:uid="{00000000-0005-0000-0000-00001D060000}"/>
    <cellStyle name="Calculation 2 2 2 22 3 2" xfId="1564" xr:uid="{00000000-0005-0000-0000-00001E060000}"/>
    <cellStyle name="Calculation 2 2 2 22 3 3" xfId="1565" xr:uid="{00000000-0005-0000-0000-00001F060000}"/>
    <cellStyle name="Calculation 2 2 2 22 4" xfId="1566" xr:uid="{00000000-0005-0000-0000-000020060000}"/>
    <cellStyle name="Calculation 2 2 2 22 4 2" xfId="1567" xr:uid="{00000000-0005-0000-0000-000021060000}"/>
    <cellStyle name="Calculation 2 2 2 22 4 3" xfId="1568" xr:uid="{00000000-0005-0000-0000-000022060000}"/>
    <cellStyle name="Calculation 2 2 2 22 5" xfId="1569" xr:uid="{00000000-0005-0000-0000-000023060000}"/>
    <cellStyle name="Calculation 2 2 2 22 5 2" xfId="1570" xr:uid="{00000000-0005-0000-0000-000024060000}"/>
    <cellStyle name="Calculation 2 2 2 22 5 3" xfId="1571" xr:uid="{00000000-0005-0000-0000-000025060000}"/>
    <cellStyle name="Calculation 2 2 2 22 6" xfId="1572" xr:uid="{00000000-0005-0000-0000-000026060000}"/>
    <cellStyle name="Calculation 2 2 2 22 6 2" xfId="1573" xr:uid="{00000000-0005-0000-0000-000027060000}"/>
    <cellStyle name="Calculation 2 2 2 22 6 3" xfId="1574" xr:uid="{00000000-0005-0000-0000-000028060000}"/>
    <cellStyle name="Calculation 2 2 2 22 7" xfId="1575" xr:uid="{00000000-0005-0000-0000-000029060000}"/>
    <cellStyle name="Calculation 2 2 2 22 8" xfId="1576" xr:uid="{00000000-0005-0000-0000-00002A060000}"/>
    <cellStyle name="Calculation 2 2 2 23" xfId="1577" xr:uid="{00000000-0005-0000-0000-00002B060000}"/>
    <cellStyle name="Calculation 2 2 2 23 2" xfId="1578" xr:uid="{00000000-0005-0000-0000-00002C060000}"/>
    <cellStyle name="Calculation 2 2 2 23 2 2" xfId="1579" xr:uid="{00000000-0005-0000-0000-00002D060000}"/>
    <cellStyle name="Calculation 2 2 2 23 2 3" xfId="1580" xr:uid="{00000000-0005-0000-0000-00002E060000}"/>
    <cellStyle name="Calculation 2 2 2 23 2 4" xfId="1581" xr:uid="{00000000-0005-0000-0000-00002F060000}"/>
    <cellStyle name="Calculation 2 2 2 23 2 5" xfId="1582" xr:uid="{00000000-0005-0000-0000-000030060000}"/>
    <cellStyle name="Calculation 2 2 2 23 2 6" xfId="1583" xr:uid="{00000000-0005-0000-0000-000031060000}"/>
    <cellStyle name="Calculation 2 2 2 23 3" xfId="1584" xr:uid="{00000000-0005-0000-0000-000032060000}"/>
    <cellStyle name="Calculation 2 2 2 23 3 2" xfId="1585" xr:uid="{00000000-0005-0000-0000-000033060000}"/>
    <cellStyle name="Calculation 2 2 2 23 3 3" xfId="1586" xr:uid="{00000000-0005-0000-0000-000034060000}"/>
    <cellStyle name="Calculation 2 2 2 23 4" xfId="1587" xr:uid="{00000000-0005-0000-0000-000035060000}"/>
    <cellStyle name="Calculation 2 2 2 23 4 2" xfId="1588" xr:uid="{00000000-0005-0000-0000-000036060000}"/>
    <cellStyle name="Calculation 2 2 2 23 4 3" xfId="1589" xr:uid="{00000000-0005-0000-0000-000037060000}"/>
    <cellStyle name="Calculation 2 2 2 23 5" xfId="1590" xr:uid="{00000000-0005-0000-0000-000038060000}"/>
    <cellStyle name="Calculation 2 2 2 23 5 2" xfId="1591" xr:uid="{00000000-0005-0000-0000-000039060000}"/>
    <cellStyle name="Calculation 2 2 2 23 5 3" xfId="1592" xr:uid="{00000000-0005-0000-0000-00003A060000}"/>
    <cellStyle name="Calculation 2 2 2 23 6" xfId="1593" xr:uid="{00000000-0005-0000-0000-00003B060000}"/>
    <cellStyle name="Calculation 2 2 2 23 6 2" xfId="1594" xr:uid="{00000000-0005-0000-0000-00003C060000}"/>
    <cellStyle name="Calculation 2 2 2 23 6 3" xfId="1595" xr:uid="{00000000-0005-0000-0000-00003D060000}"/>
    <cellStyle name="Calculation 2 2 2 23 7" xfId="1596" xr:uid="{00000000-0005-0000-0000-00003E060000}"/>
    <cellStyle name="Calculation 2 2 2 23 8" xfId="1597" xr:uid="{00000000-0005-0000-0000-00003F060000}"/>
    <cellStyle name="Calculation 2 2 2 24" xfId="1598" xr:uid="{00000000-0005-0000-0000-000040060000}"/>
    <cellStyle name="Calculation 2 2 2 24 2" xfId="1599" xr:uid="{00000000-0005-0000-0000-000041060000}"/>
    <cellStyle name="Calculation 2 2 2 24 2 2" xfId="1600" xr:uid="{00000000-0005-0000-0000-000042060000}"/>
    <cellStyle name="Calculation 2 2 2 24 2 3" xfId="1601" xr:uid="{00000000-0005-0000-0000-000043060000}"/>
    <cellStyle name="Calculation 2 2 2 24 2 4" xfId="1602" xr:uid="{00000000-0005-0000-0000-000044060000}"/>
    <cellStyle name="Calculation 2 2 2 24 2 5" xfId="1603" xr:uid="{00000000-0005-0000-0000-000045060000}"/>
    <cellStyle name="Calculation 2 2 2 24 2 6" xfId="1604" xr:uid="{00000000-0005-0000-0000-000046060000}"/>
    <cellStyle name="Calculation 2 2 2 24 3" xfId="1605" xr:uid="{00000000-0005-0000-0000-000047060000}"/>
    <cellStyle name="Calculation 2 2 2 24 3 2" xfId="1606" xr:uid="{00000000-0005-0000-0000-000048060000}"/>
    <cellStyle name="Calculation 2 2 2 24 3 3" xfId="1607" xr:uid="{00000000-0005-0000-0000-000049060000}"/>
    <cellStyle name="Calculation 2 2 2 24 4" xfId="1608" xr:uid="{00000000-0005-0000-0000-00004A060000}"/>
    <cellStyle name="Calculation 2 2 2 24 4 2" xfId="1609" xr:uid="{00000000-0005-0000-0000-00004B060000}"/>
    <cellStyle name="Calculation 2 2 2 24 4 3" xfId="1610" xr:uid="{00000000-0005-0000-0000-00004C060000}"/>
    <cellStyle name="Calculation 2 2 2 24 5" xfId="1611" xr:uid="{00000000-0005-0000-0000-00004D060000}"/>
    <cellStyle name="Calculation 2 2 2 24 5 2" xfId="1612" xr:uid="{00000000-0005-0000-0000-00004E060000}"/>
    <cellStyle name="Calculation 2 2 2 24 5 3" xfId="1613" xr:uid="{00000000-0005-0000-0000-00004F060000}"/>
    <cellStyle name="Calculation 2 2 2 24 6" xfId="1614" xr:uid="{00000000-0005-0000-0000-000050060000}"/>
    <cellStyle name="Calculation 2 2 2 24 6 2" xfId="1615" xr:uid="{00000000-0005-0000-0000-000051060000}"/>
    <cellStyle name="Calculation 2 2 2 24 6 3" xfId="1616" xr:uid="{00000000-0005-0000-0000-000052060000}"/>
    <cellStyle name="Calculation 2 2 2 24 7" xfId="1617" xr:uid="{00000000-0005-0000-0000-000053060000}"/>
    <cellStyle name="Calculation 2 2 2 24 8" xfId="1618" xr:uid="{00000000-0005-0000-0000-000054060000}"/>
    <cellStyle name="Calculation 2 2 2 25" xfId="1619" xr:uid="{00000000-0005-0000-0000-000055060000}"/>
    <cellStyle name="Calculation 2 2 2 25 2" xfId="1620" xr:uid="{00000000-0005-0000-0000-000056060000}"/>
    <cellStyle name="Calculation 2 2 2 25 2 2" xfId="1621" xr:uid="{00000000-0005-0000-0000-000057060000}"/>
    <cellStyle name="Calculation 2 2 2 25 2 3" xfId="1622" xr:uid="{00000000-0005-0000-0000-000058060000}"/>
    <cellStyle name="Calculation 2 2 2 25 2 4" xfId="1623" xr:uid="{00000000-0005-0000-0000-000059060000}"/>
    <cellStyle name="Calculation 2 2 2 25 2 5" xfId="1624" xr:uid="{00000000-0005-0000-0000-00005A060000}"/>
    <cellStyle name="Calculation 2 2 2 25 2 6" xfId="1625" xr:uid="{00000000-0005-0000-0000-00005B060000}"/>
    <cellStyle name="Calculation 2 2 2 25 3" xfId="1626" xr:uid="{00000000-0005-0000-0000-00005C060000}"/>
    <cellStyle name="Calculation 2 2 2 25 3 2" xfId="1627" xr:uid="{00000000-0005-0000-0000-00005D060000}"/>
    <cellStyle name="Calculation 2 2 2 25 3 3" xfId="1628" xr:uid="{00000000-0005-0000-0000-00005E060000}"/>
    <cellStyle name="Calculation 2 2 2 25 4" xfId="1629" xr:uid="{00000000-0005-0000-0000-00005F060000}"/>
    <cellStyle name="Calculation 2 2 2 25 4 2" xfId="1630" xr:uid="{00000000-0005-0000-0000-000060060000}"/>
    <cellStyle name="Calculation 2 2 2 25 4 3" xfId="1631" xr:uid="{00000000-0005-0000-0000-000061060000}"/>
    <cellStyle name="Calculation 2 2 2 25 5" xfId="1632" xr:uid="{00000000-0005-0000-0000-000062060000}"/>
    <cellStyle name="Calculation 2 2 2 25 5 2" xfId="1633" xr:uid="{00000000-0005-0000-0000-000063060000}"/>
    <cellStyle name="Calculation 2 2 2 25 5 3" xfId="1634" xr:uid="{00000000-0005-0000-0000-000064060000}"/>
    <cellStyle name="Calculation 2 2 2 25 6" xfId="1635" xr:uid="{00000000-0005-0000-0000-000065060000}"/>
    <cellStyle name="Calculation 2 2 2 25 6 2" xfId="1636" xr:uid="{00000000-0005-0000-0000-000066060000}"/>
    <cellStyle name="Calculation 2 2 2 25 6 3" xfId="1637" xr:uid="{00000000-0005-0000-0000-000067060000}"/>
    <cellStyle name="Calculation 2 2 2 25 7" xfId="1638" xr:uid="{00000000-0005-0000-0000-000068060000}"/>
    <cellStyle name="Calculation 2 2 2 25 8" xfId="1639" xr:uid="{00000000-0005-0000-0000-000069060000}"/>
    <cellStyle name="Calculation 2 2 2 26" xfId="1640" xr:uid="{00000000-0005-0000-0000-00006A060000}"/>
    <cellStyle name="Calculation 2 2 2 26 2" xfId="1641" xr:uid="{00000000-0005-0000-0000-00006B060000}"/>
    <cellStyle name="Calculation 2 2 2 26 2 2" xfId="1642" xr:uid="{00000000-0005-0000-0000-00006C060000}"/>
    <cellStyle name="Calculation 2 2 2 26 2 3" xfId="1643" xr:uid="{00000000-0005-0000-0000-00006D060000}"/>
    <cellStyle name="Calculation 2 2 2 26 2 4" xfId="1644" xr:uid="{00000000-0005-0000-0000-00006E060000}"/>
    <cellStyle name="Calculation 2 2 2 26 2 5" xfId="1645" xr:uid="{00000000-0005-0000-0000-00006F060000}"/>
    <cellStyle name="Calculation 2 2 2 26 2 6" xfId="1646" xr:uid="{00000000-0005-0000-0000-000070060000}"/>
    <cellStyle name="Calculation 2 2 2 26 3" xfId="1647" xr:uid="{00000000-0005-0000-0000-000071060000}"/>
    <cellStyle name="Calculation 2 2 2 26 3 2" xfId="1648" xr:uid="{00000000-0005-0000-0000-000072060000}"/>
    <cellStyle name="Calculation 2 2 2 26 3 3" xfId="1649" xr:uid="{00000000-0005-0000-0000-000073060000}"/>
    <cellStyle name="Calculation 2 2 2 26 4" xfId="1650" xr:uid="{00000000-0005-0000-0000-000074060000}"/>
    <cellStyle name="Calculation 2 2 2 26 4 2" xfId="1651" xr:uid="{00000000-0005-0000-0000-000075060000}"/>
    <cellStyle name="Calculation 2 2 2 26 4 3" xfId="1652" xr:uid="{00000000-0005-0000-0000-000076060000}"/>
    <cellStyle name="Calculation 2 2 2 26 5" xfId="1653" xr:uid="{00000000-0005-0000-0000-000077060000}"/>
    <cellStyle name="Calculation 2 2 2 26 5 2" xfId="1654" xr:uid="{00000000-0005-0000-0000-000078060000}"/>
    <cellStyle name="Calculation 2 2 2 26 5 3" xfId="1655" xr:uid="{00000000-0005-0000-0000-000079060000}"/>
    <cellStyle name="Calculation 2 2 2 26 6" xfId="1656" xr:uid="{00000000-0005-0000-0000-00007A060000}"/>
    <cellStyle name="Calculation 2 2 2 26 6 2" xfId="1657" xr:uid="{00000000-0005-0000-0000-00007B060000}"/>
    <cellStyle name="Calculation 2 2 2 26 6 3" xfId="1658" xr:uid="{00000000-0005-0000-0000-00007C060000}"/>
    <cellStyle name="Calculation 2 2 2 26 7" xfId="1659" xr:uid="{00000000-0005-0000-0000-00007D060000}"/>
    <cellStyle name="Calculation 2 2 2 26 8" xfId="1660" xr:uid="{00000000-0005-0000-0000-00007E060000}"/>
    <cellStyle name="Calculation 2 2 2 27" xfId="1661" xr:uid="{00000000-0005-0000-0000-00007F060000}"/>
    <cellStyle name="Calculation 2 2 2 27 2" xfId="1662" xr:uid="{00000000-0005-0000-0000-000080060000}"/>
    <cellStyle name="Calculation 2 2 2 27 2 2" xfId="1663" xr:uid="{00000000-0005-0000-0000-000081060000}"/>
    <cellStyle name="Calculation 2 2 2 27 2 3" xfId="1664" xr:uid="{00000000-0005-0000-0000-000082060000}"/>
    <cellStyle name="Calculation 2 2 2 27 2 4" xfId="1665" xr:uid="{00000000-0005-0000-0000-000083060000}"/>
    <cellStyle name="Calculation 2 2 2 27 2 5" xfId="1666" xr:uid="{00000000-0005-0000-0000-000084060000}"/>
    <cellStyle name="Calculation 2 2 2 27 2 6" xfId="1667" xr:uid="{00000000-0005-0000-0000-000085060000}"/>
    <cellStyle name="Calculation 2 2 2 27 3" xfId="1668" xr:uid="{00000000-0005-0000-0000-000086060000}"/>
    <cellStyle name="Calculation 2 2 2 27 3 2" xfId="1669" xr:uid="{00000000-0005-0000-0000-000087060000}"/>
    <cellStyle name="Calculation 2 2 2 27 3 3" xfId="1670" xr:uid="{00000000-0005-0000-0000-000088060000}"/>
    <cellStyle name="Calculation 2 2 2 27 4" xfId="1671" xr:uid="{00000000-0005-0000-0000-000089060000}"/>
    <cellStyle name="Calculation 2 2 2 27 4 2" xfId="1672" xr:uid="{00000000-0005-0000-0000-00008A060000}"/>
    <cellStyle name="Calculation 2 2 2 27 4 3" xfId="1673" xr:uid="{00000000-0005-0000-0000-00008B060000}"/>
    <cellStyle name="Calculation 2 2 2 27 5" xfId="1674" xr:uid="{00000000-0005-0000-0000-00008C060000}"/>
    <cellStyle name="Calculation 2 2 2 27 5 2" xfId="1675" xr:uid="{00000000-0005-0000-0000-00008D060000}"/>
    <cellStyle name="Calculation 2 2 2 27 5 3" xfId="1676" xr:uid="{00000000-0005-0000-0000-00008E060000}"/>
    <cellStyle name="Calculation 2 2 2 27 6" xfId="1677" xr:uid="{00000000-0005-0000-0000-00008F060000}"/>
    <cellStyle name="Calculation 2 2 2 27 6 2" xfId="1678" xr:uid="{00000000-0005-0000-0000-000090060000}"/>
    <cellStyle name="Calculation 2 2 2 27 6 3" xfId="1679" xr:uid="{00000000-0005-0000-0000-000091060000}"/>
    <cellStyle name="Calculation 2 2 2 27 7" xfId="1680" xr:uid="{00000000-0005-0000-0000-000092060000}"/>
    <cellStyle name="Calculation 2 2 2 27 8" xfId="1681" xr:uid="{00000000-0005-0000-0000-000093060000}"/>
    <cellStyle name="Calculation 2 2 2 28" xfId="1682" xr:uid="{00000000-0005-0000-0000-000094060000}"/>
    <cellStyle name="Calculation 2 2 2 28 2" xfId="1683" xr:uid="{00000000-0005-0000-0000-000095060000}"/>
    <cellStyle name="Calculation 2 2 2 28 2 2" xfId="1684" xr:uid="{00000000-0005-0000-0000-000096060000}"/>
    <cellStyle name="Calculation 2 2 2 28 2 3" xfId="1685" xr:uid="{00000000-0005-0000-0000-000097060000}"/>
    <cellStyle name="Calculation 2 2 2 28 2 4" xfId="1686" xr:uid="{00000000-0005-0000-0000-000098060000}"/>
    <cellStyle name="Calculation 2 2 2 28 2 5" xfId="1687" xr:uid="{00000000-0005-0000-0000-000099060000}"/>
    <cellStyle name="Calculation 2 2 2 28 2 6" xfId="1688" xr:uid="{00000000-0005-0000-0000-00009A060000}"/>
    <cellStyle name="Calculation 2 2 2 28 3" xfId="1689" xr:uid="{00000000-0005-0000-0000-00009B060000}"/>
    <cellStyle name="Calculation 2 2 2 28 3 2" xfId="1690" xr:uid="{00000000-0005-0000-0000-00009C060000}"/>
    <cellStyle name="Calculation 2 2 2 28 3 3" xfId="1691" xr:uid="{00000000-0005-0000-0000-00009D060000}"/>
    <cellStyle name="Calculation 2 2 2 28 4" xfId="1692" xr:uid="{00000000-0005-0000-0000-00009E060000}"/>
    <cellStyle name="Calculation 2 2 2 28 4 2" xfId="1693" xr:uid="{00000000-0005-0000-0000-00009F060000}"/>
    <cellStyle name="Calculation 2 2 2 28 4 3" xfId="1694" xr:uid="{00000000-0005-0000-0000-0000A0060000}"/>
    <cellStyle name="Calculation 2 2 2 28 5" xfId="1695" xr:uid="{00000000-0005-0000-0000-0000A1060000}"/>
    <cellStyle name="Calculation 2 2 2 28 5 2" xfId="1696" xr:uid="{00000000-0005-0000-0000-0000A2060000}"/>
    <cellStyle name="Calculation 2 2 2 28 5 3" xfId="1697" xr:uid="{00000000-0005-0000-0000-0000A3060000}"/>
    <cellStyle name="Calculation 2 2 2 28 6" xfId="1698" xr:uid="{00000000-0005-0000-0000-0000A4060000}"/>
    <cellStyle name="Calculation 2 2 2 28 6 2" xfId="1699" xr:uid="{00000000-0005-0000-0000-0000A5060000}"/>
    <cellStyle name="Calculation 2 2 2 28 6 3" xfId="1700" xr:uid="{00000000-0005-0000-0000-0000A6060000}"/>
    <cellStyle name="Calculation 2 2 2 28 7" xfId="1701" xr:uid="{00000000-0005-0000-0000-0000A7060000}"/>
    <cellStyle name="Calculation 2 2 2 28 8" xfId="1702" xr:uid="{00000000-0005-0000-0000-0000A8060000}"/>
    <cellStyle name="Calculation 2 2 2 29" xfId="1703" xr:uid="{00000000-0005-0000-0000-0000A9060000}"/>
    <cellStyle name="Calculation 2 2 2 29 2" xfId="1704" xr:uid="{00000000-0005-0000-0000-0000AA060000}"/>
    <cellStyle name="Calculation 2 2 2 29 2 2" xfId="1705" xr:uid="{00000000-0005-0000-0000-0000AB060000}"/>
    <cellStyle name="Calculation 2 2 2 29 2 3" xfId="1706" xr:uid="{00000000-0005-0000-0000-0000AC060000}"/>
    <cellStyle name="Calculation 2 2 2 29 2 4" xfId="1707" xr:uid="{00000000-0005-0000-0000-0000AD060000}"/>
    <cellStyle name="Calculation 2 2 2 29 2 5" xfId="1708" xr:uid="{00000000-0005-0000-0000-0000AE060000}"/>
    <cellStyle name="Calculation 2 2 2 29 2 6" xfId="1709" xr:uid="{00000000-0005-0000-0000-0000AF060000}"/>
    <cellStyle name="Calculation 2 2 2 29 3" xfId="1710" xr:uid="{00000000-0005-0000-0000-0000B0060000}"/>
    <cellStyle name="Calculation 2 2 2 29 3 2" xfId="1711" xr:uid="{00000000-0005-0000-0000-0000B1060000}"/>
    <cellStyle name="Calculation 2 2 2 29 3 3" xfId="1712" xr:uid="{00000000-0005-0000-0000-0000B2060000}"/>
    <cellStyle name="Calculation 2 2 2 29 4" xfId="1713" xr:uid="{00000000-0005-0000-0000-0000B3060000}"/>
    <cellStyle name="Calculation 2 2 2 29 4 2" xfId="1714" xr:uid="{00000000-0005-0000-0000-0000B4060000}"/>
    <cellStyle name="Calculation 2 2 2 29 4 3" xfId="1715" xr:uid="{00000000-0005-0000-0000-0000B5060000}"/>
    <cellStyle name="Calculation 2 2 2 29 5" xfId="1716" xr:uid="{00000000-0005-0000-0000-0000B6060000}"/>
    <cellStyle name="Calculation 2 2 2 29 5 2" xfId="1717" xr:uid="{00000000-0005-0000-0000-0000B7060000}"/>
    <cellStyle name="Calculation 2 2 2 29 5 3" xfId="1718" xr:uid="{00000000-0005-0000-0000-0000B8060000}"/>
    <cellStyle name="Calculation 2 2 2 29 6" xfId="1719" xr:uid="{00000000-0005-0000-0000-0000B9060000}"/>
    <cellStyle name="Calculation 2 2 2 29 6 2" xfId="1720" xr:uid="{00000000-0005-0000-0000-0000BA060000}"/>
    <cellStyle name="Calculation 2 2 2 29 6 3" xfId="1721" xr:uid="{00000000-0005-0000-0000-0000BB060000}"/>
    <cellStyle name="Calculation 2 2 2 29 7" xfId="1722" xr:uid="{00000000-0005-0000-0000-0000BC060000}"/>
    <cellStyle name="Calculation 2 2 2 29 8" xfId="1723" xr:uid="{00000000-0005-0000-0000-0000BD060000}"/>
    <cellStyle name="Calculation 2 2 2 3" xfId="1724" xr:uid="{00000000-0005-0000-0000-0000BE060000}"/>
    <cellStyle name="Calculation 2 2 2 3 2" xfId="1725" xr:uid="{00000000-0005-0000-0000-0000BF060000}"/>
    <cellStyle name="Calculation 2 2 2 3 2 2" xfId="1726" xr:uid="{00000000-0005-0000-0000-0000C0060000}"/>
    <cellStyle name="Calculation 2 2 2 3 2 3" xfId="1727" xr:uid="{00000000-0005-0000-0000-0000C1060000}"/>
    <cellStyle name="Calculation 2 2 2 3 2 4" xfId="1728" xr:uid="{00000000-0005-0000-0000-0000C2060000}"/>
    <cellStyle name="Calculation 2 2 2 3 2 5" xfId="1729" xr:uid="{00000000-0005-0000-0000-0000C3060000}"/>
    <cellStyle name="Calculation 2 2 2 3 2 6" xfId="1730" xr:uid="{00000000-0005-0000-0000-0000C4060000}"/>
    <cellStyle name="Calculation 2 2 2 3 3" xfId="1731" xr:uid="{00000000-0005-0000-0000-0000C5060000}"/>
    <cellStyle name="Calculation 2 2 2 3 3 2" xfId="1732" xr:uid="{00000000-0005-0000-0000-0000C6060000}"/>
    <cellStyle name="Calculation 2 2 2 3 3 3" xfId="1733" xr:uid="{00000000-0005-0000-0000-0000C7060000}"/>
    <cellStyle name="Calculation 2 2 2 3 4" xfId="1734" xr:uid="{00000000-0005-0000-0000-0000C8060000}"/>
    <cellStyle name="Calculation 2 2 2 3 4 2" xfId="1735" xr:uid="{00000000-0005-0000-0000-0000C9060000}"/>
    <cellStyle name="Calculation 2 2 2 3 4 3" xfId="1736" xr:uid="{00000000-0005-0000-0000-0000CA060000}"/>
    <cellStyle name="Calculation 2 2 2 3 5" xfId="1737" xr:uid="{00000000-0005-0000-0000-0000CB060000}"/>
    <cellStyle name="Calculation 2 2 2 3 5 2" xfId="1738" xr:uid="{00000000-0005-0000-0000-0000CC060000}"/>
    <cellStyle name="Calculation 2 2 2 3 5 3" xfId="1739" xr:uid="{00000000-0005-0000-0000-0000CD060000}"/>
    <cellStyle name="Calculation 2 2 2 3 6" xfId="1740" xr:uid="{00000000-0005-0000-0000-0000CE060000}"/>
    <cellStyle name="Calculation 2 2 2 3 6 2" xfId="1741" xr:uid="{00000000-0005-0000-0000-0000CF060000}"/>
    <cellStyle name="Calculation 2 2 2 3 6 3" xfId="1742" xr:uid="{00000000-0005-0000-0000-0000D0060000}"/>
    <cellStyle name="Calculation 2 2 2 3 7" xfId="1743" xr:uid="{00000000-0005-0000-0000-0000D1060000}"/>
    <cellStyle name="Calculation 2 2 2 3 8" xfId="1744" xr:uid="{00000000-0005-0000-0000-0000D2060000}"/>
    <cellStyle name="Calculation 2 2 2 30" xfId="1745" xr:uid="{00000000-0005-0000-0000-0000D3060000}"/>
    <cellStyle name="Calculation 2 2 2 30 2" xfId="1746" xr:uid="{00000000-0005-0000-0000-0000D4060000}"/>
    <cellStyle name="Calculation 2 2 2 30 2 2" xfId="1747" xr:uid="{00000000-0005-0000-0000-0000D5060000}"/>
    <cellStyle name="Calculation 2 2 2 30 2 3" xfId="1748" xr:uid="{00000000-0005-0000-0000-0000D6060000}"/>
    <cellStyle name="Calculation 2 2 2 30 2 4" xfId="1749" xr:uid="{00000000-0005-0000-0000-0000D7060000}"/>
    <cellStyle name="Calculation 2 2 2 30 2 5" xfId="1750" xr:uid="{00000000-0005-0000-0000-0000D8060000}"/>
    <cellStyle name="Calculation 2 2 2 30 2 6" xfId="1751" xr:uid="{00000000-0005-0000-0000-0000D9060000}"/>
    <cellStyle name="Calculation 2 2 2 30 3" xfId="1752" xr:uid="{00000000-0005-0000-0000-0000DA060000}"/>
    <cellStyle name="Calculation 2 2 2 30 3 2" xfId="1753" xr:uid="{00000000-0005-0000-0000-0000DB060000}"/>
    <cellStyle name="Calculation 2 2 2 30 3 3" xfId="1754" xr:uid="{00000000-0005-0000-0000-0000DC060000}"/>
    <cellStyle name="Calculation 2 2 2 30 4" xfId="1755" xr:uid="{00000000-0005-0000-0000-0000DD060000}"/>
    <cellStyle name="Calculation 2 2 2 30 4 2" xfId="1756" xr:uid="{00000000-0005-0000-0000-0000DE060000}"/>
    <cellStyle name="Calculation 2 2 2 30 4 3" xfId="1757" xr:uid="{00000000-0005-0000-0000-0000DF060000}"/>
    <cellStyle name="Calculation 2 2 2 30 5" xfId="1758" xr:uid="{00000000-0005-0000-0000-0000E0060000}"/>
    <cellStyle name="Calculation 2 2 2 30 5 2" xfId="1759" xr:uid="{00000000-0005-0000-0000-0000E1060000}"/>
    <cellStyle name="Calculation 2 2 2 30 5 3" xfId="1760" xr:uid="{00000000-0005-0000-0000-0000E2060000}"/>
    <cellStyle name="Calculation 2 2 2 30 6" xfId="1761" xr:uid="{00000000-0005-0000-0000-0000E3060000}"/>
    <cellStyle name="Calculation 2 2 2 30 6 2" xfId="1762" xr:uid="{00000000-0005-0000-0000-0000E4060000}"/>
    <cellStyle name="Calculation 2 2 2 30 6 3" xfId="1763" xr:uid="{00000000-0005-0000-0000-0000E5060000}"/>
    <cellStyle name="Calculation 2 2 2 30 7" xfId="1764" xr:uid="{00000000-0005-0000-0000-0000E6060000}"/>
    <cellStyle name="Calculation 2 2 2 30 8" xfId="1765" xr:uid="{00000000-0005-0000-0000-0000E7060000}"/>
    <cellStyle name="Calculation 2 2 2 31" xfId="1766" xr:uid="{00000000-0005-0000-0000-0000E8060000}"/>
    <cellStyle name="Calculation 2 2 2 31 2" xfId="1767" xr:uid="{00000000-0005-0000-0000-0000E9060000}"/>
    <cellStyle name="Calculation 2 2 2 31 2 2" xfId="1768" xr:uid="{00000000-0005-0000-0000-0000EA060000}"/>
    <cellStyle name="Calculation 2 2 2 31 2 3" xfId="1769" xr:uid="{00000000-0005-0000-0000-0000EB060000}"/>
    <cellStyle name="Calculation 2 2 2 31 2 4" xfId="1770" xr:uid="{00000000-0005-0000-0000-0000EC060000}"/>
    <cellStyle name="Calculation 2 2 2 31 2 5" xfId="1771" xr:uid="{00000000-0005-0000-0000-0000ED060000}"/>
    <cellStyle name="Calculation 2 2 2 31 2 6" xfId="1772" xr:uid="{00000000-0005-0000-0000-0000EE060000}"/>
    <cellStyle name="Calculation 2 2 2 31 3" xfId="1773" xr:uid="{00000000-0005-0000-0000-0000EF060000}"/>
    <cellStyle name="Calculation 2 2 2 31 3 2" xfId="1774" xr:uid="{00000000-0005-0000-0000-0000F0060000}"/>
    <cellStyle name="Calculation 2 2 2 31 3 3" xfId="1775" xr:uid="{00000000-0005-0000-0000-0000F1060000}"/>
    <cellStyle name="Calculation 2 2 2 31 4" xfId="1776" xr:uid="{00000000-0005-0000-0000-0000F2060000}"/>
    <cellStyle name="Calculation 2 2 2 31 4 2" xfId="1777" xr:uid="{00000000-0005-0000-0000-0000F3060000}"/>
    <cellStyle name="Calculation 2 2 2 31 4 3" xfId="1778" xr:uid="{00000000-0005-0000-0000-0000F4060000}"/>
    <cellStyle name="Calculation 2 2 2 31 5" xfId="1779" xr:uid="{00000000-0005-0000-0000-0000F5060000}"/>
    <cellStyle name="Calculation 2 2 2 31 5 2" xfId="1780" xr:uid="{00000000-0005-0000-0000-0000F6060000}"/>
    <cellStyle name="Calculation 2 2 2 31 5 3" xfId="1781" xr:uid="{00000000-0005-0000-0000-0000F7060000}"/>
    <cellStyle name="Calculation 2 2 2 31 6" xfId="1782" xr:uid="{00000000-0005-0000-0000-0000F8060000}"/>
    <cellStyle name="Calculation 2 2 2 31 6 2" xfId="1783" xr:uid="{00000000-0005-0000-0000-0000F9060000}"/>
    <cellStyle name="Calculation 2 2 2 31 6 3" xfId="1784" xr:uid="{00000000-0005-0000-0000-0000FA060000}"/>
    <cellStyle name="Calculation 2 2 2 31 7" xfId="1785" xr:uid="{00000000-0005-0000-0000-0000FB060000}"/>
    <cellStyle name="Calculation 2 2 2 31 8" xfId="1786" xr:uid="{00000000-0005-0000-0000-0000FC060000}"/>
    <cellStyle name="Calculation 2 2 2 32" xfId="1787" xr:uid="{00000000-0005-0000-0000-0000FD060000}"/>
    <cellStyle name="Calculation 2 2 2 32 2" xfId="1788" xr:uid="{00000000-0005-0000-0000-0000FE060000}"/>
    <cellStyle name="Calculation 2 2 2 32 2 2" xfId="1789" xr:uid="{00000000-0005-0000-0000-0000FF060000}"/>
    <cellStyle name="Calculation 2 2 2 32 2 3" xfId="1790" xr:uid="{00000000-0005-0000-0000-000000070000}"/>
    <cellStyle name="Calculation 2 2 2 32 2 4" xfId="1791" xr:uid="{00000000-0005-0000-0000-000001070000}"/>
    <cellStyle name="Calculation 2 2 2 32 2 5" xfId="1792" xr:uid="{00000000-0005-0000-0000-000002070000}"/>
    <cellStyle name="Calculation 2 2 2 32 2 6" xfId="1793" xr:uid="{00000000-0005-0000-0000-000003070000}"/>
    <cellStyle name="Calculation 2 2 2 32 3" xfId="1794" xr:uid="{00000000-0005-0000-0000-000004070000}"/>
    <cellStyle name="Calculation 2 2 2 32 3 2" xfId="1795" xr:uid="{00000000-0005-0000-0000-000005070000}"/>
    <cellStyle name="Calculation 2 2 2 32 3 3" xfId="1796" xr:uid="{00000000-0005-0000-0000-000006070000}"/>
    <cellStyle name="Calculation 2 2 2 32 4" xfId="1797" xr:uid="{00000000-0005-0000-0000-000007070000}"/>
    <cellStyle name="Calculation 2 2 2 32 4 2" xfId="1798" xr:uid="{00000000-0005-0000-0000-000008070000}"/>
    <cellStyle name="Calculation 2 2 2 32 4 3" xfId="1799" xr:uid="{00000000-0005-0000-0000-000009070000}"/>
    <cellStyle name="Calculation 2 2 2 32 5" xfId="1800" xr:uid="{00000000-0005-0000-0000-00000A070000}"/>
    <cellStyle name="Calculation 2 2 2 32 5 2" xfId="1801" xr:uid="{00000000-0005-0000-0000-00000B070000}"/>
    <cellStyle name="Calculation 2 2 2 32 5 3" xfId="1802" xr:uid="{00000000-0005-0000-0000-00000C070000}"/>
    <cellStyle name="Calculation 2 2 2 32 6" xfId="1803" xr:uid="{00000000-0005-0000-0000-00000D070000}"/>
    <cellStyle name="Calculation 2 2 2 32 6 2" xfId="1804" xr:uid="{00000000-0005-0000-0000-00000E070000}"/>
    <cellStyle name="Calculation 2 2 2 32 6 3" xfId="1805" xr:uid="{00000000-0005-0000-0000-00000F070000}"/>
    <cellStyle name="Calculation 2 2 2 32 7" xfId="1806" xr:uid="{00000000-0005-0000-0000-000010070000}"/>
    <cellStyle name="Calculation 2 2 2 32 8" xfId="1807" xr:uid="{00000000-0005-0000-0000-000011070000}"/>
    <cellStyle name="Calculation 2 2 2 33" xfId="1808" xr:uid="{00000000-0005-0000-0000-000012070000}"/>
    <cellStyle name="Calculation 2 2 2 33 2" xfId="1809" xr:uid="{00000000-0005-0000-0000-000013070000}"/>
    <cellStyle name="Calculation 2 2 2 33 2 2" xfId="1810" xr:uid="{00000000-0005-0000-0000-000014070000}"/>
    <cellStyle name="Calculation 2 2 2 33 2 3" xfId="1811" xr:uid="{00000000-0005-0000-0000-000015070000}"/>
    <cellStyle name="Calculation 2 2 2 33 2 4" xfId="1812" xr:uid="{00000000-0005-0000-0000-000016070000}"/>
    <cellStyle name="Calculation 2 2 2 33 2 5" xfId="1813" xr:uid="{00000000-0005-0000-0000-000017070000}"/>
    <cellStyle name="Calculation 2 2 2 33 2 6" xfId="1814" xr:uid="{00000000-0005-0000-0000-000018070000}"/>
    <cellStyle name="Calculation 2 2 2 33 3" xfId="1815" xr:uid="{00000000-0005-0000-0000-000019070000}"/>
    <cellStyle name="Calculation 2 2 2 33 3 2" xfId="1816" xr:uid="{00000000-0005-0000-0000-00001A070000}"/>
    <cellStyle name="Calculation 2 2 2 33 3 3" xfId="1817" xr:uid="{00000000-0005-0000-0000-00001B070000}"/>
    <cellStyle name="Calculation 2 2 2 33 4" xfId="1818" xr:uid="{00000000-0005-0000-0000-00001C070000}"/>
    <cellStyle name="Calculation 2 2 2 33 4 2" xfId="1819" xr:uid="{00000000-0005-0000-0000-00001D070000}"/>
    <cellStyle name="Calculation 2 2 2 33 4 3" xfId="1820" xr:uid="{00000000-0005-0000-0000-00001E070000}"/>
    <cellStyle name="Calculation 2 2 2 33 5" xfId="1821" xr:uid="{00000000-0005-0000-0000-00001F070000}"/>
    <cellStyle name="Calculation 2 2 2 33 5 2" xfId="1822" xr:uid="{00000000-0005-0000-0000-000020070000}"/>
    <cellStyle name="Calculation 2 2 2 33 5 3" xfId="1823" xr:uid="{00000000-0005-0000-0000-000021070000}"/>
    <cellStyle name="Calculation 2 2 2 33 6" xfId="1824" xr:uid="{00000000-0005-0000-0000-000022070000}"/>
    <cellStyle name="Calculation 2 2 2 33 6 2" xfId="1825" xr:uid="{00000000-0005-0000-0000-000023070000}"/>
    <cellStyle name="Calculation 2 2 2 33 6 3" xfId="1826" xr:uid="{00000000-0005-0000-0000-000024070000}"/>
    <cellStyle name="Calculation 2 2 2 33 7" xfId="1827" xr:uid="{00000000-0005-0000-0000-000025070000}"/>
    <cellStyle name="Calculation 2 2 2 33 8" xfId="1828" xr:uid="{00000000-0005-0000-0000-000026070000}"/>
    <cellStyle name="Calculation 2 2 2 34" xfId="1829" xr:uid="{00000000-0005-0000-0000-000027070000}"/>
    <cellStyle name="Calculation 2 2 2 34 2" xfId="1830" xr:uid="{00000000-0005-0000-0000-000028070000}"/>
    <cellStyle name="Calculation 2 2 2 34 2 2" xfId="1831" xr:uid="{00000000-0005-0000-0000-000029070000}"/>
    <cellStyle name="Calculation 2 2 2 34 2 3" xfId="1832" xr:uid="{00000000-0005-0000-0000-00002A070000}"/>
    <cellStyle name="Calculation 2 2 2 34 2 4" xfId="1833" xr:uid="{00000000-0005-0000-0000-00002B070000}"/>
    <cellStyle name="Calculation 2 2 2 34 2 5" xfId="1834" xr:uid="{00000000-0005-0000-0000-00002C070000}"/>
    <cellStyle name="Calculation 2 2 2 34 2 6" xfId="1835" xr:uid="{00000000-0005-0000-0000-00002D070000}"/>
    <cellStyle name="Calculation 2 2 2 34 3" xfId="1836" xr:uid="{00000000-0005-0000-0000-00002E070000}"/>
    <cellStyle name="Calculation 2 2 2 34 3 2" xfId="1837" xr:uid="{00000000-0005-0000-0000-00002F070000}"/>
    <cellStyle name="Calculation 2 2 2 34 3 3" xfId="1838" xr:uid="{00000000-0005-0000-0000-000030070000}"/>
    <cellStyle name="Calculation 2 2 2 34 4" xfId="1839" xr:uid="{00000000-0005-0000-0000-000031070000}"/>
    <cellStyle name="Calculation 2 2 2 34 4 2" xfId="1840" xr:uid="{00000000-0005-0000-0000-000032070000}"/>
    <cellStyle name="Calculation 2 2 2 34 4 3" xfId="1841" xr:uid="{00000000-0005-0000-0000-000033070000}"/>
    <cellStyle name="Calculation 2 2 2 34 5" xfId="1842" xr:uid="{00000000-0005-0000-0000-000034070000}"/>
    <cellStyle name="Calculation 2 2 2 34 5 2" xfId="1843" xr:uid="{00000000-0005-0000-0000-000035070000}"/>
    <cellStyle name="Calculation 2 2 2 34 5 3" xfId="1844" xr:uid="{00000000-0005-0000-0000-000036070000}"/>
    <cellStyle name="Calculation 2 2 2 34 6" xfId="1845" xr:uid="{00000000-0005-0000-0000-000037070000}"/>
    <cellStyle name="Calculation 2 2 2 34 6 2" xfId="1846" xr:uid="{00000000-0005-0000-0000-000038070000}"/>
    <cellStyle name="Calculation 2 2 2 34 6 3" xfId="1847" xr:uid="{00000000-0005-0000-0000-000039070000}"/>
    <cellStyle name="Calculation 2 2 2 34 7" xfId="1848" xr:uid="{00000000-0005-0000-0000-00003A070000}"/>
    <cellStyle name="Calculation 2 2 2 34 8" xfId="1849" xr:uid="{00000000-0005-0000-0000-00003B070000}"/>
    <cellStyle name="Calculation 2 2 2 35" xfId="1850" xr:uid="{00000000-0005-0000-0000-00003C070000}"/>
    <cellStyle name="Calculation 2 2 2 35 2" xfId="1851" xr:uid="{00000000-0005-0000-0000-00003D070000}"/>
    <cellStyle name="Calculation 2 2 2 35 3" xfId="1852" xr:uid="{00000000-0005-0000-0000-00003E070000}"/>
    <cellStyle name="Calculation 2 2 2 35 4" xfId="1853" xr:uid="{00000000-0005-0000-0000-00003F070000}"/>
    <cellStyle name="Calculation 2 2 2 35 5" xfId="1854" xr:uid="{00000000-0005-0000-0000-000040070000}"/>
    <cellStyle name="Calculation 2 2 2 35 6" xfId="1855" xr:uid="{00000000-0005-0000-0000-000041070000}"/>
    <cellStyle name="Calculation 2 2 2 36" xfId="1856" xr:uid="{00000000-0005-0000-0000-000042070000}"/>
    <cellStyle name="Calculation 2 2 2 36 2" xfId="1857" xr:uid="{00000000-0005-0000-0000-000043070000}"/>
    <cellStyle name="Calculation 2 2 2 36 3" xfId="1858" xr:uid="{00000000-0005-0000-0000-000044070000}"/>
    <cellStyle name="Calculation 2 2 2 37" xfId="1859" xr:uid="{00000000-0005-0000-0000-000045070000}"/>
    <cellStyle name="Calculation 2 2 2 37 2" xfId="1860" xr:uid="{00000000-0005-0000-0000-000046070000}"/>
    <cellStyle name="Calculation 2 2 2 37 3" xfId="1861" xr:uid="{00000000-0005-0000-0000-000047070000}"/>
    <cellStyle name="Calculation 2 2 2 38" xfId="1862" xr:uid="{00000000-0005-0000-0000-000048070000}"/>
    <cellStyle name="Calculation 2 2 2 38 2" xfId="1863" xr:uid="{00000000-0005-0000-0000-000049070000}"/>
    <cellStyle name="Calculation 2 2 2 38 3" xfId="1864" xr:uid="{00000000-0005-0000-0000-00004A070000}"/>
    <cellStyle name="Calculation 2 2 2 39" xfId="1865" xr:uid="{00000000-0005-0000-0000-00004B070000}"/>
    <cellStyle name="Calculation 2 2 2 39 2" xfId="1866" xr:uid="{00000000-0005-0000-0000-00004C070000}"/>
    <cellStyle name="Calculation 2 2 2 39 3" xfId="1867" xr:uid="{00000000-0005-0000-0000-00004D070000}"/>
    <cellStyle name="Calculation 2 2 2 4" xfId="1868" xr:uid="{00000000-0005-0000-0000-00004E070000}"/>
    <cellStyle name="Calculation 2 2 2 4 2" xfId="1869" xr:uid="{00000000-0005-0000-0000-00004F070000}"/>
    <cellStyle name="Calculation 2 2 2 4 2 2" xfId="1870" xr:uid="{00000000-0005-0000-0000-000050070000}"/>
    <cellStyle name="Calculation 2 2 2 4 2 3" xfId="1871" xr:uid="{00000000-0005-0000-0000-000051070000}"/>
    <cellStyle name="Calculation 2 2 2 4 2 4" xfId="1872" xr:uid="{00000000-0005-0000-0000-000052070000}"/>
    <cellStyle name="Calculation 2 2 2 4 2 5" xfId="1873" xr:uid="{00000000-0005-0000-0000-000053070000}"/>
    <cellStyle name="Calculation 2 2 2 4 2 6" xfId="1874" xr:uid="{00000000-0005-0000-0000-000054070000}"/>
    <cellStyle name="Calculation 2 2 2 4 3" xfId="1875" xr:uid="{00000000-0005-0000-0000-000055070000}"/>
    <cellStyle name="Calculation 2 2 2 4 3 2" xfId="1876" xr:uid="{00000000-0005-0000-0000-000056070000}"/>
    <cellStyle name="Calculation 2 2 2 4 3 3" xfId="1877" xr:uid="{00000000-0005-0000-0000-000057070000}"/>
    <cellStyle name="Calculation 2 2 2 4 4" xfId="1878" xr:uid="{00000000-0005-0000-0000-000058070000}"/>
    <cellStyle name="Calculation 2 2 2 4 4 2" xfId="1879" xr:uid="{00000000-0005-0000-0000-000059070000}"/>
    <cellStyle name="Calculation 2 2 2 4 4 3" xfId="1880" xr:uid="{00000000-0005-0000-0000-00005A070000}"/>
    <cellStyle name="Calculation 2 2 2 4 5" xfId="1881" xr:uid="{00000000-0005-0000-0000-00005B070000}"/>
    <cellStyle name="Calculation 2 2 2 4 5 2" xfId="1882" xr:uid="{00000000-0005-0000-0000-00005C070000}"/>
    <cellStyle name="Calculation 2 2 2 4 5 3" xfId="1883" xr:uid="{00000000-0005-0000-0000-00005D070000}"/>
    <cellStyle name="Calculation 2 2 2 4 6" xfId="1884" xr:uid="{00000000-0005-0000-0000-00005E070000}"/>
    <cellStyle name="Calculation 2 2 2 4 6 2" xfId="1885" xr:uid="{00000000-0005-0000-0000-00005F070000}"/>
    <cellStyle name="Calculation 2 2 2 4 6 3" xfId="1886" xr:uid="{00000000-0005-0000-0000-000060070000}"/>
    <cellStyle name="Calculation 2 2 2 4 7" xfId="1887" xr:uid="{00000000-0005-0000-0000-000061070000}"/>
    <cellStyle name="Calculation 2 2 2 4 8" xfId="1888" xr:uid="{00000000-0005-0000-0000-000062070000}"/>
    <cellStyle name="Calculation 2 2 2 40" xfId="1889" xr:uid="{00000000-0005-0000-0000-000063070000}"/>
    <cellStyle name="Calculation 2 2 2 41" xfId="1890" xr:uid="{00000000-0005-0000-0000-000064070000}"/>
    <cellStyle name="Calculation 2 2 2 5" xfId="1891" xr:uid="{00000000-0005-0000-0000-000065070000}"/>
    <cellStyle name="Calculation 2 2 2 5 2" xfId="1892" xr:uid="{00000000-0005-0000-0000-000066070000}"/>
    <cellStyle name="Calculation 2 2 2 5 2 2" xfId="1893" xr:uid="{00000000-0005-0000-0000-000067070000}"/>
    <cellStyle name="Calculation 2 2 2 5 2 3" xfId="1894" xr:uid="{00000000-0005-0000-0000-000068070000}"/>
    <cellStyle name="Calculation 2 2 2 5 2 4" xfId="1895" xr:uid="{00000000-0005-0000-0000-000069070000}"/>
    <cellStyle name="Calculation 2 2 2 5 2 5" xfId="1896" xr:uid="{00000000-0005-0000-0000-00006A070000}"/>
    <cellStyle name="Calculation 2 2 2 5 2 6" xfId="1897" xr:uid="{00000000-0005-0000-0000-00006B070000}"/>
    <cellStyle name="Calculation 2 2 2 5 3" xfId="1898" xr:uid="{00000000-0005-0000-0000-00006C070000}"/>
    <cellStyle name="Calculation 2 2 2 5 3 2" xfId="1899" xr:uid="{00000000-0005-0000-0000-00006D070000}"/>
    <cellStyle name="Calculation 2 2 2 5 3 3" xfId="1900" xr:uid="{00000000-0005-0000-0000-00006E070000}"/>
    <cellStyle name="Calculation 2 2 2 5 4" xfId="1901" xr:uid="{00000000-0005-0000-0000-00006F070000}"/>
    <cellStyle name="Calculation 2 2 2 5 4 2" xfId="1902" xr:uid="{00000000-0005-0000-0000-000070070000}"/>
    <cellStyle name="Calculation 2 2 2 5 4 3" xfId="1903" xr:uid="{00000000-0005-0000-0000-000071070000}"/>
    <cellStyle name="Calculation 2 2 2 5 5" xfId="1904" xr:uid="{00000000-0005-0000-0000-000072070000}"/>
    <cellStyle name="Calculation 2 2 2 5 5 2" xfId="1905" xr:uid="{00000000-0005-0000-0000-000073070000}"/>
    <cellStyle name="Calculation 2 2 2 5 5 3" xfId="1906" xr:uid="{00000000-0005-0000-0000-000074070000}"/>
    <cellStyle name="Calculation 2 2 2 5 6" xfId="1907" xr:uid="{00000000-0005-0000-0000-000075070000}"/>
    <cellStyle name="Calculation 2 2 2 5 6 2" xfId="1908" xr:uid="{00000000-0005-0000-0000-000076070000}"/>
    <cellStyle name="Calculation 2 2 2 5 6 3" xfId="1909" xr:uid="{00000000-0005-0000-0000-000077070000}"/>
    <cellStyle name="Calculation 2 2 2 5 7" xfId="1910" xr:uid="{00000000-0005-0000-0000-000078070000}"/>
    <cellStyle name="Calculation 2 2 2 5 8" xfId="1911" xr:uid="{00000000-0005-0000-0000-000079070000}"/>
    <cellStyle name="Calculation 2 2 2 6" xfId="1912" xr:uid="{00000000-0005-0000-0000-00007A070000}"/>
    <cellStyle name="Calculation 2 2 2 6 2" xfId="1913" xr:uid="{00000000-0005-0000-0000-00007B070000}"/>
    <cellStyle name="Calculation 2 2 2 6 2 2" xfId="1914" xr:uid="{00000000-0005-0000-0000-00007C070000}"/>
    <cellStyle name="Calculation 2 2 2 6 2 3" xfId="1915" xr:uid="{00000000-0005-0000-0000-00007D070000}"/>
    <cellStyle name="Calculation 2 2 2 6 2 4" xfId="1916" xr:uid="{00000000-0005-0000-0000-00007E070000}"/>
    <cellStyle name="Calculation 2 2 2 6 2 5" xfId="1917" xr:uid="{00000000-0005-0000-0000-00007F070000}"/>
    <cellStyle name="Calculation 2 2 2 6 2 6" xfId="1918" xr:uid="{00000000-0005-0000-0000-000080070000}"/>
    <cellStyle name="Calculation 2 2 2 6 3" xfId="1919" xr:uid="{00000000-0005-0000-0000-000081070000}"/>
    <cellStyle name="Calculation 2 2 2 6 3 2" xfId="1920" xr:uid="{00000000-0005-0000-0000-000082070000}"/>
    <cellStyle name="Calculation 2 2 2 6 3 3" xfId="1921" xr:uid="{00000000-0005-0000-0000-000083070000}"/>
    <cellStyle name="Calculation 2 2 2 6 4" xfId="1922" xr:uid="{00000000-0005-0000-0000-000084070000}"/>
    <cellStyle name="Calculation 2 2 2 6 4 2" xfId="1923" xr:uid="{00000000-0005-0000-0000-000085070000}"/>
    <cellStyle name="Calculation 2 2 2 6 4 3" xfId="1924" xr:uid="{00000000-0005-0000-0000-000086070000}"/>
    <cellStyle name="Calculation 2 2 2 6 5" xfId="1925" xr:uid="{00000000-0005-0000-0000-000087070000}"/>
    <cellStyle name="Calculation 2 2 2 6 5 2" xfId="1926" xr:uid="{00000000-0005-0000-0000-000088070000}"/>
    <cellStyle name="Calculation 2 2 2 6 5 3" xfId="1927" xr:uid="{00000000-0005-0000-0000-000089070000}"/>
    <cellStyle name="Calculation 2 2 2 6 6" xfId="1928" xr:uid="{00000000-0005-0000-0000-00008A070000}"/>
    <cellStyle name="Calculation 2 2 2 6 6 2" xfId="1929" xr:uid="{00000000-0005-0000-0000-00008B070000}"/>
    <cellStyle name="Calculation 2 2 2 6 6 3" xfId="1930" xr:uid="{00000000-0005-0000-0000-00008C070000}"/>
    <cellStyle name="Calculation 2 2 2 6 7" xfId="1931" xr:uid="{00000000-0005-0000-0000-00008D070000}"/>
    <cellStyle name="Calculation 2 2 2 6 8" xfId="1932" xr:uid="{00000000-0005-0000-0000-00008E070000}"/>
    <cellStyle name="Calculation 2 2 2 7" xfId="1933" xr:uid="{00000000-0005-0000-0000-00008F070000}"/>
    <cellStyle name="Calculation 2 2 2 7 2" xfId="1934" xr:uid="{00000000-0005-0000-0000-000090070000}"/>
    <cellStyle name="Calculation 2 2 2 7 2 2" xfId="1935" xr:uid="{00000000-0005-0000-0000-000091070000}"/>
    <cellStyle name="Calculation 2 2 2 7 2 3" xfId="1936" xr:uid="{00000000-0005-0000-0000-000092070000}"/>
    <cellStyle name="Calculation 2 2 2 7 2 4" xfId="1937" xr:uid="{00000000-0005-0000-0000-000093070000}"/>
    <cellStyle name="Calculation 2 2 2 7 2 5" xfId="1938" xr:uid="{00000000-0005-0000-0000-000094070000}"/>
    <cellStyle name="Calculation 2 2 2 7 2 6" xfId="1939" xr:uid="{00000000-0005-0000-0000-000095070000}"/>
    <cellStyle name="Calculation 2 2 2 7 3" xfId="1940" xr:uid="{00000000-0005-0000-0000-000096070000}"/>
    <cellStyle name="Calculation 2 2 2 7 3 2" xfId="1941" xr:uid="{00000000-0005-0000-0000-000097070000}"/>
    <cellStyle name="Calculation 2 2 2 7 3 3" xfId="1942" xr:uid="{00000000-0005-0000-0000-000098070000}"/>
    <cellStyle name="Calculation 2 2 2 7 4" xfId="1943" xr:uid="{00000000-0005-0000-0000-000099070000}"/>
    <cellStyle name="Calculation 2 2 2 7 4 2" xfId="1944" xr:uid="{00000000-0005-0000-0000-00009A070000}"/>
    <cellStyle name="Calculation 2 2 2 7 4 3" xfId="1945" xr:uid="{00000000-0005-0000-0000-00009B070000}"/>
    <cellStyle name="Calculation 2 2 2 7 5" xfId="1946" xr:uid="{00000000-0005-0000-0000-00009C070000}"/>
    <cellStyle name="Calculation 2 2 2 7 5 2" xfId="1947" xr:uid="{00000000-0005-0000-0000-00009D070000}"/>
    <cellStyle name="Calculation 2 2 2 7 5 3" xfId="1948" xr:uid="{00000000-0005-0000-0000-00009E070000}"/>
    <cellStyle name="Calculation 2 2 2 7 6" xfId="1949" xr:uid="{00000000-0005-0000-0000-00009F070000}"/>
    <cellStyle name="Calculation 2 2 2 7 6 2" xfId="1950" xr:uid="{00000000-0005-0000-0000-0000A0070000}"/>
    <cellStyle name="Calculation 2 2 2 7 6 3" xfId="1951" xr:uid="{00000000-0005-0000-0000-0000A1070000}"/>
    <cellStyle name="Calculation 2 2 2 7 7" xfId="1952" xr:uid="{00000000-0005-0000-0000-0000A2070000}"/>
    <cellStyle name="Calculation 2 2 2 7 8" xfId="1953" xr:uid="{00000000-0005-0000-0000-0000A3070000}"/>
    <cellStyle name="Calculation 2 2 2 8" xfId="1954" xr:uid="{00000000-0005-0000-0000-0000A4070000}"/>
    <cellStyle name="Calculation 2 2 2 8 2" xfId="1955" xr:uid="{00000000-0005-0000-0000-0000A5070000}"/>
    <cellStyle name="Calculation 2 2 2 8 2 2" xfId="1956" xr:uid="{00000000-0005-0000-0000-0000A6070000}"/>
    <cellStyle name="Calculation 2 2 2 8 2 3" xfId="1957" xr:uid="{00000000-0005-0000-0000-0000A7070000}"/>
    <cellStyle name="Calculation 2 2 2 8 2 4" xfId="1958" xr:uid="{00000000-0005-0000-0000-0000A8070000}"/>
    <cellStyle name="Calculation 2 2 2 8 2 5" xfId="1959" xr:uid="{00000000-0005-0000-0000-0000A9070000}"/>
    <cellStyle name="Calculation 2 2 2 8 2 6" xfId="1960" xr:uid="{00000000-0005-0000-0000-0000AA070000}"/>
    <cellStyle name="Calculation 2 2 2 8 3" xfId="1961" xr:uid="{00000000-0005-0000-0000-0000AB070000}"/>
    <cellStyle name="Calculation 2 2 2 8 3 2" xfId="1962" xr:uid="{00000000-0005-0000-0000-0000AC070000}"/>
    <cellStyle name="Calculation 2 2 2 8 3 3" xfId="1963" xr:uid="{00000000-0005-0000-0000-0000AD070000}"/>
    <cellStyle name="Calculation 2 2 2 8 4" xfId="1964" xr:uid="{00000000-0005-0000-0000-0000AE070000}"/>
    <cellStyle name="Calculation 2 2 2 8 4 2" xfId="1965" xr:uid="{00000000-0005-0000-0000-0000AF070000}"/>
    <cellStyle name="Calculation 2 2 2 8 4 3" xfId="1966" xr:uid="{00000000-0005-0000-0000-0000B0070000}"/>
    <cellStyle name="Calculation 2 2 2 8 5" xfId="1967" xr:uid="{00000000-0005-0000-0000-0000B1070000}"/>
    <cellStyle name="Calculation 2 2 2 8 5 2" xfId="1968" xr:uid="{00000000-0005-0000-0000-0000B2070000}"/>
    <cellStyle name="Calculation 2 2 2 8 5 3" xfId="1969" xr:uid="{00000000-0005-0000-0000-0000B3070000}"/>
    <cellStyle name="Calculation 2 2 2 8 6" xfId="1970" xr:uid="{00000000-0005-0000-0000-0000B4070000}"/>
    <cellStyle name="Calculation 2 2 2 8 6 2" xfId="1971" xr:uid="{00000000-0005-0000-0000-0000B5070000}"/>
    <cellStyle name="Calculation 2 2 2 8 6 3" xfId="1972" xr:uid="{00000000-0005-0000-0000-0000B6070000}"/>
    <cellStyle name="Calculation 2 2 2 8 7" xfId="1973" xr:uid="{00000000-0005-0000-0000-0000B7070000}"/>
    <cellStyle name="Calculation 2 2 2 8 8" xfId="1974" xr:uid="{00000000-0005-0000-0000-0000B8070000}"/>
    <cellStyle name="Calculation 2 2 2 9" xfId="1975" xr:uid="{00000000-0005-0000-0000-0000B9070000}"/>
    <cellStyle name="Calculation 2 2 2 9 2" xfId="1976" xr:uid="{00000000-0005-0000-0000-0000BA070000}"/>
    <cellStyle name="Calculation 2 2 2 9 2 2" xfId="1977" xr:uid="{00000000-0005-0000-0000-0000BB070000}"/>
    <cellStyle name="Calculation 2 2 2 9 2 3" xfId="1978" xr:uid="{00000000-0005-0000-0000-0000BC070000}"/>
    <cellStyle name="Calculation 2 2 2 9 2 4" xfId="1979" xr:uid="{00000000-0005-0000-0000-0000BD070000}"/>
    <cellStyle name="Calculation 2 2 2 9 2 5" xfId="1980" xr:uid="{00000000-0005-0000-0000-0000BE070000}"/>
    <cellStyle name="Calculation 2 2 2 9 2 6" xfId="1981" xr:uid="{00000000-0005-0000-0000-0000BF070000}"/>
    <cellStyle name="Calculation 2 2 2 9 3" xfId="1982" xr:uid="{00000000-0005-0000-0000-0000C0070000}"/>
    <cellStyle name="Calculation 2 2 2 9 3 2" xfId="1983" xr:uid="{00000000-0005-0000-0000-0000C1070000}"/>
    <cellStyle name="Calculation 2 2 2 9 3 3" xfId="1984" xr:uid="{00000000-0005-0000-0000-0000C2070000}"/>
    <cellStyle name="Calculation 2 2 2 9 4" xfId="1985" xr:uid="{00000000-0005-0000-0000-0000C3070000}"/>
    <cellStyle name="Calculation 2 2 2 9 4 2" xfId="1986" xr:uid="{00000000-0005-0000-0000-0000C4070000}"/>
    <cellStyle name="Calculation 2 2 2 9 4 3" xfId="1987" xr:uid="{00000000-0005-0000-0000-0000C5070000}"/>
    <cellStyle name="Calculation 2 2 2 9 5" xfId="1988" xr:uid="{00000000-0005-0000-0000-0000C6070000}"/>
    <cellStyle name="Calculation 2 2 2 9 5 2" xfId="1989" xr:uid="{00000000-0005-0000-0000-0000C7070000}"/>
    <cellStyle name="Calculation 2 2 2 9 5 3" xfId="1990" xr:uid="{00000000-0005-0000-0000-0000C8070000}"/>
    <cellStyle name="Calculation 2 2 2 9 6" xfId="1991" xr:uid="{00000000-0005-0000-0000-0000C9070000}"/>
    <cellStyle name="Calculation 2 2 2 9 6 2" xfId="1992" xr:uid="{00000000-0005-0000-0000-0000CA070000}"/>
    <cellStyle name="Calculation 2 2 2 9 6 3" xfId="1993" xr:uid="{00000000-0005-0000-0000-0000CB070000}"/>
    <cellStyle name="Calculation 2 2 2 9 7" xfId="1994" xr:uid="{00000000-0005-0000-0000-0000CC070000}"/>
    <cellStyle name="Calculation 2 2 2 9 8" xfId="1995" xr:uid="{00000000-0005-0000-0000-0000CD070000}"/>
    <cellStyle name="Calculation 2 2 20" xfId="1996" xr:uid="{00000000-0005-0000-0000-0000CE070000}"/>
    <cellStyle name="Calculation 2 2 20 2" xfId="1997" xr:uid="{00000000-0005-0000-0000-0000CF070000}"/>
    <cellStyle name="Calculation 2 2 20 2 2" xfId="1998" xr:uid="{00000000-0005-0000-0000-0000D0070000}"/>
    <cellStyle name="Calculation 2 2 20 2 3" xfId="1999" xr:uid="{00000000-0005-0000-0000-0000D1070000}"/>
    <cellStyle name="Calculation 2 2 20 2 4" xfId="2000" xr:uid="{00000000-0005-0000-0000-0000D2070000}"/>
    <cellStyle name="Calculation 2 2 20 2 5" xfId="2001" xr:uid="{00000000-0005-0000-0000-0000D3070000}"/>
    <cellStyle name="Calculation 2 2 20 2 6" xfId="2002" xr:uid="{00000000-0005-0000-0000-0000D4070000}"/>
    <cellStyle name="Calculation 2 2 20 3" xfId="2003" xr:uid="{00000000-0005-0000-0000-0000D5070000}"/>
    <cellStyle name="Calculation 2 2 20 3 2" xfId="2004" xr:uid="{00000000-0005-0000-0000-0000D6070000}"/>
    <cellStyle name="Calculation 2 2 20 3 3" xfId="2005" xr:uid="{00000000-0005-0000-0000-0000D7070000}"/>
    <cellStyle name="Calculation 2 2 20 4" xfId="2006" xr:uid="{00000000-0005-0000-0000-0000D8070000}"/>
    <cellStyle name="Calculation 2 2 20 4 2" xfId="2007" xr:uid="{00000000-0005-0000-0000-0000D9070000}"/>
    <cellStyle name="Calculation 2 2 20 4 3" xfId="2008" xr:uid="{00000000-0005-0000-0000-0000DA070000}"/>
    <cellStyle name="Calculation 2 2 20 5" xfId="2009" xr:uid="{00000000-0005-0000-0000-0000DB070000}"/>
    <cellStyle name="Calculation 2 2 20 5 2" xfId="2010" xr:uid="{00000000-0005-0000-0000-0000DC070000}"/>
    <cellStyle name="Calculation 2 2 20 5 3" xfId="2011" xr:uid="{00000000-0005-0000-0000-0000DD070000}"/>
    <cellStyle name="Calculation 2 2 20 6" xfId="2012" xr:uid="{00000000-0005-0000-0000-0000DE070000}"/>
    <cellStyle name="Calculation 2 2 20 6 2" xfId="2013" xr:uid="{00000000-0005-0000-0000-0000DF070000}"/>
    <cellStyle name="Calculation 2 2 20 6 3" xfId="2014" xr:uid="{00000000-0005-0000-0000-0000E0070000}"/>
    <cellStyle name="Calculation 2 2 20 7" xfId="2015" xr:uid="{00000000-0005-0000-0000-0000E1070000}"/>
    <cellStyle name="Calculation 2 2 20 8" xfId="2016" xr:uid="{00000000-0005-0000-0000-0000E2070000}"/>
    <cellStyle name="Calculation 2 2 21" xfId="2017" xr:uid="{00000000-0005-0000-0000-0000E3070000}"/>
    <cellStyle name="Calculation 2 2 21 2" xfId="2018" xr:uid="{00000000-0005-0000-0000-0000E4070000}"/>
    <cellStyle name="Calculation 2 2 21 2 2" xfId="2019" xr:uid="{00000000-0005-0000-0000-0000E5070000}"/>
    <cellStyle name="Calculation 2 2 21 2 3" xfId="2020" xr:uid="{00000000-0005-0000-0000-0000E6070000}"/>
    <cellStyle name="Calculation 2 2 21 2 4" xfId="2021" xr:uid="{00000000-0005-0000-0000-0000E7070000}"/>
    <cellStyle name="Calculation 2 2 21 2 5" xfId="2022" xr:uid="{00000000-0005-0000-0000-0000E8070000}"/>
    <cellStyle name="Calculation 2 2 21 2 6" xfId="2023" xr:uid="{00000000-0005-0000-0000-0000E9070000}"/>
    <cellStyle name="Calculation 2 2 21 3" xfId="2024" xr:uid="{00000000-0005-0000-0000-0000EA070000}"/>
    <cellStyle name="Calculation 2 2 21 3 2" xfId="2025" xr:uid="{00000000-0005-0000-0000-0000EB070000}"/>
    <cellStyle name="Calculation 2 2 21 3 3" xfId="2026" xr:uid="{00000000-0005-0000-0000-0000EC070000}"/>
    <cellStyle name="Calculation 2 2 21 4" xfId="2027" xr:uid="{00000000-0005-0000-0000-0000ED070000}"/>
    <cellStyle name="Calculation 2 2 21 4 2" xfId="2028" xr:uid="{00000000-0005-0000-0000-0000EE070000}"/>
    <cellStyle name="Calculation 2 2 21 4 3" xfId="2029" xr:uid="{00000000-0005-0000-0000-0000EF070000}"/>
    <cellStyle name="Calculation 2 2 21 5" xfId="2030" xr:uid="{00000000-0005-0000-0000-0000F0070000}"/>
    <cellStyle name="Calculation 2 2 21 5 2" xfId="2031" xr:uid="{00000000-0005-0000-0000-0000F1070000}"/>
    <cellStyle name="Calculation 2 2 21 5 3" xfId="2032" xr:uid="{00000000-0005-0000-0000-0000F2070000}"/>
    <cellStyle name="Calculation 2 2 21 6" xfId="2033" xr:uid="{00000000-0005-0000-0000-0000F3070000}"/>
    <cellStyle name="Calculation 2 2 21 6 2" xfId="2034" xr:uid="{00000000-0005-0000-0000-0000F4070000}"/>
    <cellStyle name="Calculation 2 2 21 6 3" xfId="2035" xr:uid="{00000000-0005-0000-0000-0000F5070000}"/>
    <cellStyle name="Calculation 2 2 21 7" xfId="2036" xr:uid="{00000000-0005-0000-0000-0000F6070000}"/>
    <cellStyle name="Calculation 2 2 21 8" xfId="2037" xr:uid="{00000000-0005-0000-0000-0000F7070000}"/>
    <cellStyle name="Calculation 2 2 22" xfId="2038" xr:uid="{00000000-0005-0000-0000-0000F8070000}"/>
    <cellStyle name="Calculation 2 2 22 2" xfId="2039" xr:uid="{00000000-0005-0000-0000-0000F9070000}"/>
    <cellStyle name="Calculation 2 2 22 2 2" xfId="2040" xr:uid="{00000000-0005-0000-0000-0000FA070000}"/>
    <cellStyle name="Calculation 2 2 22 2 3" xfId="2041" xr:uid="{00000000-0005-0000-0000-0000FB070000}"/>
    <cellStyle name="Calculation 2 2 22 2 4" xfId="2042" xr:uid="{00000000-0005-0000-0000-0000FC070000}"/>
    <cellStyle name="Calculation 2 2 22 2 5" xfId="2043" xr:uid="{00000000-0005-0000-0000-0000FD070000}"/>
    <cellStyle name="Calculation 2 2 22 2 6" xfId="2044" xr:uid="{00000000-0005-0000-0000-0000FE070000}"/>
    <cellStyle name="Calculation 2 2 22 3" xfId="2045" xr:uid="{00000000-0005-0000-0000-0000FF070000}"/>
    <cellStyle name="Calculation 2 2 22 3 2" xfId="2046" xr:uid="{00000000-0005-0000-0000-000000080000}"/>
    <cellStyle name="Calculation 2 2 22 3 3" xfId="2047" xr:uid="{00000000-0005-0000-0000-000001080000}"/>
    <cellStyle name="Calculation 2 2 22 4" xfId="2048" xr:uid="{00000000-0005-0000-0000-000002080000}"/>
    <cellStyle name="Calculation 2 2 22 4 2" xfId="2049" xr:uid="{00000000-0005-0000-0000-000003080000}"/>
    <cellStyle name="Calculation 2 2 22 4 3" xfId="2050" xr:uid="{00000000-0005-0000-0000-000004080000}"/>
    <cellStyle name="Calculation 2 2 22 5" xfId="2051" xr:uid="{00000000-0005-0000-0000-000005080000}"/>
    <cellStyle name="Calculation 2 2 22 5 2" xfId="2052" xr:uid="{00000000-0005-0000-0000-000006080000}"/>
    <cellStyle name="Calculation 2 2 22 5 3" xfId="2053" xr:uid="{00000000-0005-0000-0000-000007080000}"/>
    <cellStyle name="Calculation 2 2 22 6" xfId="2054" xr:uid="{00000000-0005-0000-0000-000008080000}"/>
    <cellStyle name="Calculation 2 2 22 6 2" xfId="2055" xr:uid="{00000000-0005-0000-0000-000009080000}"/>
    <cellStyle name="Calculation 2 2 22 6 3" xfId="2056" xr:uid="{00000000-0005-0000-0000-00000A080000}"/>
    <cellStyle name="Calculation 2 2 22 7" xfId="2057" xr:uid="{00000000-0005-0000-0000-00000B080000}"/>
    <cellStyle name="Calculation 2 2 22 8" xfId="2058" xr:uid="{00000000-0005-0000-0000-00000C080000}"/>
    <cellStyle name="Calculation 2 2 23" xfId="2059" xr:uid="{00000000-0005-0000-0000-00000D080000}"/>
    <cellStyle name="Calculation 2 2 23 2" xfId="2060" xr:uid="{00000000-0005-0000-0000-00000E080000}"/>
    <cellStyle name="Calculation 2 2 23 2 2" xfId="2061" xr:uid="{00000000-0005-0000-0000-00000F080000}"/>
    <cellStyle name="Calculation 2 2 23 2 3" xfId="2062" xr:uid="{00000000-0005-0000-0000-000010080000}"/>
    <cellStyle name="Calculation 2 2 23 2 4" xfId="2063" xr:uid="{00000000-0005-0000-0000-000011080000}"/>
    <cellStyle name="Calculation 2 2 23 2 5" xfId="2064" xr:uid="{00000000-0005-0000-0000-000012080000}"/>
    <cellStyle name="Calculation 2 2 23 2 6" xfId="2065" xr:uid="{00000000-0005-0000-0000-000013080000}"/>
    <cellStyle name="Calculation 2 2 23 3" xfId="2066" xr:uid="{00000000-0005-0000-0000-000014080000}"/>
    <cellStyle name="Calculation 2 2 23 3 2" xfId="2067" xr:uid="{00000000-0005-0000-0000-000015080000}"/>
    <cellStyle name="Calculation 2 2 23 3 3" xfId="2068" xr:uid="{00000000-0005-0000-0000-000016080000}"/>
    <cellStyle name="Calculation 2 2 23 4" xfId="2069" xr:uid="{00000000-0005-0000-0000-000017080000}"/>
    <cellStyle name="Calculation 2 2 23 4 2" xfId="2070" xr:uid="{00000000-0005-0000-0000-000018080000}"/>
    <cellStyle name="Calculation 2 2 23 4 3" xfId="2071" xr:uid="{00000000-0005-0000-0000-000019080000}"/>
    <cellStyle name="Calculation 2 2 23 5" xfId="2072" xr:uid="{00000000-0005-0000-0000-00001A080000}"/>
    <cellStyle name="Calculation 2 2 23 5 2" xfId="2073" xr:uid="{00000000-0005-0000-0000-00001B080000}"/>
    <cellStyle name="Calculation 2 2 23 5 3" xfId="2074" xr:uid="{00000000-0005-0000-0000-00001C080000}"/>
    <cellStyle name="Calculation 2 2 23 6" xfId="2075" xr:uid="{00000000-0005-0000-0000-00001D080000}"/>
    <cellStyle name="Calculation 2 2 23 6 2" xfId="2076" xr:uid="{00000000-0005-0000-0000-00001E080000}"/>
    <cellStyle name="Calculation 2 2 23 6 3" xfId="2077" xr:uid="{00000000-0005-0000-0000-00001F080000}"/>
    <cellStyle name="Calculation 2 2 23 7" xfId="2078" xr:uid="{00000000-0005-0000-0000-000020080000}"/>
    <cellStyle name="Calculation 2 2 23 8" xfId="2079" xr:uid="{00000000-0005-0000-0000-000021080000}"/>
    <cellStyle name="Calculation 2 2 24" xfId="2080" xr:uid="{00000000-0005-0000-0000-000022080000}"/>
    <cellStyle name="Calculation 2 2 24 2" xfId="2081" xr:uid="{00000000-0005-0000-0000-000023080000}"/>
    <cellStyle name="Calculation 2 2 24 2 2" xfId="2082" xr:uid="{00000000-0005-0000-0000-000024080000}"/>
    <cellStyle name="Calculation 2 2 24 2 3" xfId="2083" xr:uid="{00000000-0005-0000-0000-000025080000}"/>
    <cellStyle name="Calculation 2 2 24 2 4" xfId="2084" xr:uid="{00000000-0005-0000-0000-000026080000}"/>
    <cellStyle name="Calculation 2 2 24 2 5" xfId="2085" xr:uid="{00000000-0005-0000-0000-000027080000}"/>
    <cellStyle name="Calculation 2 2 24 2 6" xfId="2086" xr:uid="{00000000-0005-0000-0000-000028080000}"/>
    <cellStyle name="Calculation 2 2 24 3" xfId="2087" xr:uid="{00000000-0005-0000-0000-000029080000}"/>
    <cellStyle name="Calculation 2 2 24 3 2" xfId="2088" xr:uid="{00000000-0005-0000-0000-00002A080000}"/>
    <cellStyle name="Calculation 2 2 24 3 3" xfId="2089" xr:uid="{00000000-0005-0000-0000-00002B080000}"/>
    <cellStyle name="Calculation 2 2 24 4" xfId="2090" xr:uid="{00000000-0005-0000-0000-00002C080000}"/>
    <cellStyle name="Calculation 2 2 24 4 2" xfId="2091" xr:uid="{00000000-0005-0000-0000-00002D080000}"/>
    <cellStyle name="Calculation 2 2 24 4 3" xfId="2092" xr:uid="{00000000-0005-0000-0000-00002E080000}"/>
    <cellStyle name="Calculation 2 2 24 5" xfId="2093" xr:uid="{00000000-0005-0000-0000-00002F080000}"/>
    <cellStyle name="Calculation 2 2 24 5 2" xfId="2094" xr:uid="{00000000-0005-0000-0000-000030080000}"/>
    <cellStyle name="Calculation 2 2 24 5 3" xfId="2095" xr:uid="{00000000-0005-0000-0000-000031080000}"/>
    <cellStyle name="Calculation 2 2 24 6" xfId="2096" xr:uid="{00000000-0005-0000-0000-000032080000}"/>
    <cellStyle name="Calculation 2 2 24 6 2" xfId="2097" xr:uid="{00000000-0005-0000-0000-000033080000}"/>
    <cellStyle name="Calculation 2 2 24 6 3" xfId="2098" xr:uid="{00000000-0005-0000-0000-000034080000}"/>
    <cellStyle name="Calculation 2 2 24 7" xfId="2099" xr:uid="{00000000-0005-0000-0000-000035080000}"/>
    <cellStyle name="Calculation 2 2 24 8" xfId="2100" xr:uid="{00000000-0005-0000-0000-000036080000}"/>
    <cellStyle name="Calculation 2 2 25" xfId="2101" xr:uid="{00000000-0005-0000-0000-000037080000}"/>
    <cellStyle name="Calculation 2 2 25 2" xfId="2102" xr:uid="{00000000-0005-0000-0000-000038080000}"/>
    <cellStyle name="Calculation 2 2 25 2 2" xfId="2103" xr:uid="{00000000-0005-0000-0000-000039080000}"/>
    <cellStyle name="Calculation 2 2 25 2 3" xfId="2104" xr:uid="{00000000-0005-0000-0000-00003A080000}"/>
    <cellStyle name="Calculation 2 2 25 2 4" xfId="2105" xr:uid="{00000000-0005-0000-0000-00003B080000}"/>
    <cellStyle name="Calculation 2 2 25 2 5" xfId="2106" xr:uid="{00000000-0005-0000-0000-00003C080000}"/>
    <cellStyle name="Calculation 2 2 25 2 6" xfId="2107" xr:uid="{00000000-0005-0000-0000-00003D080000}"/>
    <cellStyle name="Calculation 2 2 25 3" xfId="2108" xr:uid="{00000000-0005-0000-0000-00003E080000}"/>
    <cellStyle name="Calculation 2 2 25 3 2" xfId="2109" xr:uid="{00000000-0005-0000-0000-00003F080000}"/>
    <cellStyle name="Calculation 2 2 25 3 3" xfId="2110" xr:uid="{00000000-0005-0000-0000-000040080000}"/>
    <cellStyle name="Calculation 2 2 25 4" xfId="2111" xr:uid="{00000000-0005-0000-0000-000041080000}"/>
    <cellStyle name="Calculation 2 2 25 4 2" xfId="2112" xr:uid="{00000000-0005-0000-0000-000042080000}"/>
    <cellStyle name="Calculation 2 2 25 4 3" xfId="2113" xr:uid="{00000000-0005-0000-0000-000043080000}"/>
    <cellStyle name="Calculation 2 2 25 5" xfId="2114" xr:uid="{00000000-0005-0000-0000-000044080000}"/>
    <cellStyle name="Calculation 2 2 25 5 2" xfId="2115" xr:uid="{00000000-0005-0000-0000-000045080000}"/>
    <cellStyle name="Calculation 2 2 25 5 3" xfId="2116" xr:uid="{00000000-0005-0000-0000-000046080000}"/>
    <cellStyle name="Calculation 2 2 25 6" xfId="2117" xr:uid="{00000000-0005-0000-0000-000047080000}"/>
    <cellStyle name="Calculation 2 2 25 6 2" xfId="2118" xr:uid="{00000000-0005-0000-0000-000048080000}"/>
    <cellStyle name="Calculation 2 2 25 6 3" xfId="2119" xr:uid="{00000000-0005-0000-0000-000049080000}"/>
    <cellStyle name="Calculation 2 2 25 7" xfId="2120" xr:uid="{00000000-0005-0000-0000-00004A080000}"/>
    <cellStyle name="Calculation 2 2 25 8" xfId="2121" xr:uid="{00000000-0005-0000-0000-00004B080000}"/>
    <cellStyle name="Calculation 2 2 26" xfId="2122" xr:uid="{00000000-0005-0000-0000-00004C080000}"/>
    <cellStyle name="Calculation 2 2 26 2" xfId="2123" xr:uid="{00000000-0005-0000-0000-00004D080000}"/>
    <cellStyle name="Calculation 2 2 26 2 2" xfId="2124" xr:uid="{00000000-0005-0000-0000-00004E080000}"/>
    <cellStyle name="Calculation 2 2 26 2 3" xfId="2125" xr:uid="{00000000-0005-0000-0000-00004F080000}"/>
    <cellStyle name="Calculation 2 2 26 2 4" xfId="2126" xr:uid="{00000000-0005-0000-0000-000050080000}"/>
    <cellStyle name="Calculation 2 2 26 2 5" xfId="2127" xr:uid="{00000000-0005-0000-0000-000051080000}"/>
    <cellStyle name="Calculation 2 2 26 2 6" xfId="2128" xr:uid="{00000000-0005-0000-0000-000052080000}"/>
    <cellStyle name="Calculation 2 2 26 3" xfId="2129" xr:uid="{00000000-0005-0000-0000-000053080000}"/>
    <cellStyle name="Calculation 2 2 26 3 2" xfId="2130" xr:uid="{00000000-0005-0000-0000-000054080000}"/>
    <cellStyle name="Calculation 2 2 26 3 3" xfId="2131" xr:uid="{00000000-0005-0000-0000-000055080000}"/>
    <cellStyle name="Calculation 2 2 26 4" xfId="2132" xr:uid="{00000000-0005-0000-0000-000056080000}"/>
    <cellStyle name="Calculation 2 2 26 4 2" xfId="2133" xr:uid="{00000000-0005-0000-0000-000057080000}"/>
    <cellStyle name="Calculation 2 2 26 4 3" xfId="2134" xr:uid="{00000000-0005-0000-0000-000058080000}"/>
    <cellStyle name="Calculation 2 2 26 5" xfId="2135" xr:uid="{00000000-0005-0000-0000-000059080000}"/>
    <cellStyle name="Calculation 2 2 26 5 2" xfId="2136" xr:uid="{00000000-0005-0000-0000-00005A080000}"/>
    <cellStyle name="Calculation 2 2 26 5 3" xfId="2137" xr:uid="{00000000-0005-0000-0000-00005B080000}"/>
    <cellStyle name="Calculation 2 2 26 6" xfId="2138" xr:uid="{00000000-0005-0000-0000-00005C080000}"/>
    <cellStyle name="Calculation 2 2 26 6 2" xfId="2139" xr:uid="{00000000-0005-0000-0000-00005D080000}"/>
    <cellStyle name="Calculation 2 2 26 6 3" xfId="2140" xr:uid="{00000000-0005-0000-0000-00005E080000}"/>
    <cellStyle name="Calculation 2 2 26 7" xfId="2141" xr:uid="{00000000-0005-0000-0000-00005F080000}"/>
    <cellStyle name="Calculation 2 2 26 8" xfId="2142" xr:uid="{00000000-0005-0000-0000-000060080000}"/>
    <cellStyle name="Calculation 2 2 27" xfId="2143" xr:uid="{00000000-0005-0000-0000-000061080000}"/>
    <cellStyle name="Calculation 2 2 27 2" xfId="2144" xr:uid="{00000000-0005-0000-0000-000062080000}"/>
    <cellStyle name="Calculation 2 2 27 2 2" xfId="2145" xr:uid="{00000000-0005-0000-0000-000063080000}"/>
    <cellStyle name="Calculation 2 2 27 2 3" xfId="2146" xr:uid="{00000000-0005-0000-0000-000064080000}"/>
    <cellStyle name="Calculation 2 2 27 2 4" xfId="2147" xr:uid="{00000000-0005-0000-0000-000065080000}"/>
    <cellStyle name="Calculation 2 2 27 2 5" xfId="2148" xr:uid="{00000000-0005-0000-0000-000066080000}"/>
    <cellStyle name="Calculation 2 2 27 2 6" xfId="2149" xr:uid="{00000000-0005-0000-0000-000067080000}"/>
    <cellStyle name="Calculation 2 2 27 3" xfId="2150" xr:uid="{00000000-0005-0000-0000-000068080000}"/>
    <cellStyle name="Calculation 2 2 27 3 2" xfId="2151" xr:uid="{00000000-0005-0000-0000-000069080000}"/>
    <cellStyle name="Calculation 2 2 27 3 3" xfId="2152" xr:uid="{00000000-0005-0000-0000-00006A080000}"/>
    <cellStyle name="Calculation 2 2 27 4" xfId="2153" xr:uid="{00000000-0005-0000-0000-00006B080000}"/>
    <cellStyle name="Calculation 2 2 27 4 2" xfId="2154" xr:uid="{00000000-0005-0000-0000-00006C080000}"/>
    <cellStyle name="Calculation 2 2 27 4 3" xfId="2155" xr:uid="{00000000-0005-0000-0000-00006D080000}"/>
    <cellStyle name="Calculation 2 2 27 5" xfId="2156" xr:uid="{00000000-0005-0000-0000-00006E080000}"/>
    <cellStyle name="Calculation 2 2 27 5 2" xfId="2157" xr:uid="{00000000-0005-0000-0000-00006F080000}"/>
    <cellStyle name="Calculation 2 2 27 5 3" xfId="2158" xr:uid="{00000000-0005-0000-0000-000070080000}"/>
    <cellStyle name="Calculation 2 2 27 6" xfId="2159" xr:uid="{00000000-0005-0000-0000-000071080000}"/>
    <cellStyle name="Calculation 2 2 27 6 2" xfId="2160" xr:uid="{00000000-0005-0000-0000-000072080000}"/>
    <cellStyle name="Calculation 2 2 27 6 3" xfId="2161" xr:uid="{00000000-0005-0000-0000-000073080000}"/>
    <cellStyle name="Calculation 2 2 27 7" xfId="2162" xr:uid="{00000000-0005-0000-0000-000074080000}"/>
    <cellStyle name="Calculation 2 2 27 8" xfId="2163" xr:uid="{00000000-0005-0000-0000-000075080000}"/>
    <cellStyle name="Calculation 2 2 28" xfId="2164" xr:uid="{00000000-0005-0000-0000-000076080000}"/>
    <cellStyle name="Calculation 2 2 28 2" xfId="2165" xr:uid="{00000000-0005-0000-0000-000077080000}"/>
    <cellStyle name="Calculation 2 2 28 2 2" xfId="2166" xr:uid="{00000000-0005-0000-0000-000078080000}"/>
    <cellStyle name="Calculation 2 2 28 2 3" xfId="2167" xr:uid="{00000000-0005-0000-0000-000079080000}"/>
    <cellStyle name="Calculation 2 2 28 2 4" xfId="2168" xr:uid="{00000000-0005-0000-0000-00007A080000}"/>
    <cellStyle name="Calculation 2 2 28 2 5" xfId="2169" xr:uid="{00000000-0005-0000-0000-00007B080000}"/>
    <cellStyle name="Calculation 2 2 28 2 6" xfId="2170" xr:uid="{00000000-0005-0000-0000-00007C080000}"/>
    <cellStyle name="Calculation 2 2 28 3" xfId="2171" xr:uid="{00000000-0005-0000-0000-00007D080000}"/>
    <cellStyle name="Calculation 2 2 28 3 2" xfId="2172" xr:uid="{00000000-0005-0000-0000-00007E080000}"/>
    <cellStyle name="Calculation 2 2 28 3 3" xfId="2173" xr:uid="{00000000-0005-0000-0000-00007F080000}"/>
    <cellStyle name="Calculation 2 2 28 4" xfId="2174" xr:uid="{00000000-0005-0000-0000-000080080000}"/>
    <cellStyle name="Calculation 2 2 28 4 2" xfId="2175" xr:uid="{00000000-0005-0000-0000-000081080000}"/>
    <cellStyle name="Calculation 2 2 28 4 3" xfId="2176" xr:uid="{00000000-0005-0000-0000-000082080000}"/>
    <cellStyle name="Calculation 2 2 28 5" xfId="2177" xr:uid="{00000000-0005-0000-0000-000083080000}"/>
    <cellStyle name="Calculation 2 2 28 5 2" xfId="2178" xr:uid="{00000000-0005-0000-0000-000084080000}"/>
    <cellStyle name="Calculation 2 2 28 5 3" xfId="2179" xr:uid="{00000000-0005-0000-0000-000085080000}"/>
    <cellStyle name="Calculation 2 2 28 6" xfId="2180" xr:uid="{00000000-0005-0000-0000-000086080000}"/>
    <cellStyle name="Calculation 2 2 28 6 2" xfId="2181" xr:uid="{00000000-0005-0000-0000-000087080000}"/>
    <cellStyle name="Calculation 2 2 28 6 3" xfId="2182" xr:uid="{00000000-0005-0000-0000-000088080000}"/>
    <cellStyle name="Calculation 2 2 28 7" xfId="2183" xr:uid="{00000000-0005-0000-0000-000089080000}"/>
    <cellStyle name="Calculation 2 2 28 8" xfId="2184" xr:uid="{00000000-0005-0000-0000-00008A080000}"/>
    <cellStyle name="Calculation 2 2 29" xfId="2185" xr:uid="{00000000-0005-0000-0000-00008B080000}"/>
    <cellStyle name="Calculation 2 2 29 2" xfId="2186" xr:uid="{00000000-0005-0000-0000-00008C080000}"/>
    <cellStyle name="Calculation 2 2 29 2 2" xfId="2187" xr:uid="{00000000-0005-0000-0000-00008D080000}"/>
    <cellStyle name="Calculation 2 2 29 2 3" xfId="2188" xr:uid="{00000000-0005-0000-0000-00008E080000}"/>
    <cellStyle name="Calculation 2 2 29 2 4" xfId="2189" xr:uid="{00000000-0005-0000-0000-00008F080000}"/>
    <cellStyle name="Calculation 2 2 29 2 5" xfId="2190" xr:uid="{00000000-0005-0000-0000-000090080000}"/>
    <cellStyle name="Calculation 2 2 29 2 6" xfId="2191" xr:uid="{00000000-0005-0000-0000-000091080000}"/>
    <cellStyle name="Calculation 2 2 29 3" xfId="2192" xr:uid="{00000000-0005-0000-0000-000092080000}"/>
    <cellStyle name="Calculation 2 2 29 3 2" xfId="2193" xr:uid="{00000000-0005-0000-0000-000093080000}"/>
    <cellStyle name="Calculation 2 2 29 3 3" xfId="2194" xr:uid="{00000000-0005-0000-0000-000094080000}"/>
    <cellStyle name="Calculation 2 2 29 4" xfId="2195" xr:uid="{00000000-0005-0000-0000-000095080000}"/>
    <cellStyle name="Calculation 2 2 29 4 2" xfId="2196" xr:uid="{00000000-0005-0000-0000-000096080000}"/>
    <cellStyle name="Calculation 2 2 29 4 3" xfId="2197" xr:uid="{00000000-0005-0000-0000-000097080000}"/>
    <cellStyle name="Calculation 2 2 29 5" xfId="2198" xr:uid="{00000000-0005-0000-0000-000098080000}"/>
    <cellStyle name="Calculation 2 2 29 5 2" xfId="2199" xr:uid="{00000000-0005-0000-0000-000099080000}"/>
    <cellStyle name="Calculation 2 2 29 5 3" xfId="2200" xr:uid="{00000000-0005-0000-0000-00009A080000}"/>
    <cellStyle name="Calculation 2 2 29 6" xfId="2201" xr:uid="{00000000-0005-0000-0000-00009B080000}"/>
    <cellStyle name="Calculation 2 2 29 6 2" xfId="2202" xr:uid="{00000000-0005-0000-0000-00009C080000}"/>
    <cellStyle name="Calculation 2 2 29 6 3" xfId="2203" xr:uid="{00000000-0005-0000-0000-00009D080000}"/>
    <cellStyle name="Calculation 2 2 29 7" xfId="2204" xr:uid="{00000000-0005-0000-0000-00009E080000}"/>
    <cellStyle name="Calculation 2 2 29 8" xfId="2205" xr:uid="{00000000-0005-0000-0000-00009F080000}"/>
    <cellStyle name="Calculation 2 2 3" xfId="2206" xr:uid="{00000000-0005-0000-0000-0000A0080000}"/>
    <cellStyle name="Calculation 2 2 3 2" xfId="2207" xr:uid="{00000000-0005-0000-0000-0000A1080000}"/>
    <cellStyle name="Calculation 2 2 3 2 2" xfId="2208" xr:uid="{00000000-0005-0000-0000-0000A2080000}"/>
    <cellStyle name="Calculation 2 2 3 2 3" xfId="2209" xr:uid="{00000000-0005-0000-0000-0000A3080000}"/>
    <cellStyle name="Calculation 2 2 3 2 4" xfId="2210" xr:uid="{00000000-0005-0000-0000-0000A4080000}"/>
    <cellStyle name="Calculation 2 2 3 2 5" xfId="2211" xr:uid="{00000000-0005-0000-0000-0000A5080000}"/>
    <cellStyle name="Calculation 2 2 3 2 6" xfId="2212" xr:uid="{00000000-0005-0000-0000-0000A6080000}"/>
    <cellStyle name="Calculation 2 2 3 3" xfId="2213" xr:uid="{00000000-0005-0000-0000-0000A7080000}"/>
    <cellStyle name="Calculation 2 2 3 3 2" xfId="2214" xr:uid="{00000000-0005-0000-0000-0000A8080000}"/>
    <cellStyle name="Calculation 2 2 3 3 3" xfId="2215" xr:uid="{00000000-0005-0000-0000-0000A9080000}"/>
    <cellStyle name="Calculation 2 2 3 4" xfId="2216" xr:uid="{00000000-0005-0000-0000-0000AA080000}"/>
    <cellStyle name="Calculation 2 2 3 4 2" xfId="2217" xr:uid="{00000000-0005-0000-0000-0000AB080000}"/>
    <cellStyle name="Calculation 2 2 3 4 3" xfId="2218" xr:uid="{00000000-0005-0000-0000-0000AC080000}"/>
    <cellStyle name="Calculation 2 2 3 5" xfId="2219" xr:uid="{00000000-0005-0000-0000-0000AD080000}"/>
    <cellStyle name="Calculation 2 2 3 5 2" xfId="2220" xr:uid="{00000000-0005-0000-0000-0000AE080000}"/>
    <cellStyle name="Calculation 2 2 3 5 3" xfId="2221" xr:uid="{00000000-0005-0000-0000-0000AF080000}"/>
    <cellStyle name="Calculation 2 2 3 6" xfId="2222" xr:uid="{00000000-0005-0000-0000-0000B0080000}"/>
    <cellStyle name="Calculation 2 2 3 6 2" xfId="2223" xr:uid="{00000000-0005-0000-0000-0000B1080000}"/>
    <cellStyle name="Calculation 2 2 3 6 3" xfId="2224" xr:uid="{00000000-0005-0000-0000-0000B2080000}"/>
    <cellStyle name="Calculation 2 2 3 7" xfId="2225" xr:uid="{00000000-0005-0000-0000-0000B3080000}"/>
    <cellStyle name="Calculation 2 2 3 8" xfId="2226" xr:uid="{00000000-0005-0000-0000-0000B4080000}"/>
    <cellStyle name="Calculation 2 2 30" xfId="2227" xr:uid="{00000000-0005-0000-0000-0000B5080000}"/>
    <cellStyle name="Calculation 2 2 30 2" xfId="2228" xr:uid="{00000000-0005-0000-0000-0000B6080000}"/>
    <cellStyle name="Calculation 2 2 30 2 2" xfId="2229" xr:uid="{00000000-0005-0000-0000-0000B7080000}"/>
    <cellStyle name="Calculation 2 2 30 2 3" xfId="2230" xr:uid="{00000000-0005-0000-0000-0000B8080000}"/>
    <cellStyle name="Calculation 2 2 30 2 4" xfId="2231" xr:uid="{00000000-0005-0000-0000-0000B9080000}"/>
    <cellStyle name="Calculation 2 2 30 2 5" xfId="2232" xr:uid="{00000000-0005-0000-0000-0000BA080000}"/>
    <cellStyle name="Calculation 2 2 30 2 6" xfId="2233" xr:uid="{00000000-0005-0000-0000-0000BB080000}"/>
    <cellStyle name="Calculation 2 2 30 3" xfId="2234" xr:uid="{00000000-0005-0000-0000-0000BC080000}"/>
    <cellStyle name="Calculation 2 2 30 3 2" xfId="2235" xr:uid="{00000000-0005-0000-0000-0000BD080000}"/>
    <cellStyle name="Calculation 2 2 30 3 3" xfId="2236" xr:uid="{00000000-0005-0000-0000-0000BE080000}"/>
    <cellStyle name="Calculation 2 2 30 4" xfId="2237" xr:uid="{00000000-0005-0000-0000-0000BF080000}"/>
    <cellStyle name="Calculation 2 2 30 4 2" xfId="2238" xr:uid="{00000000-0005-0000-0000-0000C0080000}"/>
    <cellStyle name="Calculation 2 2 30 4 3" xfId="2239" xr:uid="{00000000-0005-0000-0000-0000C1080000}"/>
    <cellStyle name="Calculation 2 2 30 5" xfId="2240" xr:uid="{00000000-0005-0000-0000-0000C2080000}"/>
    <cellStyle name="Calculation 2 2 30 5 2" xfId="2241" xr:uid="{00000000-0005-0000-0000-0000C3080000}"/>
    <cellStyle name="Calculation 2 2 30 5 3" xfId="2242" xr:uid="{00000000-0005-0000-0000-0000C4080000}"/>
    <cellStyle name="Calculation 2 2 30 6" xfId="2243" xr:uid="{00000000-0005-0000-0000-0000C5080000}"/>
    <cellStyle name="Calculation 2 2 30 6 2" xfId="2244" xr:uid="{00000000-0005-0000-0000-0000C6080000}"/>
    <cellStyle name="Calculation 2 2 30 6 3" xfId="2245" xr:uid="{00000000-0005-0000-0000-0000C7080000}"/>
    <cellStyle name="Calculation 2 2 30 7" xfId="2246" xr:uid="{00000000-0005-0000-0000-0000C8080000}"/>
    <cellStyle name="Calculation 2 2 30 8" xfId="2247" xr:uid="{00000000-0005-0000-0000-0000C9080000}"/>
    <cellStyle name="Calculation 2 2 31" xfId="2248" xr:uid="{00000000-0005-0000-0000-0000CA080000}"/>
    <cellStyle name="Calculation 2 2 31 2" xfId="2249" xr:uid="{00000000-0005-0000-0000-0000CB080000}"/>
    <cellStyle name="Calculation 2 2 31 2 2" xfId="2250" xr:uid="{00000000-0005-0000-0000-0000CC080000}"/>
    <cellStyle name="Calculation 2 2 31 2 3" xfId="2251" xr:uid="{00000000-0005-0000-0000-0000CD080000}"/>
    <cellStyle name="Calculation 2 2 31 2 4" xfId="2252" xr:uid="{00000000-0005-0000-0000-0000CE080000}"/>
    <cellStyle name="Calculation 2 2 31 2 5" xfId="2253" xr:uid="{00000000-0005-0000-0000-0000CF080000}"/>
    <cellStyle name="Calculation 2 2 31 2 6" xfId="2254" xr:uid="{00000000-0005-0000-0000-0000D0080000}"/>
    <cellStyle name="Calculation 2 2 31 3" xfId="2255" xr:uid="{00000000-0005-0000-0000-0000D1080000}"/>
    <cellStyle name="Calculation 2 2 31 3 2" xfId="2256" xr:uid="{00000000-0005-0000-0000-0000D2080000}"/>
    <cellStyle name="Calculation 2 2 31 3 3" xfId="2257" xr:uid="{00000000-0005-0000-0000-0000D3080000}"/>
    <cellStyle name="Calculation 2 2 31 4" xfId="2258" xr:uid="{00000000-0005-0000-0000-0000D4080000}"/>
    <cellStyle name="Calculation 2 2 31 4 2" xfId="2259" xr:uid="{00000000-0005-0000-0000-0000D5080000}"/>
    <cellStyle name="Calculation 2 2 31 4 3" xfId="2260" xr:uid="{00000000-0005-0000-0000-0000D6080000}"/>
    <cellStyle name="Calculation 2 2 31 5" xfId="2261" xr:uid="{00000000-0005-0000-0000-0000D7080000}"/>
    <cellStyle name="Calculation 2 2 31 5 2" xfId="2262" xr:uid="{00000000-0005-0000-0000-0000D8080000}"/>
    <cellStyle name="Calculation 2 2 31 5 3" xfId="2263" xr:uid="{00000000-0005-0000-0000-0000D9080000}"/>
    <cellStyle name="Calculation 2 2 31 6" xfId="2264" xr:uid="{00000000-0005-0000-0000-0000DA080000}"/>
    <cellStyle name="Calculation 2 2 31 6 2" xfId="2265" xr:uid="{00000000-0005-0000-0000-0000DB080000}"/>
    <cellStyle name="Calculation 2 2 31 6 3" xfId="2266" xr:uid="{00000000-0005-0000-0000-0000DC080000}"/>
    <cellStyle name="Calculation 2 2 31 7" xfId="2267" xr:uid="{00000000-0005-0000-0000-0000DD080000}"/>
    <cellStyle name="Calculation 2 2 31 8" xfId="2268" xr:uid="{00000000-0005-0000-0000-0000DE080000}"/>
    <cellStyle name="Calculation 2 2 32" xfId="2269" xr:uid="{00000000-0005-0000-0000-0000DF080000}"/>
    <cellStyle name="Calculation 2 2 32 2" xfId="2270" xr:uid="{00000000-0005-0000-0000-0000E0080000}"/>
    <cellStyle name="Calculation 2 2 32 2 2" xfId="2271" xr:uid="{00000000-0005-0000-0000-0000E1080000}"/>
    <cellStyle name="Calculation 2 2 32 2 3" xfId="2272" xr:uid="{00000000-0005-0000-0000-0000E2080000}"/>
    <cellStyle name="Calculation 2 2 32 2 4" xfId="2273" xr:uid="{00000000-0005-0000-0000-0000E3080000}"/>
    <cellStyle name="Calculation 2 2 32 2 5" xfId="2274" xr:uid="{00000000-0005-0000-0000-0000E4080000}"/>
    <cellStyle name="Calculation 2 2 32 2 6" xfId="2275" xr:uid="{00000000-0005-0000-0000-0000E5080000}"/>
    <cellStyle name="Calculation 2 2 32 3" xfId="2276" xr:uid="{00000000-0005-0000-0000-0000E6080000}"/>
    <cellStyle name="Calculation 2 2 32 3 2" xfId="2277" xr:uid="{00000000-0005-0000-0000-0000E7080000}"/>
    <cellStyle name="Calculation 2 2 32 3 3" xfId="2278" xr:uid="{00000000-0005-0000-0000-0000E8080000}"/>
    <cellStyle name="Calculation 2 2 32 4" xfId="2279" xr:uid="{00000000-0005-0000-0000-0000E9080000}"/>
    <cellStyle name="Calculation 2 2 32 4 2" xfId="2280" xr:uid="{00000000-0005-0000-0000-0000EA080000}"/>
    <cellStyle name="Calculation 2 2 32 4 3" xfId="2281" xr:uid="{00000000-0005-0000-0000-0000EB080000}"/>
    <cellStyle name="Calculation 2 2 32 5" xfId="2282" xr:uid="{00000000-0005-0000-0000-0000EC080000}"/>
    <cellStyle name="Calculation 2 2 32 5 2" xfId="2283" xr:uid="{00000000-0005-0000-0000-0000ED080000}"/>
    <cellStyle name="Calculation 2 2 32 5 3" xfId="2284" xr:uid="{00000000-0005-0000-0000-0000EE080000}"/>
    <cellStyle name="Calculation 2 2 32 6" xfId="2285" xr:uid="{00000000-0005-0000-0000-0000EF080000}"/>
    <cellStyle name="Calculation 2 2 32 6 2" xfId="2286" xr:uid="{00000000-0005-0000-0000-0000F0080000}"/>
    <cellStyle name="Calculation 2 2 32 6 3" xfId="2287" xr:uid="{00000000-0005-0000-0000-0000F1080000}"/>
    <cellStyle name="Calculation 2 2 32 7" xfId="2288" xr:uid="{00000000-0005-0000-0000-0000F2080000}"/>
    <cellStyle name="Calculation 2 2 32 8" xfId="2289" xr:uid="{00000000-0005-0000-0000-0000F3080000}"/>
    <cellStyle name="Calculation 2 2 33" xfId="2290" xr:uid="{00000000-0005-0000-0000-0000F4080000}"/>
    <cellStyle name="Calculation 2 2 33 2" xfId="2291" xr:uid="{00000000-0005-0000-0000-0000F5080000}"/>
    <cellStyle name="Calculation 2 2 33 2 2" xfId="2292" xr:uid="{00000000-0005-0000-0000-0000F6080000}"/>
    <cellStyle name="Calculation 2 2 33 2 3" xfId="2293" xr:uid="{00000000-0005-0000-0000-0000F7080000}"/>
    <cellStyle name="Calculation 2 2 33 2 4" xfId="2294" xr:uid="{00000000-0005-0000-0000-0000F8080000}"/>
    <cellStyle name="Calculation 2 2 33 2 5" xfId="2295" xr:uid="{00000000-0005-0000-0000-0000F9080000}"/>
    <cellStyle name="Calculation 2 2 33 2 6" xfId="2296" xr:uid="{00000000-0005-0000-0000-0000FA080000}"/>
    <cellStyle name="Calculation 2 2 33 3" xfId="2297" xr:uid="{00000000-0005-0000-0000-0000FB080000}"/>
    <cellStyle name="Calculation 2 2 33 3 2" xfId="2298" xr:uid="{00000000-0005-0000-0000-0000FC080000}"/>
    <cellStyle name="Calculation 2 2 33 3 3" xfId="2299" xr:uid="{00000000-0005-0000-0000-0000FD080000}"/>
    <cellStyle name="Calculation 2 2 33 4" xfId="2300" xr:uid="{00000000-0005-0000-0000-0000FE080000}"/>
    <cellStyle name="Calculation 2 2 33 4 2" xfId="2301" xr:uid="{00000000-0005-0000-0000-0000FF080000}"/>
    <cellStyle name="Calculation 2 2 33 4 3" xfId="2302" xr:uid="{00000000-0005-0000-0000-000000090000}"/>
    <cellStyle name="Calculation 2 2 33 5" xfId="2303" xr:uid="{00000000-0005-0000-0000-000001090000}"/>
    <cellStyle name="Calculation 2 2 33 5 2" xfId="2304" xr:uid="{00000000-0005-0000-0000-000002090000}"/>
    <cellStyle name="Calculation 2 2 33 5 3" xfId="2305" xr:uid="{00000000-0005-0000-0000-000003090000}"/>
    <cellStyle name="Calculation 2 2 33 6" xfId="2306" xr:uid="{00000000-0005-0000-0000-000004090000}"/>
    <cellStyle name="Calculation 2 2 33 6 2" xfId="2307" xr:uid="{00000000-0005-0000-0000-000005090000}"/>
    <cellStyle name="Calculation 2 2 33 6 3" xfId="2308" xr:uid="{00000000-0005-0000-0000-000006090000}"/>
    <cellStyle name="Calculation 2 2 33 7" xfId="2309" xr:uid="{00000000-0005-0000-0000-000007090000}"/>
    <cellStyle name="Calculation 2 2 33 8" xfId="2310" xr:uid="{00000000-0005-0000-0000-000008090000}"/>
    <cellStyle name="Calculation 2 2 34" xfId="2311" xr:uid="{00000000-0005-0000-0000-000009090000}"/>
    <cellStyle name="Calculation 2 2 34 2" xfId="2312" xr:uid="{00000000-0005-0000-0000-00000A090000}"/>
    <cellStyle name="Calculation 2 2 34 2 2" xfId="2313" xr:uid="{00000000-0005-0000-0000-00000B090000}"/>
    <cellStyle name="Calculation 2 2 34 2 3" xfId="2314" xr:uid="{00000000-0005-0000-0000-00000C090000}"/>
    <cellStyle name="Calculation 2 2 34 2 4" xfId="2315" xr:uid="{00000000-0005-0000-0000-00000D090000}"/>
    <cellStyle name="Calculation 2 2 34 2 5" xfId="2316" xr:uid="{00000000-0005-0000-0000-00000E090000}"/>
    <cellStyle name="Calculation 2 2 34 2 6" xfId="2317" xr:uid="{00000000-0005-0000-0000-00000F090000}"/>
    <cellStyle name="Calculation 2 2 34 3" xfId="2318" xr:uid="{00000000-0005-0000-0000-000010090000}"/>
    <cellStyle name="Calculation 2 2 34 3 2" xfId="2319" xr:uid="{00000000-0005-0000-0000-000011090000}"/>
    <cellStyle name="Calculation 2 2 34 3 3" xfId="2320" xr:uid="{00000000-0005-0000-0000-000012090000}"/>
    <cellStyle name="Calculation 2 2 34 4" xfId="2321" xr:uid="{00000000-0005-0000-0000-000013090000}"/>
    <cellStyle name="Calculation 2 2 34 4 2" xfId="2322" xr:uid="{00000000-0005-0000-0000-000014090000}"/>
    <cellStyle name="Calculation 2 2 34 4 3" xfId="2323" xr:uid="{00000000-0005-0000-0000-000015090000}"/>
    <cellStyle name="Calculation 2 2 34 5" xfId="2324" xr:uid="{00000000-0005-0000-0000-000016090000}"/>
    <cellStyle name="Calculation 2 2 34 5 2" xfId="2325" xr:uid="{00000000-0005-0000-0000-000017090000}"/>
    <cellStyle name="Calculation 2 2 34 5 3" xfId="2326" xr:uid="{00000000-0005-0000-0000-000018090000}"/>
    <cellStyle name="Calculation 2 2 34 6" xfId="2327" xr:uid="{00000000-0005-0000-0000-000019090000}"/>
    <cellStyle name="Calculation 2 2 34 6 2" xfId="2328" xr:uid="{00000000-0005-0000-0000-00001A090000}"/>
    <cellStyle name="Calculation 2 2 34 6 3" xfId="2329" xr:uid="{00000000-0005-0000-0000-00001B090000}"/>
    <cellStyle name="Calculation 2 2 34 7" xfId="2330" xr:uid="{00000000-0005-0000-0000-00001C090000}"/>
    <cellStyle name="Calculation 2 2 34 8" xfId="2331" xr:uid="{00000000-0005-0000-0000-00001D090000}"/>
    <cellStyle name="Calculation 2 2 35" xfId="2332" xr:uid="{00000000-0005-0000-0000-00001E090000}"/>
    <cellStyle name="Calculation 2 2 35 2" xfId="2333" xr:uid="{00000000-0005-0000-0000-00001F090000}"/>
    <cellStyle name="Calculation 2 2 35 2 2" xfId="2334" xr:uid="{00000000-0005-0000-0000-000020090000}"/>
    <cellStyle name="Calculation 2 2 35 2 3" xfId="2335" xr:uid="{00000000-0005-0000-0000-000021090000}"/>
    <cellStyle name="Calculation 2 2 35 2 4" xfId="2336" xr:uid="{00000000-0005-0000-0000-000022090000}"/>
    <cellStyle name="Calculation 2 2 35 2 5" xfId="2337" xr:uid="{00000000-0005-0000-0000-000023090000}"/>
    <cellStyle name="Calculation 2 2 35 2 6" xfId="2338" xr:uid="{00000000-0005-0000-0000-000024090000}"/>
    <cellStyle name="Calculation 2 2 35 3" xfId="2339" xr:uid="{00000000-0005-0000-0000-000025090000}"/>
    <cellStyle name="Calculation 2 2 35 3 2" xfId="2340" xr:uid="{00000000-0005-0000-0000-000026090000}"/>
    <cellStyle name="Calculation 2 2 35 3 3" xfId="2341" xr:uid="{00000000-0005-0000-0000-000027090000}"/>
    <cellStyle name="Calculation 2 2 35 4" xfId="2342" xr:uid="{00000000-0005-0000-0000-000028090000}"/>
    <cellStyle name="Calculation 2 2 35 4 2" xfId="2343" xr:uid="{00000000-0005-0000-0000-000029090000}"/>
    <cellStyle name="Calculation 2 2 35 4 3" xfId="2344" xr:uid="{00000000-0005-0000-0000-00002A090000}"/>
    <cellStyle name="Calculation 2 2 35 5" xfId="2345" xr:uid="{00000000-0005-0000-0000-00002B090000}"/>
    <cellStyle name="Calculation 2 2 35 5 2" xfId="2346" xr:uid="{00000000-0005-0000-0000-00002C090000}"/>
    <cellStyle name="Calculation 2 2 35 5 3" xfId="2347" xr:uid="{00000000-0005-0000-0000-00002D090000}"/>
    <cellStyle name="Calculation 2 2 35 6" xfId="2348" xr:uid="{00000000-0005-0000-0000-00002E090000}"/>
    <cellStyle name="Calculation 2 2 35 6 2" xfId="2349" xr:uid="{00000000-0005-0000-0000-00002F090000}"/>
    <cellStyle name="Calculation 2 2 35 6 3" xfId="2350" xr:uid="{00000000-0005-0000-0000-000030090000}"/>
    <cellStyle name="Calculation 2 2 35 7" xfId="2351" xr:uid="{00000000-0005-0000-0000-000031090000}"/>
    <cellStyle name="Calculation 2 2 35 8" xfId="2352" xr:uid="{00000000-0005-0000-0000-000032090000}"/>
    <cellStyle name="Calculation 2 2 36" xfId="2353" xr:uid="{00000000-0005-0000-0000-000033090000}"/>
    <cellStyle name="Calculation 2 2 36 2" xfId="2354" xr:uid="{00000000-0005-0000-0000-000034090000}"/>
    <cellStyle name="Calculation 2 2 36 3" xfId="2355" xr:uid="{00000000-0005-0000-0000-000035090000}"/>
    <cellStyle name="Calculation 2 2 36 4" xfId="2356" xr:uid="{00000000-0005-0000-0000-000036090000}"/>
    <cellStyle name="Calculation 2 2 36 5" xfId="2357" xr:uid="{00000000-0005-0000-0000-000037090000}"/>
    <cellStyle name="Calculation 2 2 36 6" xfId="2358" xr:uid="{00000000-0005-0000-0000-000038090000}"/>
    <cellStyle name="Calculation 2 2 37" xfId="2359" xr:uid="{00000000-0005-0000-0000-000039090000}"/>
    <cellStyle name="Calculation 2 2 37 2" xfId="2360" xr:uid="{00000000-0005-0000-0000-00003A090000}"/>
    <cellStyle name="Calculation 2 2 37 3" xfId="2361" xr:uid="{00000000-0005-0000-0000-00003B090000}"/>
    <cellStyle name="Calculation 2 2 37 4" xfId="2362" xr:uid="{00000000-0005-0000-0000-00003C090000}"/>
    <cellStyle name="Calculation 2 2 37 5" xfId="2363" xr:uid="{00000000-0005-0000-0000-00003D090000}"/>
    <cellStyle name="Calculation 2 2 37 6" xfId="2364" xr:uid="{00000000-0005-0000-0000-00003E090000}"/>
    <cellStyle name="Calculation 2 2 38" xfId="2365" xr:uid="{00000000-0005-0000-0000-00003F090000}"/>
    <cellStyle name="Calculation 2 2 38 2" xfId="2366" xr:uid="{00000000-0005-0000-0000-000040090000}"/>
    <cellStyle name="Calculation 2 2 38 3" xfId="2367" xr:uid="{00000000-0005-0000-0000-000041090000}"/>
    <cellStyle name="Calculation 2 2 39" xfId="2368" xr:uid="{00000000-0005-0000-0000-000042090000}"/>
    <cellStyle name="Calculation 2 2 39 2" xfId="2369" xr:uid="{00000000-0005-0000-0000-000043090000}"/>
    <cellStyle name="Calculation 2 2 39 3" xfId="2370" xr:uid="{00000000-0005-0000-0000-000044090000}"/>
    <cellStyle name="Calculation 2 2 4" xfId="2371" xr:uid="{00000000-0005-0000-0000-000045090000}"/>
    <cellStyle name="Calculation 2 2 4 2" xfId="2372" xr:uid="{00000000-0005-0000-0000-000046090000}"/>
    <cellStyle name="Calculation 2 2 4 2 2" xfId="2373" xr:uid="{00000000-0005-0000-0000-000047090000}"/>
    <cellStyle name="Calculation 2 2 4 2 3" xfId="2374" xr:uid="{00000000-0005-0000-0000-000048090000}"/>
    <cellStyle name="Calculation 2 2 4 2 4" xfId="2375" xr:uid="{00000000-0005-0000-0000-000049090000}"/>
    <cellStyle name="Calculation 2 2 4 2 5" xfId="2376" xr:uid="{00000000-0005-0000-0000-00004A090000}"/>
    <cellStyle name="Calculation 2 2 4 2 6" xfId="2377" xr:uid="{00000000-0005-0000-0000-00004B090000}"/>
    <cellStyle name="Calculation 2 2 4 3" xfId="2378" xr:uid="{00000000-0005-0000-0000-00004C090000}"/>
    <cellStyle name="Calculation 2 2 4 3 2" xfId="2379" xr:uid="{00000000-0005-0000-0000-00004D090000}"/>
    <cellStyle name="Calculation 2 2 4 3 3" xfId="2380" xr:uid="{00000000-0005-0000-0000-00004E090000}"/>
    <cellStyle name="Calculation 2 2 4 4" xfId="2381" xr:uid="{00000000-0005-0000-0000-00004F090000}"/>
    <cellStyle name="Calculation 2 2 4 4 2" xfId="2382" xr:uid="{00000000-0005-0000-0000-000050090000}"/>
    <cellStyle name="Calculation 2 2 4 4 3" xfId="2383" xr:uid="{00000000-0005-0000-0000-000051090000}"/>
    <cellStyle name="Calculation 2 2 4 5" xfId="2384" xr:uid="{00000000-0005-0000-0000-000052090000}"/>
    <cellStyle name="Calculation 2 2 4 5 2" xfId="2385" xr:uid="{00000000-0005-0000-0000-000053090000}"/>
    <cellStyle name="Calculation 2 2 4 5 3" xfId="2386" xr:uid="{00000000-0005-0000-0000-000054090000}"/>
    <cellStyle name="Calculation 2 2 4 6" xfId="2387" xr:uid="{00000000-0005-0000-0000-000055090000}"/>
    <cellStyle name="Calculation 2 2 4 6 2" xfId="2388" xr:uid="{00000000-0005-0000-0000-000056090000}"/>
    <cellStyle name="Calculation 2 2 4 6 3" xfId="2389" xr:uid="{00000000-0005-0000-0000-000057090000}"/>
    <cellStyle name="Calculation 2 2 4 7" xfId="2390" xr:uid="{00000000-0005-0000-0000-000058090000}"/>
    <cellStyle name="Calculation 2 2 4 8" xfId="2391" xr:uid="{00000000-0005-0000-0000-000059090000}"/>
    <cellStyle name="Calculation 2 2 40" xfId="2392" xr:uid="{00000000-0005-0000-0000-00005A090000}"/>
    <cellStyle name="Calculation 2 2 40 2" xfId="2393" xr:uid="{00000000-0005-0000-0000-00005B090000}"/>
    <cellStyle name="Calculation 2 2 40 3" xfId="2394" xr:uid="{00000000-0005-0000-0000-00005C090000}"/>
    <cellStyle name="Calculation 2 2 41" xfId="2395" xr:uid="{00000000-0005-0000-0000-00005D090000}"/>
    <cellStyle name="Calculation 2 2 42" xfId="2396" xr:uid="{00000000-0005-0000-0000-00005E090000}"/>
    <cellStyle name="Calculation 2 2 43" xfId="2397" xr:uid="{00000000-0005-0000-0000-00005F090000}"/>
    <cellStyle name="Calculation 2 2 5" xfId="2398" xr:uid="{00000000-0005-0000-0000-000060090000}"/>
    <cellStyle name="Calculation 2 2 5 2" xfId="2399" xr:uid="{00000000-0005-0000-0000-000061090000}"/>
    <cellStyle name="Calculation 2 2 5 2 2" xfId="2400" xr:uid="{00000000-0005-0000-0000-000062090000}"/>
    <cellStyle name="Calculation 2 2 5 2 3" xfId="2401" xr:uid="{00000000-0005-0000-0000-000063090000}"/>
    <cellStyle name="Calculation 2 2 5 2 4" xfId="2402" xr:uid="{00000000-0005-0000-0000-000064090000}"/>
    <cellStyle name="Calculation 2 2 5 2 5" xfId="2403" xr:uid="{00000000-0005-0000-0000-000065090000}"/>
    <cellStyle name="Calculation 2 2 5 2 6" xfId="2404" xr:uid="{00000000-0005-0000-0000-000066090000}"/>
    <cellStyle name="Calculation 2 2 5 3" xfId="2405" xr:uid="{00000000-0005-0000-0000-000067090000}"/>
    <cellStyle name="Calculation 2 2 5 3 2" xfId="2406" xr:uid="{00000000-0005-0000-0000-000068090000}"/>
    <cellStyle name="Calculation 2 2 5 3 3" xfId="2407" xr:uid="{00000000-0005-0000-0000-000069090000}"/>
    <cellStyle name="Calculation 2 2 5 4" xfId="2408" xr:uid="{00000000-0005-0000-0000-00006A090000}"/>
    <cellStyle name="Calculation 2 2 5 4 2" xfId="2409" xr:uid="{00000000-0005-0000-0000-00006B090000}"/>
    <cellStyle name="Calculation 2 2 5 4 3" xfId="2410" xr:uid="{00000000-0005-0000-0000-00006C090000}"/>
    <cellStyle name="Calculation 2 2 5 5" xfId="2411" xr:uid="{00000000-0005-0000-0000-00006D090000}"/>
    <cellStyle name="Calculation 2 2 5 5 2" xfId="2412" xr:uid="{00000000-0005-0000-0000-00006E090000}"/>
    <cellStyle name="Calculation 2 2 5 5 3" xfId="2413" xr:uid="{00000000-0005-0000-0000-00006F090000}"/>
    <cellStyle name="Calculation 2 2 5 6" xfId="2414" xr:uid="{00000000-0005-0000-0000-000070090000}"/>
    <cellStyle name="Calculation 2 2 5 6 2" xfId="2415" xr:uid="{00000000-0005-0000-0000-000071090000}"/>
    <cellStyle name="Calculation 2 2 5 6 3" xfId="2416" xr:uid="{00000000-0005-0000-0000-000072090000}"/>
    <cellStyle name="Calculation 2 2 5 7" xfId="2417" xr:uid="{00000000-0005-0000-0000-000073090000}"/>
    <cellStyle name="Calculation 2 2 5 8" xfId="2418" xr:uid="{00000000-0005-0000-0000-000074090000}"/>
    <cellStyle name="Calculation 2 2 6" xfId="2419" xr:uid="{00000000-0005-0000-0000-000075090000}"/>
    <cellStyle name="Calculation 2 2 6 2" xfId="2420" xr:uid="{00000000-0005-0000-0000-000076090000}"/>
    <cellStyle name="Calculation 2 2 6 2 2" xfId="2421" xr:uid="{00000000-0005-0000-0000-000077090000}"/>
    <cellStyle name="Calculation 2 2 6 2 3" xfId="2422" xr:uid="{00000000-0005-0000-0000-000078090000}"/>
    <cellStyle name="Calculation 2 2 6 2 4" xfId="2423" xr:uid="{00000000-0005-0000-0000-000079090000}"/>
    <cellStyle name="Calculation 2 2 6 2 5" xfId="2424" xr:uid="{00000000-0005-0000-0000-00007A090000}"/>
    <cellStyle name="Calculation 2 2 6 2 6" xfId="2425" xr:uid="{00000000-0005-0000-0000-00007B090000}"/>
    <cellStyle name="Calculation 2 2 6 3" xfId="2426" xr:uid="{00000000-0005-0000-0000-00007C090000}"/>
    <cellStyle name="Calculation 2 2 6 3 2" xfId="2427" xr:uid="{00000000-0005-0000-0000-00007D090000}"/>
    <cellStyle name="Calculation 2 2 6 3 3" xfId="2428" xr:uid="{00000000-0005-0000-0000-00007E090000}"/>
    <cellStyle name="Calculation 2 2 6 4" xfId="2429" xr:uid="{00000000-0005-0000-0000-00007F090000}"/>
    <cellStyle name="Calculation 2 2 6 4 2" xfId="2430" xr:uid="{00000000-0005-0000-0000-000080090000}"/>
    <cellStyle name="Calculation 2 2 6 4 3" xfId="2431" xr:uid="{00000000-0005-0000-0000-000081090000}"/>
    <cellStyle name="Calculation 2 2 6 5" xfId="2432" xr:uid="{00000000-0005-0000-0000-000082090000}"/>
    <cellStyle name="Calculation 2 2 6 5 2" xfId="2433" xr:uid="{00000000-0005-0000-0000-000083090000}"/>
    <cellStyle name="Calculation 2 2 6 5 3" xfId="2434" xr:uid="{00000000-0005-0000-0000-000084090000}"/>
    <cellStyle name="Calculation 2 2 6 6" xfId="2435" xr:uid="{00000000-0005-0000-0000-000085090000}"/>
    <cellStyle name="Calculation 2 2 6 6 2" xfId="2436" xr:uid="{00000000-0005-0000-0000-000086090000}"/>
    <cellStyle name="Calculation 2 2 6 6 3" xfId="2437" xr:uid="{00000000-0005-0000-0000-000087090000}"/>
    <cellStyle name="Calculation 2 2 6 7" xfId="2438" xr:uid="{00000000-0005-0000-0000-000088090000}"/>
    <cellStyle name="Calculation 2 2 6 8" xfId="2439" xr:uid="{00000000-0005-0000-0000-000089090000}"/>
    <cellStyle name="Calculation 2 2 7" xfId="2440" xr:uid="{00000000-0005-0000-0000-00008A090000}"/>
    <cellStyle name="Calculation 2 2 7 2" xfId="2441" xr:uid="{00000000-0005-0000-0000-00008B090000}"/>
    <cellStyle name="Calculation 2 2 7 2 2" xfId="2442" xr:uid="{00000000-0005-0000-0000-00008C090000}"/>
    <cellStyle name="Calculation 2 2 7 2 3" xfId="2443" xr:uid="{00000000-0005-0000-0000-00008D090000}"/>
    <cellStyle name="Calculation 2 2 7 2 4" xfId="2444" xr:uid="{00000000-0005-0000-0000-00008E090000}"/>
    <cellStyle name="Calculation 2 2 7 2 5" xfId="2445" xr:uid="{00000000-0005-0000-0000-00008F090000}"/>
    <cellStyle name="Calculation 2 2 7 2 6" xfId="2446" xr:uid="{00000000-0005-0000-0000-000090090000}"/>
    <cellStyle name="Calculation 2 2 7 3" xfId="2447" xr:uid="{00000000-0005-0000-0000-000091090000}"/>
    <cellStyle name="Calculation 2 2 7 3 2" xfId="2448" xr:uid="{00000000-0005-0000-0000-000092090000}"/>
    <cellStyle name="Calculation 2 2 7 3 3" xfId="2449" xr:uid="{00000000-0005-0000-0000-000093090000}"/>
    <cellStyle name="Calculation 2 2 7 4" xfId="2450" xr:uid="{00000000-0005-0000-0000-000094090000}"/>
    <cellStyle name="Calculation 2 2 7 4 2" xfId="2451" xr:uid="{00000000-0005-0000-0000-000095090000}"/>
    <cellStyle name="Calculation 2 2 7 4 3" xfId="2452" xr:uid="{00000000-0005-0000-0000-000096090000}"/>
    <cellStyle name="Calculation 2 2 7 5" xfId="2453" xr:uid="{00000000-0005-0000-0000-000097090000}"/>
    <cellStyle name="Calculation 2 2 7 5 2" xfId="2454" xr:uid="{00000000-0005-0000-0000-000098090000}"/>
    <cellStyle name="Calculation 2 2 7 5 3" xfId="2455" xr:uid="{00000000-0005-0000-0000-000099090000}"/>
    <cellStyle name="Calculation 2 2 7 6" xfId="2456" xr:uid="{00000000-0005-0000-0000-00009A090000}"/>
    <cellStyle name="Calculation 2 2 7 6 2" xfId="2457" xr:uid="{00000000-0005-0000-0000-00009B090000}"/>
    <cellStyle name="Calculation 2 2 7 6 3" xfId="2458" xr:uid="{00000000-0005-0000-0000-00009C090000}"/>
    <cellStyle name="Calculation 2 2 7 7" xfId="2459" xr:uid="{00000000-0005-0000-0000-00009D090000}"/>
    <cellStyle name="Calculation 2 2 7 8" xfId="2460" xr:uid="{00000000-0005-0000-0000-00009E090000}"/>
    <cellStyle name="Calculation 2 2 8" xfId="2461" xr:uid="{00000000-0005-0000-0000-00009F090000}"/>
    <cellStyle name="Calculation 2 2 8 2" xfId="2462" xr:uid="{00000000-0005-0000-0000-0000A0090000}"/>
    <cellStyle name="Calculation 2 2 8 2 2" xfId="2463" xr:uid="{00000000-0005-0000-0000-0000A1090000}"/>
    <cellStyle name="Calculation 2 2 8 2 3" xfId="2464" xr:uid="{00000000-0005-0000-0000-0000A2090000}"/>
    <cellStyle name="Calculation 2 2 8 2 4" xfId="2465" xr:uid="{00000000-0005-0000-0000-0000A3090000}"/>
    <cellStyle name="Calculation 2 2 8 2 5" xfId="2466" xr:uid="{00000000-0005-0000-0000-0000A4090000}"/>
    <cellStyle name="Calculation 2 2 8 2 6" xfId="2467" xr:uid="{00000000-0005-0000-0000-0000A5090000}"/>
    <cellStyle name="Calculation 2 2 8 3" xfId="2468" xr:uid="{00000000-0005-0000-0000-0000A6090000}"/>
    <cellStyle name="Calculation 2 2 8 3 2" xfId="2469" xr:uid="{00000000-0005-0000-0000-0000A7090000}"/>
    <cellStyle name="Calculation 2 2 8 3 3" xfId="2470" xr:uid="{00000000-0005-0000-0000-0000A8090000}"/>
    <cellStyle name="Calculation 2 2 8 4" xfId="2471" xr:uid="{00000000-0005-0000-0000-0000A9090000}"/>
    <cellStyle name="Calculation 2 2 8 4 2" xfId="2472" xr:uid="{00000000-0005-0000-0000-0000AA090000}"/>
    <cellStyle name="Calculation 2 2 8 4 3" xfId="2473" xr:uid="{00000000-0005-0000-0000-0000AB090000}"/>
    <cellStyle name="Calculation 2 2 8 5" xfId="2474" xr:uid="{00000000-0005-0000-0000-0000AC090000}"/>
    <cellStyle name="Calculation 2 2 8 5 2" xfId="2475" xr:uid="{00000000-0005-0000-0000-0000AD090000}"/>
    <cellStyle name="Calculation 2 2 8 5 3" xfId="2476" xr:uid="{00000000-0005-0000-0000-0000AE090000}"/>
    <cellStyle name="Calculation 2 2 8 6" xfId="2477" xr:uid="{00000000-0005-0000-0000-0000AF090000}"/>
    <cellStyle name="Calculation 2 2 8 6 2" xfId="2478" xr:uid="{00000000-0005-0000-0000-0000B0090000}"/>
    <cellStyle name="Calculation 2 2 8 6 3" xfId="2479" xr:uid="{00000000-0005-0000-0000-0000B1090000}"/>
    <cellStyle name="Calculation 2 2 8 7" xfId="2480" xr:uid="{00000000-0005-0000-0000-0000B2090000}"/>
    <cellStyle name="Calculation 2 2 8 8" xfId="2481" xr:uid="{00000000-0005-0000-0000-0000B3090000}"/>
    <cellStyle name="Calculation 2 2 9" xfId="2482" xr:uid="{00000000-0005-0000-0000-0000B4090000}"/>
    <cellStyle name="Calculation 2 2 9 2" xfId="2483" xr:uid="{00000000-0005-0000-0000-0000B5090000}"/>
    <cellStyle name="Calculation 2 2 9 2 2" xfId="2484" xr:uid="{00000000-0005-0000-0000-0000B6090000}"/>
    <cellStyle name="Calculation 2 2 9 2 3" xfId="2485" xr:uid="{00000000-0005-0000-0000-0000B7090000}"/>
    <cellStyle name="Calculation 2 2 9 2 4" xfId="2486" xr:uid="{00000000-0005-0000-0000-0000B8090000}"/>
    <cellStyle name="Calculation 2 2 9 2 5" xfId="2487" xr:uid="{00000000-0005-0000-0000-0000B9090000}"/>
    <cellStyle name="Calculation 2 2 9 2 6" xfId="2488" xr:uid="{00000000-0005-0000-0000-0000BA090000}"/>
    <cellStyle name="Calculation 2 2 9 3" xfId="2489" xr:uid="{00000000-0005-0000-0000-0000BB090000}"/>
    <cellStyle name="Calculation 2 2 9 3 2" xfId="2490" xr:uid="{00000000-0005-0000-0000-0000BC090000}"/>
    <cellStyle name="Calculation 2 2 9 3 3" xfId="2491" xr:uid="{00000000-0005-0000-0000-0000BD090000}"/>
    <cellStyle name="Calculation 2 2 9 4" xfId="2492" xr:uid="{00000000-0005-0000-0000-0000BE090000}"/>
    <cellStyle name="Calculation 2 2 9 4 2" xfId="2493" xr:uid="{00000000-0005-0000-0000-0000BF090000}"/>
    <cellStyle name="Calculation 2 2 9 4 3" xfId="2494" xr:uid="{00000000-0005-0000-0000-0000C0090000}"/>
    <cellStyle name="Calculation 2 2 9 5" xfId="2495" xr:uid="{00000000-0005-0000-0000-0000C1090000}"/>
    <cellStyle name="Calculation 2 2 9 5 2" xfId="2496" xr:uid="{00000000-0005-0000-0000-0000C2090000}"/>
    <cellStyle name="Calculation 2 2 9 5 3" xfId="2497" xr:uid="{00000000-0005-0000-0000-0000C3090000}"/>
    <cellStyle name="Calculation 2 2 9 6" xfId="2498" xr:uid="{00000000-0005-0000-0000-0000C4090000}"/>
    <cellStyle name="Calculation 2 2 9 6 2" xfId="2499" xr:uid="{00000000-0005-0000-0000-0000C5090000}"/>
    <cellStyle name="Calculation 2 2 9 6 3" xfId="2500" xr:uid="{00000000-0005-0000-0000-0000C6090000}"/>
    <cellStyle name="Calculation 2 2 9 7" xfId="2501" xr:uid="{00000000-0005-0000-0000-0000C7090000}"/>
    <cellStyle name="Calculation 2 2 9 8" xfId="2502" xr:uid="{00000000-0005-0000-0000-0000C8090000}"/>
    <cellStyle name="Calculation 2 20" xfId="2503" xr:uid="{00000000-0005-0000-0000-0000C9090000}"/>
    <cellStyle name="Calculation 2 20 2" xfId="2504" xr:uid="{00000000-0005-0000-0000-0000CA090000}"/>
    <cellStyle name="Calculation 2 20 2 2" xfId="2505" xr:uid="{00000000-0005-0000-0000-0000CB090000}"/>
    <cellStyle name="Calculation 2 20 2 3" xfId="2506" xr:uid="{00000000-0005-0000-0000-0000CC090000}"/>
    <cellStyle name="Calculation 2 20 2 4" xfId="2507" xr:uid="{00000000-0005-0000-0000-0000CD090000}"/>
    <cellStyle name="Calculation 2 20 2 5" xfId="2508" xr:uid="{00000000-0005-0000-0000-0000CE090000}"/>
    <cellStyle name="Calculation 2 20 2 6" xfId="2509" xr:uid="{00000000-0005-0000-0000-0000CF090000}"/>
    <cellStyle name="Calculation 2 20 3" xfId="2510" xr:uid="{00000000-0005-0000-0000-0000D0090000}"/>
    <cellStyle name="Calculation 2 20 3 2" xfId="2511" xr:uid="{00000000-0005-0000-0000-0000D1090000}"/>
    <cellStyle name="Calculation 2 20 3 3" xfId="2512" xr:uid="{00000000-0005-0000-0000-0000D2090000}"/>
    <cellStyle name="Calculation 2 20 4" xfId="2513" xr:uid="{00000000-0005-0000-0000-0000D3090000}"/>
    <cellStyle name="Calculation 2 20 4 2" xfId="2514" xr:uid="{00000000-0005-0000-0000-0000D4090000}"/>
    <cellStyle name="Calculation 2 20 4 3" xfId="2515" xr:uid="{00000000-0005-0000-0000-0000D5090000}"/>
    <cellStyle name="Calculation 2 20 5" xfId="2516" xr:uid="{00000000-0005-0000-0000-0000D6090000}"/>
    <cellStyle name="Calculation 2 20 5 2" xfId="2517" xr:uid="{00000000-0005-0000-0000-0000D7090000}"/>
    <cellStyle name="Calculation 2 20 5 3" xfId="2518" xr:uid="{00000000-0005-0000-0000-0000D8090000}"/>
    <cellStyle name="Calculation 2 20 6" xfId="2519" xr:uid="{00000000-0005-0000-0000-0000D9090000}"/>
    <cellStyle name="Calculation 2 20 6 2" xfId="2520" xr:uid="{00000000-0005-0000-0000-0000DA090000}"/>
    <cellStyle name="Calculation 2 20 6 3" xfId="2521" xr:uid="{00000000-0005-0000-0000-0000DB090000}"/>
    <cellStyle name="Calculation 2 20 7" xfId="2522" xr:uid="{00000000-0005-0000-0000-0000DC090000}"/>
    <cellStyle name="Calculation 2 20 8" xfId="2523" xr:uid="{00000000-0005-0000-0000-0000DD090000}"/>
    <cellStyle name="Calculation 2 21" xfId="2524" xr:uid="{00000000-0005-0000-0000-0000DE090000}"/>
    <cellStyle name="Calculation 2 21 2" xfId="2525" xr:uid="{00000000-0005-0000-0000-0000DF090000}"/>
    <cellStyle name="Calculation 2 21 2 2" xfId="2526" xr:uid="{00000000-0005-0000-0000-0000E0090000}"/>
    <cellStyle name="Calculation 2 21 2 3" xfId="2527" xr:uid="{00000000-0005-0000-0000-0000E1090000}"/>
    <cellStyle name="Calculation 2 21 2 4" xfId="2528" xr:uid="{00000000-0005-0000-0000-0000E2090000}"/>
    <cellStyle name="Calculation 2 21 2 5" xfId="2529" xr:uid="{00000000-0005-0000-0000-0000E3090000}"/>
    <cellStyle name="Calculation 2 21 2 6" xfId="2530" xr:uid="{00000000-0005-0000-0000-0000E4090000}"/>
    <cellStyle name="Calculation 2 21 3" xfId="2531" xr:uid="{00000000-0005-0000-0000-0000E5090000}"/>
    <cellStyle name="Calculation 2 21 3 2" xfId="2532" xr:uid="{00000000-0005-0000-0000-0000E6090000}"/>
    <cellStyle name="Calculation 2 21 3 3" xfId="2533" xr:uid="{00000000-0005-0000-0000-0000E7090000}"/>
    <cellStyle name="Calculation 2 21 4" xfId="2534" xr:uid="{00000000-0005-0000-0000-0000E8090000}"/>
    <cellStyle name="Calculation 2 21 4 2" xfId="2535" xr:uid="{00000000-0005-0000-0000-0000E9090000}"/>
    <cellStyle name="Calculation 2 21 4 3" xfId="2536" xr:uid="{00000000-0005-0000-0000-0000EA090000}"/>
    <cellStyle name="Calculation 2 21 5" xfId="2537" xr:uid="{00000000-0005-0000-0000-0000EB090000}"/>
    <cellStyle name="Calculation 2 21 5 2" xfId="2538" xr:uid="{00000000-0005-0000-0000-0000EC090000}"/>
    <cellStyle name="Calculation 2 21 5 3" xfId="2539" xr:uid="{00000000-0005-0000-0000-0000ED090000}"/>
    <cellStyle name="Calculation 2 21 6" xfId="2540" xr:uid="{00000000-0005-0000-0000-0000EE090000}"/>
    <cellStyle name="Calculation 2 21 6 2" xfId="2541" xr:uid="{00000000-0005-0000-0000-0000EF090000}"/>
    <cellStyle name="Calculation 2 21 6 3" xfId="2542" xr:uid="{00000000-0005-0000-0000-0000F0090000}"/>
    <cellStyle name="Calculation 2 21 7" xfId="2543" xr:uid="{00000000-0005-0000-0000-0000F1090000}"/>
    <cellStyle name="Calculation 2 21 8" xfId="2544" xr:uid="{00000000-0005-0000-0000-0000F2090000}"/>
    <cellStyle name="Calculation 2 22" xfId="2545" xr:uid="{00000000-0005-0000-0000-0000F3090000}"/>
    <cellStyle name="Calculation 2 22 2" xfId="2546" xr:uid="{00000000-0005-0000-0000-0000F4090000}"/>
    <cellStyle name="Calculation 2 22 2 2" xfId="2547" xr:uid="{00000000-0005-0000-0000-0000F5090000}"/>
    <cellStyle name="Calculation 2 22 2 3" xfId="2548" xr:uid="{00000000-0005-0000-0000-0000F6090000}"/>
    <cellStyle name="Calculation 2 22 2 4" xfId="2549" xr:uid="{00000000-0005-0000-0000-0000F7090000}"/>
    <cellStyle name="Calculation 2 22 2 5" xfId="2550" xr:uid="{00000000-0005-0000-0000-0000F8090000}"/>
    <cellStyle name="Calculation 2 22 2 6" xfId="2551" xr:uid="{00000000-0005-0000-0000-0000F9090000}"/>
    <cellStyle name="Calculation 2 22 3" xfId="2552" xr:uid="{00000000-0005-0000-0000-0000FA090000}"/>
    <cellStyle name="Calculation 2 22 3 2" xfId="2553" xr:uid="{00000000-0005-0000-0000-0000FB090000}"/>
    <cellStyle name="Calculation 2 22 3 3" xfId="2554" xr:uid="{00000000-0005-0000-0000-0000FC090000}"/>
    <cellStyle name="Calculation 2 22 4" xfId="2555" xr:uid="{00000000-0005-0000-0000-0000FD090000}"/>
    <cellStyle name="Calculation 2 22 4 2" xfId="2556" xr:uid="{00000000-0005-0000-0000-0000FE090000}"/>
    <cellStyle name="Calculation 2 22 4 3" xfId="2557" xr:uid="{00000000-0005-0000-0000-0000FF090000}"/>
    <cellStyle name="Calculation 2 22 5" xfId="2558" xr:uid="{00000000-0005-0000-0000-0000000A0000}"/>
    <cellStyle name="Calculation 2 22 5 2" xfId="2559" xr:uid="{00000000-0005-0000-0000-0000010A0000}"/>
    <cellStyle name="Calculation 2 22 5 3" xfId="2560" xr:uid="{00000000-0005-0000-0000-0000020A0000}"/>
    <cellStyle name="Calculation 2 22 6" xfId="2561" xr:uid="{00000000-0005-0000-0000-0000030A0000}"/>
    <cellStyle name="Calculation 2 22 6 2" xfId="2562" xr:uid="{00000000-0005-0000-0000-0000040A0000}"/>
    <cellStyle name="Calculation 2 22 6 3" xfId="2563" xr:uid="{00000000-0005-0000-0000-0000050A0000}"/>
    <cellStyle name="Calculation 2 22 7" xfId="2564" xr:uid="{00000000-0005-0000-0000-0000060A0000}"/>
    <cellStyle name="Calculation 2 22 8" xfId="2565" xr:uid="{00000000-0005-0000-0000-0000070A0000}"/>
    <cellStyle name="Calculation 2 23" xfId="2566" xr:uid="{00000000-0005-0000-0000-0000080A0000}"/>
    <cellStyle name="Calculation 2 23 2" xfId="2567" xr:uid="{00000000-0005-0000-0000-0000090A0000}"/>
    <cellStyle name="Calculation 2 23 2 2" xfId="2568" xr:uid="{00000000-0005-0000-0000-00000A0A0000}"/>
    <cellStyle name="Calculation 2 23 2 3" xfId="2569" xr:uid="{00000000-0005-0000-0000-00000B0A0000}"/>
    <cellStyle name="Calculation 2 23 2 4" xfId="2570" xr:uid="{00000000-0005-0000-0000-00000C0A0000}"/>
    <cellStyle name="Calculation 2 23 2 5" xfId="2571" xr:uid="{00000000-0005-0000-0000-00000D0A0000}"/>
    <cellStyle name="Calculation 2 23 2 6" xfId="2572" xr:uid="{00000000-0005-0000-0000-00000E0A0000}"/>
    <cellStyle name="Calculation 2 23 3" xfId="2573" xr:uid="{00000000-0005-0000-0000-00000F0A0000}"/>
    <cellStyle name="Calculation 2 23 3 2" xfId="2574" xr:uid="{00000000-0005-0000-0000-0000100A0000}"/>
    <cellStyle name="Calculation 2 23 3 3" xfId="2575" xr:uid="{00000000-0005-0000-0000-0000110A0000}"/>
    <cellStyle name="Calculation 2 23 4" xfId="2576" xr:uid="{00000000-0005-0000-0000-0000120A0000}"/>
    <cellStyle name="Calculation 2 23 4 2" xfId="2577" xr:uid="{00000000-0005-0000-0000-0000130A0000}"/>
    <cellStyle name="Calculation 2 23 4 3" xfId="2578" xr:uid="{00000000-0005-0000-0000-0000140A0000}"/>
    <cellStyle name="Calculation 2 23 5" xfId="2579" xr:uid="{00000000-0005-0000-0000-0000150A0000}"/>
    <cellStyle name="Calculation 2 23 5 2" xfId="2580" xr:uid="{00000000-0005-0000-0000-0000160A0000}"/>
    <cellStyle name="Calculation 2 23 5 3" xfId="2581" xr:uid="{00000000-0005-0000-0000-0000170A0000}"/>
    <cellStyle name="Calculation 2 23 6" xfId="2582" xr:uid="{00000000-0005-0000-0000-0000180A0000}"/>
    <cellStyle name="Calculation 2 23 6 2" xfId="2583" xr:uid="{00000000-0005-0000-0000-0000190A0000}"/>
    <cellStyle name="Calculation 2 23 6 3" xfId="2584" xr:uid="{00000000-0005-0000-0000-00001A0A0000}"/>
    <cellStyle name="Calculation 2 23 7" xfId="2585" xr:uid="{00000000-0005-0000-0000-00001B0A0000}"/>
    <cellStyle name="Calculation 2 23 8" xfId="2586" xr:uid="{00000000-0005-0000-0000-00001C0A0000}"/>
    <cellStyle name="Calculation 2 24" xfId="2587" xr:uid="{00000000-0005-0000-0000-00001D0A0000}"/>
    <cellStyle name="Calculation 2 24 2" xfId="2588" xr:uid="{00000000-0005-0000-0000-00001E0A0000}"/>
    <cellStyle name="Calculation 2 24 2 2" xfId="2589" xr:uid="{00000000-0005-0000-0000-00001F0A0000}"/>
    <cellStyle name="Calculation 2 24 2 3" xfId="2590" xr:uid="{00000000-0005-0000-0000-0000200A0000}"/>
    <cellStyle name="Calculation 2 24 2 4" xfId="2591" xr:uid="{00000000-0005-0000-0000-0000210A0000}"/>
    <cellStyle name="Calculation 2 24 2 5" xfId="2592" xr:uid="{00000000-0005-0000-0000-0000220A0000}"/>
    <cellStyle name="Calculation 2 24 2 6" xfId="2593" xr:uid="{00000000-0005-0000-0000-0000230A0000}"/>
    <cellStyle name="Calculation 2 24 3" xfId="2594" xr:uid="{00000000-0005-0000-0000-0000240A0000}"/>
    <cellStyle name="Calculation 2 24 3 2" xfId="2595" xr:uid="{00000000-0005-0000-0000-0000250A0000}"/>
    <cellStyle name="Calculation 2 24 3 3" xfId="2596" xr:uid="{00000000-0005-0000-0000-0000260A0000}"/>
    <cellStyle name="Calculation 2 24 4" xfId="2597" xr:uid="{00000000-0005-0000-0000-0000270A0000}"/>
    <cellStyle name="Calculation 2 24 4 2" xfId="2598" xr:uid="{00000000-0005-0000-0000-0000280A0000}"/>
    <cellStyle name="Calculation 2 24 4 3" xfId="2599" xr:uid="{00000000-0005-0000-0000-0000290A0000}"/>
    <cellStyle name="Calculation 2 24 5" xfId="2600" xr:uid="{00000000-0005-0000-0000-00002A0A0000}"/>
    <cellStyle name="Calculation 2 24 5 2" xfId="2601" xr:uid="{00000000-0005-0000-0000-00002B0A0000}"/>
    <cellStyle name="Calculation 2 24 5 3" xfId="2602" xr:uid="{00000000-0005-0000-0000-00002C0A0000}"/>
    <cellStyle name="Calculation 2 24 6" xfId="2603" xr:uid="{00000000-0005-0000-0000-00002D0A0000}"/>
    <cellStyle name="Calculation 2 24 6 2" xfId="2604" xr:uid="{00000000-0005-0000-0000-00002E0A0000}"/>
    <cellStyle name="Calculation 2 24 6 3" xfId="2605" xr:uid="{00000000-0005-0000-0000-00002F0A0000}"/>
    <cellStyle name="Calculation 2 24 7" xfId="2606" xr:uid="{00000000-0005-0000-0000-0000300A0000}"/>
    <cellStyle name="Calculation 2 24 8" xfId="2607" xr:uid="{00000000-0005-0000-0000-0000310A0000}"/>
    <cellStyle name="Calculation 2 25" xfId="2608" xr:uid="{00000000-0005-0000-0000-0000320A0000}"/>
    <cellStyle name="Calculation 2 25 2" xfId="2609" xr:uid="{00000000-0005-0000-0000-0000330A0000}"/>
    <cellStyle name="Calculation 2 25 2 2" xfId="2610" xr:uid="{00000000-0005-0000-0000-0000340A0000}"/>
    <cellStyle name="Calculation 2 25 2 3" xfId="2611" xr:uid="{00000000-0005-0000-0000-0000350A0000}"/>
    <cellStyle name="Calculation 2 25 2 4" xfId="2612" xr:uid="{00000000-0005-0000-0000-0000360A0000}"/>
    <cellStyle name="Calculation 2 25 2 5" xfId="2613" xr:uid="{00000000-0005-0000-0000-0000370A0000}"/>
    <cellStyle name="Calculation 2 25 2 6" xfId="2614" xr:uid="{00000000-0005-0000-0000-0000380A0000}"/>
    <cellStyle name="Calculation 2 25 3" xfId="2615" xr:uid="{00000000-0005-0000-0000-0000390A0000}"/>
    <cellStyle name="Calculation 2 25 3 2" xfId="2616" xr:uid="{00000000-0005-0000-0000-00003A0A0000}"/>
    <cellStyle name="Calculation 2 25 3 3" xfId="2617" xr:uid="{00000000-0005-0000-0000-00003B0A0000}"/>
    <cellStyle name="Calculation 2 25 4" xfId="2618" xr:uid="{00000000-0005-0000-0000-00003C0A0000}"/>
    <cellStyle name="Calculation 2 25 4 2" xfId="2619" xr:uid="{00000000-0005-0000-0000-00003D0A0000}"/>
    <cellStyle name="Calculation 2 25 4 3" xfId="2620" xr:uid="{00000000-0005-0000-0000-00003E0A0000}"/>
    <cellStyle name="Calculation 2 25 5" xfId="2621" xr:uid="{00000000-0005-0000-0000-00003F0A0000}"/>
    <cellStyle name="Calculation 2 25 5 2" xfId="2622" xr:uid="{00000000-0005-0000-0000-0000400A0000}"/>
    <cellStyle name="Calculation 2 25 5 3" xfId="2623" xr:uid="{00000000-0005-0000-0000-0000410A0000}"/>
    <cellStyle name="Calculation 2 25 6" xfId="2624" xr:uid="{00000000-0005-0000-0000-0000420A0000}"/>
    <cellStyle name="Calculation 2 25 6 2" xfId="2625" xr:uid="{00000000-0005-0000-0000-0000430A0000}"/>
    <cellStyle name="Calculation 2 25 6 3" xfId="2626" xr:uid="{00000000-0005-0000-0000-0000440A0000}"/>
    <cellStyle name="Calculation 2 25 7" xfId="2627" xr:uid="{00000000-0005-0000-0000-0000450A0000}"/>
    <cellStyle name="Calculation 2 25 8" xfId="2628" xr:uid="{00000000-0005-0000-0000-0000460A0000}"/>
    <cellStyle name="Calculation 2 26" xfId="2629" xr:uid="{00000000-0005-0000-0000-0000470A0000}"/>
    <cellStyle name="Calculation 2 26 2" xfId="2630" xr:uid="{00000000-0005-0000-0000-0000480A0000}"/>
    <cellStyle name="Calculation 2 26 2 2" xfId="2631" xr:uid="{00000000-0005-0000-0000-0000490A0000}"/>
    <cellStyle name="Calculation 2 26 2 3" xfId="2632" xr:uid="{00000000-0005-0000-0000-00004A0A0000}"/>
    <cellStyle name="Calculation 2 26 2 4" xfId="2633" xr:uid="{00000000-0005-0000-0000-00004B0A0000}"/>
    <cellStyle name="Calculation 2 26 2 5" xfId="2634" xr:uid="{00000000-0005-0000-0000-00004C0A0000}"/>
    <cellStyle name="Calculation 2 26 2 6" xfId="2635" xr:uid="{00000000-0005-0000-0000-00004D0A0000}"/>
    <cellStyle name="Calculation 2 26 3" xfId="2636" xr:uid="{00000000-0005-0000-0000-00004E0A0000}"/>
    <cellStyle name="Calculation 2 26 3 2" xfId="2637" xr:uid="{00000000-0005-0000-0000-00004F0A0000}"/>
    <cellStyle name="Calculation 2 26 3 3" xfId="2638" xr:uid="{00000000-0005-0000-0000-0000500A0000}"/>
    <cellStyle name="Calculation 2 26 4" xfId="2639" xr:uid="{00000000-0005-0000-0000-0000510A0000}"/>
    <cellStyle name="Calculation 2 26 4 2" xfId="2640" xr:uid="{00000000-0005-0000-0000-0000520A0000}"/>
    <cellStyle name="Calculation 2 26 4 3" xfId="2641" xr:uid="{00000000-0005-0000-0000-0000530A0000}"/>
    <cellStyle name="Calculation 2 26 5" xfId="2642" xr:uid="{00000000-0005-0000-0000-0000540A0000}"/>
    <cellStyle name="Calculation 2 26 5 2" xfId="2643" xr:uid="{00000000-0005-0000-0000-0000550A0000}"/>
    <cellStyle name="Calculation 2 26 5 3" xfId="2644" xr:uid="{00000000-0005-0000-0000-0000560A0000}"/>
    <cellStyle name="Calculation 2 26 6" xfId="2645" xr:uid="{00000000-0005-0000-0000-0000570A0000}"/>
    <cellStyle name="Calculation 2 26 6 2" xfId="2646" xr:uid="{00000000-0005-0000-0000-0000580A0000}"/>
    <cellStyle name="Calculation 2 26 6 3" xfId="2647" xr:uid="{00000000-0005-0000-0000-0000590A0000}"/>
    <cellStyle name="Calculation 2 26 7" xfId="2648" xr:uid="{00000000-0005-0000-0000-00005A0A0000}"/>
    <cellStyle name="Calculation 2 26 8" xfId="2649" xr:uid="{00000000-0005-0000-0000-00005B0A0000}"/>
    <cellStyle name="Calculation 2 27" xfId="2650" xr:uid="{00000000-0005-0000-0000-00005C0A0000}"/>
    <cellStyle name="Calculation 2 27 2" xfId="2651" xr:uid="{00000000-0005-0000-0000-00005D0A0000}"/>
    <cellStyle name="Calculation 2 27 2 2" xfId="2652" xr:uid="{00000000-0005-0000-0000-00005E0A0000}"/>
    <cellStyle name="Calculation 2 27 2 3" xfId="2653" xr:uid="{00000000-0005-0000-0000-00005F0A0000}"/>
    <cellStyle name="Calculation 2 27 2 4" xfId="2654" xr:uid="{00000000-0005-0000-0000-0000600A0000}"/>
    <cellStyle name="Calculation 2 27 2 5" xfId="2655" xr:uid="{00000000-0005-0000-0000-0000610A0000}"/>
    <cellStyle name="Calculation 2 27 2 6" xfId="2656" xr:uid="{00000000-0005-0000-0000-0000620A0000}"/>
    <cellStyle name="Calculation 2 27 3" xfId="2657" xr:uid="{00000000-0005-0000-0000-0000630A0000}"/>
    <cellStyle name="Calculation 2 27 3 2" xfId="2658" xr:uid="{00000000-0005-0000-0000-0000640A0000}"/>
    <cellStyle name="Calculation 2 27 3 3" xfId="2659" xr:uid="{00000000-0005-0000-0000-0000650A0000}"/>
    <cellStyle name="Calculation 2 27 4" xfId="2660" xr:uid="{00000000-0005-0000-0000-0000660A0000}"/>
    <cellStyle name="Calculation 2 27 4 2" xfId="2661" xr:uid="{00000000-0005-0000-0000-0000670A0000}"/>
    <cellStyle name="Calculation 2 27 4 3" xfId="2662" xr:uid="{00000000-0005-0000-0000-0000680A0000}"/>
    <cellStyle name="Calculation 2 27 5" xfId="2663" xr:uid="{00000000-0005-0000-0000-0000690A0000}"/>
    <cellStyle name="Calculation 2 27 5 2" xfId="2664" xr:uid="{00000000-0005-0000-0000-00006A0A0000}"/>
    <cellStyle name="Calculation 2 27 5 3" xfId="2665" xr:uid="{00000000-0005-0000-0000-00006B0A0000}"/>
    <cellStyle name="Calculation 2 27 6" xfId="2666" xr:uid="{00000000-0005-0000-0000-00006C0A0000}"/>
    <cellStyle name="Calculation 2 27 6 2" xfId="2667" xr:uid="{00000000-0005-0000-0000-00006D0A0000}"/>
    <cellStyle name="Calculation 2 27 6 3" xfId="2668" xr:uid="{00000000-0005-0000-0000-00006E0A0000}"/>
    <cellStyle name="Calculation 2 27 7" xfId="2669" xr:uid="{00000000-0005-0000-0000-00006F0A0000}"/>
    <cellStyle name="Calculation 2 27 8" xfId="2670" xr:uid="{00000000-0005-0000-0000-0000700A0000}"/>
    <cellStyle name="Calculation 2 28" xfId="2671" xr:uid="{00000000-0005-0000-0000-0000710A0000}"/>
    <cellStyle name="Calculation 2 28 2" xfId="2672" xr:uid="{00000000-0005-0000-0000-0000720A0000}"/>
    <cellStyle name="Calculation 2 28 2 2" xfId="2673" xr:uid="{00000000-0005-0000-0000-0000730A0000}"/>
    <cellStyle name="Calculation 2 28 2 3" xfId="2674" xr:uid="{00000000-0005-0000-0000-0000740A0000}"/>
    <cellStyle name="Calculation 2 28 2 4" xfId="2675" xr:uid="{00000000-0005-0000-0000-0000750A0000}"/>
    <cellStyle name="Calculation 2 28 2 5" xfId="2676" xr:uid="{00000000-0005-0000-0000-0000760A0000}"/>
    <cellStyle name="Calculation 2 28 2 6" xfId="2677" xr:uid="{00000000-0005-0000-0000-0000770A0000}"/>
    <cellStyle name="Calculation 2 28 3" xfId="2678" xr:uid="{00000000-0005-0000-0000-0000780A0000}"/>
    <cellStyle name="Calculation 2 28 3 2" xfId="2679" xr:uid="{00000000-0005-0000-0000-0000790A0000}"/>
    <cellStyle name="Calculation 2 28 3 3" xfId="2680" xr:uid="{00000000-0005-0000-0000-00007A0A0000}"/>
    <cellStyle name="Calculation 2 28 4" xfId="2681" xr:uid="{00000000-0005-0000-0000-00007B0A0000}"/>
    <cellStyle name="Calculation 2 28 4 2" xfId="2682" xr:uid="{00000000-0005-0000-0000-00007C0A0000}"/>
    <cellStyle name="Calculation 2 28 4 3" xfId="2683" xr:uid="{00000000-0005-0000-0000-00007D0A0000}"/>
    <cellStyle name="Calculation 2 28 5" xfId="2684" xr:uid="{00000000-0005-0000-0000-00007E0A0000}"/>
    <cellStyle name="Calculation 2 28 5 2" xfId="2685" xr:uid="{00000000-0005-0000-0000-00007F0A0000}"/>
    <cellStyle name="Calculation 2 28 5 3" xfId="2686" xr:uid="{00000000-0005-0000-0000-0000800A0000}"/>
    <cellStyle name="Calculation 2 28 6" xfId="2687" xr:uid="{00000000-0005-0000-0000-0000810A0000}"/>
    <cellStyle name="Calculation 2 28 6 2" xfId="2688" xr:uid="{00000000-0005-0000-0000-0000820A0000}"/>
    <cellStyle name="Calculation 2 28 6 3" xfId="2689" xr:uid="{00000000-0005-0000-0000-0000830A0000}"/>
    <cellStyle name="Calculation 2 28 7" xfId="2690" xr:uid="{00000000-0005-0000-0000-0000840A0000}"/>
    <cellStyle name="Calculation 2 28 8" xfId="2691" xr:uid="{00000000-0005-0000-0000-0000850A0000}"/>
    <cellStyle name="Calculation 2 29" xfId="2692" xr:uid="{00000000-0005-0000-0000-0000860A0000}"/>
    <cellStyle name="Calculation 2 29 2" xfId="2693" xr:uid="{00000000-0005-0000-0000-0000870A0000}"/>
    <cellStyle name="Calculation 2 29 2 2" xfId="2694" xr:uid="{00000000-0005-0000-0000-0000880A0000}"/>
    <cellStyle name="Calculation 2 29 2 3" xfId="2695" xr:uid="{00000000-0005-0000-0000-0000890A0000}"/>
    <cellStyle name="Calculation 2 29 2 4" xfId="2696" xr:uid="{00000000-0005-0000-0000-00008A0A0000}"/>
    <cellStyle name="Calculation 2 29 2 5" xfId="2697" xr:uid="{00000000-0005-0000-0000-00008B0A0000}"/>
    <cellStyle name="Calculation 2 29 2 6" xfId="2698" xr:uid="{00000000-0005-0000-0000-00008C0A0000}"/>
    <cellStyle name="Calculation 2 29 3" xfId="2699" xr:uid="{00000000-0005-0000-0000-00008D0A0000}"/>
    <cellStyle name="Calculation 2 29 3 2" xfId="2700" xr:uid="{00000000-0005-0000-0000-00008E0A0000}"/>
    <cellStyle name="Calculation 2 29 3 3" xfId="2701" xr:uid="{00000000-0005-0000-0000-00008F0A0000}"/>
    <cellStyle name="Calculation 2 29 4" xfId="2702" xr:uid="{00000000-0005-0000-0000-0000900A0000}"/>
    <cellStyle name="Calculation 2 29 4 2" xfId="2703" xr:uid="{00000000-0005-0000-0000-0000910A0000}"/>
    <cellStyle name="Calculation 2 29 4 3" xfId="2704" xr:uid="{00000000-0005-0000-0000-0000920A0000}"/>
    <cellStyle name="Calculation 2 29 5" xfId="2705" xr:uid="{00000000-0005-0000-0000-0000930A0000}"/>
    <cellStyle name="Calculation 2 29 5 2" xfId="2706" xr:uid="{00000000-0005-0000-0000-0000940A0000}"/>
    <cellStyle name="Calculation 2 29 5 3" xfId="2707" xr:uid="{00000000-0005-0000-0000-0000950A0000}"/>
    <cellStyle name="Calculation 2 29 6" xfId="2708" xr:uid="{00000000-0005-0000-0000-0000960A0000}"/>
    <cellStyle name="Calculation 2 29 6 2" xfId="2709" xr:uid="{00000000-0005-0000-0000-0000970A0000}"/>
    <cellStyle name="Calculation 2 29 6 3" xfId="2710" xr:uid="{00000000-0005-0000-0000-0000980A0000}"/>
    <cellStyle name="Calculation 2 29 7" xfId="2711" xr:uid="{00000000-0005-0000-0000-0000990A0000}"/>
    <cellStyle name="Calculation 2 29 8" xfId="2712" xr:uid="{00000000-0005-0000-0000-00009A0A0000}"/>
    <cellStyle name="Calculation 2 3" xfId="2713" xr:uid="{00000000-0005-0000-0000-00009B0A0000}"/>
    <cellStyle name="Calculation 2 3 10" xfId="2714" xr:uid="{00000000-0005-0000-0000-00009C0A0000}"/>
    <cellStyle name="Calculation 2 3 10 2" xfId="2715" xr:uid="{00000000-0005-0000-0000-00009D0A0000}"/>
    <cellStyle name="Calculation 2 3 10 2 2" xfId="2716" xr:uid="{00000000-0005-0000-0000-00009E0A0000}"/>
    <cellStyle name="Calculation 2 3 10 2 3" xfId="2717" xr:uid="{00000000-0005-0000-0000-00009F0A0000}"/>
    <cellStyle name="Calculation 2 3 10 2 4" xfId="2718" xr:uid="{00000000-0005-0000-0000-0000A00A0000}"/>
    <cellStyle name="Calculation 2 3 10 2 5" xfId="2719" xr:uid="{00000000-0005-0000-0000-0000A10A0000}"/>
    <cellStyle name="Calculation 2 3 10 2 6" xfId="2720" xr:uid="{00000000-0005-0000-0000-0000A20A0000}"/>
    <cellStyle name="Calculation 2 3 10 3" xfId="2721" xr:uid="{00000000-0005-0000-0000-0000A30A0000}"/>
    <cellStyle name="Calculation 2 3 10 3 2" xfId="2722" xr:uid="{00000000-0005-0000-0000-0000A40A0000}"/>
    <cellStyle name="Calculation 2 3 10 3 3" xfId="2723" xr:uid="{00000000-0005-0000-0000-0000A50A0000}"/>
    <cellStyle name="Calculation 2 3 10 4" xfId="2724" xr:uid="{00000000-0005-0000-0000-0000A60A0000}"/>
    <cellStyle name="Calculation 2 3 10 4 2" xfId="2725" xr:uid="{00000000-0005-0000-0000-0000A70A0000}"/>
    <cellStyle name="Calculation 2 3 10 4 3" xfId="2726" xr:uid="{00000000-0005-0000-0000-0000A80A0000}"/>
    <cellStyle name="Calculation 2 3 10 5" xfId="2727" xr:uid="{00000000-0005-0000-0000-0000A90A0000}"/>
    <cellStyle name="Calculation 2 3 10 5 2" xfId="2728" xr:uid="{00000000-0005-0000-0000-0000AA0A0000}"/>
    <cellStyle name="Calculation 2 3 10 5 3" xfId="2729" xr:uid="{00000000-0005-0000-0000-0000AB0A0000}"/>
    <cellStyle name="Calculation 2 3 10 6" xfId="2730" xr:uid="{00000000-0005-0000-0000-0000AC0A0000}"/>
    <cellStyle name="Calculation 2 3 10 6 2" xfId="2731" xr:uid="{00000000-0005-0000-0000-0000AD0A0000}"/>
    <cellStyle name="Calculation 2 3 10 6 3" xfId="2732" xr:uid="{00000000-0005-0000-0000-0000AE0A0000}"/>
    <cellStyle name="Calculation 2 3 10 7" xfId="2733" xr:uid="{00000000-0005-0000-0000-0000AF0A0000}"/>
    <cellStyle name="Calculation 2 3 10 8" xfId="2734" xr:uid="{00000000-0005-0000-0000-0000B00A0000}"/>
    <cellStyle name="Calculation 2 3 11" xfId="2735" xr:uid="{00000000-0005-0000-0000-0000B10A0000}"/>
    <cellStyle name="Calculation 2 3 11 2" xfId="2736" xr:uid="{00000000-0005-0000-0000-0000B20A0000}"/>
    <cellStyle name="Calculation 2 3 11 2 2" xfId="2737" xr:uid="{00000000-0005-0000-0000-0000B30A0000}"/>
    <cellStyle name="Calculation 2 3 11 2 3" xfId="2738" xr:uid="{00000000-0005-0000-0000-0000B40A0000}"/>
    <cellStyle name="Calculation 2 3 11 2 4" xfId="2739" xr:uid="{00000000-0005-0000-0000-0000B50A0000}"/>
    <cellStyle name="Calculation 2 3 11 2 5" xfId="2740" xr:uid="{00000000-0005-0000-0000-0000B60A0000}"/>
    <cellStyle name="Calculation 2 3 11 2 6" xfId="2741" xr:uid="{00000000-0005-0000-0000-0000B70A0000}"/>
    <cellStyle name="Calculation 2 3 11 3" xfId="2742" xr:uid="{00000000-0005-0000-0000-0000B80A0000}"/>
    <cellStyle name="Calculation 2 3 11 3 2" xfId="2743" xr:uid="{00000000-0005-0000-0000-0000B90A0000}"/>
    <cellStyle name="Calculation 2 3 11 3 3" xfId="2744" xr:uid="{00000000-0005-0000-0000-0000BA0A0000}"/>
    <cellStyle name="Calculation 2 3 11 4" xfId="2745" xr:uid="{00000000-0005-0000-0000-0000BB0A0000}"/>
    <cellStyle name="Calculation 2 3 11 4 2" xfId="2746" xr:uid="{00000000-0005-0000-0000-0000BC0A0000}"/>
    <cellStyle name="Calculation 2 3 11 4 3" xfId="2747" xr:uid="{00000000-0005-0000-0000-0000BD0A0000}"/>
    <cellStyle name="Calculation 2 3 11 5" xfId="2748" xr:uid="{00000000-0005-0000-0000-0000BE0A0000}"/>
    <cellStyle name="Calculation 2 3 11 5 2" xfId="2749" xr:uid="{00000000-0005-0000-0000-0000BF0A0000}"/>
    <cellStyle name="Calculation 2 3 11 5 3" xfId="2750" xr:uid="{00000000-0005-0000-0000-0000C00A0000}"/>
    <cellStyle name="Calculation 2 3 11 6" xfId="2751" xr:uid="{00000000-0005-0000-0000-0000C10A0000}"/>
    <cellStyle name="Calculation 2 3 11 6 2" xfId="2752" xr:uid="{00000000-0005-0000-0000-0000C20A0000}"/>
    <cellStyle name="Calculation 2 3 11 6 3" xfId="2753" xr:uid="{00000000-0005-0000-0000-0000C30A0000}"/>
    <cellStyle name="Calculation 2 3 11 7" xfId="2754" xr:uid="{00000000-0005-0000-0000-0000C40A0000}"/>
    <cellStyle name="Calculation 2 3 11 8" xfId="2755" xr:uid="{00000000-0005-0000-0000-0000C50A0000}"/>
    <cellStyle name="Calculation 2 3 12" xfId="2756" xr:uid="{00000000-0005-0000-0000-0000C60A0000}"/>
    <cellStyle name="Calculation 2 3 12 2" xfId="2757" xr:uid="{00000000-0005-0000-0000-0000C70A0000}"/>
    <cellStyle name="Calculation 2 3 12 2 2" xfId="2758" xr:uid="{00000000-0005-0000-0000-0000C80A0000}"/>
    <cellStyle name="Calculation 2 3 12 2 3" xfId="2759" xr:uid="{00000000-0005-0000-0000-0000C90A0000}"/>
    <cellStyle name="Calculation 2 3 12 2 4" xfId="2760" xr:uid="{00000000-0005-0000-0000-0000CA0A0000}"/>
    <cellStyle name="Calculation 2 3 12 2 5" xfId="2761" xr:uid="{00000000-0005-0000-0000-0000CB0A0000}"/>
    <cellStyle name="Calculation 2 3 12 2 6" xfId="2762" xr:uid="{00000000-0005-0000-0000-0000CC0A0000}"/>
    <cellStyle name="Calculation 2 3 12 3" xfId="2763" xr:uid="{00000000-0005-0000-0000-0000CD0A0000}"/>
    <cellStyle name="Calculation 2 3 12 3 2" xfId="2764" xr:uid="{00000000-0005-0000-0000-0000CE0A0000}"/>
    <cellStyle name="Calculation 2 3 12 3 3" xfId="2765" xr:uid="{00000000-0005-0000-0000-0000CF0A0000}"/>
    <cellStyle name="Calculation 2 3 12 4" xfId="2766" xr:uid="{00000000-0005-0000-0000-0000D00A0000}"/>
    <cellStyle name="Calculation 2 3 12 4 2" xfId="2767" xr:uid="{00000000-0005-0000-0000-0000D10A0000}"/>
    <cellStyle name="Calculation 2 3 12 4 3" xfId="2768" xr:uid="{00000000-0005-0000-0000-0000D20A0000}"/>
    <cellStyle name="Calculation 2 3 12 5" xfId="2769" xr:uid="{00000000-0005-0000-0000-0000D30A0000}"/>
    <cellStyle name="Calculation 2 3 12 5 2" xfId="2770" xr:uid="{00000000-0005-0000-0000-0000D40A0000}"/>
    <cellStyle name="Calculation 2 3 12 5 3" xfId="2771" xr:uid="{00000000-0005-0000-0000-0000D50A0000}"/>
    <cellStyle name="Calculation 2 3 12 6" xfId="2772" xr:uid="{00000000-0005-0000-0000-0000D60A0000}"/>
    <cellStyle name="Calculation 2 3 12 6 2" xfId="2773" xr:uid="{00000000-0005-0000-0000-0000D70A0000}"/>
    <cellStyle name="Calculation 2 3 12 6 3" xfId="2774" xr:uid="{00000000-0005-0000-0000-0000D80A0000}"/>
    <cellStyle name="Calculation 2 3 12 7" xfId="2775" xr:uid="{00000000-0005-0000-0000-0000D90A0000}"/>
    <cellStyle name="Calculation 2 3 12 8" xfId="2776" xr:uid="{00000000-0005-0000-0000-0000DA0A0000}"/>
    <cellStyle name="Calculation 2 3 13" xfId="2777" xr:uid="{00000000-0005-0000-0000-0000DB0A0000}"/>
    <cellStyle name="Calculation 2 3 13 2" xfId="2778" xr:uid="{00000000-0005-0000-0000-0000DC0A0000}"/>
    <cellStyle name="Calculation 2 3 13 2 2" xfId="2779" xr:uid="{00000000-0005-0000-0000-0000DD0A0000}"/>
    <cellStyle name="Calculation 2 3 13 2 3" xfId="2780" xr:uid="{00000000-0005-0000-0000-0000DE0A0000}"/>
    <cellStyle name="Calculation 2 3 13 2 4" xfId="2781" xr:uid="{00000000-0005-0000-0000-0000DF0A0000}"/>
    <cellStyle name="Calculation 2 3 13 2 5" xfId="2782" xr:uid="{00000000-0005-0000-0000-0000E00A0000}"/>
    <cellStyle name="Calculation 2 3 13 2 6" xfId="2783" xr:uid="{00000000-0005-0000-0000-0000E10A0000}"/>
    <cellStyle name="Calculation 2 3 13 3" xfId="2784" xr:uid="{00000000-0005-0000-0000-0000E20A0000}"/>
    <cellStyle name="Calculation 2 3 13 3 2" xfId="2785" xr:uid="{00000000-0005-0000-0000-0000E30A0000}"/>
    <cellStyle name="Calculation 2 3 13 3 3" xfId="2786" xr:uid="{00000000-0005-0000-0000-0000E40A0000}"/>
    <cellStyle name="Calculation 2 3 13 4" xfId="2787" xr:uid="{00000000-0005-0000-0000-0000E50A0000}"/>
    <cellStyle name="Calculation 2 3 13 4 2" xfId="2788" xr:uid="{00000000-0005-0000-0000-0000E60A0000}"/>
    <cellStyle name="Calculation 2 3 13 4 3" xfId="2789" xr:uid="{00000000-0005-0000-0000-0000E70A0000}"/>
    <cellStyle name="Calculation 2 3 13 5" xfId="2790" xr:uid="{00000000-0005-0000-0000-0000E80A0000}"/>
    <cellStyle name="Calculation 2 3 13 5 2" xfId="2791" xr:uid="{00000000-0005-0000-0000-0000E90A0000}"/>
    <cellStyle name="Calculation 2 3 13 5 3" xfId="2792" xr:uid="{00000000-0005-0000-0000-0000EA0A0000}"/>
    <cellStyle name="Calculation 2 3 13 6" xfId="2793" xr:uid="{00000000-0005-0000-0000-0000EB0A0000}"/>
    <cellStyle name="Calculation 2 3 13 6 2" xfId="2794" xr:uid="{00000000-0005-0000-0000-0000EC0A0000}"/>
    <cellStyle name="Calculation 2 3 13 6 3" xfId="2795" xr:uid="{00000000-0005-0000-0000-0000ED0A0000}"/>
    <cellStyle name="Calculation 2 3 13 7" xfId="2796" xr:uid="{00000000-0005-0000-0000-0000EE0A0000}"/>
    <cellStyle name="Calculation 2 3 13 8" xfId="2797" xr:uid="{00000000-0005-0000-0000-0000EF0A0000}"/>
    <cellStyle name="Calculation 2 3 14" xfId="2798" xr:uid="{00000000-0005-0000-0000-0000F00A0000}"/>
    <cellStyle name="Calculation 2 3 14 2" xfId="2799" xr:uid="{00000000-0005-0000-0000-0000F10A0000}"/>
    <cellStyle name="Calculation 2 3 14 2 2" xfId="2800" xr:uid="{00000000-0005-0000-0000-0000F20A0000}"/>
    <cellStyle name="Calculation 2 3 14 2 3" xfId="2801" xr:uid="{00000000-0005-0000-0000-0000F30A0000}"/>
    <cellStyle name="Calculation 2 3 14 2 4" xfId="2802" xr:uid="{00000000-0005-0000-0000-0000F40A0000}"/>
    <cellStyle name="Calculation 2 3 14 2 5" xfId="2803" xr:uid="{00000000-0005-0000-0000-0000F50A0000}"/>
    <cellStyle name="Calculation 2 3 14 2 6" xfId="2804" xr:uid="{00000000-0005-0000-0000-0000F60A0000}"/>
    <cellStyle name="Calculation 2 3 14 3" xfId="2805" xr:uid="{00000000-0005-0000-0000-0000F70A0000}"/>
    <cellStyle name="Calculation 2 3 14 3 2" xfId="2806" xr:uid="{00000000-0005-0000-0000-0000F80A0000}"/>
    <cellStyle name="Calculation 2 3 14 3 3" xfId="2807" xr:uid="{00000000-0005-0000-0000-0000F90A0000}"/>
    <cellStyle name="Calculation 2 3 14 4" xfId="2808" xr:uid="{00000000-0005-0000-0000-0000FA0A0000}"/>
    <cellStyle name="Calculation 2 3 14 4 2" xfId="2809" xr:uid="{00000000-0005-0000-0000-0000FB0A0000}"/>
    <cellStyle name="Calculation 2 3 14 4 3" xfId="2810" xr:uid="{00000000-0005-0000-0000-0000FC0A0000}"/>
    <cellStyle name="Calculation 2 3 14 5" xfId="2811" xr:uid="{00000000-0005-0000-0000-0000FD0A0000}"/>
    <cellStyle name="Calculation 2 3 14 5 2" xfId="2812" xr:uid="{00000000-0005-0000-0000-0000FE0A0000}"/>
    <cellStyle name="Calculation 2 3 14 5 3" xfId="2813" xr:uid="{00000000-0005-0000-0000-0000FF0A0000}"/>
    <cellStyle name="Calculation 2 3 14 6" xfId="2814" xr:uid="{00000000-0005-0000-0000-0000000B0000}"/>
    <cellStyle name="Calculation 2 3 14 6 2" xfId="2815" xr:uid="{00000000-0005-0000-0000-0000010B0000}"/>
    <cellStyle name="Calculation 2 3 14 6 3" xfId="2816" xr:uid="{00000000-0005-0000-0000-0000020B0000}"/>
    <cellStyle name="Calculation 2 3 14 7" xfId="2817" xr:uid="{00000000-0005-0000-0000-0000030B0000}"/>
    <cellStyle name="Calculation 2 3 14 8" xfId="2818" xr:uid="{00000000-0005-0000-0000-0000040B0000}"/>
    <cellStyle name="Calculation 2 3 15" xfId="2819" xr:uid="{00000000-0005-0000-0000-0000050B0000}"/>
    <cellStyle name="Calculation 2 3 15 2" xfId="2820" xr:uid="{00000000-0005-0000-0000-0000060B0000}"/>
    <cellStyle name="Calculation 2 3 15 2 2" xfId="2821" xr:uid="{00000000-0005-0000-0000-0000070B0000}"/>
    <cellStyle name="Calculation 2 3 15 2 3" xfId="2822" xr:uid="{00000000-0005-0000-0000-0000080B0000}"/>
    <cellStyle name="Calculation 2 3 15 2 4" xfId="2823" xr:uid="{00000000-0005-0000-0000-0000090B0000}"/>
    <cellStyle name="Calculation 2 3 15 2 5" xfId="2824" xr:uid="{00000000-0005-0000-0000-00000A0B0000}"/>
    <cellStyle name="Calculation 2 3 15 2 6" xfId="2825" xr:uid="{00000000-0005-0000-0000-00000B0B0000}"/>
    <cellStyle name="Calculation 2 3 15 3" xfId="2826" xr:uid="{00000000-0005-0000-0000-00000C0B0000}"/>
    <cellStyle name="Calculation 2 3 15 3 2" xfId="2827" xr:uid="{00000000-0005-0000-0000-00000D0B0000}"/>
    <cellStyle name="Calculation 2 3 15 3 3" xfId="2828" xr:uid="{00000000-0005-0000-0000-00000E0B0000}"/>
    <cellStyle name="Calculation 2 3 15 4" xfId="2829" xr:uid="{00000000-0005-0000-0000-00000F0B0000}"/>
    <cellStyle name="Calculation 2 3 15 4 2" xfId="2830" xr:uid="{00000000-0005-0000-0000-0000100B0000}"/>
    <cellStyle name="Calculation 2 3 15 4 3" xfId="2831" xr:uid="{00000000-0005-0000-0000-0000110B0000}"/>
    <cellStyle name="Calculation 2 3 15 5" xfId="2832" xr:uid="{00000000-0005-0000-0000-0000120B0000}"/>
    <cellStyle name="Calculation 2 3 15 5 2" xfId="2833" xr:uid="{00000000-0005-0000-0000-0000130B0000}"/>
    <cellStyle name="Calculation 2 3 15 5 3" xfId="2834" xr:uid="{00000000-0005-0000-0000-0000140B0000}"/>
    <cellStyle name="Calculation 2 3 15 6" xfId="2835" xr:uid="{00000000-0005-0000-0000-0000150B0000}"/>
    <cellStyle name="Calculation 2 3 15 6 2" xfId="2836" xr:uid="{00000000-0005-0000-0000-0000160B0000}"/>
    <cellStyle name="Calculation 2 3 15 6 3" xfId="2837" xr:uid="{00000000-0005-0000-0000-0000170B0000}"/>
    <cellStyle name="Calculation 2 3 15 7" xfId="2838" xr:uid="{00000000-0005-0000-0000-0000180B0000}"/>
    <cellStyle name="Calculation 2 3 15 8" xfId="2839" xr:uid="{00000000-0005-0000-0000-0000190B0000}"/>
    <cellStyle name="Calculation 2 3 16" xfId="2840" xr:uid="{00000000-0005-0000-0000-00001A0B0000}"/>
    <cellStyle name="Calculation 2 3 16 2" xfId="2841" xr:uid="{00000000-0005-0000-0000-00001B0B0000}"/>
    <cellStyle name="Calculation 2 3 16 2 2" xfId="2842" xr:uid="{00000000-0005-0000-0000-00001C0B0000}"/>
    <cellStyle name="Calculation 2 3 16 2 3" xfId="2843" xr:uid="{00000000-0005-0000-0000-00001D0B0000}"/>
    <cellStyle name="Calculation 2 3 16 2 4" xfId="2844" xr:uid="{00000000-0005-0000-0000-00001E0B0000}"/>
    <cellStyle name="Calculation 2 3 16 2 5" xfId="2845" xr:uid="{00000000-0005-0000-0000-00001F0B0000}"/>
    <cellStyle name="Calculation 2 3 16 2 6" xfId="2846" xr:uid="{00000000-0005-0000-0000-0000200B0000}"/>
    <cellStyle name="Calculation 2 3 16 3" xfId="2847" xr:uid="{00000000-0005-0000-0000-0000210B0000}"/>
    <cellStyle name="Calculation 2 3 16 3 2" xfId="2848" xr:uid="{00000000-0005-0000-0000-0000220B0000}"/>
    <cellStyle name="Calculation 2 3 16 3 3" xfId="2849" xr:uid="{00000000-0005-0000-0000-0000230B0000}"/>
    <cellStyle name="Calculation 2 3 16 4" xfId="2850" xr:uid="{00000000-0005-0000-0000-0000240B0000}"/>
    <cellStyle name="Calculation 2 3 16 4 2" xfId="2851" xr:uid="{00000000-0005-0000-0000-0000250B0000}"/>
    <cellStyle name="Calculation 2 3 16 4 3" xfId="2852" xr:uid="{00000000-0005-0000-0000-0000260B0000}"/>
    <cellStyle name="Calculation 2 3 16 5" xfId="2853" xr:uid="{00000000-0005-0000-0000-0000270B0000}"/>
    <cellStyle name="Calculation 2 3 16 5 2" xfId="2854" xr:uid="{00000000-0005-0000-0000-0000280B0000}"/>
    <cellStyle name="Calculation 2 3 16 5 3" xfId="2855" xr:uid="{00000000-0005-0000-0000-0000290B0000}"/>
    <cellStyle name="Calculation 2 3 16 6" xfId="2856" xr:uid="{00000000-0005-0000-0000-00002A0B0000}"/>
    <cellStyle name="Calculation 2 3 16 6 2" xfId="2857" xr:uid="{00000000-0005-0000-0000-00002B0B0000}"/>
    <cellStyle name="Calculation 2 3 16 6 3" xfId="2858" xr:uid="{00000000-0005-0000-0000-00002C0B0000}"/>
    <cellStyle name="Calculation 2 3 16 7" xfId="2859" xr:uid="{00000000-0005-0000-0000-00002D0B0000}"/>
    <cellStyle name="Calculation 2 3 16 8" xfId="2860" xr:uid="{00000000-0005-0000-0000-00002E0B0000}"/>
    <cellStyle name="Calculation 2 3 17" xfId="2861" xr:uid="{00000000-0005-0000-0000-00002F0B0000}"/>
    <cellStyle name="Calculation 2 3 17 2" xfId="2862" xr:uid="{00000000-0005-0000-0000-0000300B0000}"/>
    <cellStyle name="Calculation 2 3 17 2 2" xfId="2863" xr:uid="{00000000-0005-0000-0000-0000310B0000}"/>
    <cellStyle name="Calculation 2 3 17 2 3" xfId="2864" xr:uid="{00000000-0005-0000-0000-0000320B0000}"/>
    <cellStyle name="Calculation 2 3 17 2 4" xfId="2865" xr:uid="{00000000-0005-0000-0000-0000330B0000}"/>
    <cellStyle name="Calculation 2 3 17 2 5" xfId="2866" xr:uid="{00000000-0005-0000-0000-0000340B0000}"/>
    <cellStyle name="Calculation 2 3 17 2 6" xfId="2867" xr:uid="{00000000-0005-0000-0000-0000350B0000}"/>
    <cellStyle name="Calculation 2 3 17 3" xfId="2868" xr:uid="{00000000-0005-0000-0000-0000360B0000}"/>
    <cellStyle name="Calculation 2 3 17 3 2" xfId="2869" xr:uid="{00000000-0005-0000-0000-0000370B0000}"/>
    <cellStyle name="Calculation 2 3 17 3 3" xfId="2870" xr:uid="{00000000-0005-0000-0000-0000380B0000}"/>
    <cellStyle name="Calculation 2 3 17 4" xfId="2871" xr:uid="{00000000-0005-0000-0000-0000390B0000}"/>
    <cellStyle name="Calculation 2 3 17 4 2" xfId="2872" xr:uid="{00000000-0005-0000-0000-00003A0B0000}"/>
    <cellStyle name="Calculation 2 3 17 4 3" xfId="2873" xr:uid="{00000000-0005-0000-0000-00003B0B0000}"/>
    <cellStyle name="Calculation 2 3 17 5" xfId="2874" xr:uid="{00000000-0005-0000-0000-00003C0B0000}"/>
    <cellStyle name="Calculation 2 3 17 5 2" xfId="2875" xr:uid="{00000000-0005-0000-0000-00003D0B0000}"/>
    <cellStyle name="Calculation 2 3 17 5 3" xfId="2876" xr:uid="{00000000-0005-0000-0000-00003E0B0000}"/>
    <cellStyle name="Calculation 2 3 17 6" xfId="2877" xr:uid="{00000000-0005-0000-0000-00003F0B0000}"/>
    <cellStyle name="Calculation 2 3 17 6 2" xfId="2878" xr:uid="{00000000-0005-0000-0000-0000400B0000}"/>
    <cellStyle name="Calculation 2 3 17 6 3" xfId="2879" xr:uid="{00000000-0005-0000-0000-0000410B0000}"/>
    <cellStyle name="Calculation 2 3 17 7" xfId="2880" xr:uid="{00000000-0005-0000-0000-0000420B0000}"/>
    <cellStyle name="Calculation 2 3 17 8" xfId="2881" xr:uid="{00000000-0005-0000-0000-0000430B0000}"/>
    <cellStyle name="Calculation 2 3 18" xfId="2882" xr:uid="{00000000-0005-0000-0000-0000440B0000}"/>
    <cellStyle name="Calculation 2 3 18 2" xfId="2883" xr:uid="{00000000-0005-0000-0000-0000450B0000}"/>
    <cellStyle name="Calculation 2 3 18 2 2" xfId="2884" xr:uid="{00000000-0005-0000-0000-0000460B0000}"/>
    <cellStyle name="Calculation 2 3 18 2 3" xfId="2885" xr:uid="{00000000-0005-0000-0000-0000470B0000}"/>
    <cellStyle name="Calculation 2 3 18 2 4" xfId="2886" xr:uid="{00000000-0005-0000-0000-0000480B0000}"/>
    <cellStyle name="Calculation 2 3 18 2 5" xfId="2887" xr:uid="{00000000-0005-0000-0000-0000490B0000}"/>
    <cellStyle name="Calculation 2 3 18 2 6" xfId="2888" xr:uid="{00000000-0005-0000-0000-00004A0B0000}"/>
    <cellStyle name="Calculation 2 3 18 3" xfId="2889" xr:uid="{00000000-0005-0000-0000-00004B0B0000}"/>
    <cellStyle name="Calculation 2 3 18 3 2" xfId="2890" xr:uid="{00000000-0005-0000-0000-00004C0B0000}"/>
    <cellStyle name="Calculation 2 3 18 3 3" xfId="2891" xr:uid="{00000000-0005-0000-0000-00004D0B0000}"/>
    <cellStyle name="Calculation 2 3 18 4" xfId="2892" xr:uid="{00000000-0005-0000-0000-00004E0B0000}"/>
    <cellStyle name="Calculation 2 3 18 4 2" xfId="2893" xr:uid="{00000000-0005-0000-0000-00004F0B0000}"/>
    <cellStyle name="Calculation 2 3 18 4 3" xfId="2894" xr:uid="{00000000-0005-0000-0000-0000500B0000}"/>
    <cellStyle name="Calculation 2 3 18 5" xfId="2895" xr:uid="{00000000-0005-0000-0000-0000510B0000}"/>
    <cellStyle name="Calculation 2 3 18 5 2" xfId="2896" xr:uid="{00000000-0005-0000-0000-0000520B0000}"/>
    <cellStyle name="Calculation 2 3 18 5 3" xfId="2897" xr:uid="{00000000-0005-0000-0000-0000530B0000}"/>
    <cellStyle name="Calculation 2 3 18 6" xfId="2898" xr:uid="{00000000-0005-0000-0000-0000540B0000}"/>
    <cellStyle name="Calculation 2 3 18 6 2" xfId="2899" xr:uid="{00000000-0005-0000-0000-0000550B0000}"/>
    <cellStyle name="Calculation 2 3 18 6 3" xfId="2900" xr:uid="{00000000-0005-0000-0000-0000560B0000}"/>
    <cellStyle name="Calculation 2 3 18 7" xfId="2901" xr:uid="{00000000-0005-0000-0000-0000570B0000}"/>
    <cellStyle name="Calculation 2 3 18 8" xfId="2902" xr:uid="{00000000-0005-0000-0000-0000580B0000}"/>
    <cellStyle name="Calculation 2 3 19" xfId="2903" xr:uid="{00000000-0005-0000-0000-0000590B0000}"/>
    <cellStyle name="Calculation 2 3 19 2" xfId="2904" xr:uid="{00000000-0005-0000-0000-00005A0B0000}"/>
    <cellStyle name="Calculation 2 3 19 2 2" xfId="2905" xr:uid="{00000000-0005-0000-0000-00005B0B0000}"/>
    <cellStyle name="Calculation 2 3 19 2 3" xfId="2906" xr:uid="{00000000-0005-0000-0000-00005C0B0000}"/>
    <cellStyle name="Calculation 2 3 19 2 4" xfId="2907" xr:uid="{00000000-0005-0000-0000-00005D0B0000}"/>
    <cellStyle name="Calculation 2 3 19 2 5" xfId="2908" xr:uid="{00000000-0005-0000-0000-00005E0B0000}"/>
    <cellStyle name="Calculation 2 3 19 2 6" xfId="2909" xr:uid="{00000000-0005-0000-0000-00005F0B0000}"/>
    <cellStyle name="Calculation 2 3 19 3" xfId="2910" xr:uid="{00000000-0005-0000-0000-0000600B0000}"/>
    <cellStyle name="Calculation 2 3 19 3 2" xfId="2911" xr:uid="{00000000-0005-0000-0000-0000610B0000}"/>
    <cellStyle name="Calculation 2 3 19 3 3" xfId="2912" xr:uid="{00000000-0005-0000-0000-0000620B0000}"/>
    <cellStyle name="Calculation 2 3 19 4" xfId="2913" xr:uid="{00000000-0005-0000-0000-0000630B0000}"/>
    <cellStyle name="Calculation 2 3 19 4 2" xfId="2914" xr:uid="{00000000-0005-0000-0000-0000640B0000}"/>
    <cellStyle name="Calculation 2 3 19 4 3" xfId="2915" xr:uid="{00000000-0005-0000-0000-0000650B0000}"/>
    <cellStyle name="Calculation 2 3 19 5" xfId="2916" xr:uid="{00000000-0005-0000-0000-0000660B0000}"/>
    <cellStyle name="Calculation 2 3 19 5 2" xfId="2917" xr:uid="{00000000-0005-0000-0000-0000670B0000}"/>
    <cellStyle name="Calculation 2 3 19 5 3" xfId="2918" xr:uid="{00000000-0005-0000-0000-0000680B0000}"/>
    <cellStyle name="Calculation 2 3 19 6" xfId="2919" xr:uid="{00000000-0005-0000-0000-0000690B0000}"/>
    <cellStyle name="Calculation 2 3 19 6 2" xfId="2920" xr:uid="{00000000-0005-0000-0000-00006A0B0000}"/>
    <cellStyle name="Calculation 2 3 19 6 3" xfId="2921" xr:uid="{00000000-0005-0000-0000-00006B0B0000}"/>
    <cellStyle name="Calculation 2 3 19 7" xfId="2922" xr:uid="{00000000-0005-0000-0000-00006C0B0000}"/>
    <cellStyle name="Calculation 2 3 19 8" xfId="2923" xr:uid="{00000000-0005-0000-0000-00006D0B0000}"/>
    <cellStyle name="Calculation 2 3 2" xfId="2924" xr:uid="{00000000-0005-0000-0000-00006E0B0000}"/>
    <cellStyle name="Calculation 2 3 2 10" xfId="2925" xr:uid="{00000000-0005-0000-0000-00006F0B0000}"/>
    <cellStyle name="Calculation 2 3 2 10 2" xfId="2926" xr:uid="{00000000-0005-0000-0000-0000700B0000}"/>
    <cellStyle name="Calculation 2 3 2 10 2 2" xfId="2927" xr:uid="{00000000-0005-0000-0000-0000710B0000}"/>
    <cellStyle name="Calculation 2 3 2 10 2 3" xfId="2928" xr:uid="{00000000-0005-0000-0000-0000720B0000}"/>
    <cellStyle name="Calculation 2 3 2 10 2 4" xfId="2929" xr:uid="{00000000-0005-0000-0000-0000730B0000}"/>
    <cellStyle name="Calculation 2 3 2 10 2 5" xfId="2930" xr:uid="{00000000-0005-0000-0000-0000740B0000}"/>
    <cellStyle name="Calculation 2 3 2 10 2 6" xfId="2931" xr:uid="{00000000-0005-0000-0000-0000750B0000}"/>
    <cellStyle name="Calculation 2 3 2 10 3" xfId="2932" xr:uid="{00000000-0005-0000-0000-0000760B0000}"/>
    <cellStyle name="Calculation 2 3 2 10 3 2" xfId="2933" xr:uid="{00000000-0005-0000-0000-0000770B0000}"/>
    <cellStyle name="Calculation 2 3 2 10 3 3" xfId="2934" xr:uid="{00000000-0005-0000-0000-0000780B0000}"/>
    <cellStyle name="Calculation 2 3 2 10 4" xfId="2935" xr:uid="{00000000-0005-0000-0000-0000790B0000}"/>
    <cellStyle name="Calculation 2 3 2 10 4 2" xfId="2936" xr:uid="{00000000-0005-0000-0000-00007A0B0000}"/>
    <cellStyle name="Calculation 2 3 2 10 4 3" xfId="2937" xr:uid="{00000000-0005-0000-0000-00007B0B0000}"/>
    <cellStyle name="Calculation 2 3 2 10 5" xfId="2938" xr:uid="{00000000-0005-0000-0000-00007C0B0000}"/>
    <cellStyle name="Calculation 2 3 2 10 5 2" xfId="2939" xr:uid="{00000000-0005-0000-0000-00007D0B0000}"/>
    <cellStyle name="Calculation 2 3 2 10 5 3" xfId="2940" xr:uid="{00000000-0005-0000-0000-00007E0B0000}"/>
    <cellStyle name="Calculation 2 3 2 10 6" xfId="2941" xr:uid="{00000000-0005-0000-0000-00007F0B0000}"/>
    <cellStyle name="Calculation 2 3 2 10 6 2" xfId="2942" xr:uid="{00000000-0005-0000-0000-0000800B0000}"/>
    <cellStyle name="Calculation 2 3 2 10 6 3" xfId="2943" xr:uid="{00000000-0005-0000-0000-0000810B0000}"/>
    <cellStyle name="Calculation 2 3 2 10 7" xfId="2944" xr:uid="{00000000-0005-0000-0000-0000820B0000}"/>
    <cellStyle name="Calculation 2 3 2 10 8" xfId="2945" xr:uid="{00000000-0005-0000-0000-0000830B0000}"/>
    <cellStyle name="Calculation 2 3 2 11" xfId="2946" xr:uid="{00000000-0005-0000-0000-0000840B0000}"/>
    <cellStyle name="Calculation 2 3 2 11 2" xfId="2947" xr:uid="{00000000-0005-0000-0000-0000850B0000}"/>
    <cellStyle name="Calculation 2 3 2 11 2 2" xfId="2948" xr:uid="{00000000-0005-0000-0000-0000860B0000}"/>
    <cellStyle name="Calculation 2 3 2 11 2 3" xfId="2949" xr:uid="{00000000-0005-0000-0000-0000870B0000}"/>
    <cellStyle name="Calculation 2 3 2 11 2 4" xfId="2950" xr:uid="{00000000-0005-0000-0000-0000880B0000}"/>
    <cellStyle name="Calculation 2 3 2 11 2 5" xfId="2951" xr:uid="{00000000-0005-0000-0000-0000890B0000}"/>
    <cellStyle name="Calculation 2 3 2 11 2 6" xfId="2952" xr:uid="{00000000-0005-0000-0000-00008A0B0000}"/>
    <cellStyle name="Calculation 2 3 2 11 3" xfId="2953" xr:uid="{00000000-0005-0000-0000-00008B0B0000}"/>
    <cellStyle name="Calculation 2 3 2 11 3 2" xfId="2954" xr:uid="{00000000-0005-0000-0000-00008C0B0000}"/>
    <cellStyle name="Calculation 2 3 2 11 3 3" xfId="2955" xr:uid="{00000000-0005-0000-0000-00008D0B0000}"/>
    <cellStyle name="Calculation 2 3 2 11 4" xfId="2956" xr:uid="{00000000-0005-0000-0000-00008E0B0000}"/>
    <cellStyle name="Calculation 2 3 2 11 4 2" xfId="2957" xr:uid="{00000000-0005-0000-0000-00008F0B0000}"/>
    <cellStyle name="Calculation 2 3 2 11 4 3" xfId="2958" xr:uid="{00000000-0005-0000-0000-0000900B0000}"/>
    <cellStyle name="Calculation 2 3 2 11 5" xfId="2959" xr:uid="{00000000-0005-0000-0000-0000910B0000}"/>
    <cellStyle name="Calculation 2 3 2 11 5 2" xfId="2960" xr:uid="{00000000-0005-0000-0000-0000920B0000}"/>
    <cellStyle name="Calculation 2 3 2 11 5 3" xfId="2961" xr:uid="{00000000-0005-0000-0000-0000930B0000}"/>
    <cellStyle name="Calculation 2 3 2 11 6" xfId="2962" xr:uid="{00000000-0005-0000-0000-0000940B0000}"/>
    <cellStyle name="Calculation 2 3 2 11 6 2" xfId="2963" xr:uid="{00000000-0005-0000-0000-0000950B0000}"/>
    <cellStyle name="Calculation 2 3 2 11 6 3" xfId="2964" xr:uid="{00000000-0005-0000-0000-0000960B0000}"/>
    <cellStyle name="Calculation 2 3 2 11 7" xfId="2965" xr:uid="{00000000-0005-0000-0000-0000970B0000}"/>
    <cellStyle name="Calculation 2 3 2 11 8" xfId="2966" xr:uid="{00000000-0005-0000-0000-0000980B0000}"/>
    <cellStyle name="Calculation 2 3 2 12" xfId="2967" xr:uid="{00000000-0005-0000-0000-0000990B0000}"/>
    <cellStyle name="Calculation 2 3 2 12 2" xfId="2968" xr:uid="{00000000-0005-0000-0000-00009A0B0000}"/>
    <cellStyle name="Calculation 2 3 2 12 2 2" xfId="2969" xr:uid="{00000000-0005-0000-0000-00009B0B0000}"/>
    <cellStyle name="Calculation 2 3 2 12 2 3" xfId="2970" xr:uid="{00000000-0005-0000-0000-00009C0B0000}"/>
    <cellStyle name="Calculation 2 3 2 12 2 4" xfId="2971" xr:uid="{00000000-0005-0000-0000-00009D0B0000}"/>
    <cellStyle name="Calculation 2 3 2 12 2 5" xfId="2972" xr:uid="{00000000-0005-0000-0000-00009E0B0000}"/>
    <cellStyle name="Calculation 2 3 2 12 2 6" xfId="2973" xr:uid="{00000000-0005-0000-0000-00009F0B0000}"/>
    <cellStyle name="Calculation 2 3 2 12 3" xfId="2974" xr:uid="{00000000-0005-0000-0000-0000A00B0000}"/>
    <cellStyle name="Calculation 2 3 2 12 3 2" xfId="2975" xr:uid="{00000000-0005-0000-0000-0000A10B0000}"/>
    <cellStyle name="Calculation 2 3 2 12 3 3" xfId="2976" xr:uid="{00000000-0005-0000-0000-0000A20B0000}"/>
    <cellStyle name="Calculation 2 3 2 12 4" xfId="2977" xr:uid="{00000000-0005-0000-0000-0000A30B0000}"/>
    <cellStyle name="Calculation 2 3 2 12 4 2" xfId="2978" xr:uid="{00000000-0005-0000-0000-0000A40B0000}"/>
    <cellStyle name="Calculation 2 3 2 12 4 3" xfId="2979" xr:uid="{00000000-0005-0000-0000-0000A50B0000}"/>
    <cellStyle name="Calculation 2 3 2 12 5" xfId="2980" xr:uid="{00000000-0005-0000-0000-0000A60B0000}"/>
    <cellStyle name="Calculation 2 3 2 12 5 2" xfId="2981" xr:uid="{00000000-0005-0000-0000-0000A70B0000}"/>
    <cellStyle name="Calculation 2 3 2 12 5 3" xfId="2982" xr:uid="{00000000-0005-0000-0000-0000A80B0000}"/>
    <cellStyle name="Calculation 2 3 2 12 6" xfId="2983" xr:uid="{00000000-0005-0000-0000-0000A90B0000}"/>
    <cellStyle name="Calculation 2 3 2 12 6 2" xfId="2984" xr:uid="{00000000-0005-0000-0000-0000AA0B0000}"/>
    <cellStyle name="Calculation 2 3 2 12 6 3" xfId="2985" xr:uid="{00000000-0005-0000-0000-0000AB0B0000}"/>
    <cellStyle name="Calculation 2 3 2 12 7" xfId="2986" xr:uid="{00000000-0005-0000-0000-0000AC0B0000}"/>
    <cellStyle name="Calculation 2 3 2 12 8" xfId="2987" xr:uid="{00000000-0005-0000-0000-0000AD0B0000}"/>
    <cellStyle name="Calculation 2 3 2 13" xfId="2988" xr:uid="{00000000-0005-0000-0000-0000AE0B0000}"/>
    <cellStyle name="Calculation 2 3 2 13 2" xfId="2989" xr:uid="{00000000-0005-0000-0000-0000AF0B0000}"/>
    <cellStyle name="Calculation 2 3 2 13 2 2" xfId="2990" xr:uid="{00000000-0005-0000-0000-0000B00B0000}"/>
    <cellStyle name="Calculation 2 3 2 13 2 3" xfId="2991" xr:uid="{00000000-0005-0000-0000-0000B10B0000}"/>
    <cellStyle name="Calculation 2 3 2 13 2 4" xfId="2992" xr:uid="{00000000-0005-0000-0000-0000B20B0000}"/>
    <cellStyle name="Calculation 2 3 2 13 2 5" xfId="2993" xr:uid="{00000000-0005-0000-0000-0000B30B0000}"/>
    <cellStyle name="Calculation 2 3 2 13 2 6" xfId="2994" xr:uid="{00000000-0005-0000-0000-0000B40B0000}"/>
    <cellStyle name="Calculation 2 3 2 13 3" xfId="2995" xr:uid="{00000000-0005-0000-0000-0000B50B0000}"/>
    <cellStyle name="Calculation 2 3 2 13 3 2" xfId="2996" xr:uid="{00000000-0005-0000-0000-0000B60B0000}"/>
    <cellStyle name="Calculation 2 3 2 13 3 3" xfId="2997" xr:uid="{00000000-0005-0000-0000-0000B70B0000}"/>
    <cellStyle name="Calculation 2 3 2 13 4" xfId="2998" xr:uid="{00000000-0005-0000-0000-0000B80B0000}"/>
    <cellStyle name="Calculation 2 3 2 13 4 2" xfId="2999" xr:uid="{00000000-0005-0000-0000-0000B90B0000}"/>
    <cellStyle name="Calculation 2 3 2 13 4 3" xfId="3000" xr:uid="{00000000-0005-0000-0000-0000BA0B0000}"/>
    <cellStyle name="Calculation 2 3 2 13 5" xfId="3001" xr:uid="{00000000-0005-0000-0000-0000BB0B0000}"/>
    <cellStyle name="Calculation 2 3 2 13 5 2" xfId="3002" xr:uid="{00000000-0005-0000-0000-0000BC0B0000}"/>
    <cellStyle name="Calculation 2 3 2 13 5 3" xfId="3003" xr:uid="{00000000-0005-0000-0000-0000BD0B0000}"/>
    <cellStyle name="Calculation 2 3 2 13 6" xfId="3004" xr:uid="{00000000-0005-0000-0000-0000BE0B0000}"/>
    <cellStyle name="Calculation 2 3 2 13 6 2" xfId="3005" xr:uid="{00000000-0005-0000-0000-0000BF0B0000}"/>
    <cellStyle name="Calculation 2 3 2 13 6 3" xfId="3006" xr:uid="{00000000-0005-0000-0000-0000C00B0000}"/>
    <cellStyle name="Calculation 2 3 2 13 7" xfId="3007" xr:uid="{00000000-0005-0000-0000-0000C10B0000}"/>
    <cellStyle name="Calculation 2 3 2 13 8" xfId="3008" xr:uid="{00000000-0005-0000-0000-0000C20B0000}"/>
    <cellStyle name="Calculation 2 3 2 14" xfId="3009" xr:uid="{00000000-0005-0000-0000-0000C30B0000}"/>
    <cellStyle name="Calculation 2 3 2 14 2" xfId="3010" xr:uid="{00000000-0005-0000-0000-0000C40B0000}"/>
    <cellStyle name="Calculation 2 3 2 14 2 2" xfId="3011" xr:uid="{00000000-0005-0000-0000-0000C50B0000}"/>
    <cellStyle name="Calculation 2 3 2 14 2 3" xfId="3012" xr:uid="{00000000-0005-0000-0000-0000C60B0000}"/>
    <cellStyle name="Calculation 2 3 2 14 2 4" xfId="3013" xr:uid="{00000000-0005-0000-0000-0000C70B0000}"/>
    <cellStyle name="Calculation 2 3 2 14 2 5" xfId="3014" xr:uid="{00000000-0005-0000-0000-0000C80B0000}"/>
    <cellStyle name="Calculation 2 3 2 14 2 6" xfId="3015" xr:uid="{00000000-0005-0000-0000-0000C90B0000}"/>
    <cellStyle name="Calculation 2 3 2 14 3" xfId="3016" xr:uid="{00000000-0005-0000-0000-0000CA0B0000}"/>
    <cellStyle name="Calculation 2 3 2 14 3 2" xfId="3017" xr:uid="{00000000-0005-0000-0000-0000CB0B0000}"/>
    <cellStyle name="Calculation 2 3 2 14 3 3" xfId="3018" xr:uid="{00000000-0005-0000-0000-0000CC0B0000}"/>
    <cellStyle name="Calculation 2 3 2 14 4" xfId="3019" xr:uid="{00000000-0005-0000-0000-0000CD0B0000}"/>
    <cellStyle name="Calculation 2 3 2 14 4 2" xfId="3020" xr:uid="{00000000-0005-0000-0000-0000CE0B0000}"/>
    <cellStyle name="Calculation 2 3 2 14 4 3" xfId="3021" xr:uid="{00000000-0005-0000-0000-0000CF0B0000}"/>
    <cellStyle name="Calculation 2 3 2 14 5" xfId="3022" xr:uid="{00000000-0005-0000-0000-0000D00B0000}"/>
    <cellStyle name="Calculation 2 3 2 14 5 2" xfId="3023" xr:uid="{00000000-0005-0000-0000-0000D10B0000}"/>
    <cellStyle name="Calculation 2 3 2 14 5 3" xfId="3024" xr:uid="{00000000-0005-0000-0000-0000D20B0000}"/>
    <cellStyle name="Calculation 2 3 2 14 6" xfId="3025" xr:uid="{00000000-0005-0000-0000-0000D30B0000}"/>
    <cellStyle name="Calculation 2 3 2 14 6 2" xfId="3026" xr:uid="{00000000-0005-0000-0000-0000D40B0000}"/>
    <cellStyle name="Calculation 2 3 2 14 6 3" xfId="3027" xr:uid="{00000000-0005-0000-0000-0000D50B0000}"/>
    <cellStyle name="Calculation 2 3 2 14 7" xfId="3028" xr:uid="{00000000-0005-0000-0000-0000D60B0000}"/>
    <cellStyle name="Calculation 2 3 2 14 8" xfId="3029" xr:uid="{00000000-0005-0000-0000-0000D70B0000}"/>
    <cellStyle name="Calculation 2 3 2 15" xfId="3030" xr:uid="{00000000-0005-0000-0000-0000D80B0000}"/>
    <cellStyle name="Calculation 2 3 2 15 2" xfId="3031" xr:uid="{00000000-0005-0000-0000-0000D90B0000}"/>
    <cellStyle name="Calculation 2 3 2 15 2 2" xfId="3032" xr:uid="{00000000-0005-0000-0000-0000DA0B0000}"/>
    <cellStyle name="Calculation 2 3 2 15 2 3" xfId="3033" xr:uid="{00000000-0005-0000-0000-0000DB0B0000}"/>
    <cellStyle name="Calculation 2 3 2 15 2 4" xfId="3034" xr:uid="{00000000-0005-0000-0000-0000DC0B0000}"/>
    <cellStyle name="Calculation 2 3 2 15 2 5" xfId="3035" xr:uid="{00000000-0005-0000-0000-0000DD0B0000}"/>
    <cellStyle name="Calculation 2 3 2 15 2 6" xfId="3036" xr:uid="{00000000-0005-0000-0000-0000DE0B0000}"/>
    <cellStyle name="Calculation 2 3 2 15 3" xfId="3037" xr:uid="{00000000-0005-0000-0000-0000DF0B0000}"/>
    <cellStyle name="Calculation 2 3 2 15 3 2" xfId="3038" xr:uid="{00000000-0005-0000-0000-0000E00B0000}"/>
    <cellStyle name="Calculation 2 3 2 15 3 3" xfId="3039" xr:uid="{00000000-0005-0000-0000-0000E10B0000}"/>
    <cellStyle name="Calculation 2 3 2 15 4" xfId="3040" xr:uid="{00000000-0005-0000-0000-0000E20B0000}"/>
    <cellStyle name="Calculation 2 3 2 15 4 2" xfId="3041" xr:uid="{00000000-0005-0000-0000-0000E30B0000}"/>
    <cellStyle name="Calculation 2 3 2 15 4 3" xfId="3042" xr:uid="{00000000-0005-0000-0000-0000E40B0000}"/>
    <cellStyle name="Calculation 2 3 2 15 5" xfId="3043" xr:uid="{00000000-0005-0000-0000-0000E50B0000}"/>
    <cellStyle name="Calculation 2 3 2 15 5 2" xfId="3044" xr:uid="{00000000-0005-0000-0000-0000E60B0000}"/>
    <cellStyle name="Calculation 2 3 2 15 5 3" xfId="3045" xr:uid="{00000000-0005-0000-0000-0000E70B0000}"/>
    <cellStyle name="Calculation 2 3 2 15 6" xfId="3046" xr:uid="{00000000-0005-0000-0000-0000E80B0000}"/>
    <cellStyle name="Calculation 2 3 2 15 6 2" xfId="3047" xr:uid="{00000000-0005-0000-0000-0000E90B0000}"/>
    <cellStyle name="Calculation 2 3 2 15 6 3" xfId="3048" xr:uid="{00000000-0005-0000-0000-0000EA0B0000}"/>
    <cellStyle name="Calculation 2 3 2 15 7" xfId="3049" xr:uid="{00000000-0005-0000-0000-0000EB0B0000}"/>
    <cellStyle name="Calculation 2 3 2 15 8" xfId="3050" xr:uid="{00000000-0005-0000-0000-0000EC0B0000}"/>
    <cellStyle name="Calculation 2 3 2 16" xfId="3051" xr:uid="{00000000-0005-0000-0000-0000ED0B0000}"/>
    <cellStyle name="Calculation 2 3 2 16 2" xfId="3052" xr:uid="{00000000-0005-0000-0000-0000EE0B0000}"/>
    <cellStyle name="Calculation 2 3 2 16 2 2" xfId="3053" xr:uid="{00000000-0005-0000-0000-0000EF0B0000}"/>
    <cellStyle name="Calculation 2 3 2 16 2 3" xfId="3054" xr:uid="{00000000-0005-0000-0000-0000F00B0000}"/>
    <cellStyle name="Calculation 2 3 2 16 2 4" xfId="3055" xr:uid="{00000000-0005-0000-0000-0000F10B0000}"/>
    <cellStyle name="Calculation 2 3 2 16 2 5" xfId="3056" xr:uid="{00000000-0005-0000-0000-0000F20B0000}"/>
    <cellStyle name="Calculation 2 3 2 16 2 6" xfId="3057" xr:uid="{00000000-0005-0000-0000-0000F30B0000}"/>
    <cellStyle name="Calculation 2 3 2 16 3" xfId="3058" xr:uid="{00000000-0005-0000-0000-0000F40B0000}"/>
    <cellStyle name="Calculation 2 3 2 16 3 2" xfId="3059" xr:uid="{00000000-0005-0000-0000-0000F50B0000}"/>
    <cellStyle name="Calculation 2 3 2 16 3 3" xfId="3060" xr:uid="{00000000-0005-0000-0000-0000F60B0000}"/>
    <cellStyle name="Calculation 2 3 2 16 4" xfId="3061" xr:uid="{00000000-0005-0000-0000-0000F70B0000}"/>
    <cellStyle name="Calculation 2 3 2 16 4 2" xfId="3062" xr:uid="{00000000-0005-0000-0000-0000F80B0000}"/>
    <cellStyle name="Calculation 2 3 2 16 4 3" xfId="3063" xr:uid="{00000000-0005-0000-0000-0000F90B0000}"/>
    <cellStyle name="Calculation 2 3 2 16 5" xfId="3064" xr:uid="{00000000-0005-0000-0000-0000FA0B0000}"/>
    <cellStyle name="Calculation 2 3 2 16 5 2" xfId="3065" xr:uid="{00000000-0005-0000-0000-0000FB0B0000}"/>
    <cellStyle name="Calculation 2 3 2 16 5 3" xfId="3066" xr:uid="{00000000-0005-0000-0000-0000FC0B0000}"/>
    <cellStyle name="Calculation 2 3 2 16 6" xfId="3067" xr:uid="{00000000-0005-0000-0000-0000FD0B0000}"/>
    <cellStyle name="Calculation 2 3 2 16 6 2" xfId="3068" xr:uid="{00000000-0005-0000-0000-0000FE0B0000}"/>
    <cellStyle name="Calculation 2 3 2 16 6 3" xfId="3069" xr:uid="{00000000-0005-0000-0000-0000FF0B0000}"/>
    <cellStyle name="Calculation 2 3 2 16 7" xfId="3070" xr:uid="{00000000-0005-0000-0000-0000000C0000}"/>
    <cellStyle name="Calculation 2 3 2 16 8" xfId="3071" xr:uid="{00000000-0005-0000-0000-0000010C0000}"/>
    <cellStyle name="Calculation 2 3 2 17" xfId="3072" xr:uid="{00000000-0005-0000-0000-0000020C0000}"/>
    <cellStyle name="Calculation 2 3 2 17 2" xfId="3073" xr:uid="{00000000-0005-0000-0000-0000030C0000}"/>
    <cellStyle name="Calculation 2 3 2 17 2 2" xfId="3074" xr:uid="{00000000-0005-0000-0000-0000040C0000}"/>
    <cellStyle name="Calculation 2 3 2 17 2 3" xfId="3075" xr:uid="{00000000-0005-0000-0000-0000050C0000}"/>
    <cellStyle name="Calculation 2 3 2 17 2 4" xfId="3076" xr:uid="{00000000-0005-0000-0000-0000060C0000}"/>
    <cellStyle name="Calculation 2 3 2 17 2 5" xfId="3077" xr:uid="{00000000-0005-0000-0000-0000070C0000}"/>
    <cellStyle name="Calculation 2 3 2 17 2 6" xfId="3078" xr:uid="{00000000-0005-0000-0000-0000080C0000}"/>
    <cellStyle name="Calculation 2 3 2 17 3" xfId="3079" xr:uid="{00000000-0005-0000-0000-0000090C0000}"/>
    <cellStyle name="Calculation 2 3 2 17 3 2" xfId="3080" xr:uid="{00000000-0005-0000-0000-00000A0C0000}"/>
    <cellStyle name="Calculation 2 3 2 17 3 3" xfId="3081" xr:uid="{00000000-0005-0000-0000-00000B0C0000}"/>
    <cellStyle name="Calculation 2 3 2 17 4" xfId="3082" xr:uid="{00000000-0005-0000-0000-00000C0C0000}"/>
    <cellStyle name="Calculation 2 3 2 17 4 2" xfId="3083" xr:uid="{00000000-0005-0000-0000-00000D0C0000}"/>
    <cellStyle name="Calculation 2 3 2 17 4 3" xfId="3084" xr:uid="{00000000-0005-0000-0000-00000E0C0000}"/>
    <cellStyle name="Calculation 2 3 2 17 5" xfId="3085" xr:uid="{00000000-0005-0000-0000-00000F0C0000}"/>
    <cellStyle name="Calculation 2 3 2 17 5 2" xfId="3086" xr:uid="{00000000-0005-0000-0000-0000100C0000}"/>
    <cellStyle name="Calculation 2 3 2 17 5 3" xfId="3087" xr:uid="{00000000-0005-0000-0000-0000110C0000}"/>
    <cellStyle name="Calculation 2 3 2 17 6" xfId="3088" xr:uid="{00000000-0005-0000-0000-0000120C0000}"/>
    <cellStyle name="Calculation 2 3 2 17 6 2" xfId="3089" xr:uid="{00000000-0005-0000-0000-0000130C0000}"/>
    <cellStyle name="Calculation 2 3 2 17 6 3" xfId="3090" xr:uid="{00000000-0005-0000-0000-0000140C0000}"/>
    <cellStyle name="Calculation 2 3 2 17 7" xfId="3091" xr:uid="{00000000-0005-0000-0000-0000150C0000}"/>
    <cellStyle name="Calculation 2 3 2 17 8" xfId="3092" xr:uid="{00000000-0005-0000-0000-0000160C0000}"/>
    <cellStyle name="Calculation 2 3 2 18" xfId="3093" xr:uid="{00000000-0005-0000-0000-0000170C0000}"/>
    <cellStyle name="Calculation 2 3 2 18 2" xfId="3094" xr:uid="{00000000-0005-0000-0000-0000180C0000}"/>
    <cellStyle name="Calculation 2 3 2 18 2 2" xfId="3095" xr:uid="{00000000-0005-0000-0000-0000190C0000}"/>
    <cellStyle name="Calculation 2 3 2 18 2 3" xfId="3096" xr:uid="{00000000-0005-0000-0000-00001A0C0000}"/>
    <cellStyle name="Calculation 2 3 2 18 2 4" xfId="3097" xr:uid="{00000000-0005-0000-0000-00001B0C0000}"/>
    <cellStyle name="Calculation 2 3 2 18 2 5" xfId="3098" xr:uid="{00000000-0005-0000-0000-00001C0C0000}"/>
    <cellStyle name="Calculation 2 3 2 18 2 6" xfId="3099" xr:uid="{00000000-0005-0000-0000-00001D0C0000}"/>
    <cellStyle name="Calculation 2 3 2 18 3" xfId="3100" xr:uid="{00000000-0005-0000-0000-00001E0C0000}"/>
    <cellStyle name="Calculation 2 3 2 18 3 2" xfId="3101" xr:uid="{00000000-0005-0000-0000-00001F0C0000}"/>
    <cellStyle name="Calculation 2 3 2 18 3 3" xfId="3102" xr:uid="{00000000-0005-0000-0000-0000200C0000}"/>
    <cellStyle name="Calculation 2 3 2 18 4" xfId="3103" xr:uid="{00000000-0005-0000-0000-0000210C0000}"/>
    <cellStyle name="Calculation 2 3 2 18 4 2" xfId="3104" xr:uid="{00000000-0005-0000-0000-0000220C0000}"/>
    <cellStyle name="Calculation 2 3 2 18 4 3" xfId="3105" xr:uid="{00000000-0005-0000-0000-0000230C0000}"/>
    <cellStyle name="Calculation 2 3 2 18 5" xfId="3106" xr:uid="{00000000-0005-0000-0000-0000240C0000}"/>
    <cellStyle name="Calculation 2 3 2 18 5 2" xfId="3107" xr:uid="{00000000-0005-0000-0000-0000250C0000}"/>
    <cellStyle name="Calculation 2 3 2 18 5 3" xfId="3108" xr:uid="{00000000-0005-0000-0000-0000260C0000}"/>
    <cellStyle name="Calculation 2 3 2 18 6" xfId="3109" xr:uid="{00000000-0005-0000-0000-0000270C0000}"/>
    <cellStyle name="Calculation 2 3 2 18 6 2" xfId="3110" xr:uid="{00000000-0005-0000-0000-0000280C0000}"/>
    <cellStyle name="Calculation 2 3 2 18 6 3" xfId="3111" xr:uid="{00000000-0005-0000-0000-0000290C0000}"/>
    <cellStyle name="Calculation 2 3 2 18 7" xfId="3112" xr:uid="{00000000-0005-0000-0000-00002A0C0000}"/>
    <cellStyle name="Calculation 2 3 2 18 8" xfId="3113" xr:uid="{00000000-0005-0000-0000-00002B0C0000}"/>
    <cellStyle name="Calculation 2 3 2 19" xfId="3114" xr:uid="{00000000-0005-0000-0000-00002C0C0000}"/>
    <cellStyle name="Calculation 2 3 2 19 2" xfId="3115" xr:uid="{00000000-0005-0000-0000-00002D0C0000}"/>
    <cellStyle name="Calculation 2 3 2 19 2 2" xfId="3116" xr:uid="{00000000-0005-0000-0000-00002E0C0000}"/>
    <cellStyle name="Calculation 2 3 2 19 2 3" xfId="3117" xr:uid="{00000000-0005-0000-0000-00002F0C0000}"/>
    <cellStyle name="Calculation 2 3 2 19 2 4" xfId="3118" xr:uid="{00000000-0005-0000-0000-0000300C0000}"/>
    <cellStyle name="Calculation 2 3 2 19 2 5" xfId="3119" xr:uid="{00000000-0005-0000-0000-0000310C0000}"/>
    <cellStyle name="Calculation 2 3 2 19 2 6" xfId="3120" xr:uid="{00000000-0005-0000-0000-0000320C0000}"/>
    <cellStyle name="Calculation 2 3 2 19 3" xfId="3121" xr:uid="{00000000-0005-0000-0000-0000330C0000}"/>
    <cellStyle name="Calculation 2 3 2 19 3 2" xfId="3122" xr:uid="{00000000-0005-0000-0000-0000340C0000}"/>
    <cellStyle name="Calculation 2 3 2 19 3 3" xfId="3123" xr:uid="{00000000-0005-0000-0000-0000350C0000}"/>
    <cellStyle name="Calculation 2 3 2 19 4" xfId="3124" xr:uid="{00000000-0005-0000-0000-0000360C0000}"/>
    <cellStyle name="Calculation 2 3 2 19 4 2" xfId="3125" xr:uid="{00000000-0005-0000-0000-0000370C0000}"/>
    <cellStyle name="Calculation 2 3 2 19 4 3" xfId="3126" xr:uid="{00000000-0005-0000-0000-0000380C0000}"/>
    <cellStyle name="Calculation 2 3 2 19 5" xfId="3127" xr:uid="{00000000-0005-0000-0000-0000390C0000}"/>
    <cellStyle name="Calculation 2 3 2 19 5 2" xfId="3128" xr:uid="{00000000-0005-0000-0000-00003A0C0000}"/>
    <cellStyle name="Calculation 2 3 2 19 5 3" xfId="3129" xr:uid="{00000000-0005-0000-0000-00003B0C0000}"/>
    <cellStyle name="Calculation 2 3 2 19 6" xfId="3130" xr:uid="{00000000-0005-0000-0000-00003C0C0000}"/>
    <cellStyle name="Calculation 2 3 2 19 6 2" xfId="3131" xr:uid="{00000000-0005-0000-0000-00003D0C0000}"/>
    <cellStyle name="Calculation 2 3 2 19 6 3" xfId="3132" xr:uid="{00000000-0005-0000-0000-00003E0C0000}"/>
    <cellStyle name="Calculation 2 3 2 19 7" xfId="3133" xr:uid="{00000000-0005-0000-0000-00003F0C0000}"/>
    <cellStyle name="Calculation 2 3 2 19 8" xfId="3134" xr:uid="{00000000-0005-0000-0000-0000400C0000}"/>
    <cellStyle name="Calculation 2 3 2 2" xfId="3135" xr:uid="{00000000-0005-0000-0000-0000410C0000}"/>
    <cellStyle name="Calculation 2 3 2 2 2" xfId="3136" xr:uid="{00000000-0005-0000-0000-0000420C0000}"/>
    <cellStyle name="Calculation 2 3 2 2 2 2" xfId="3137" xr:uid="{00000000-0005-0000-0000-0000430C0000}"/>
    <cellStyle name="Calculation 2 3 2 2 2 3" xfId="3138" xr:uid="{00000000-0005-0000-0000-0000440C0000}"/>
    <cellStyle name="Calculation 2 3 2 2 2 4" xfId="3139" xr:uid="{00000000-0005-0000-0000-0000450C0000}"/>
    <cellStyle name="Calculation 2 3 2 2 2 5" xfId="3140" xr:uid="{00000000-0005-0000-0000-0000460C0000}"/>
    <cellStyle name="Calculation 2 3 2 2 2 6" xfId="3141" xr:uid="{00000000-0005-0000-0000-0000470C0000}"/>
    <cellStyle name="Calculation 2 3 2 2 3" xfId="3142" xr:uid="{00000000-0005-0000-0000-0000480C0000}"/>
    <cellStyle name="Calculation 2 3 2 2 3 2" xfId="3143" xr:uid="{00000000-0005-0000-0000-0000490C0000}"/>
    <cellStyle name="Calculation 2 3 2 2 3 3" xfId="3144" xr:uid="{00000000-0005-0000-0000-00004A0C0000}"/>
    <cellStyle name="Calculation 2 3 2 2 4" xfId="3145" xr:uid="{00000000-0005-0000-0000-00004B0C0000}"/>
    <cellStyle name="Calculation 2 3 2 2 4 2" xfId="3146" xr:uid="{00000000-0005-0000-0000-00004C0C0000}"/>
    <cellStyle name="Calculation 2 3 2 2 4 3" xfId="3147" xr:uid="{00000000-0005-0000-0000-00004D0C0000}"/>
    <cellStyle name="Calculation 2 3 2 2 5" xfId="3148" xr:uid="{00000000-0005-0000-0000-00004E0C0000}"/>
    <cellStyle name="Calculation 2 3 2 2 5 2" xfId="3149" xr:uid="{00000000-0005-0000-0000-00004F0C0000}"/>
    <cellStyle name="Calculation 2 3 2 2 5 3" xfId="3150" xr:uid="{00000000-0005-0000-0000-0000500C0000}"/>
    <cellStyle name="Calculation 2 3 2 2 6" xfId="3151" xr:uid="{00000000-0005-0000-0000-0000510C0000}"/>
    <cellStyle name="Calculation 2 3 2 2 6 2" xfId="3152" xr:uid="{00000000-0005-0000-0000-0000520C0000}"/>
    <cellStyle name="Calculation 2 3 2 2 6 3" xfId="3153" xr:uid="{00000000-0005-0000-0000-0000530C0000}"/>
    <cellStyle name="Calculation 2 3 2 2 7" xfId="3154" xr:uid="{00000000-0005-0000-0000-0000540C0000}"/>
    <cellStyle name="Calculation 2 3 2 2 8" xfId="3155" xr:uid="{00000000-0005-0000-0000-0000550C0000}"/>
    <cellStyle name="Calculation 2 3 2 20" xfId="3156" xr:uid="{00000000-0005-0000-0000-0000560C0000}"/>
    <cellStyle name="Calculation 2 3 2 20 2" xfId="3157" xr:uid="{00000000-0005-0000-0000-0000570C0000}"/>
    <cellStyle name="Calculation 2 3 2 20 2 2" xfId="3158" xr:uid="{00000000-0005-0000-0000-0000580C0000}"/>
    <cellStyle name="Calculation 2 3 2 20 2 3" xfId="3159" xr:uid="{00000000-0005-0000-0000-0000590C0000}"/>
    <cellStyle name="Calculation 2 3 2 20 2 4" xfId="3160" xr:uid="{00000000-0005-0000-0000-00005A0C0000}"/>
    <cellStyle name="Calculation 2 3 2 20 2 5" xfId="3161" xr:uid="{00000000-0005-0000-0000-00005B0C0000}"/>
    <cellStyle name="Calculation 2 3 2 20 2 6" xfId="3162" xr:uid="{00000000-0005-0000-0000-00005C0C0000}"/>
    <cellStyle name="Calculation 2 3 2 20 3" xfId="3163" xr:uid="{00000000-0005-0000-0000-00005D0C0000}"/>
    <cellStyle name="Calculation 2 3 2 20 3 2" xfId="3164" xr:uid="{00000000-0005-0000-0000-00005E0C0000}"/>
    <cellStyle name="Calculation 2 3 2 20 3 3" xfId="3165" xr:uid="{00000000-0005-0000-0000-00005F0C0000}"/>
    <cellStyle name="Calculation 2 3 2 20 4" xfId="3166" xr:uid="{00000000-0005-0000-0000-0000600C0000}"/>
    <cellStyle name="Calculation 2 3 2 20 4 2" xfId="3167" xr:uid="{00000000-0005-0000-0000-0000610C0000}"/>
    <cellStyle name="Calculation 2 3 2 20 4 3" xfId="3168" xr:uid="{00000000-0005-0000-0000-0000620C0000}"/>
    <cellStyle name="Calculation 2 3 2 20 5" xfId="3169" xr:uid="{00000000-0005-0000-0000-0000630C0000}"/>
    <cellStyle name="Calculation 2 3 2 20 5 2" xfId="3170" xr:uid="{00000000-0005-0000-0000-0000640C0000}"/>
    <cellStyle name="Calculation 2 3 2 20 5 3" xfId="3171" xr:uid="{00000000-0005-0000-0000-0000650C0000}"/>
    <cellStyle name="Calculation 2 3 2 20 6" xfId="3172" xr:uid="{00000000-0005-0000-0000-0000660C0000}"/>
    <cellStyle name="Calculation 2 3 2 20 6 2" xfId="3173" xr:uid="{00000000-0005-0000-0000-0000670C0000}"/>
    <cellStyle name="Calculation 2 3 2 20 6 3" xfId="3174" xr:uid="{00000000-0005-0000-0000-0000680C0000}"/>
    <cellStyle name="Calculation 2 3 2 20 7" xfId="3175" xr:uid="{00000000-0005-0000-0000-0000690C0000}"/>
    <cellStyle name="Calculation 2 3 2 20 8" xfId="3176" xr:uid="{00000000-0005-0000-0000-00006A0C0000}"/>
    <cellStyle name="Calculation 2 3 2 21" xfId="3177" xr:uid="{00000000-0005-0000-0000-00006B0C0000}"/>
    <cellStyle name="Calculation 2 3 2 21 2" xfId="3178" xr:uid="{00000000-0005-0000-0000-00006C0C0000}"/>
    <cellStyle name="Calculation 2 3 2 21 2 2" xfId="3179" xr:uid="{00000000-0005-0000-0000-00006D0C0000}"/>
    <cellStyle name="Calculation 2 3 2 21 2 3" xfId="3180" xr:uid="{00000000-0005-0000-0000-00006E0C0000}"/>
    <cellStyle name="Calculation 2 3 2 21 2 4" xfId="3181" xr:uid="{00000000-0005-0000-0000-00006F0C0000}"/>
    <cellStyle name="Calculation 2 3 2 21 2 5" xfId="3182" xr:uid="{00000000-0005-0000-0000-0000700C0000}"/>
    <cellStyle name="Calculation 2 3 2 21 2 6" xfId="3183" xr:uid="{00000000-0005-0000-0000-0000710C0000}"/>
    <cellStyle name="Calculation 2 3 2 21 3" xfId="3184" xr:uid="{00000000-0005-0000-0000-0000720C0000}"/>
    <cellStyle name="Calculation 2 3 2 21 3 2" xfId="3185" xr:uid="{00000000-0005-0000-0000-0000730C0000}"/>
    <cellStyle name="Calculation 2 3 2 21 3 3" xfId="3186" xr:uid="{00000000-0005-0000-0000-0000740C0000}"/>
    <cellStyle name="Calculation 2 3 2 21 4" xfId="3187" xr:uid="{00000000-0005-0000-0000-0000750C0000}"/>
    <cellStyle name="Calculation 2 3 2 21 4 2" xfId="3188" xr:uid="{00000000-0005-0000-0000-0000760C0000}"/>
    <cellStyle name="Calculation 2 3 2 21 4 3" xfId="3189" xr:uid="{00000000-0005-0000-0000-0000770C0000}"/>
    <cellStyle name="Calculation 2 3 2 21 5" xfId="3190" xr:uid="{00000000-0005-0000-0000-0000780C0000}"/>
    <cellStyle name="Calculation 2 3 2 21 5 2" xfId="3191" xr:uid="{00000000-0005-0000-0000-0000790C0000}"/>
    <cellStyle name="Calculation 2 3 2 21 5 3" xfId="3192" xr:uid="{00000000-0005-0000-0000-00007A0C0000}"/>
    <cellStyle name="Calculation 2 3 2 21 6" xfId="3193" xr:uid="{00000000-0005-0000-0000-00007B0C0000}"/>
    <cellStyle name="Calculation 2 3 2 21 6 2" xfId="3194" xr:uid="{00000000-0005-0000-0000-00007C0C0000}"/>
    <cellStyle name="Calculation 2 3 2 21 6 3" xfId="3195" xr:uid="{00000000-0005-0000-0000-00007D0C0000}"/>
    <cellStyle name="Calculation 2 3 2 21 7" xfId="3196" xr:uid="{00000000-0005-0000-0000-00007E0C0000}"/>
    <cellStyle name="Calculation 2 3 2 21 8" xfId="3197" xr:uid="{00000000-0005-0000-0000-00007F0C0000}"/>
    <cellStyle name="Calculation 2 3 2 22" xfId="3198" xr:uid="{00000000-0005-0000-0000-0000800C0000}"/>
    <cellStyle name="Calculation 2 3 2 22 2" xfId="3199" xr:uid="{00000000-0005-0000-0000-0000810C0000}"/>
    <cellStyle name="Calculation 2 3 2 22 2 2" xfId="3200" xr:uid="{00000000-0005-0000-0000-0000820C0000}"/>
    <cellStyle name="Calculation 2 3 2 22 2 3" xfId="3201" xr:uid="{00000000-0005-0000-0000-0000830C0000}"/>
    <cellStyle name="Calculation 2 3 2 22 2 4" xfId="3202" xr:uid="{00000000-0005-0000-0000-0000840C0000}"/>
    <cellStyle name="Calculation 2 3 2 22 2 5" xfId="3203" xr:uid="{00000000-0005-0000-0000-0000850C0000}"/>
    <cellStyle name="Calculation 2 3 2 22 2 6" xfId="3204" xr:uid="{00000000-0005-0000-0000-0000860C0000}"/>
    <cellStyle name="Calculation 2 3 2 22 3" xfId="3205" xr:uid="{00000000-0005-0000-0000-0000870C0000}"/>
    <cellStyle name="Calculation 2 3 2 22 3 2" xfId="3206" xr:uid="{00000000-0005-0000-0000-0000880C0000}"/>
    <cellStyle name="Calculation 2 3 2 22 3 3" xfId="3207" xr:uid="{00000000-0005-0000-0000-0000890C0000}"/>
    <cellStyle name="Calculation 2 3 2 22 4" xfId="3208" xr:uid="{00000000-0005-0000-0000-00008A0C0000}"/>
    <cellStyle name="Calculation 2 3 2 22 4 2" xfId="3209" xr:uid="{00000000-0005-0000-0000-00008B0C0000}"/>
    <cellStyle name="Calculation 2 3 2 22 4 3" xfId="3210" xr:uid="{00000000-0005-0000-0000-00008C0C0000}"/>
    <cellStyle name="Calculation 2 3 2 22 5" xfId="3211" xr:uid="{00000000-0005-0000-0000-00008D0C0000}"/>
    <cellStyle name="Calculation 2 3 2 22 5 2" xfId="3212" xr:uid="{00000000-0005-0000-0000-00008E0C0000}"/>
    <cellStyle name="Calculation 2 3 2 22 5 3" xfId="3213" xr:uid="{00000000-0005-0000-0000-00008F0C0000}"/>
    <cellStyle name="Calculation 2 3 2 22 6" xfId="3214" xr:uid="{00000000-0005-0000-0000-0000900C0000}"/>
    <cellStyle name="Calculation 2 3 2 22 6 2" xfId="3215" xr:uid="{00000000-0005-0000-0000-0000910C0000}"/>
    <cellStyle name="Calculation 2 3 2 22 6 3" xfId="3216" xr:uid="{00000000-0005-0000-0000-0000920C0000}"/>
    <cellStyle name="Calculation 2 3 2 22 7" xfId="3217" xr:uid="{00000000-0005-0000-0000-0000930C0000}"/>
    <cellStyle name="Calculation 2 3 2 22 8" xfId="3218" xr:uid="{00000000-0005-0000-0000-0000940C0000}"/>
    <cellStyle name="Calculation 2 3 2 23" xfId="3219" xr:uid="{00000000-0005-0000-0000-0000950C0000}"/>
    <cellStyle name="Calculation 2 3 2 23 2" xfId="3220" xr:uid="{00000000-0005-0000-0000-0000960C0000}"/>
    <cellStyle name="Calculation 2 3 2 23 2 2" xfId="3221" xr:uid="{00000000-0005-0000-0000-0000970C0000}"/>
    <cellStyle name="Calculation 2 3 2 23 2 3" xfId="3222" xr:uid="{00000000-0005-0000-0000-0000980C0000}"/>
    <cellStyle name="Calculation 2 3 2 23 2 4" xfId="3223" xr:uid="{00000000-0005-0000-0000-0000990C0000}"/>
    <cellStyle name="Calculation 2 3 2 23 2 5" xfId="3224" xr:uid="{00000000-0005-0000-0000-00009A0C0000}"/>
    <cellStyle name="Calculation 2 3 2 23 2 6" xfId="3225" xr:uid="{00000000-0005-0000-0000-00009B0C0000}"/>
    <cellStyle name="Calculation 2 3 2 23 3" xfId="3226" xr:uid="{00000000-0005-0000-0000-00009C0C0000}"/>
    <cellStyle name="Calculation 2 3 2 23 3 2" xfId="3227" xr:uid="{00000000-0005-0000-0000-00009D0C0000}"/>
    <cellStyle name="Calculation 2 3 2 23 3 3" xfId="3228" xr:uid="{00000000-0005-0000-0000-00009E0C0000}"/>
    <cellStyle name="Calculation 2 3 2 23 4" xfId="3229" xr:uid="{00000000-0005-0000-0000-00009F0C0000}"/>
    <cellStyle name="Calculation 2 3 2 23 4 2" xfId="3230" xr:uid="{00000000-0005-0000-0000-0000A00C0000}"/>
    <cellStyle name="Calculation 2 3 2 23 4 3" xfId="3231" xr:uid="{00000000-0005-0000-0000-0000A10C0000}"/>
    <cellStyle name="Calculation 2 3 2 23 5" xfId="3232" xr:uid="{00000000-0005-0000-0000-0000A20C0000}"/>
    <cellStyle name="Calculation 2 3 2 23 5 2" xfId="3233" xr:uid="{00000000-0005-0000-0000-0000A30C0000}"/>
    <cellStyle name="Calculation 2 3 2 23 5 3" xfId="3234" xr:uid="{00000000-0005-0000-0000-0000A40C0000}"/>
    <cellStyle name="Calculation 2 3 2 23 6" xfId="3235" xr:uid="{00000000-0005-0000-0000-0000A50C0000}"/>
    <cellStyle name="Calculation 2 3 2 23 6 2" xfId="3236" xr:uid="{00000000-0005-0000-0000-0000A60C0000}"/>
    <cellStyle name="Calculation 2 3 2 23 6 3" xfId="3237" xr:uid="{00000000-0005-0000-0000-0000A70C0000}"/>
    <cellStyle name="Calculation 2 3 2 23 7" xfId="3238" xr:uid="{00000000-0005-0000-0000-0000A80C0000}"/>
    <cellStyle name="Calculation 2 3 2 23 8" xfId="3239" xr:uid="{00000000-0005-0000-0000-0000A90C0000}"/>
    <cellStyle name="Calculation 2 3 2 24" xfId="3240" xr:uid="{00000000-0005-0000-0000-0000AA0C0000}"/>
    <cellStyle name="Calculation 2 3 2 24 2" xfId="3241" xr:uid="{00000000-0005-0000-0000-0000AB0C0000}"/>
    <cellStyle name="Calculation 2 3 2 24 2 2" xfId="3242" xr:uid="{00000000-0005-0000-0000-0000AC0C0000}"/>
    <cellStyle name="Calculation 2 3 2 24 2 3" xfId="3243" xr:uid="{00000000-0005-0000-0000-0000AD0C0000}"/>
    <cellStyle name="Calculation 2 3 2 24 2 4" xfId="3244" xr:uid="{00000000-0005-0000-0000-0000AE0C0000}"/>
    <cellStyle name="Calculation 2 3 2 24 2 5" xfId="3245" xr:uid="{00000000-0005-0000-0000-0000AF0C0000}"/>
    <cellStyle name="Calculation 2 3 2 24 2 6" xfId="3246" xr:uid="{00000000-0005-0000-0000-0000B00C0000}"/>
    <cellStyle name="Calculation 2 3 2 24 3" xfId="3247" xr:uid="{00000000-0005-0000-0000-0000B10C0000}"/>
    <cellStyle name="Calculation 2 3 2 24 3 2" xfId="3248" xr:uid="{00000000-0005-0000-0000-0000B20C0000}"/>
    <cellStyle name="Calculation 2 3 2 24 3 3" xfId="3249" xr:uid="{00000000-0005-0000-0000-0000B30C0000}"/>
    <cellStyle name="Calculation 2 3 2 24 4" xfId="3250" xr:uid="{00000000-0005-0000-0000-0000B40C0000}"/>
    <cellStyle name="Calculation 2 3 2 24 4 2" xfId="3251" xr:uid="{00000000-0005-0000-0000-0000B50C0000}"/>
    <cellStyle name="Calculation 2 3 2 24 4 3" xfId="3252" xr:uid="{00000000-0005-0000-0000-0000B60C0000}"/>
    <cellStyle name="Calculation 2 3 2 24 5" xfId="3253" xr:uid="{00000000-0005-0000-0000-0000B70C0000}"/>
    <cellStyle name="Calculation 2 3 2 24 5 2" xfId="3254" xr:uid="{00000000-0005-0000-0000-0000B80C0000}"/>
    <cellStyle name="Calculation 2 3 2 24 5 3" xfId="3255" xr:uid="{00000000-0005-0000-0000-0000B90C0000}"/>
    <cellStyle name="Calculation 2 3 2 24 6" xfId="3256" xr:uid="{00000000-0005-0000-0000-0000BA0C0000}"/>
    <cellStyle name="Calculation 2 3 2 24 6 2" xfId="3257" xr:uid="{00000000-0005-0000-0000-0000BB0C0000}"/>
    <cellStyle name="Calculation 2 3 2 24 6 3" xfId="3258" xr:uid="{00000000-0005-0000-0000-0000BC0C0000}"/>
    <cellStyle name="Calculation 2 3 2 24 7" xfId="3259" xr:uid="{00000000-0005-0000-0000-0000BD0C0000}"/>
    <cellStyle name="Calculation 2 3 2 24 8" xfId="3260" xr:uid="{00000000-0005-0000-0000-0000BE0C0000}"/>
    <cellStyle name="Calculation 2 3 2 25" xfId="3261" xr:uid="{00000000-0005-0000-0000-0000BF0C0000}"/>
    <cellStyle name="Calculation 2 3 2 25 2" xfId="3262" xr:uid="{00000000-0005-0000-0000-0000C00C0000}"/>
    <cellStyle name="Calculation 2 3 2 25 2 2" xfId="3263" xr:uid="{00000000-0005-0000-0000-0000C10C0000}"/>
    <cellStyle name="Calculation 2 3 2 25 2 3" xfId="3264" xr:uid="{00000000-0005-0000-0000-0000C20C0000}"/>
    <cellStyle name="Calculation 2 3 2 25 2 4" xfId="3265" xr:uid="{00000000-0005-0000-0000-0000C30C0000}"/>
    <cellStyle name="Calculation 2 3 2 25 2 5" xfId="3266" xr:uid="{00000000-0005-0000-0000-0000C40C0000}"/>
    <cellStyle name="Calculation 2 3 2 25 2 6" xfId="3267" xr:uid="{00000000-0005-0000-0000-0000C50C0000}"/>
    <cellStyle name="Calculation 2 3 2 25 3" xfId="3268" xr:uid="{00000000-0005-0000-0000-0000C60C0000}"/>
    <cellStyle name="Calculation 2 3 2 25 3 2" xfId="3269" xr:uid="{00000000-0005-0000-0000-0000C70C0000}"/>
    <cellStyle name="Calculation 2 3 2 25 3 3" xfId="3270" xr:uid="{00000000-0005-0000-0000-0000C80C0000}"/>
    <cellStyle name="Calculation 2 3 2 25 4" xfId="3271" xr:uid="{00000000-0005-0000-0000-0000C90C0000}"/>
    <cellStyle name="Calculation 2 3 2 25 4 2" xfId="3272" xr:uid="{00000000-0005-0000-0000-0000CA0C0000}"/>
    <cellStyle name="Calculation 2 3 2 25 4 3" xfId="3273" xr:uid="{00000000-0005-0000-0000-0000CB0C0000}"/>
    <cellStyle name="Calculation 2 3 2 25 5" xfId="3274" xr:uid="{00000000-0005-0000-0000-0000CC0C0000}"/>
    <cellStyle name="Calculation 2 3 2 25 5 2" xfId="3275" xr:uid="{00000000-0005-0000-0000-0000CD0C0000}"/>
    <cellStyle name="Calculation 2 3 2 25 5 3" xfId="3276" xr:uid="{00000000-0005-0000-0000-0000CE0C0000}"/>
    <cellStyle name="Calculation 2 3 2 25 6" xfId="3277" xr:uid="{00000000-0005-0000-0000-0000CF0C0000}"/>
    <cellStyle name="Calculation 2 3 2 25 6 2" xfId="3278" xr:uid="{00000000-0005-0000-0000-0000D00C0000}"/>
    <cellStyle name="Calculation 2 3 2 25 6 3" xfId="3279" xr:uid="{00000000-0005-0000-0000-0000D10C0000}"/>
    <cellStyle name="Calculation 2 3 2 25 7" xfId="3280" xr:uid="{00000000-0005-0000-0000-0000D20C0000}"/>
    <cellStyle name="Calculation 2 3 2 25 8" xfId="3281" xr:uid="{00000000-0005-0000-0000-0000D30C0000}"/>
    <cellStyle name="Calculation 2 3 2 26" xfId="3282" xr:uid="{00000000-0005-0000-0000-0000D40C0000}"/>
    <cellStyle name="Calculation 2 3 2 26 2" xfId="3283" xr:uid="{00000000-0005-0000-0000-0000D50C0000}"/>
    <cellStyle name="Calculation 2 3 2 26 2 2" xfId="3284" xr:uid="{00000000-0005-0000-0000-0000D60C0000}"/>
    <cellStyle name="Calculation 2 3 2 26 2 3" xfId="3285" xr:uid="{00000000-0005-0000-0000-0000D70C0000}"/>
    <cellStyle name="Calculation 2 3 2 26 2 4" xfId="3286" xr:uid="{00000000-0005-0000-0000-0000D80C0000}"/>
    <cellStyle name="Calculation 2 3 2 26 2 5" xfId="3287" xr:uid="{00000000-0005-0000-0000-0000D90C0000}"/>
    <cellStyle name="Calculation 2 3 2 26 2 6" xfId="3288" xr:uid="{00000000-0005-0000-0000-0000DA0C0000}"/>
    <cellStyle name="Calculation 2 3 2 26 3" xfId="3289" xr:uid="{00000000-0005-0000-0000-0000DB0C0000}"/>
    <cellStyle name="Calculation 2 3 2 26 3 2" xfId="3290" xr:uid="{00000000-0005-0000-0000-0000DC0C0000}"/>
    <cellStyle name="Calculation 2 3 2 26 3 3" xfId="3291" xr:uid="{00000000-0005-0000-0000-0000DD0C0000}"/>
    <cellStyle name="Calculation 2 3 2 26 4" xfId="3292" xr:uid="{00000000-0005-0000-0000-0000DE0C0000}"/>
    <cellStyle name="Calculation 2 3 2 26 4 2" xfId="3293" xr:uid="{00000000-0005-0000-0000-0000DF0C0000}"/>
    <cellStyle name="Calculation 2 3 2 26 4 3" xfId="3294" xr:uid="{00000000-0005-0000-0000-0000E00C0000}"/>
    <cellStyle name="Calculation 2 3 2 26 5" xfId="3295" xr:uid="{00000000-0005-0000-0000-0000E10C0000}"/>
    <cellStyle name="Calculation 2 3 2 26 5 2" xfId="3296" xr:uid="{00000000-0005-0000-0000-0000E20C0000}"/>
    <cellStyle name="Calculation 2 3 2 26 5 3" xfId="3297" xr:uid="{00000000-0005-0000-0000-0000E30C0000}"/>
    <cellStyle name="Calculation 2 3 2 26 6" xfId="3298" xr:uid="{00000000-0005-0000-0000-0000E40C0000}"/>
    <cellStyle name="Calculation 2 3 2 26 6 2" xfId="3299" xr:uid="{00000000-0005-0000-0000-0000E50C0000}"/>
    <cellStyle name="Calculation 2 3 2 26 6 3" xfId="3300" xr:uid="{00000000-0005-0000-0000-0000E60C0000}"/>
    <cellStyle name="Calculation 2 3 2 26 7" xfId="3301" xr:uid="{00000000-0005-0000-0000-0000E70C0000}"/>
    <cellStyle name="Calculation 2 3 2 26 8" xfId="3302" xr:uid="{00000000-0005-0000-0000-0000E80C0000}"/>
    <cellStyle name="Calculation 2 3 2 27" xfId="3303" xr:uid="{00000000-0005-0000-0000-0000E90C0000}"/>
    <cellStyle name="Calculation 2 3 2 27 2" xfId="3304" xr:uid="{00000000-0005-0000-0000-0000EA0C0000}"/>
    <cellStyle name="Calculation 2 3 2 27 2 2" xfId="3305" xr:uid="{00000000-0005-0000-0000-0000EB0C0000}"/>
    <cellStyle name="Calculation 2 3 2 27 2 3" xfId="3306" xr:uid="{00000000-0005-0000-0000-0000EC0C0000}"/>
    <cellStyle name="Calculation 2 3 2 27 2 4" xfId="3307" xr:uid="{00000000-0005-0000-0000-0000ED0C0000}"/>
    <cellStyle name="Calculation 2 3 2 27 2 5" xfId="3308" xr:uid="{00000000-0005-0000-0000-0000EE0C0000}"/>
    <cellStyle name="Calculation 2 3 2 27 2 6" xfId="3309" xr:uid="{00000000-0005-0000-0000-0000EF0C0000}"/>
    <cellStyle name="Calculation 2 3 2 27 3" xfId="3310" xr:uid="{00000000-0005-0000-0000-0000F00C0000}"/>
    <cellStyle name="Calculation 2 3 2 27 3 2" xfId="3311" xr:uid="{00000000-0005-0000-0000-0000F10C0000}"/>
    <cellStyle name="Calculation 2 3 2 27 3 3" xfId="3312" xr:uid="{00000000-0005-0000-0000-0000F20C0000}"/>
    <cellStyle name="Calculation 2 3 2 27 4" xfId="3313" xr:uid="{00000000-0005-0000-0000-0000F30C0000}"/>
    <cellStyle name="Calculation 2 3 2 27 4 2" xfId="3314" xr:uid="{00000000-0005-0000-0000-0000F40C0000}"/>
    <cellStyle name="Calculation 2 3 2 27 4 3" xfId="3315" xr:uid="{00000000-0005-0000-0000-0000F50C0000}"/>
    <cellStyle name="Calculation 2 3 2 27 5" xfId="3316" xr:uid="{00000000-0005-0000-0000-0000F60C0000}"/>
    <cellStyle name="Calculation 2 3 2 27 5 2" xfId="3317" xr:uid="{00000000-0005-0000-0000-0000F70C0000}"/>
    <cellStyle name="Calculation 2 3 2 27 5 3" xfId="3318" xr:uid="{00000000-0005-0000-0000-0000F80C0000}"/>
    <cellStyle name="Calculation 2 3 2 27 6" xfId="3319" xr:uid="{00000000-0005-0000-0000-0000F90C0000}"/>
    <cellStyle name="Calculation 2 3 2 27 6 2" xfId="3320" xr:uid="{00000000-0005-0000-0000-0000FA0C0000}"/>
    <cellStyle name="Calculation 2 3 2 27 6 3" xfId="3321" xr:uid="{00000000-0005-0000-0000-0000FB0C0000}"/>
    <cellStyle name="Calculation 2 3 2 27 7" xfId="3322" xr:uid="{00000000-0005-0000-0000-0000FC0C0000}"/>
    <cellStyle name="Calculation 2 3 2 27 8" xfId="3323" xr:uid="{00000000-0005-0000-0000-0000FD0C0000}"/>
    <cellStyle name="Calculation 2 3 2 28" xfId="3324" xr:uid="{00000000-0005-0000-0000-0000FE0C0000}"/>
    <cellStyle name="Calculation 2 3 2 28 2" xfId="3325" xr:uid="{00000000-0005-0000-0000-0000FF0C0000}"/>
    <cellStyle name="Calculation 2 3 2 28 2 2" xfId="3326" xr:uid="{00000000-0005-0000-0000-0000000D0000}"/>
    <cellStyle name="Calculation 2 3 2 28 2 3" xfId="3327" xr:uid="{00000000-0005-0000-0000-0000010D0000}"/>
    <cellStyle name="Calculation 2 3 2 28 2 4" xfId="3328" xr:uid="{00000000-0005-0000-0000-0000020D0000}"/>
    <cellStyle name="Calculation 2 3 2 28 2 5" xfId="3329" xr:uid="{00000000-0005-0000-0000-0000030D0000}"/>
    <cellStyle name="Calculation 2 3 2 28 2 6" xfId="3330" xr:uid="{00000000-0005-0000-0000-0000040D0000}"/>
    <cellStyle name="Calculation 2 3 2 28 3" xfId="3331" xr:uid="{00000000-0005-0000-0000-0000050D0000}"/>
    <cellStyle name="Calculation 2 3 2 28 3 2" xfId="3332" xr:uid="{00000000-0005-0000-0000-0000060D0000}"/>
    <cellStyle name="Calculation 2 3 2 28 3 3" xfId="3333" xr:uid="{00000000-0005-0000-0000-0000070D0000}"/>
    <cellStyle name="Calculation 2 3 2 28 4" xfId="3334" xr:uid="{00000000-0005-0000-0000-0000080D0000}"/>
    <cellStyle name="Calculation 2 3 2 28 4 2" xfId="3335" xr:uid="{00000000-0005-0000-0000-0000090D0000}"/>
    <cellStyle name="Calculation 2 3 2 28 4 3" xfId="3336" xr:uid="{00000000-0005-0000-0000-00000A0D0000}"/>
    <cellStyle name="Calculation 2 3 2 28 5" xfId="3337" xr:uid="{00000000-0005-0000-0000-00000B0D0000}"/>
    <cellStyle name="Calculation 2 3 2 28 5 2" xfId="3338" xr:uid="{00000000-0005-0000-0000-00000C0D0000}"/>
    <cellStyle name="Calculation 2 3 2 28 5 3" xfId="3339" xr:uid="{00000000-0005-0000-0000-00000D0D0000}"/>
    <cellStyle name="Calculation 2 3 2 28 6" xfId="3340" xr:uid="{00000000-0005-0000-0000-00000E0D0000}"/>
    <cellStyle name="Calculation 2 3 2 28 6 2" xfId="3341" xr:uid="{00000000-0005-0000-0000-00000F0D0000}"/>
    <cellStyle name="Calculation 2 3 2 28 6 3" xfId="3342" xr:uid="{00000000-0005-0000-0000-0000100D0000}"/>
    <cellStyle name="Calculation 2 3 2 28 7" xfId="3343" xr:uid="{00000000-0005-0000-0000-0000110D0000}"/>
    <cellStyle name="Calculation 2 3 2 28 8" xfId="3344" xr:uid="{00000000-0005-0000-0000-0000120D0000}"/>
    <cellStyle name="Calculation 2 3 2 29" xfId="3345" xr:uid="{00000000-0005-0000-0000-0000130D0000}"/>
    <cellStyle name="Calculation 2 3 2 29 2" xfId="3346" xr:uid="{00000000-0005-0000-0000-0000140D0000}"/>
    <cellStyle name="Calculation 2 3 2 29 2 2" xfId="3347" xr:uid="{00000000-0005-0000-0000-0000150D0000}"/>
    <cellStyle name="Calculation 2 3 2 29 2 3" xfId="3348" xr:uid="{00000000-0005-0000-0000-0000160D0000}"/>
    <cellStyle name="Calculation 2 3 2 29 2 4" xfId="3349" xr:uid="{00000000-0005-0000-0000-0000170D0000}"/>
    <cellStyle name="Calculation 2 3 2 29 2 5" xfId="3350" xr:uid="{00000000-0005-0000-0000-0000180D0000}"/>
    <cellStyle name="Calculation 2 3 2 29 2 6" xfId="3351" xr:uid="{00000000-0005-0000-0000-0000190D0000}"/>
    <cellStyle name="Calculation 2 3 2 29 3" xfId="3352" xr:uid="{00000000-0005-0000-0000-00001A0D0000}"/>
    <cellStyle name="Calculation 2 3 2 29 3 2" xfId="3353" xr:uid="{00000000-0005-0000-0000-00001B0D0000}"/>
    <cellStyle name="Calculation 2 3 2 29 3 3" xfId="3354" xr:uid="{00000000-0005-0000-0000-00001C0D0000}"/>
    <cellStyle name="Calculation 2 3 2 29 4" xfId="3355" xr:uid="{00000000-0005-0000-0000-00001D0D0000}"/>
    <cellStyle name="Calculation 2 3 2 29 4 2" xfId="3356" xr:uid="{00000000-0005-0000-0000-00001E0D0000}"/>
    <cellStyle name="Calculation 2 3 2 29 4 3" xfId="3357" xr:uid="{00000000-0005-0000-0000-00001F0D0000}"/>
    <cellStyle name="Calculation 2 3 2 29 5" xfId="3358" xr:uid="{00000000-0005-0000-0000-0000200D0000}"/>
    <cellStyle name="Calculation 2 3 2 29 5 2" xfId="3359" xr:uid="{00000000-0005-0000-0000-0000210D0000}"/>
    <cellStyle name="Calculation 2 3 2 29 5 3" xfId="3360" xr:uid="{00000000-0005-0000-0000-0000220D0000}"/>
    <cellStyle name="Calculation 2 3 2 29 6" xfId="3361" xr:uid="{00000000-0005-0000-0000-0000230D0000}"/>
    <cellStyle name="Calculation 2 3 2 29 6 2" xfId="3362" xr:uid="{00000000-0005-0000-0000-0000240D0000}"/>
    <cellStyle name="Calculation 2 3 2 29 6 3" xfId="3363" xr:uid="{00000000-0005-0000-0000-0000250D0000}"/>
    <cellStyle name="Calculation 2 3 2 29 7" xfId="3364" xr:uid="{00000000-0005-0000-0000-0000260D0000}"/>
    <cellStyle name="Calculation 2 3 2 29 8" xfId="3365" xr:uid="{00000000-0005-0000-0000-0000270D0000}"/>
    <cellStyle name="Calculation 2 3 2 3" xfId="3366" xr:uid="{00000000-0005-0000-0000-0000280D0000}"/>
    <cellStyle name="Calculation 2 3 2 3 2" xfId="3367" xr:uid="{00000000-0005-0000-0000-0000290D0000}"/>
    <cellStyle name="Calculation 2 3 2 3 2 2" xfId="3368" xr:uid="{00000000-0005-0000-0000-00002A0D0000}"/>
    <cellStyle name="Calculation 2 3 2 3 2 3" xfId="3369" xr:uid="{00000000-0005-0000-0000-00002B0D0000}"/>
    <cellStyle name="Calculation 2 3 2 3 2 4" xfId="3370" xr:uid="{00000000-0005-0000-0000-00002C0D0000}"/>
    <cellStyle name="Calculation 2 3 2 3 2 5" xfId="3371" xr:uid="{00000000-0005-0000-0000-00002D0D0000}"/>
    <cellStyle name="Calculation 2 3 2 3 2 6" xfId="3372" xr:uid="{00000000-0005-0000-0000-00002E0D0000}"/>
    <cellStyle name="Calculation 2 3 2 3 3" xfId="3373" xr:uid="{00000000-0005-0000-0000-00002F0D0000}"/>
    <cellStyle name="Calculation 2 3 2 3 3 2" xfId="3374" xr:uid="{00000000-0005-0000-0000-0000300D0000}"/>
    <cellStyle name="Calculation 2 3 2 3 3 3" xfId="3375" xr:uid="{00000000-0005-0000-0000-0000310D0000}"/>
    <cellStyle name="Calculation 2 3 2 3 4" xfId="3376" xr:uid="{00000000-0005-0000-0000-0000320D0000}"/>
    <cellStyle name="Calculation 2 3 2 3 4 2" xfId="3377" xr:uid="{00000000-0005-0000-0000-0000330D0000}"/>
    <cellStyle name="Calculation 2 3 2 3 4 3" xfId="3378" xr:uid="{00000000-0005-0000-0000-0000340D0000}"/>
    <cellStyle name="Calculation 2 3 2 3 5" xfId="3379" xr:uid="{00000000-0005-0000-0000-0000350D0000}"/>
    <cellStyle name="Calculation 2 3 2 3 5 2" xfId="3380" xr:uid="{00000000-0005-0000-0000-0000360D0000}"/>
    <cellStyle name="Calculation 2 3 2 3 5 3" xfId="3381" xr:uid="{00000000-0005-0000-0000-0000370D0000}"/>
    <cellStyle name="Calculation 2 3 2 3 6" xfId="3382" xr:uid="{00000000-0005-0000-0000-0000380D0000}"/>
    <cellStyle name="Calculation 2 3 2 3 6 2" xfId="3383" xr:uid="{00000000-0005-0000-0000-0000390D0000}"/>
    <cellStyle name="Calculation 2 3 2 3 6 3" xfId="3384" xr:uid="{00000000-0005-0000-0000-00003A0D0000}"/>
    <cellStyle name="Calculation 2 3 2 3 7" xfId="3385" xr:uid="{00000000-0005-0000-0000-00003B0D0000}"/>
    <cellStyle name="Calculation 2 3 2 3 8" xfId="3386" xr:uid="{00000000-0005-0000-0000-00003C0D0000}"/>
    <cellStyle name="Calculation 2 3 2 30" xfId="3387" xr:uid="{00000000-0005-0000-0000-00003D0D0000}"/>
    <cellStyle name="Calculation 2 3 2 30 2" xfId="3388" xr:uid="{00000000-0005-0000-0000-00003E0D0000}"/>
    <cellStyle name="Calculation 2 3 2 30 2 2" xfId="3389" xr:uid="{00000000-0005-0000-0000-00003F0D0000}"/>
    <cellStyle name="Calculation 2 3 2 30 2 3" xfId="3390" xr:uid="{00000000-0005-0000-0000-0000400D0000}"/>
    <cellStyle name="Calculation 2 3 2 30 2 4" xfId="3391" xr:uid="{00000000-0005-0000-0000-0000410D0000}"/>
    <cellStyle name="Calculation 2 3 2 30 2 5" xfId="3392" xr:uid="{00000000-0005-0000-0000-0000420D0000}"/>
    <cellStyle name="Calculation 2 3 2 30 2 6" xfId="3393" xr:uid="{00000000-0005-0000-0000-0000430D0000}"/>
    <cellStyle name="Calculation 2 3 2 30 3" xfId="3394" xr:uid="{00000000-0005-0000-0000-0000440D0000}"/>
    <cellStyle name="Calculation 2 3 2 30 3 2" xfId="3395" xr:uid="{00000000-0005-0000-0000-0000450D0000}"/>
    <cellStyle name="Calculation 2 3 2 30 3 3" xfId="3396" xr:uid="{00000000-0005-0000-0000-0000460D0000}"/>
    <cellStyle name="Calculation 2 3 2 30 4" xfId="3397" xr:uid="{00000000-0005-0000-0000-0000470D0000}"/>
    <cellStyle name="Calculation 2 3 2 30 4 2" xfId="3398" xr:uid="{00000000-0005-0000-0000-0000480D0000}"/>
    <cellStyle name="Calculation 2 3 2 30 4 3" xfId="3399" xr:uid="{00000000-0005-0000-0000-0000490D0000}"/>
    <cellStyle name="Calculation 2 3 2 30 5" xfId="3400" xr:uid="{00000000-0005-0000-0000-00004A0D0000}"/>
    <cellStyle name="Calculation 2 3 2 30 5 2" xfId="3401" xr:uid="{00000000-0005-0000-0000-00004B0D0000}"/>
    <cellStyle name="Calculation 2 3 2 30 5 3" xfId="3402" xr:uid="{00000000-0005-0000-0000-00004C0D0000}"/>
    <cellStyle name="Calculation 2 3 2 30 6" xfId="3403" xr:uid="{00000000-0005-0000-0000-00004D0D0000}"/>
    <cellStyle name="Calculation 2 3 2 30 6 2" xfId="3404" xr:uid="{00000000-0005-0000-0000-00004E0D0000}"/>
    <cellStyle name="Calculation 2 3 2 30 6 3" xfId="3405" xr:uid="{00000000-0005-0000-0000-00004F0D0000}"/>
    <cellStyle name="Calculation 2 3 2 30 7" xfId="3406" xr:uid="{00000000-0005-0000-0000-0000500D0000}"/>
    <cellStyle name="Calculation 2 3 2 30 8" xfId="3407" xr:uid="{00000000-0005-0000-0000-0000510D0000}"/>
    <cellStyle name="Calculation 2 3 2 31" xfId="3408" xr:uid="{00000000-0005-0000-0000-0000520D0000}"/>
    <cellStyle name="Calculation 2 3 2 31 2" xfId="3409" xr:uid="{00000000-0005-0000-0000-0000530D0000}"/>
    <cellStyle name="Calculation 2 3 2 31 2 2" xfId="3410" xr:uid="{00000000-0005-0000-0000-0000540D0000}"/>
    <cellStyle name="Calculation 2 3 2 31 2 3" xfId="3411" xr:uid="{00000000-0005-0000-0000-0000550D0000}"/>
    <cellStyle name="Calculation 2 3 2 31 2 4" xfId="3412" xr:uid="{00000000-0005-0000-0000-0000560D0000}"/>
    <cellStyle name="Calculation 2 3 2 31 2 5" xfId="3413" xr:uid="{00000000-0005-0000-0000-0000570D0000}"/>
    <cellStyle name="Calculation 2 3 2 31 2 6" xfId="3414" xr:uid="{00000000-0005-0000-0000-0000580D0000}"/>
    <cellStyle name="Calculation 2 3 2 31 3" xfId="3415" xr:uid="{00000000-0005-0000-0000-0000590D0000}"/>
    <cellStyle name="Calculation 2 3 2 31 3 2" xfId="3416" xr:uid="{00000000-0005-0000-0000-00005A0D0000}"/>
    <cellStyle name="Calculation 2 3 2 31 3 3" xfId="3417" xr:uid="{00000000-0005-0000-0000-00005B0D0000}"/>
    <cellStyle name="Calculation 2 3 2 31 4" xfId="3418" xr:uid="{00000000-0005-0000-0000-00005C0D0000}"/>
    <cellStyle name="Calculation 2 3 2 31 4 2" xfId="3419" xr:uid="{00000000-0005-0000-0000-00005D0D0000}"/>
    <cellStyle name="Calculation 2 3 2 31 4 3" xfId="3420" xr:uid="{00000000-0005-0000-0000-00005E0D0000}"/>
    <cellStyle name="Calculation 2 3 2 31 5" xfId="3421" xr:uid="{00000000-0005-0000-0000-00005F0D0000}"/>
    <cellStyle name="Calculation 2 3 2 31 5 2" xfId="3422" xr:uid="{00000000-0005-0000-0000-0000600D0000}"/>
    <cellStyle name="Calculation 2 3 2 31 5 3" xfId="3423" xr:uid="{00000000-0005-0000-0000-0000610D0000}"/>
    <cellStyle name="Calculation 2 3 2 31 6" xfId="3424" xr:uid="{00000000-0005-0000-0000-0000620D0000}"/>
    <cellStyle name="Calculation 2 3 2 31 6 2" xfId="3425" xr:uid="{00000000-0005-0000-0000-0000630D0000}"/>
    <cellStyle name="Calculation 2 3 2 31 6 3" xfId="3426" xr:uid="{00000000-0005-0000-0000-0000640D0000}"/>
    <cellStyle name="Calculation 2 3 2 31 7" xfId="3427" xr:uid="{00000000-0005-0000-0000-0000650D0000}"/>
    <cellStyle name="Calculation 2 3 2 31 8" xfId="3428" xr:uid="{00000000-0005-0000-0000-0000660D0000}"/>
    <cellStyle name="Calculation 2 3 2 32" xfId="3429" xr:uid="{00000000-0005-0000-0000-0000670D0000}"/>
    <cellStyle name="Calculation 2 3 2 32 2" xfId="3430" xr:uid="{00000000-0005-0000-0000-0000680D0000}"/>
    <cellStyle name="Calculation 2 3 2 32 2 2" xfId="3431" xr:uid="{00000000-0005-0000-0000-0000690D0000}"/>
    <cellStyle name="Calculation 2 3 2 32 2 3" xfId="3432" xr:uid="{00000000-0005-0000-0000-00006A0D0000}"/>
    <cellStyle name="Calculation 2 3 2 32 2 4" xfId="3433" xr:uid="{00000000-0005-0000-0000-00006B0D0000}"/>
    <cellStyle name="Calculation 2 3 2 32 2 5" xfId="3434" xr:uid="{00000000-0005-0000-0000-00006C0D0000}"/>
    <cellStyle name="Calculation 2 3 2 32 2 6" xfId="3435" xr:uid="{00000000-0005-0000-0000-00006D0D0000}"/>
    <cellStyle name="Calculation 2 3 2 32 3" xfId="3436" xr:uid="{00000000-0005-0000-0000-00006E0D0000}"/>
    <cellStyle name="Calculation 2 3 2 32 3 2" xfId="3437" xr:uid="{00000000-0005-0000-0000-00006F0D0000}"/>
    <cellStyle name="Calculation 2 3 2 32 3 3" xfId="3438" xr:uid="{00000000-0005-0000-0000-0000700D0000}"/>
    <cellStyle name="Calculation 2 3 2 32 4" xfId="3439" xr:uid="{00000000-0005-0000-0000-0000710D0000}"/>
    <cellStyle name="Calculation 2 3 2 32 4 2" xfId="3440" xr:uid="{00000000-0005-0000-0000-0000720D0000}"/>
    <cellStyle name="Calculation 2 3 2 32 4 3" xfId="3441" xr:uid="{00000000-0005-0000-0000-0000730D0000}"/>
    <cellStyle name="Calculation 2 3 2 32 5" xfId="3442" xr:uid="{00000000-0005-0000-0000-0000740D0000}"/>
    <cellStyle name="Calculation 2 3 2 32 5 2" xfId="3443" xr:uid="{00000000-0005-0000-0000-0000750D0000}"/>
    <cellStyle name="Calculation 2 3 2 32 5 3" xfId="3444" xr:uid="{00000000-0005-0000-0000-0000760D0000}"/>
    <cellStyle name="Calculation 2 3 2 32 6" xfId="3445" xr:uid="{00000000-0005-0000-0000-0000770D0000}"/>
    <cellStyle name="Calculation 2 3 2 32 6 2" xfId="3446" xr:uid="{00000000-0005-0000-0000-0000780D0000}"/>
    <cellStyle name="Calculation 2 3 2 32 6 3" xfId="3447" xr:uid="{00000000-0005-0000-0000-0000790D0000}"/>
    <cellStyle name="Calculation 2 3 2 32 7" xfId="3448" xr:uid="{00000000-0005-0000-0000-00007A0D0000}"/>
    <cellStyle name="Calculation 2 3 2 32 8" xfId="3449" xr:uid="{00000000-0005-0000-0000-00007B0D0000}"/>
    <cellStyle name="Calculation 2 3 2 33" xfId="3450" xr:uid="{00000000-0005-0000-0000-00007C0D0000}"/>
    <cellStyle name="Calculation 2 3 2 33 2" xfId="3451" xr:uid="{00000000-0005-0000-0000-00007D0D0000}"/>
    <cellStyle name="Calculation 2 3 2 33 2 2" xfId="3452" xr:uid="{00000000-0005-0000-0000-00007E0D0000}"/>
    <cellStyle name="Calculation 2 3 2 33 2 3" xfId="3453" xr:uid="{00000000-0005-0000-0000-00007F0D0000}"/>
    <cellStyle name="Calculation 2 3 2 33 2 4" xfId="3454" xr:uid="{00000000-0005-0000-0000-0000800D0000}"/>
    <cellStyle name="Calculation 2 3 2 33 2 5" xfId="3455" xr:uid="{00000000-0005-0000-0000-0000810D0000}"/>
    <cellStyle name="Calculation 2 3 2 33 2 6" xfId="3456" xr:uid="{00000000-0005-0000-0000-0000820D0000}"/>
    <cellStyle name="Calculation 2 3 2 33 3" xfId="3457" xr:uid="{00000000-0005-0000-0000-0000830D0000}"/>
    <cellStyle name="Calculation 2 3 2 33 3 2" xfId="3458" xr:uid="{00000000-0005-0000-0000-0000840D0000}"/>
    <cellStyle name="Calculation 2 3 2 33 3 3" xfId="3459" xr:uid="{00000000-0005-0000-0000-0000850D0000}"/>
    <cellStyle name="Calculation 2 3 2 33 4" xfId="3460" xr:uid="{00000000-0005-0000-0000-0000860D0000}"/>
    <cellStyle name="Calculation 2 3 2 33 4 2" xfId="3461" xr:uid="{00000000-0005-0000-0000-0000870D0000}"/>
    <cellStyle name="Calculation 2 3 2 33 4 3" xfId="3462" xr:uid="{00000000-0005-0000-0000-0000880D0000}"/>
    <cellStyle name="Calculation 2 3 2 33 5" xfId="3463" xr:uid="{00000000-0005-0000-0000-0000890D0000}"/>
    <cellStyle name="Calculation 2 3 2 33 5 2" xfId="3464" xr:uid="{00000000-0005-0000-0000-00008A0D0000}"/>
    <cellStyle name="Calculation 2 3 2 33 5 3" xfId="3465" xr:uid="{00000000-0005-0000-0000-00008B0D0000}"/>
    <cellStyle name="Calculation 2 3 2 33 6" xfId="3466" xr:uid="{00000000-0005-0000-0000-00008C0D0000}"/>
    <cellStyle name="Calculation 2 3 2 33 6 2" xfId="3467" xr:uid="{00000000-0005-0000-0000-00008D0D0000}"/>
    <cellStyle name="Calculation 2 3 2 33 6 3" xfId="3468" xr:uid="{00000000-0005-0000-0000-00008E0D0000}"/>
    <cellStyle name="Calculation 2 3 2 33 7" xfId="3469" xr:uid="{00000000-0005-0000-0000-00008F0D0000}"/>
    <cellStyle name="Calculation 2 3 2 33 8" xfId="3470" xr:uid="{00000000-0005-0000-0000-0000900D0000}"/>
    <cellStyle name="Calculation 2 3 2 34" xfId="3471" xr:uid="{00000000-0005-0000-0000-0000910D0000}"/>
    <cellStyle name="Calculation 2 3 2 34 2" xfId="3472" xr:uid="{00000000-0005-0000-0000-0000920D0000}"/>
    <cellStyle name="Calculation 2 3 2 34 2 2" xfId="3473" xr:uid="{00000000-0005-0000-0000-0000930D0000}"/>
    <cellStyle name="Calculation 2 3 2 34 2 3" xfId="3474" xr:uid="{00000000-0005-0000-0000-0000940D0000}"/>
    <cellStyle name="Calculation 2 3 2 34 2 4" xfId="3475" xr:uid="{00000000-0005-0000-0000-0000950D0000}"/>
    <cellStyle name="Calculation 2 3 2 34 2 5" xfId="3476" xr:uid="{00000000-0005-0000-0000-0000960D0000}"/>
    <cellStyle name="Calculation 2 3 2 34 2 6" xfId="3477" xr:uid="{00000000-0005-0000-0000-0000970D0000}"/>
    <cellStyle name="Calculation 2 3 2 34 3" xfId="3478" xr:uid="{00000000-0005-0000-0000-0000980D0000}"/>
    <cellStyle name="Calculation 2 3 2 34 3 2" xfId="3479" xr:uid="{00000000-0005-0000-0000-0000990D0000}"/>
    <cellStyle name="Calculation 2 3 2 34 3 3" xfId="3480" xr:uid="{00000000-0005-0000-0000-00009A0D0000}"/>
    <cellStyle name="Calculation 2 3 2 34 4" xfId="3481" xr:uid="{00000000-0005-0000-0000-00009B0D0000}"/>
    <cellStyle name="Calculation 2 3 2 34 4 2" xfId="3482" xr:uid="{00000000-0005-0000-0000-00009C0D0000}"/>
    <cellStyle name="Calculation 2 3 2 34 4 3" xfId="3483" xr:uid="{00000000-0005-0000-0000-00009D0D0000}"/>
    <cellStyle name="Calculation 2 3 2 34 5" xfId="3484" xr:uid="{00000000-0005-0000-0000-00009E0D0000}"/>
    <cellStyle name="Calculation 2 3 2 34 5 2" xfId="3485" xr:uid="{00000000-0005-0000-0000-00009F0D0000}"/>
    <cellStyle name="Calculation 2 3 2 34 5 3" xfId="3486" xr:uid="{00000000-0005-0000-0000-0000A00D0000}"/>
    <cellStyle name="Calculation 2 3 2 34 6" xfId="3487" xr:uid="{00000000-0005-0000-0000-0000A10D0000}"/>
    <cellStyle name="Calculation 2 3 2 34 6 2" xfId="3488" xr:uid="{00000000-0005-0000-0000-0000A20D0000}"/>
    <cellStyle name="Calculation 2 3 2 34 6 3" xfId="3489" xr:uid="{00000000-0005-0000-0000-0000A30D0000}"/>
    <cellStyle name="Calculation 2 3 2 34 7" xfId="3490" xr:uid="{00000000-0005-0000-0000-0000A40D0000}"/>
    <cellStyle name="Calculation 2 3 2 34 8" xfId="3491" xr:uid="{00000000-0005-0000-0000-0000A50D0000}"/>
    <cellStyle name="Calculation 2 3 2 35" xfId="3492" xr:uid="{00000000-0005-0000-0000-0000A60D0000}"/>
    <cellStyle name="Calculation 2 3 2 35 2" xfId="3493" xr:uid="{00000000-0005-0000-0000-0000A70D0000}"/>
    <cellStyle name="Calculation 2 3 2 35 3" xfId="3494" xr:uid="{00000000-0005-0000-0000-0000A80D0000}"/>
    <cellStyle name="Calculation 2 3 2 35 4" xfId="3495" xr:uid="{00000000-0005-0000-0000-0000A90D0000}"/>
    <cellStyle name="Calculation 2 3 2 35 5" xfId="3496" xr:uid="{00000000-0005-0000-0000-0000AA0D0000}"/>
    <cellStyle name="Calculation 2 3 2 35 6" xfId="3497" xr:uid="{00000000-0005-0000-0000-0000AB0D0000}"/>
    <cellStyle name="Calculation 2 3 2 36" xfId="3498" xr:uid="{00000000-0005-0000-0000-0000AC0D0000}"/>
    <cellStyle name="Calculation 2 3 2 36 2" xfId="3499" xr:uid="{00000000-0005-0000-0000-0000AD0D0000}"/>
    <cellStyle name="Calculation 2 3 2 36 3" xfId="3500" xr:uid="{00000000-0005-0000-0000-0000AE0D0000}"/>
    <cellStyle name="Calculation 2 3 2 37" xfId="3501" xr:uid="{00000000-0005-0000-0000-0000AF0D0000}"/>
    <cellStyle name="Calculation 2 3 2 37 2" xfId="3502" xr:uid="{00000000-0005-0000-0000-0000B00D0000}"/>
    <cellStyle name="Calculation 2 3 2 37 3" xfId="3503" xr:uid="{00000000-0005-0000-0000-0000B10D0000}"/>
    <cellStyle name="Calculation 2 3 2 38" xfId="3504" xr:uid="{00000000-0005-0000-0000-0000B20D0000}"/>
    <cellStyle name="Calculation 2 3 2 38 2" xfId="3505" xr:uid="{00000000-0005-0000-0000-0000B30D0000}"/>
    <cellStyle name="Calculation 2 3 2 38 3" xfId="3506" xr:uid="{00000000-0005-0000-0000-0000B40D0000}"/>
    <cellStyle name="Calculation 2 3 2 39" xfId="3507" xr:uid="{00000000-0005-0000-0000-0000B50D0000}"/>
    <cellStyle name="Calculation 2 3 2 39 2" xfId="3508" xr:uid="{00000000-0005-0000-0000-0000B60D0000}"/>
    <cellStyle name="Calculation 2 3 2 39 3" xfId="3509" xr:uid="{00000000-0005-0000-0000-0000B70D0000}"/>
    <cellStyle name="Calculation 2 3 2 4" xfId="3510" xr:uid="{00000000-0005-0000-0000-0000B80D0000}"/>
    <cellStyle name="Calculation 2 3 2 4 2" xfId="3511" xr:uid="{00000000-0005-0000-0000-0000B90D0000}"/>
    <cellStyle name="Calculation 2 3 2 4 2 2" xfId="3512" xr:uid="{00000000-0005-0000-0000-0000BA0D0000}"/>
    <cellStyle name="Calculation 2 3 2 4 2 3" xfId="3513" xr:uid="{00000000-0005-0000-0000-0000BB0D0000}"/>
    <cellStyle name="Calculation 2 3 2 4 2 4" xfId="3514" xr:uid="{00000000-0005-0000-0000-0000BC0D0000}"/>
    <cellStyle name="Calculation 2 3 2 4 2 5" xfId="3515" xr:uid="{00000000-0005-0000-0000-0000BD0D0000}"/>
    <cellStyle name="Calculation 2 3 2 4 2 6" xfId="3516" xr:uid="{00000000-0005-0000-0000-0000BE0D0000}"/>
    <cellStyle name="Calculation 2 3 2 4 3" xfId="3517" xr:uid="{00000000-0005-0000-0000-0000BF0D0000}"/>
    <cellStyle name="Calculation 2 3 2 4 3 2" xfId="3518" xr:uid="{00000000-0005-0000-0000-0000C00D0000}"/>
    <cellStyle name="Calculation 2 3 2 4 3 3" xfId="3519" xr:uid="{00000000-0005-0000-0000-0000C10D0000}"/>
    <cellStyle name="Calculation 2 3 2 4 4" xfId="3520" xr:uid="{00000000-0005-0000-0000-0000C20D0000}"/>
    <cellStyle name="Calculation 2 3 2 4 4 2" xfId="3521" xr:uid="{00000000-0005-0000-0000-0000C30D0000}"/>
    <cellStyle name="Calculation 2 3 2 4 4 3" xfId="3522" xr:uid="{00000000-0005-0000-0000-0000C40D0000}"/>
    <cellStyle name="Calculation 2 3 2 4 5" xfId="3523" xr:uid="{00000000-0005-0000-0000-0000C50D0000}"/>
    <cellStyle name="Calculation 2 3 2 4 5 2" xfId="3524" xr:uid="{00000000-0005-0000-0000-0000C60D0000}"/>
    <cellStyle name="Calculation 2 3 2 4 5 3" xfId="3525" xr:uid="{00000000-0005-0000-0000-0000C70D0000}"/>
    <cellStyle name="Calculation 2 3 2 4 6" xfId="3526" xr:uid="{00000000-0005-0000-0000-0000C80D0000}"/>
    <cellStyle name="Calculation 2 3 2 4 6 2" xfId="3527" xr:uid="{00000000-0005-0000-0000-0000C90D0000}"/>
    <cellStyle name="Calculation 2 3 2 4 6 3" xfId="3528" xr:uid="{00000000-0005-0000-0000-0000CA0D0000}"/>
    <cellStyle name="Calculation 2 3 2 4 7" xfId="3529" xr:uid="{00000000-0005-0000-0000-0000CB0D0000}"/>
    <cellStyle name="Calculation 2 3 2 4 8" xfId="3530" xr:uid="{00000000-0005-0000-0000-0000CC0D0000}"/>
    <cellStyle name="Calculation 2 3 2 40" xfId="3531" xr:uid="{00000000-0005-0000-0000-0000CD0D0000}"/>
    <cellStyle name="Calculation 2 3 2 41" xfId="3532" xr:uid="{00000000-0005-0000-0000-0000CE0D0000}"/>
    <cellStyle name="Calculation 2 3 2 5" xfId="3533" xr:uid="{00000000-0005-0000-0000-0000CF0D0000}"/>
    <cellStyle name="Calculation 2 3 2 5 2" xfId="3534" xr:uid="{00000000-0005-0000-0000-0000D00D0000}"/>
    <cellStyle name="Calculation 2 3 2 5 2 2" xfId="3535" xr:uid="{00000000-0005-0000-0000-0000D10D0000}"/>
    <cellStyle name="Calculation 2 3 2 5 2 3" xfId="3536" xr:uid="{00000000-0005-0000-0000-0000D20D0000}"/>
    <cellStyle name="Calculation 2 3 2 5 2 4" xfId="3537" xr:uid="{00000000-0005-0000-0000-0000D30D0000}"/>
    <cellStyle name="Calculation 2 3 2 5 2 5" xfId="3538" xr:uid="{00000000-0005-0000-0000-0000D40D0000}"/>
    <cellStyle name="Calculation 2 3 2 5 2 6" xfId="3539" xr:uid="{00000000-0005-0000-0000-0000D50D0000}"/>
    <cellStyle name="Calculation 2 3 2 5 3" xfId="3540" xr:uid="{00000000-0005-0000-0000-0000D60D0000}"/>
    <cellStyle name="Calculation 2 3 2 5 3 2" xfId="3541" xr:uid="{00000000-0005-0000-0000-0000D70D0000}"/>
    <cellStyle name="Calculation 2 3 2 5 3 3" xfId="3542" xr:uid="{00000000-0005-0000-0000-0000D80D0000}"/>
    <cellStyle name="Calculation 2 3 2 5 4" xfId="3543" xr:uid="{00000000-0005-0000-0000-0000D90D0000}"/>
    <cellStyle name="Calculation 2 3 2 5 4 2" xfId="3544" xr:uid="{00000000-0005-0000-0000-0000DA0D0000}"/>
    <cellStyle name="Calculation 2 3 2 5 4 3" xfId="3545" xr:uid="{00000000-0005-0000-0000-0000DB0D0000}"/>
    <cellStyle name="Calculation 2 3 2 5 5" xfId="3546" xr:uid="{00000000-0005-0000-0000-0000DC0D0000}"/>
    <cellStyle name="Calculation 2 3 2 5 5 2" xfId="3547" xr:uid="{00000000-0005-0000-0000-0000DD0D0000}"/>
    <cellStyle name="Calculation 2 3 2 5 5 3" xfId="3548" xr:uid="{00000000-0005-0000-0000-0000DE0D0000}"/>
    <cellStyle name="Calculation 2 3 2 5 6" xfId="3549" xr:uid="{00000000-0005-0000-0000-0000DF0D0000}"/>
    <cellStyle name="Calculation 2 3 2 5 6 2" xfId="3550" xr:uid="{00000000-0005-0000-0000-0000E00D0000}"/>
    <cellStyle name="Calculation 2 3 2 5 6 3" xfId="3551" xr:uid="{00000000-0005-0000-0000-0000E10D0000}"/>
    <cellStyle name="Calculation 2 3 2 5 7" xfId="3552" xr:uid="{00000000-0005-0000-0000-0000E20D0000}"/>
    <cellStyle name="Calculation 2 3 2 5 8" xfId="3553" xr:uid="{00000000-0005-0000-0000-0000E30D0000}"/>
    <cellStyle name="Calculation 2 3 2 6" xfId="3554" xr:uid="{00000000-0005-0000-0000-0000E40D0000}"/>
    <cellStyle name="Calculation 2 3 2 6 2" xfId="3555" xr:uid="{00000000-0005-0000-0000-0000E50D0000}"/>
    <cellStyle name="Calculation 2 3 2 6 2 2" xfId="3556" xr:uid="{00000000-0005-0000-0000-0000E60D0000}"/>
    <cellStyle name="Calculation 2 3 2 6 2 3" xfId="3557" xr:uid="{00000000-0005-0000-0000-0000E70D0000}"/>
    <cellStyle name="Calculation 2 3 2 6 2 4" xfId="3558" xr:uid="{00000000-0005-0000-0000-0000E80D0000}"/>
    <cellStyle name="Calculation 2 3 2 6 2 5" xfId="3559" xr:uid="{00000000-0005-0000-0000-0000E90D0000}"/>
    <cellStyle name="Calculation 2 3 2 6 2 6" xfId="3560" xr:uid="{00000000-0005-0000-0000-0000EA0D0000}"/>
    <cellStyle name="Calculation 2 3 2 6 3" xfId="3561" xr:uid="{00000000-0005-0000-0000-0000EB0D0000}"/>
    <cellStyle name="Calculation 2 3 2 6 3 2" xfId="3562" xr:uid="{00000000-0005-0000-0000-0000EC0D0000}"/>
    <cellStyle name="Calculation 2 3 2 6 3 3" xfId="3563" xr:uid="{00000000-0005-0000-0000-0000ED0D0000}"/>
    <cellStyle name="Calculation 2 3 2 6 4" xfId="3564" xr:uid="{00000000-0005-0000-0000-0000EE0D0000}"/>
    <cellStyle name="Calculation 2 3 2 6 4 2" xfId="3565" xr:uid="{00000000-0005-0000-0000-0000EF0D0000}"/>
    <cellStyle name="Calculation 2 3 2 6 4 3" xfId="3566" xr:uid="{00000000-0005-0000-0000-0000F00D0000}"/>
    <cellStyle name="Calculation 2 3 2 6 5" xfId="3567" xr:uid="{00000000-0005-0000-0000-0000F10D0000}"/>
    <cellStyle name="Calculation 2 3 2 6 5 2" xfId="3568" xr:uid="{00000000-0005-0000-0000-0000F20D0000}"/>
    <cellStyle name="Calculation 2 3 2 6 5 3" xfId="3569" xr:uid="{00000000-0005-0000-0000-0000F30D0000}"/>
    <cellStyle name="Calculation 2 3 2 6 6" xfId="3570" xr:uid="{00000000-0005-0000-0000-0000F40D0000}"/>
    <cellStyle name="Calculation 2 3 2 6 6 2" xfId="3571" xr:uid="{00000000-0005-0000-0000-0000F50D0000}"/>
    <cellStyle name="Calculation 2 3 2 6 6 3" xfId="3572" xr:uid="{00000000-0005-0000-0000-0000F60D0000}"/>
    <cellStyle name="Calculation 2 3 2 6 7" xfId="3573" xr:uid="{00000000-0005-0000-0000-0000F70D0000}"/>
    <cellStyle name="Calculation 2 3 2 6 8" xfId="3574" xr:uid="{00000000-0005-0000-0000-0000F80D0000}"/>
    <cellStyle name="Calculation 2 3 2 7" xfId="3575" xr:uid="{00000000-0005-0000-0000-0000F90D0000}"/>
    <cellStyle name="Calculation 2 3 2 7 2" xfId="3576" xr:uid="{00000000-0005-0000-0000-0000FA0D0000}"/>
    <cellStyle name="Calculation 2 3 2 7 2 2" xfId="3577" xr:uid="{00000000-0005-0000-0000-0000FB0D0000}"/>
    <cellStyle name="Calculation 2 3 2 7 2 3" xfId="3578" xr:uid="{00000000-0005-0000-0000-0000FC0D0000}"/>
    <cellStyle name="Calculation 2 3 2 7 2 4" xfId="3579" xr:uid="{00000000-0005-0000-0000-0000FD0D0000}"/>
    <cellStyle name="Calculation 2 3 2 7 2 5" xfId="3580" xr:uid="{00000000-0005-0000-0000-0000FE0D0000}"/>
    <cellStyle name="Calculation 2 3 2 7 2 6" xfId="3581" xr:uid="{00000000-0005-0000-0000-0000FF0D0000}"/>
    <cellStyle name="Calculation 2 3 2 7 3" xfId="3582" xr:uid="{00000000-0005-0000-0000-0000000E0000}"/>
    <cellStyle name="Calculation 2 3 2 7 3 2" xfId="3583" xr:uid="{00000000-0005-0000-0000-0000010E0000}"/>
    <cellStyle name="Calculation 2 3 2 7 3 3" xfId="3584" xr:uid="{00000000-0005-0000-0000-0000020E0000}"/>
    <cellStyle name="Calculation 2 3 2 7 4" xfId="3585" xr:uid="{00000000-0005-0000-0000-0000030E0000}"/>
    <cellStyle name="Calculation 2 3 2 7 4 2" xfId="3586" xr:uid="{00000000-0005-0000-0000-0000040E0000}"/>
    <cellStyle name="Calculation 2 3 2 7 4 3" xfId="3587" xr:uid="{00000000-0005-0000-0000-0000050E0000}"/>
    <cellStyle name="Calculation 2 3 2 7 5" xfId="3588" xr:uid="{00000000-0005-0000-0000-0000060E0000}"/>
    <cellStyle name="Calculation 2 3 2 7 5 2" xfId="3589" xr:uid="{00000000-0005-0000-0000-0000070E0000}"/>
    <cellStyle name="Calculation 2 3 2 7 5 3" xfId="3590" xr:uid="{00000000-0005-0000-0000-0000080E0000}"/>
    <cellStyle name="Calculation 2 3 2 7 6" xfId="3591" xr:uid="{00000000-0005-0000-0000-0000090E0000}"/>
    <cellStyle name="Calculation 2 3 2 7 6 2" xfId="3592" xr:uid="{00000000-0005-0000-0000-00000A0E0000}"/>
    <cellStyle name="Calculation 2 3 2 7 6 3" xfId="3593" xr:uid="{00000000-0005-0000-0000-00000B0E0000}"/>
    <cellStyle name="Calculation 2 3 2 7 7" xfId="3594" xr:uid="{00000000-0005-0000-0000-00000C0E0000}"/>
    <cellStyle name="Calculation 2 3 2 7 8" xfId="3595" xr:uid="{00000000-0005-0000-0000-00000D0E0000}"/>
    <cellStyle name="Calculation 2 3 2 8" xfId="3596" xr:uid="{00000000-0005-0000-0000-00000E0E0000}"/>
    <cellStyle name="Calculation 2 3 2 8 2" xfId="3597" xr:uid="{00000000-0005-0000-0000-00000F0E0000}"/>
    <cellStyle name="Calculation 2 3 2 8 2 2" xfId="3598" xr:uid="{00000000-0005-0000-0000-0000100E0000}"/>
    <cellStyle name="Calculation 2 3 2 8 2 3" xfId="3599" xr:uid="{00000000-0005-0000-0000-0000110E0000}"/>
    <cellStyle name="Calculation 2 3 2 8 2 4" xfId="3600" xr:uid="{00000000-0005-0000-0000-0000120E0000}"/>
    <cellStyle name="Calculation 2 3 2 8 2 5" xfId="3601" xr:uid="{00000000-0005-0000-0000-0000130E0000}"/>
    <cellStyle name="Calculation 2 3 2 8 2 6" xfId="3602" xr:uid="{00000000-0005-0000-0000-0000140E0000}"/>
    <cellStyle name="Calculation 2 3 2 8 3" xfId="3603" xr:uid="{00000000-0005-0000-0000-0000150E0000}"/>
    <cellStyle name="Calculation 2 3 2 8 3 2" xfId="3604" xr:uid="{00000000-0005-0000-0000-0000160E0000}"/>
    <cellStyle name="Calculation 2 3 2 8 3 3" xfId="3605" xr:uid="{00000000-0005-0000-0000-0000170E0000}"/>
    <cellStyle name="Calculation 2 3 2 8 4" xfId="3606" xr:uid="{00000000-0005-0000-0000-0000180E0000}"/>
    <cellStyle name="Calculation 2 3 2 8 4 2" xfId="3607" xr:uid="{00000000-0005-0000-0000-0000190E0000}"/>
    <cellStyle name="Calculation 2 3 2 8 4 3" xfId="3608" xr:uid="{00000000-0005-0000-0000-00001A0E0000}"/>
    <cellStyle name="Calculation 2 3 2 8 5" xfId="3609" xr:uid="{00000000-0005-0000-0000-00001B0E0000}"/>
    <cellStyle name="Calculation 2 3 2 8 5 2" xfId="3610" xr:uid="{00000000-0005-0000-0000-00001C0E0000}"/>
    <cellStyle name="Calculation 2 3 2 8 5 3" xfId="3611" xr:uid="{00000000-0005-0000-0000-00001D0E0000}"/>
    <cellStyle name="Calculation 2 3 2 8 6" xfId="3612" xr:uid="{00000000-0005-0000-0000-00001E0E0000}"/>
    <cellStyle name="Calculation 2 3 2 8 6 2" xfId="3613" xr:uid="{00000000-0005-0000-0000-00001F0E0000}"/>
    <cellStyle name="Calculation 2 3 2 8 6 3" xfId="3614" xr:uid="{00000000-0005-0000-0000-0000200E0000}"/>
    <cellStyle name="Calculation 2 3 2 8 7" xfId="3615" xr:uid="{00000000-0005-0000-0000-0000210E0000}"/>
    <cellStyle name="Calculation 2 3 2 8 8" xfId="3616" xr:uid="{00000000-0005-0000-0000-0000220E0000}"/>
    <cellStyle name="Calculation 2 3 2 9" xfId="3617" xr:uid="{00000000-0005-0000-0000-0000230E0000}"/>
    <cellStyle name="Calculation 2 3 2 9 2" xfId="3618" xr:uid="{00000000-0005-0000-0000-0000240E0000}"/>
    <cellStyle name="Calculation 2 3 2 9 2 2" xfId="3619" xr:uid="{00000000-0005-0000-0000-0000250E0000}"/>
    <cellStyle name="Calculation 2 3 2 9 2 3" xfId="3620" xr:uid="{00000000-0005-0000-0000-0000260E0000}"/>
    <cellStyle name="Calculation 2 3 2 9 2 4" xfId="3621" xr:uid="{00000000-0005-0000-0000-0000270E0000}"/>
    <cellStyle name="Calculation 2 3 2 9 2 5" xfId="3622" xr:uid="{00000000-0005-0000-0000-0000280E0000}"/>
    <cellStyle name="Calculation 2 3 2 9 2 6" xfId="3623" xr:uid="{00000000-0005-0000-0000-0000290E0000}"/>
    <cellStyle name="Calculation 2 3 2 9 3" xfId="3624" xr:uid="{00000000-0005-0000-0000-00002A0E0000}"/>
    <cellStyle name="Calculation 2 3 2 9 3 2" xfId="3625" xr:uid="{00000000-0005-0000-0000-00002B0E0000}"/>
    <cellStyle name="Calculation 2 3 2 9 3 3" xfId="3626" xr:uid="{00000000-0005-0000-0000-00002C0E0000}"/>
    <cellStyle name="Calculation 2 3 2 9 4" xfId="3627" xr:uid="{00000000-0005-0000-0000-00002D0E0000}"/>
    <cellStyle name="Calculation 2 3 2 9 4 2" xfId="3628" xr:uid="{00000000-0005-0000-0000-00002E0E0000}"/>
    <cellStyle name="Calculation 2 3 2 9 4 3" xfId="3629" xr:uid="{00000000-0005-0000-0000-00002F0E0000}"/>
    <cellStyle name="Calculation 2 3 2 9 5" xfId="3630" xr:uid="{00000000-0005-0000-0000-0000300E0000}"/>
    <cellStyle name="Calculation 2 3 2 9 5 2" xfId="3631" xr:uid="{00000000-0005-0000-0000-0000310E0000}"/>
    <cellStyle name="Calculation 2 3 2 9 5 3" xfId="3632" xr:uid="{00000000-0005-0000-0000-0000320E0000}"/>
    <cellStyle name="Calculation 2 3 2 9 6" xfId="3633" xr:uid="{00000000-0005-0000-0000-0000330E0000}"/>
    <cellStyle name="Calculation 2 3 2 9 6 2" xfId="3634" xr:uid="{00000000-0005-0000-0000-0000340E0000}"/>
    <cellStyle name="Calculation 2 3 2 9 6 3" xfId="3635" xr:uid="{00000000-0005-0000-0000-0000350E0000}"/>
    <cellStyle name="Calculation 2 3 2 9 7" xfId="3636" xr:uid="{00000000-0005-0000-0000-0000360E0000}"/>
    <cellStyle name="Calculation 2 3 2 9 8" xfId="3637" xr:uid="{00000000-0005-0000-0000-0000370E0000}"/>
    <cellStyle name="Calculation 2 3 20" xfId="3638" xr:uid="{00000000-0005-0000-0000-0000380E0000}"/>
    <cellStyle name="Calculation 2 3 20 2" xfId="3639" xr:uid="{00000000-0005-0000-0000-0000390E0000}"/>
    <cellStyle name="Calculation 2 3 20 2 2" xfId="3640" xr:uid="{00000000-0005-0000-0000-00003A0E0000}"/>
    <cellStyle name="Calculation 2 3 20 2 3" xfId="3641" xr:uid="{00000000-0005-0000-0000-00003B0E0000}"/>
    <cellStyle name="Calculation 2 3 20 2 4" xfId="3642" xr:uid="{00000000-0005-0000-0000-00003C0E0000}"/>
    <cellStyle name="Calculation 2 3 20 2 5" xfId="3643" xr:uid="{00000000-0005-0000-0000-00003D0E0000}"/>
    <cellStyle name="Calculation 2 3 20 2 6" xfId="3644" xr:uid="{00000000-0005-0000-0000-00003E0E0000}"/>
    <cellStyle name="Calculation 2 3 20 3" xfId="3645" xr:uid="{00000000-0005-0000-0000-00003F0E0000}"/>
    <cellStyle name="Calculation 2 3 20 3 2" xfId="3646" xr:uid="{00000000-0005-0000-0000-0000400E0000}"/>
    <cellStyle name="Calculation 2 3 20 3 3" xfId="3647" xr:uid="{00000000-0005-0000-0000-0000410E0000}"/>
    <cellStyle name="Calculation 2 3 20 4" xfId="3648" xr:uid="{00000000-0005-0000-0000-0000420E0000}"/>
    <cellStyle name="Calculation 2 3 20 4 2" xfId="3649" xr:uid="{00000000-0005-0000-0000-0000430E0000}"/>
    <cellStyle name="Calculation 2 3 20 4 3" xfId="3650" xr:uid="{00000000-0005-0000-0000-0000440E0000}"/>
    <cellStyle name="Calculation 2 3 20 5" xfId="3651" xr:uid="{00000000-0005-0000-0000-0000450E0000}"/>
    <cellStyle name="Calculation 2 3 20 5 2" xfId="3652" xr:uid="{00000000-0005-0000-0000-0000460E0000}"/>
    <cellStyle name="Calculation 2 3 20 5 3" xfId="3653" xr:uid="{00000000-0005-0000-0000-0000470E0000}"/>
    <cellStyle name="Calculation 2 3 20 6" xfId="3654" xr:uid="{00000000-0005-0000-0000-0000480E0000}"/>
    <cellStyle name="Calculation 2 3 20 6 2" xfId="3655" xr:uid="{00000000-0005-0000-0000-0000490E0000}"/>
    <cellStyle name="Calculation 2 3 20 6 3" xfId="3656" xr:uid="{00000000-0005-0000-0000-00004A0E0000}"/>
    <cellStyle name="Calculation 2 3 20 7" xfId="3657" xr:uid="{00000000-0005-0000-0000-00004B0E0000}"/>
    <cellStyle name="Calculation 2 3 20 8" xfId="3658" xr:uid="{00000000-0005-0000-0000-00004C0E0000}"/>
    <cellStyle name="Calculation 2 3 21" xfId="3659" xr:uid="{00000000-0005-0000-0000-00004D0E0000}"/>
    <cellStyle name="Calculation 2 3 21 2" xfId="3660" xr:uid="{00000000-0005-0000-0000-00004E0E0000}"/>
    <cellStyle name="Calculation 2 3 21 2 2" xfId="3661" xr:uid="{00000000-0005-0000-0000-00004F0E0000}"/>
    <cellStyle name="Calculation 2 3 21 2 3" xfId="3662" xr:uid="{00000000-0005-0000-0000-0000500E0000}"/>
    <cellStyle name="Calculation 2 3 21 2 4" xfId="3663" xr:uid="{00000000-0005-0000-0000-0000510E0000}"/>
    <cellStyle name="Calculation 2 3 21 2 5" xfId="3664" xr:uid="{00000000-0005-0000-0000-0000520E0000}"/>
    <cellStyle name="Calculation 2 3 21 2 6" xfId="3665" xr:uid="{00000000-0005-0000-0000-0000530E0000}"/>
    <cellStyle name="Calculation 2 3 21 3" xfId="3666" xr:uid="{00000000-0005-0000-0000-0000540E0000}"/>
    <cellStyle name="Calculation 2 3 21 3 2" xfId="3667" xr:uid="{00000000-0005-0000-0000-0000550E0000}"/>
    <cellStyle name="Calculation 2 3 21 3 3" xfId="3668" xr:uid="{00000000-0005-0000-0000-0000560E0000}"/>
    <cellStyle name="Calculation 2 3 21 4" xfId="3669" xr:uid="{00000000-0005-0000-0000-0000570E0000}"/>
    <cellStyle name="Calculation 2 3 21 4 2" xfId="3670" xr:uid="{00000000-0005-0000-0000-0000580E0000}"/>
    <cellStyle name="Calculation 2 3 21 4 3" xfId="3671" xr:uid="{00000000-0005-0000-0000-0000590E0000}"/>
    <cellStyle name="Calculation 2 3 21 5" xfId="3672" xr:uid="{00000000-0005-0000-0000-00005A0E0000}"/>
    <cellStyle name="Calculation 2 3 21 5 2" xfId="3673" xr:uid="{00000000-0005-0000-0000-00005B0E0000}"/>
    <cellStyle name="Calculation 2 3 21 5 3" xfId="3674" xr:uid="{00000000-0005-0000-0000-00005C0E0000}"/>
    <cellStyle name="Calculation 2 3 21 6" xfId="3675" xr:uid="{00000000-0005-0000-0000-00005D0E0000}"/>
    <cellStyle name="Calculation 2 3 21 6 2" xfId="3676" xr:uid="{00000000-0005-0000-0000-00005E0E0000}"/>
    <cellStyle name="Calculation 2 3 21 6 3" xfId="3677" xr:uid="{00000000-0005-0000-0000-00005F0E0000}"/>
    <cellStyle name="Calculation 2 3 21 7" xfId="3678" xr:uid="{00000000-0005-0000-0000-0000600E0000}"/>
    <cellStyle name="Calculation 2 3 21 8" xfId="3679" xr:uid="{00000000-0005-0000-0000-0000610E0000}"/>
    <cellStyle name="Calculation 2 3 22" xfId="3680" xr:uid="{00000000-0005-0000-0000-0000620E0000}"/>
    <cellStyle name="Calculation 2 3 22 2" xfId="3681" xr:uid="{00000000-0005-0000-0000-0000630E0000}"/>
    <cellStyle name="Calculation 2 3 22 2 2" xfId="3682" xr:uid="{00000000-0005-0000-0000-0000640E0000}"/>
    <cellStyle name="Calculation 2 3 22 2 3" xfId="3683" xr:uid="{00000000-0005-0000-0000-0000650E0000}"/>
    <cellStyle name="Calculation 2 3 22 2 4" xfId="3684" xr:uid="{00000000-0005-0000-0000-0000660E0000}"/>
    <cellStyle name="Calculation 2 3 22 2 5" xfId="3685" xr:uid="{00000000-0005-0000-0000-0000670E0000}"/>
    <cellStyle name="Calculation 2 3 22 2 6" xfId="3686" xr:uid="{00000000-0005-0000-0000-0000680E0000}"/>
    <cellStyle name="Calculation 2 3 22 3" xfId="3687" xr:uid="{00000000-0005-0000-0000-0000690E0000}"/>
    <cellStyle name="Calculation 2 3 22 3 2" xfId="3688" xr:uid="{00000000-0005-0000-0000-00006A0E0000}"/>
    <cellStyle name="Calculation 2 3 22 3 3" xfId="3689" xr:uid="{00000000-0005-0000-0000-00006B0E0000}"/>
    <cellStyle name="Calculation 2 3 22 4" xfId="3690" xr:uid="{00000000-0005-0000-0000-00006C0E0000}"/>
    <cellStyle name="Calculation 2 3 22 4 2" xfId="3691" xr:uid="{00000000-0005-0000-0000-00006D0E0000}"/>
    <cellStyle name="Calculation 2 3 22 4 3" xfId="3692" xr:uid="{00000000-0005-0000-0000-00006E0E0000}"/>
    <cellStyle name="Calculation 2 3 22 5" xfId="3693" xr:uid="{00000000-0005-0000-0000-00006F0E0000}"/>
    <cellStyle name="Calculation 2 3 22 5 2" xfId="3694" xr:uid="{00000000-0005-0000-0000-0000700E0000}"/>
    <cellStyle name="Calculation 2 3 22 5 3" xfId="3695" xr:uid="{00000000-0005-0000-0000-0000710E0000}"/>
    <cellStyle name="Calculation 2 3 22 6" xfId="3696" xr:uid="{00000000-0005-0000-0000-0000720E0000}"/>
    <cellStyle name="Calculation 2 3 22 6 2" xfId="3697" xr:uid="{00000000-0005-0000-0000-0000730E0000}"/>
    <cellStyle name="Calculation 2 3 22 6 3" xfId="3698" xr:uid="{00000000-0005-0000-0000-0000740E0000}"/>
    <cellStyle name="Calculation 2 3 22 7" xfId="3699" xr:uid="{00000000-0005-0000-0000-0000750E0000}"/>
    <cellStyle name="Calculation 2 3 22 8" xfId="3700" xr:uid="{00000000-0005-0000-0000-0000760E0000}"/>
    <cellStyle name="Calculation 2 3 23" xfId="3701" xr:uid="{00000000-0005-0000-0000-0000770E0000}"/>
    <cellStyle name="Calculation 2 3 23 2" xfId="3702" xr:uid="{00000000-0005-0000-0000-0000780E0000}"/>
    <cellStyle name="Calculation 2 3 23 2 2" xfId="3703" xr:uid="{00000000-0005-0000-0000-0000790E0000}"/>
    <cellStyle name="Calculation 2 3 23 2 3" xfId="3704" xr:uid="{00000000-0005-0000-0000-00007A0E0000}"/>
    <cellStyle name="Calculation 2 3 23 2 4" xfId="3705" xr:uid="{00000000-0005-0000-0000-00007B0E0000}"/>
    <cellStyle name="Calculation 2 3 23 2 5" xfId="3706" xr:uid="{00000000-0005-0000-0000-00007C0E0000}"/>
    <cellStyle name="Calculation 2 3 23 2 6" xfId="3707" xr:uid="{00000000-0005-0000-0000-00007D0E0000}"/>
    <cellStyle name="Calculation 2 3 23 3" xfId="3708" xr:uid="{00000000-0005-0000-0000-00007E0E0000}"/>
    <cellStyle name="Calculation 2 3 23 3 2" xfId="3709" xr:uid="{00000000-0005-0000-0000-00007F0E0000}"/>
    <cellStyle name="Calculation 2 3 23 3 3" xfId="3710" xr:uid="{00000000-0005-0000-0000-0000800E0000}"/>
    <cellStyle name="Calculation 2 3 23 4" xfId="3711" xr:uid="{00000000-0005-0000-0000-0000810E0000}"/>
    <cellStyle name="Calculation 2 3 23 4 2" xfId="3712" xr:uid="{00000000-0005-0000-0000-0000820E0000}"/>
    <cellStyle name="Calculation 2 3 23 4 3" xfId="3713" xr:uid="{00000000-0005-0000-0000-0000830E0000}"/>
    <cellStyle name="Calculation 2 3 23 5" xfId="3714" xr:uid="{00000000-0005-0000-0000-0000840E0000}"/>
    <cellStyle name="Calculation 2 3 23 5 2" xfId="3715" xr:uid="{00000000-0005-0000-0000-0000850E0000}"/>
    <cellStyle name="Calculation 2 3 23 5 3" xfId="3716" xr:uid="{00000000-0005-0000-0000-0000860E0000}"/>
    <cellStyle name="Calculation 2 3 23 6" xfId="3717" xr:uid="{00000000-0005-0000-0000-0000870E0000}"/>
    <cellStyle name="Calculation 2 3 23 6 2" xfId="3718" xr:uid="{00000000-0005-0000-0000-0000880E0000}"/>
    <cellStyle name="Calculation 2 3 23 6 3" xfId="3719" xr:uid="{00000000-0005-0000-0000-0000890E0000}"/>
    <cellStyle name="Calculation 2 3 23 7" xfId="3720" xr:uid="{00000000-0005-0000-0000-00008A0E0000}"/>
    <cellStyle name="Calculation 2 3 23 8" xfId="3721" xr:uid="{00000000-0005-0000-0000-00008B0E0000}"/>
    <cellStyle name="Calculation 2 3 24" xfId="3722" xr:uid="{00000000-0005-0000-0000-00008C0E0000}"/>
    <cellStyle name="Calculation 2 3 24 2" xfId="3723" xr:uid="{00000000-0005-0000-0000-00008D0E0000}"/>
    <cellStyle name="Calculation 2 3 24 2 2" xfId="3724" xr:uid="{00000000-0005-0000-0000-00008E0E0000}"/>
    <cellStyle name="Calculation 2 3 24 2 3" xfId="3725" xr:uid="{00000000-0005-0000-0000-00008F0E0000}"/>
    <cellStyle name="Calculation 2 3 24 2 4" xfId="3726" xr:uid="{00000000-0005-0000-0000-0000900E0000}"/>
    <cellStyle name="Calculation 2 3 24 2 5" xfId="3727" xr:uid="{00000000-0005-0000-0000-0000910E0000}"/>
    <cellStyle name="Calculation 2 3 24 2 6" xfId="3728" xr:uid="{00000000-0005-0000-0000-0000920E0000}"/>
    <cellStyle name="Calculation 2 3 24 3" xfId="3729" xr:uid="{00000000-0005-0000-0000-0000930E0000}"/>
    <cellStyle name="Calculation 2 3 24 3 2" xfId="3730" xr:uid="{00000000-0005-0000-0000-0000940E0000}"/>
    <cellStyle name="Calculation 2 3 24 3 3" xfId="3731" xr:uid="{00000000-0005-0000-0000-0000950E0000}"/>
    <cellStyle name="Calculation 2 3 24 4" xfId="3732" xr:uid="{00000000-0005-0000-0000-0000960E0000}"/>
    <cellStyle name="Calculation 2 3 24 4 2" xfId="3733" xr:uid="{00000000-0005-0000-0000-0000970E0000}"/>
    <cellStyle name="Calculation 2 3 24 4 3" xfId="3734" xr:uid="{00000000-0005-0000-0000-0000980E0000}"/>
    <cellStyle name="Calculation 2 3 24 5" xfId="3735" xr:uid="{00000000-0005-0000-0000-0000990E0000}"/>
    <cellStyle name="Calculation 2 3 24 5 2" xfId="3736" xr:uid="{00000000-0005-0000-0000-00009A0E0000}"/>
    <cellStyle name="Calculation 2 3 24 5 3" xfId="3737" xr:uid="{00000000-0005-0000-0000-00009B0E0000}"/>
    <cellStyle name="Calculation 2 3 24 6" xfId="3738" xr:uid="{00000000-0005-0000-0000-00009C0E0000}"/>
    <cellStyle name="Calculation 2 3 24 6 2" xfId="3739" xr:uid="{00000000-0005-0000-0000-00009D0E0000}"/>
    <cellStyle name="Calculation 2 3 24 6 3" xfId="3740" xr:uid="{00000000-0005-0000-0000-00009E0E0000}"/>
    <cellStyle name="Calculation 2 3 24 7" xfId="3741" xr:uid="{00000000-0005-0000-0000-00009F0E0000}"/>
    <cellStyle name="Calculation 2 3 24 8" xfId="3742" xr:uid="{00000000-0005-0000-0000-0000A00E0000}"/>
    <cellStyle name="Calculation 2 3 25" xfId="3743" xr:uid="{00000000-0005-0000-0000-0000A10E0000}"/>
    <cellStyle name="Calculation 2 3 25 2" xfId="3744" xr:uid="{00000000-0005-0000-0000-0000A20E0000}"/>
    <cellStyle name="Calculation 2 3 25 2 2" xfId="3745" xr:uid="{00000000-0005-0000-0000-0000A30E0000}"/>
    <cellStyle name="Calculation 2 3 25 2 3" xfId="3746" xr:uid="{00000000-0005-0000-0000-0000A40E0000}"/>
    <cellStyle name="Calculation 2 3 25 2 4" xfId="3747" xr:uid="{00000000-0005-0000-0000-0000A50E0000}"/>
    <cellStyle name="Calculation 2 3 25 2 5" xfId="3748" xr:uid="{00000000-0005-0000-0000-0000A60E0000}"/>
    <cellStyle name="Calculation 2 3 25 2 6" xfId="3749" xr:uid="{00000000-0005-0000-0000-0000A70E0000}"/>
    <cellStyle name="Calculation 2 3 25 3" xfId="3750" xr:uid="{00000000-0005-0000-0000-0000A80E0000}"/>
    <cellStyle name="Calculation 2 3 25 3 2" xfId="3751" xr:uid="{00000000-0005-0000-0000-0000A90E0000}"/>
    <cellStyle name="Calculation 2 3 25 3 3" xfId="3752" xr:uid="{00000000-0005-0000-0000-0000AA0E0000}"/>
    <cellStyle name="Calculation 2 3 25 4" xfId="3753" xr:uid="{00000000-0005-0000-0000-0000AB0E0000}"/>
    <cellStyle name="Calculation 2 3 25 4 2" xfId="3754" xr:uid="{00000000-0005-0000-0000-0000AC0E0000}"/>
    <cellStyle name="Calculation 2 3 25 4 3" xfId="3755" xr:uid="{00000000-0005-0000-0000-0000AD0E0000}"/>
    <cellStyle name="Calculation 2 3 25 5" xfId="3756" xr:uid="{00000000-0005-0000-0000-0000AE0E0000}"/>
    <cellStyle name="Calculation 2 3 25 5 2" xfId="3757" xr:uid="{00000000-0005-0000-0000-0000AF0E0000}"/>
    <cellStyle name="Calculation 2 3 25 5 3" xfId="3758" xr:uid="{00000000-0005-0000-0000-0000B00E0000}"/>
    <cellStyle name="Calculation 2 3 25 6" xfId="3759" xr:uid="{00000000-0005-0000-0000-0000B10E0000}"/>
    <cellStyle name="Calculation 2 3 25 6 2" xfId="3760" xr:uid="{00000000-0005-0000-0000-0000B20E0000}"/>
    <cellStyle name="Calculation 2 3 25 6 3" xfId="3761" xr:uid="{00000000-0005-0000-0000-0000B30E0000}"/>
    <cellStyle name="Calculation 2 3 25 7" xfId="3762" xr:uid="{00000000-0005-0000-0000-0000B40E0000}"/>
    <cellStyle name="Calculation 2 3 25 8" xfId="3763" xr:uid="{00000000-0005-0000-0000-0000B50E0000}"/>
    <cellStyle name="Calculation 2 3 26" xfId="3764" xr:uid="{00000000-0005-0000-0000-0000B60E0000}"/>
    <cellStyle name="Calculation 2 3 26 2" xfId="3765" xr:uid="{00000000-0005-0000-0000-0000B70E0000}"/>
    <cellStyle name="Calculation 2 3 26 2 2" xfId="3766" xr:uid="{00000000-0005-0000-0000-0000B80E0000}"/>
    <cellStyle name="Calculation 2 3 26 2 3" xfId="3767" xr:uid="{00000000-0005-0000-0000-0000B90E0000}"/>
    <cellStyle name="Calculation 2 3 26 2 4" xfId="3768" xr:uid="{00000000-0005-0000-0000-0000BA0E0000}"/>
    <cellStyle name="Calculation 2 3 26 2 5" xfId="3769" xr:uid="{00000000-0005-0000-0000-0000BB0E0000}"/>
    <cellStyle name="Calculation 2 3 26 2 6" xfId="3770" xr:uid="{00000000-0005-0000-0000-0000BC0E0000}"/>
    <cellStyle name="Calculation 2 3 26 3" xfId="3771" xr:uid="{00000000-0005-0000-0000-0000BD0E0000}"/>
    <cellStyle name="Calculation 2 3 26 3 2" xfId="3772" xr:uid="{00000000-0005-0000-0000-0000BE0E0000}"/>
    <cellStyle name="Calculation 2 3 26 3 3" xfId="3773" xr:uid="{00000000-0005-0000-0000-0000BF0E0000}"/>
    <cellStyle name="Calculation 2 3 26 4" xfId="3774" xr:uid="{00000000-0005-0000-0000-0000C00E0000}"/>
    <cellStyle name="Calculation 2 3 26 4 2" xfId="3775" xr:uid="{00000000-0005-0000-0000-0000C10E0000}"/>
    <cellStyle name="Calculation 2 3 26 4 3" xfId="3776" xr:uid="{00000000-0005-0000-0000-0000C20E0000}"/>
    <cellStyle name="Calculation 2 3 26 5" xfId="3777" xr:uid="{00000000-0005-0000-0000-0000C30E0000}"/>
    <cellStyle name="Calculation 2 3 26 5 2" xfId="3778" xr:uid="{00000000-0005-0000-0000-0000C40E0000}"/>
    <cellStyle name="Calculation 2 3 26 5 3" xfId="3779" xr:uid="{00000000-0005-0000-0000-0000C50E0000}"/>
    <cellStyle name="Calculation 2 3 26 6" xfId="3780" xr:uid="{00000000-0005-0000-0000-0000C60E0000}"/>
    <cellStyle name="Calculation 2 3 26 6 2" xfId="3781" xr:uid="{00000000-0005-0000-0000-0000C70E0000}"/>
    <cellStyle name="Calculation 2 3 26 6 3" xfId="3782" xr:uid="{00000000-0005-0000-0000-0000C80E0000}"/>
    <cellStyle name="Calculation 2 3 26 7" xfId="3783" xr:uid="{00000000-0005-0000-0000-0000C90E0000}"/>
    <cellStyle name="Calculation 2 3 26 8" xfId="3784" xr:uid="{00000000-0005-0000-0000-0000CA0E0000}"/>
    <cellStyle name="Calculation 2 3 27" xfId="3785" xr:uid="{00000000-0005-0000-0000-0000CB0E0000}"/>
    <cellStyle name="Calculation 2 3 27 2" xfId="3786" xr:uid="{00000000-0005-0000-0000-0000CC0E0000}"/>
    <cellStyle name="Calculation 2 3 27 2 2" xfId="3787" xr:uid="{00000000-0005-0000-0000-0000CD0E0000}"/>
    <cellStyle name="Calculation 2 3 27 2 3" xfId="3788" xr:uid="{00000000-0005-0000-0000-0000CE0E0000}"/>
    <cellStyle name="Calculation 2 3 27 2 4" xfId="3789" xr:uid="{00000000-0005-0000-0000-0000CF0E0000}"/>
    <cellStyle name="Calculation 2 3 27 2 5" xfId="3790" xr:uid="{00000000-0005-0000-0000-0000D00E0000}"/>
    <cellStyle name="Calculation 2 3 27 2 6" xfId="3791" xr:uid="{00000000-0005-0000-0000-0000D10E0000}"/>
    <cellStyle name="Calculation 2 3 27 3" xfId="3792" xr:uid="{00000000-0005-0000-0000-0000D20E0000}"/>
    <cellStyle name="Calculation 2 3 27 3 2" xfId="3793" xr:uid="{00000000-0005-0000-0000-0000D30E0000}"/>
    <cellStyle name="Calculation 2 3 27 3 3" xfId="3794" xr:uid="{00000000-0005-0000-0000-0000D40E0000}"/>
    <cellStyle name="Calculation 2 3 27 4" xfId="3795" xr:uid="{00000000-0005-0000-0000-0000D50E0000}"/>
    <cellStyle name="Calculation 2 3 27 4 2" xfId="3796" xr:uid="{00000000-0005-0000-0000-0000D60E0000}"/>
    <cellStyle name="Calculation 2 3 27 4 3" xfId="3797" xr:uid="{00000000-0005-0000-0000-0000D70E0000}"/>
    <cellStyle name="Calculation 2 3 27 5" xfId="3798" xr:uid="{00000000-0005-0000-0000-0000D80E0000}"/>
    <cellStyle name="Calculation 2 3 27 5 2" xfId="3799" xr:uid="{00000000-0005-0000-0000-0000D90E0000}"/>
    <cellStyle name="Calculation 2 3 27 5 3" xfId="3800" xr:uid="{00000000-0005-0000-0000-0000DA0E0000}"/>
    <cellStyle name="Calculation 2 3 27 6" xfId="3801" xr:uid="{00000000-0005-0000-0000-0000DB0E0000}"/>
    <cellStyle name="Calculation 2 3 27 6 2" xfId="3802" xr:uid="{00000000-0005-0000-0000-0000DC0E0000}"/>
    <cellStyle name="Calculation 2 3 27 6 3" xfId="3803" xr:uid="{00000000-0005-0000-0000-0000DD0E0000}"/>
    <cellStyle name="Calculation 2 3 27 7" xfId="3804" xr:uid="{00000000-0005-0000-0000-0000DE0E0000}"/>
    <cellStyle name="Calculation 2 3 27 8" xfId="3805" xr:uid="{00000000-0005-0000-0000-0000DF0E0000}"/>
    <cellStyle name="Calculation 2 3 28" xfId="3806" xr:uid="{00000000-0005-0000-0000-0000E00E0000}"/>
    <cellStyle name="Calculation 2 3 28 2" xfId="3807" xr:uid="{00000000-0005-0000-0000-0000E10E0000}"/>
    <cellStyle name="Calculation 2 3 28 2 2" xfId="3808" xr:uid="{00000000-0005-0000-0000-0000E20E0000}"/>
    <cellStyle name="Calculation 2 3 28 2 3" xfId="3809" xr:uid="{00000000-0005-0000-0000-0000E30E0000}"/>
    <cellStyle name="Calculation 2 3 28 2 4" xfId="3810" xr:uid="{00000000-0005-0000-0000-0000E40E0000}"/>
    <cellStyle name="Calculation 2 3 28 2 5" xfId="3811" xr:uid="{00000000-0005-0000-0000-0000E50E0000}"/>
    <cellStyle name="Calculation 2 3 28 2 6" xfId="3812" xr:uid="{00000000-0005-0000-0000-0000E60E0000}"/>
    <cellStyle name="Calculation 2 3 28 3" xfId="3813" xr:uid="{00000000-0005-0000-0000-0000E70E0000}"/>
    <cellStyle name="Calculation 2 3 28 3 2" xfId="3814" xr:uid="{00000000-0005-0000-0000-0000E80E0000}"/>
    <cellStyle name="Calculation 2 3 28 3 3" xfId="3815" xr:uid="{00000000-0005-0000-0000-0000E90E0000}"/>
    <cellStyle name="Calculation 2 3 28 4" xfId="3816" xr:uid="{00000000-0005-0000-0000-0000EA0E0000}"/>
    <cellStyle name="Calculation 2 3 28 4 2" xfId="3817" xr:uid="{00000000-0005-0000-0000-0000EB0E0000}"/>
    <cellStyle name="Calculation 2 3 28 4 3" xfId="3818" xr:uid="{00000000-0005-0000-0000-0000EC0E0000}"/>
    <cellStyle name="Calculation 2 3 28 5" xfId="3819" xr:uid="{00000000-0005-0000-0000-0000ED0E0000}"/>
    <cellStyle name="Calculation 2 3 28 5 2" xfId="3820" xr:uid="{00000000-0005-0000-0000-0000EE0E0000}"/>
    <cellStyle name="Calculation 2 3 28 5 3" xfId="3821" xr:uid="{00000000-0005-0000-0000-0000EF0E0000}"/>
    <cellStyle name="Calculation 2 3 28 6" xfId="3822" xr:uid="{00000000-0005-0000-0000-0000F00E0000}"/>
    <cellStyle name="Calculation 2 3 28 6 2" xfId="3823" xr:uid="{00000000-0005-0000-0000-0000F10E0000}"/>
    <cellStyle name="Calculation 2 3 28 6 3" xfId="3824" xr:uid="{00000000-0005-0000-0000-0000F20E0000}"/>
    <cellStyle name="Calculation 2 3 28 7" xfId="3825" xr:uid="{00000000-0005-0000-0000-0000F30E0000}"/>
    <cellStyle name="Calculation 2 3 28 8" xfId="3826" xr:uid="{00000000-0005-0000-0000-0000F40E0000}"/>
    <cellStyle name="Calculation 2 3 29" xfId="3827" xr:uid="{00000000-0005-0000-0000-0000F50E0000}"/>
    <cellStyle name="Calculation 2 3 29 2" xfId="3828" xr:uid="{00000000-0005-0000-0000-0000F60E0000}"/>
    <cellStyle name="Calculation 2 3 29 2 2" xfId="3829" xr:uid="{00000000-0005-0000-0000-0000F70E0000}"/>
    <cellStyle name="Calculation 2 3 29 2 3" xfId="3830" xr:uid="{00000000-0005-0000-0000-0000F80E0000}"/>
    <cellStyle name="Calculation 2 3 29 2 4" xfId="3831" xr:uid="{00000000-0005-0000-0000-0000F90E0000}"/>
    <cellStyle name="Calculation 2 3 29 2 5" xfId="3832" xr:uid="{00000000-0005-0000-0000-0000FA0E0000}"/>
    <cellStyle name="Calculation 2 3 29 2 6" xfId="3833" xr:uid="{00000000-0005-0000-0000-0000FB0E0000}"/>
    <cellStyle name="Calculation 2 3 29 3" xfId="3834" xr:uid="{00000000-0005-0000-0000-0000FC0E0000}"/>
    <cellStyle name="Calculation 2 3 29 3 2" xfId="3835" xr:uid="{00000000-0005-0000-0000-0000FD0E0000}"/>
    <cellStyle name="Calculation 2 3 29 3 3" xfId="3836" xr:uid="{00000000-0005-0000-0000-0000FE0E0000}"/>
    <cellStyle name="Calculation 2 3 29 4" xfId="3837" xr:uid="{00000000-0005-0000-0000-0000FF0E0000}"/>
    <cellStyle name="Calculation 2 3 29 4 2" xfId="3838" xr:uid="{00000000-0005-0000-0000-0000000F0000}"/>
    <cellStyle name="Calculation 2 3 29 4 3" xfId="3839" xr:uid="{00000000-0005-0000-0000-0000010F0000}"/>
    <cellStyle name="Calculation 2 3 29 5" xfId="3840" xr:uid="{00000000-0005-0000-0000-0000020F0000}"/>
    <cellStyle name="Calculation 2 3 29 5 2" xfId="3841" xr:uid="{00000000-0005-0000-0000-0000030F0000}"/>
    <cellStyle name="Calculation 2 3 29 5 3" xfId="3842" xr:uid="{00000000-0005-0000-0000-0000040F0000}"/>
    <cellStyle name="Calculation 2 3 29 6" xfId="3843" xr:uid="{00000000-0005-0000-0000-0000050F0000}"/>
    <cellStyle name="Calculation 2 3 29 6 2" xfId="3844" xr:uid="{00000000-0005-0000-0000-0000060F0000}"/>
    <cellStyle name="Calculation 2 3 29 6 3" xfId="3845" xr:uid="{00000000-0005-0000-0000-0000070F0000}"/>
    <cellStyle name="Calculation 2 3 29 7" xfId="3846" xr:uid="{00000000-0005-0000-0000-0000080F0000}"/>
    <cellStyle name="Calculation 2 3 29 8" xfId="3847" xr:uid="{00000000-0005-0000-0000-0000090F0000}"/>
    <cellStyle name="Calculation 2 3 3" xfId="3848" xr:uid="{00000000-0005-0000-0000-00000A0F0000}"/>
    <cellStyle name="Calculation 2 3 3 2" xfId="3849" xr:uid="{00000000-0005-0000-0000-00000B0F0000}"/>
    <cellStyle name="Calculation 2 3 3 2 2" xfId="3850" xr:uid="{00000000-0005-0000-0000-00000C0F0000}"/>
    <cellStyle name="Calculation 2 3 3 2 3" xfId="3851" xr:uid="{00000000-0005-0000-0000-00000D0F0000}"/>
    <cellStyle name="Calculation 2 3 3 2 4" xfId="3852" xr:uid="{00000000-0005-0000-0000-00000E0F0000}"/>
    <cellStyle name="Calculation 2 3 3 2 5" xfId="3853" xr:uid="{00000000-0005-0000-0000-00000F0F0000}"/>
    <cellStyle name="Calculation 2 3 3 2 6" xfId="3854" xr:uid="{00000000-0005-0000-0000-0000100F0000}"/>
    <cellStyle name="Calculation 2 3 3 3" xfId="3855" xr:uid="{00000000-0005-0000-0000-0000110F0000}"/>
    <cellStyle name="Calculation 2 3 3 3 2" xfId="3856" xr:uid="{00000000-0005-0000-0000-0000120F0000}"/>
    <cellStyle name="Calculation 2 3 3 3 3" xfId="3857" xr:uid="{00000000-0005-0000-0000-0000130F0000}"/>
    <cellStyle name="Calculation 2 3 3 4" xfId="3858" xr:uid="{00000000-0005-0000-0000-0000140F0000}"/>
    <cellStyle name="Calculation 2 3 3 4 2" xfId="3859" xr:uid="{00000000-0005-0000-0000-0000150F0000}"/>
    <cellStyle name="Calculation 2 3 3 4 3" xfId="3860" xr:uid="{00000000-0005-0000-0000-0000160F0000}"/>
    <cellStyle name="Calculation 2 3 3 5" xfId="3861" xr:uid="{00000000-0005-0000-0000-0000170F0000}"/>
    <cellStyle name="Calculation 2 3 3 5 2" xfId="3862" xr:uid="{00000000-0005-0000-0000-0000180F0000}"/>
    <cellStyle name="Calculation 2 3 3 5 3" xfId="3863" xr:uid="{00000000-0005-0000-0000-0000190F0000}"/>
    <cellStyle name="Calculation 2 3 3 6" xfId="3864" xr:uid="{00000000-0005-0000-0000-00001A0F0000}"/>
    <cellStyle name="Calculation 2 3 3 6 2" xfId="3865" xr:uid="{00000000-0005-0000-0000-00001B0F0000}"/>
    <cellStyle name="Calculation 2 3 3 6 3" xfId="3866" xr:uid="{00000000-0005-0000-0000-00001C0F0000}"/>
    <cellStyle name="Calculation 2 3 3 7" xfId="3867" xr:uid="{00000000-0005-0000-0000-00001D0F0000}"/>
    <cellStyle name="Calculation 2 3 3 8" xfId="3868" xr:uid="{00000000-0005-0000-0000-00001E0F0000}"/>
    <cellStyle name="Calculation 2 3 30" xfId="3869" xr:uid="{00000000-0005-0000-0000-00001F0F0000}"/>
    <cellStyle name="Calculation 2 3 30 2" xfId="3870" xr:uid="{00000000-0005-0000-0000-0000200F0000}"/>
    <cellStyle name="Calculation 2 3 30 2 2" xfId="3871" xr:uid="{00000000-0005-0000-0000-0000210F0000}"/>
    <cellStyle name="Calculation 2 3 30 2 3" xfId="3872" xr:uid="{00000000-0005-0000-0000-0000220F0000}"/>
    <cellStyle name="Calculation 2 3 30 2 4" xfId="3873" xr:uid="{00000000-0005-0000-0000-0000230F0000}"/>
    <cellStyle name="Calculation 2 3 30 2 5" xfId="3874" xr:uid="{00000000-0005-0000-0000-0000240F0000}"/>
    <cellStyle name="Calculation 2 3 30 2 6" xfId="3875" xr:uid="{00000000-0005-0000-0000-0000250F0000}"/>
    <cellStyle name="Calculation 2 3 30 3" xfId="3876" xr:uid="{00000000-0005-0000-0000-0000260F0000}"/>
    <cellStyle name="Calculation 2 3 30 3 2" xfId="3877" xr:uid="{00000000-0005-0000-0000-0000270F0000}"/>
    <cellStyle name="Calculation 2 3 30 3 3" xfId="3878" xr:uid="{00000000-0005-0000-0000-0000280F0000}"/>
    <cellStyle name="Calculation 2 3 30 4" xfId="3879" xr:uid="{00000000-0005-0000-0000-0000290F0000}"/>
    <cellStyle name="Calculation 2 3 30 4 2" xfId="3880" xr:uid="{00000000-0005-0000-0000-00002A0F0000}"/>
    <cellStyle name="Calculation 2 3 30 4 3" xfId="3881" xr:uid="{00000000-0005-0000-0000-00002B0F0000}"/>
    <cellStyle name="Calculation 2 3 30 5" xfId="3882" xr:uid="{00000000-0005-0000-0000-00002C0F0000}"/>
    <cellStyle name="Calculation 2 3 30 5 2" xfId="3883" xr:uid="{00000000-0005-0000-0000-00002D0F0000}"/>
    <cellStyle name="Calculation 2 3 30 5 3" xfId="3884" xr:uid="{00000000-0005-0000-0000-00002E0F0000}"/>
    <cellStyle name="Calculation 2 3 30 6" xfId="3885" xr:uid="{00000000-0005-0000-0000-00002F0F0000}"/>
    <cellStyle name="Calculation 2 3 30 6 2" xfId="3886" xr:uid="{00000000-0005-0000-0000-0000300F0000}"/>
    <cellStyle name="Calculation 2 3 30 6 3" xfId="3887" xr:uid="{00000000-0005-0000-0000-0000310F0000}"/>
    <cellStyle name="Calculation 2 3 30 7" xfId="3888" xr:uid="{00000000-0005-0000-0000-0000320F0000}"/>
    <cellStyle name="Calculation 2 3 30 8" xfId="3889" xr:uid="{00000000-0005-0000-0000-0000330F0000}"/>
    <cellStyle name="Calculation 2 3 31" xfId="3890" xr:uid="{00000000-0005-0000-0000-0000340F0000}"/>
    <cellStyle name="Calculation 2 3 31 2" xfId="3891" xr:uid="{00000000-0005-0000-0000-0000350F0000}"/>
    <cellStyle name="Calculation 2 3 31 2 2" xfId="3892" xr:uid="{00000000-0005-0000-0000-0000360F0000}"/>
    <cellStyle name="Calculation 2 3 31 2 3" xfId="3893" xr:uid="{00000000-0005-0000-0000-0000370F0000}"/>
    <cellStyle name="Calculation 2 3 31 2 4" xfId="3894" xr:uid="{00000000-0005-0000-0000-0000380F0000}"/>
    <cellStyle name="Calculation 2 3 31 2 5" xfId="3895" xr:uid="{00000000-0005-0000-0000-0000390F0000}"/>
    <cellStyle name="Calculation 2 3 31 2 6" xfId="3896" xr:uid="{00000000-0005-0000-0000-00003A0F0000}"/>
    <cellStyle name="Calculation 2 3 31 3" xfId="3897" xr:uid="{00000000-0005-0000-0000-00003B0F0000}"/>
    <cellStyle name="Calculation 2 3 31 3 2" xfId="3898" xr:uid="{00000000-0005-0000-0000-00003C0F0000}"/>
    <cellStyle name="Calculation 2 3 31 3 3" xfId="3899" xr:uid="{00000000-0005-0000-0000-00003D0F0000}"/>
    <cellStyle name="Calculation 2 3 31 4" xfId="3900" xr:uid="{00000000-0005-0000-0000-00003E0F0000}"/>
    <cellStyle name="Calculation 2 3 31 4 2" xfId="3901" xr:uid="{00000000-0005-0000-0000-00003F0F0000}"/>
    <cellStyle name="Calculation 2 3 31 4 3" xfId="3902" xr:uid="{00000000-0005-0000-0000-0000400F0000}"/>
    <cellStyle name="Calculation 2 3 31 5" xfId="3903" xr:uid="{00000000-0005-0000-0000-0000410F0000}"/>
    <cellStyle name="Calculation 2 3 31 5 2" xfId="3904" xr:uid="{00000000-0005-0000-0000-0000420F0000}"/>
    <cellStyle name="Calculation 2 3 31 5 3" xfId="3905" xr:uid="{00000000-0005-0000-0000-0000430F0000}"/>
    <cellStyle name="Calculation 2 3 31 6" xfId="3906" xr:uid="{00000000-0005-0000-0000-0000440F0000}"/>
    <cellStyle name="Calculation 2 3 31 6 2" xfId="3907" xr:uid="{00000000-0005-0000-0000-0000450F0000}"/>
    <cellStyle name="Calculation 2 3 31 6 3" xfId="3908" xr:uid="{00000000-0005-0000-0000-0000460F0000}"/>
    <cellStyle name="Calculation 2 3 31 7" xfId="3909" xr:uid="{00000000-0005-0000-0000-0000470F0000}"/>
    <cellStyle name="Calculation 2 3 31 8" xfId="3910" xr:uid="{00000000-0005-0000-0000-0000480F0000}"/>
    <cellStyle name="Calculation 2 3 32" xfId="3911" xr:uid="{00000000-0005-0000-0000-0000490F0000}"/>
    <cellStyle name="Calculation 2 3 32 2" xfId="3912" xr:uid="{00000000-0005-0000-0000-00004A0F0000}"/>
    <cellStyle name="Calculation 2 3 32 2 2" xfId="3913" xr:uid="{00000000-0005-0000-0000-00004B0F0000}"/>
    <cellStyle name="Calculation 2 3 32 2 3" xfId="3914" xr:uid="{00000000-0005-0000-0000-00004C0F0000}"/>
    <cellStyle name="Calculation 2 3 32 2 4" xfId="3915" xr:uid="{00000000-0005-0000-0000-00004D0F0000}"/>
    <cellStyle name="Calculation 2 3 32 2 5" xfId="3916" xr:uid="{00000000-0005-0000-0000-00004E0F0000}"/>
    <cellStyle name="Calculation 2 3 32 2 6" xfId="3917" xr:uid="{00000000-0005-0000-0000-00004F0F0000}"/>
    <cellStyle name="Calculation 2 3 32 3" xfId="3918" xr:uid="{00000000-0005-0000-0000-0000500F0000}"/>
    <cellStyle name="Calculation 2 3 32 3 2" xfId="3919" xr:uid="{00000000-0005-0000-0000-0000510F0000}"/>
    <cellStyle name="Calculation 2 3 32 3 3" xfId="3920" xr:uid="{00000000-0005-0000-0000-0000520F0000}"/>
    <cellStyle name="Calculation 2 3 32 4" xfId="3921" xr:uid="{00000000-0005-0000-0000-0000530F0000}"/>
    <cellStyle name="Calculation 2 3 32 4 2" xfId="3922" xr:uid="{00000000-0005-0000-0000-0000540F0000}"/>
    <cellStyle name="Calculation 2 3 32 4 3" xfId="3923" xr:uid="{00000000-0005-0000-0000-0000550F0000}"/>
    <cellStyle name="Calculation 2 3 32 5" xfId="3924" xr:uid="{00000000-0005-0000-0000-0000560F0000}"/>
    <cellStyle name="Calculation 2 3 32 5 2" xfId="3925" xr:uid="{00000000-0005-0000-0000-0000570F0000}"/>
    <cellStyle name="Calculation 2 3 32 5 3" xfId="3926" xr:uid="{00000000-0005-0000-0000-0000580F0000}"/>
    <cellStyle name="Calculation 2 3 32 6" xfId="3927" xr:uid="{00000000-0005-0000-0000-0000590F0000}"/>
    <cellStyle name="Calculation 2 3 32 6 2" xfId="3928" xr:uid="{00000000-0005-0000-0000-00005A0F0000}"/>
    <cellStyle name="Calculation 2 3 32 6 3" xfId="3929" xr:uid="{00000000-0005-0000-0000-00005B0F0000}"/>
    <cellStyle name="Calculation 2 3 32 7" xfId="3930" xr:uid="{00000000-0005-0000-0000-00005C0F0000}"/>
    <cellStyle name="Calculation 2 3 32 8" xfId="3931" xr:uid="{00000000-0005-0000-0000-00005D0F0000}"/>
    <cellStyle name="Calculation 2 3 33" xfId="3932" xr:uid="{00000000-0005-0000-0000-00005E0F0000}"/>
    <cellStyle name="Calculation 2 3 33 2" xfId="3933" xr:uid="{00000000-0005-0000-0000-00005F0F0000}"/>
    <cellStyle name="Calculation 2 3 33 2 2" xfId="3934" xr:uid="{00000000-0005-0000-0000-0000600F0000}"/>
    <cellStyle name="Calculation 2 3 33 2 3" xfId="3935" xr:uid="{00000000-0005-0000-0000-0000610F0000}"/>
    <cellStyle name="Calculation 2 3 33 2 4" xfId="3936" xr:uid="{00000000-0005-0000-0000-0000620F0000}"/>
    <cellStyle name="Calculation 2 3 33 2 5" xfId="3937" xr:uid="{00000000-0005-0000-0000-0000630F0000}"/>
    <cellStyle name="Calculation 2 3 33 2 6" xfId="3938" xr:uid="{00000000-0005-0000-0000-0000640F0000}"/>
    <cellStyle name="Calculation 2 3 33 3" xfId="3939" xr:uid="{00000000-0005-0000-0000-0000650F0000}"/>
    <cellStyle name="Calculation 2 3 33 3 2" xfId="3940" xr:uid="{00000000-0005-0000-0000-0000660F0000}"/>
    <cellStyle name="Calculation 2 3 33 3 3" xfId="3941" xr:uid="{00000000-0005-0000-0000-0000670F0000}"/>
    <cellStyle name="Calculation 2 3 33 4" xfId="3942" xr:uid="{00000000-0005-0000-0000-0000680F0000}"/>
    <cellStyle name="Calculation 2 3 33 4 2" xfId="3943" xr:uid="{00000000-0005-0000-0000-0000690F0000}"/>
    <cellStyle name="Calculation 2 3 33 4 3" xfId="3944" xr:uid="{00000000-0005-0000-0000-00006A0F0000}"/>
    <cellStyle name="Calculation 2 3 33 5" xfId="3945" xr:uid="{00000000-0005-0000-0000-00006B0F0000}"/>
    <cellStyle name="Calculation 2 3 33 5 2" xfId="3946" xr:uid="{00000000-0005-0000-0000-00006C0F0000}"/>
    <cellStyle name="Calculation 2 3 33 5 3" xfId="3947" xr:uid="{00000000-0005-0000-0000-00006D0F0000}"/>
    <cellStyle name="Calculation 2 3 33 6" xfId="3948" xr:uid="{00000000-0005-0000-0000-00006E0F0000}"/>
    <cellStyle name="Calculation 2 3 33 6 2" xfId="3949" xr:uid="{00000000-0005-0000-0000-00006F0F0000}"/>
    <cellStyle name="Calculation 2 3 33 6 3" xfId="3950" xr:uid="{00000000-0005-0000-0000-0000700F0000}"/>
    <cellStyle name="Calculation 2 3 33 7" xfId="3951" xr:uid="{00000000-0005-0000-0000-0000710F0000}"/>
    <cellStyle name="Calculation 2 3 33 8" xfId="3952" xr:uid="{00000000-0005-0000-0000-0000720F0000}"/>
    <cellStyle name="Calculation 2 3 34" xfId="3953" xr:uid="{00000000-0005-0000-0000-0000730F0000}"/>
    <cellStyle name="Calculation 2 3 34 2" xfId="3954" xr:uid="{00000000-0005-0000-0000-0000740F0000}"/>
    <cellStyle name="Calculation 2 3 34 2 2" xfId="3955" xr:uid="{00000000-0005-0000-0000-0000750F0000}"/>
    <cellStyle name="Calculation 2 3 34 2 3" xfId="3956" xr:uid="{00000000-0005-0000-0000-0000760F0000}"/>
    <cellStyle name="Calculation 2 3 34 2 4" xfId="3957" xr:uid="{00000000-0005-0000-0000-0000770F0000}"/>
    <cellStyle name="Calculation 2 3 34 2 5" xfId="3958" xr:uid="{00000000-0005-0000-0000-0000780F0000}"/>
    <cellStyle name="Calculation 2 3 34 2 6" xfId="3959" xr:uid="{00000000-0005-0000-0000-0000790F0000}"/>
    <cellStyle name="Calculation 2 3 34 3" xfId="3960" xr:uid="{00000000-0005-0000-0000-00007A0F0000}"/>
    <cellStyle name="Calculation 2 3 34 3 2" xfId="3961" xr:uid="{00000000-0005-0000-0000-00007B0F0000}"/>
    <cellStyle name="Calculation 2 3 34 3 3" xfId="3962" xr:uid="{00000000-0005-0000-0000-00007C0F0000}"/>
    <cellStyle name="Calculation 2 3 34 4" xfId="3963" xr:uid="{00000000-0005-0000-0000-00007D0F0000}"/>
    <cellStyle name="Calculation 2 3 34 4 2" xfId="3964" xr:uid="{00000000-0005-0000-0000-00007E0F0000}"/>
    <cellStyle name="Calculation 2 3 34 4 3" xfId="3965" xr:uid="{00000000-0005-0000-0000-00007F0F0000}"/>
    <cellStyle name="Calculation 2 3 34 5" xfId="3966" xr:uid="{00000000-0005-0000-0000-0000800F0000}"/>
    <cellStyle name="Calculation 2 3 34 5 2" xfId="3967" xr:uid="{00000000-0005-0000-0000-0000810F0000}"/>
    <cellStyle name="Calculation 2 3 34 5 3" xfId="3968" xr:uid="{00000000-0005-0000-0000-0000820F0000}"/>
    <cellStyle name="Calculation 2 3 34 6" xfId="3969" xr:uid="{00000000-0005-0000-0000-0000830F0000}"/>
    <cellStyle name="Calculation 2 3 34 6 2" xfId="3970" xr:uid="{00000000-0005-0000-0000-0000840F0000}"/>
    <cellStyle name="Calculation 2 3 34 6 3" xfId="3971" xr:uid="{00000000-0005-0000-0000-0000850F0000}"/>
    <cellStyle name="Calculation 2 3 34 7" xfId="3972" xr:uid="{00000000-0005-0000-0000-0000860F0000}"/>
    <cellStyle name="Calculation 2 3 34 8" xfId="3973" xr:uid="{00000000-0005-0000-0000-0000870F0000}"/>
    <cellStyle name="Calculation 2 3 35" xfId="3974" xr:uid="{00000000-0005-0000-0000-0000880F0000}"/>
    <cellStyle name="Calculation 2 3 35 2" xfId="3975" xr:uid="{00000000-0005-0000-0000-0000890F0000}"/>
    <cellStyle name="Calculation 2 3 35 2 2" xfId="3976" xr:uid="{00000000-0005-0000-0000-00008A0F0000}"/>
    <cellStyle name="Calculation 2 3 35 2 3" xfId="3977" xr:uid="{00000000-0005-0000-0000-00008B0F0000}"/>
    <cellStyle name="Calculation 2 3 35 2 4" xfId="3978" xr:uid="{00000000-0005-0000-0000-00008C0F0000}"/>
    <cellStyle name="Calculation 2 3 35 2 5" xfId="3979" xr:uid="{00000000-0005-0000-0000-00008D0F0000}"/>
    <cellStyle name="Calculation 2 3 35 2 6" xfId="3980" xr:uid="{00000000-0005-0000-0000-00008E0F0000}"/>
    <cellStyle name="Calculation 2 3 35 3" xfId="3981" xr:uid="{00000000-0005-0000-0000-00008F0F0000}"/>
    <cellStyle name="Calculation 2 3 35 3 2" xfId="3982" xr:uid="{00000000-0005-0000-0000-0000900F0000}"/>
    <cellStyle name="Calculation 2 3 35 3 3" xfId="3983" xr:uid="{00000000-0005-0000-0000-0000910F0000}"/>
    <cellStyle name="Calculation 2 3 35 4" xfId="3984" xr:uid="{00000000-0005-0000-0000-0000920F0000}"/>
    <cellStyle name="Calculation 2 3 35 4 2" xfId="3985" xr:uid="{00000000-0005-0000-0000-0000930F0000}"/>
    <cellStyle name="Calculation 2 3 35 4 3" xfId="3986" xr:uid="{00000000-0005-0000-0000-0000940F0000}"/>
    <cellStyle name="Calculation 2 3 35 5" xfId="3987" xr:uid="{00000000-0005-0000-0000-0000950F0000}"/>
    <cellStyle name="Calculation 2 3 35 5 2" xfId="3988" xr:uid="{00000000-0005-0000-0000-0000960F0000}"/>
    <cellStyle name="Calculation 2 3 35 5 3" xfId="3989" xr:uid="{00000000-0005-0000-0000-0000970F0000}"/>
    <cellStyle name="Calculation 2 3 35 6" xfId="3990" xr:uid="{00000000-0005-0000-0000-0000980F0000}"/>
    <cellStyle name="Calculation 2 3 35 6 2" xfId="3991" xr:uid="{00000000-0005-0000-0000-0000990F0000}"/>
    <cellStyle name="Calculation 2 3 35 6 3" xfId="3992" xr:uid="{00000000-0005-0000-0000-00009A0F0000}"/>
    <cellStyle name="Calculation 2 3 35 7" xfId="3993" xr:uid="{00000000-0005-0000-0000-00009B0F0000}"/>
    <cellStyle name="Calculation 2 3 35 8" xfId="3994" xr:uid="{00000000-0005-0000-0000-00009C0F0000}"/>
    <cellStyle name="Calculation 2 3 36" xfId="3995" xr:uid="{00000000-0005-0000-0000-00009D0F0000}"/>
    <cellStyle name="Calculation 2 3 36 2" xfId="3996" xr:uid="{00000000-0005-0000-0000-00009E0F0000}"/>
    <cellStyle name="Calculation 2 3 36 3" xfId="3997" xr:uid="{00000000-0005-0000-0000-00009F0F0000}"/>
    <cellStyle name="Calculation 2 3 36 4" xfId="3998" xr:uid="{00000000-0005-0000-0000-0000A00F0000}"/>
    <cellStyle name="Calculation 2 3 36 5" xfId="3999" xr:uid="{00000000-0005-0000-0000-0000A10F0000}"/>
    <cellStyle name="Calculation 2 3 36 6" xfId="4000" xr:uid="{00000000-0005-0000-0000-0000A20F0000}"/>
    <cellStyle name="Calculation 2 3 37" xfId="4001" xr:uid="{00000000-0005-0000-0000-0000A30F0000}"/>
    <cellStyle name="Calculation 2 3 37 2" xfId="4002" xr:uid="{00000000-0005-0000-0000-0000A40F0000}"/>
    <cellStyle name="Calculation 2 3 37 3" xfId="4003" xr:uid="{00000000-0005-0000-0000-0000A50F0000}"/>
    <cellStyle name="Calculation 2 3 37 4" xfId="4004" xr:uid="{00000000-0005-0000-0000-0000A60F0000}"/>
    <cellStyle name="Calculation 2 3 37 5" xfId="4005" xr:uid="{00000000-0005-0000-0000-0000A70F0000}"/>
    <cellStyle name="Calculation 2 3 37 6" xfId="4006" xr:uid="{00000000-0005-0000-0000-0000A80F0000}"/>
    <cellStyle name="Calculation 2 3 38" xfId="4007" xr:uid="{00000000-0005-0000-0000-0000A90F0000}"/>
    <cellStyle name="Calculation 2 3 38 2" xfId="4008" xr:uid="{00000000-0005-0000-0000-0000AA0F0000}"/>
    <cellStyle name="Calculation 2 3 38 3" xfId="4009" xr:uid="{00000000-0005-0000-0000-0000AB0F0000}"/>
    <cellStyle name="Calculation 2 3 39" xfId="4010" xr:uid="{00000000-0005-0000-0000-0000AC0F0000}"/>
    <cellStyle name="Calculation 2 3 39 2" xfId="4011" xr:uid="{00000000-0005-0000-0000-0000AD0F0000}"/>
    <cellStyle name="Calculation 2 3 39 3" xfId="4012" xr:uid="{00000000-0005-0000-0000-0000AE0F0000}"/>
    <cellStyle name="Calculation 2 3 4" xfId="4013" xr:uid="{00000000-0005-0000-0000-0000AF0F0000}"/>
    <cellStyle name="Calculation 2 3 4 2" xfId="4014" xr:uid="{00000000-0005-0000-0000-0000B00F0000}"/>
    <cellStyle name="Calculation 2 3 4 2 2" xfId="4015" xr:uid="{00000000-0005-0000-0000-0000B10F0000}"/>
    <cellStyle name="Calculation 2 3 4 2 3" xfId="4016" xr:uid="{00000000-0005-0000-0000-0000B20F0000}"/>
    <cellStyle name="Calculation 2 3 4 2 4" xfId="4017" xr:uid="{00000000-0005-0000-0000-0000B30F0000}"/>
    <cellStyle name="Calculation 2 3 4 2 5" xfId="4018" xr:uid="{00000000-0005-0000-0000-0000B40F0000}"/>
    <cellStyle name="Calculation 2 3 4 2 6" xfId="4019" xr:uid="{00000000-0005-0000-0000-0000B50F0000}"/>
    <cellStyle name="Calculation 2 3 4 3" xfId="4020" xr:uid="{00000000-0005-0000-0000-0000B60F0000}"/>
    <cellStyle name="Calculation 2 3 4 3 2" xfId="4021" xr:uid="{00000000-0005-0000-0000-0000B70F0000}"/>
    <cellStyle name="Calculation 2 3 4 3 3" xfId="4022" xr:uid="{00000000-0005-0000-0000-0000B80F0000}"/>
    <cellStyle name="Calculation 2 3 4 4" xfId="4023" xr:uid="{00000000-0005-0000-0000-0000B90F0000}"/>
    <cellStyle name="Calculation 2 3 4 4 2" xfId="4024" xr:uid="{00000000-0005-0000-0000-0000BA0F0000}"/>
    <cellStyle name="Calculation 2 3 4 4 3" xfId="4025" xr:uid="{00000000-0005-0000-0000-0000BB0F0000}"/>
    <cellStyle name="Calculation 2 3 4 5" xfId="4026" xr:uid="{00000000-0005-0000-0000-0000BC0F0000}"/>
    <cellStyle name="Calculation 2 3 4 5 2" xfId="4027" xr:uid="{00000000-0005-0000-0000-0000BD0F0000}"/>
    <cellStyle name="Calculation 2 3 4 5 3" xfId="4028" xr:uid="{00000000-0005-0000-0000-0000BE0F0000}"/>
    <cellStyle name="Calculation 2 3 4 6" xfId="4029" xr:uid="{00000000-0005-0000-0000-0000BF0F0000}"/>
    <cellStyle name="Calculation 2 3 4 6 2" xfId="4030" xr:uid="{00000000-0005-0000-0000-0000C00F0000}"/>
    <cellStyle name="Calculation 2 3 4 6 3" xfId="4031" xr:uid="{00000000-0005-0000-0000-0000C10F0000}"/>
    <cellStyle name="Calculation 2 3 4 7" xfId="4032" xr:uid="{00000000-0005-0000-0000-0000C20F0000}"/>
    <cellStyle name="Calculation 2 3 4 8" xfId="4033" xr:uid="{00000000-0005-0000-0000-0000C30F0000}"/>
    <cellStyle name="Calculation 2 3 40" xfId="4034" xr:uid="{00000000-0005-0000-0000-0000C40F0000}"/>
    <cellStyle name="Calculation 2 3 40 2" xfId="4035" xr:uid="{00000000-0005-0000-0000-0000C50F0000}"/>
    <cellStyle name="Calculation 2 3 40 3" xfId="4036" xr:uid="{00000000-0005-0000-0000-0000C60F0000}"/>
    <cellStyle name="Calculation 2 3 41" xfId="4037" xr:uid="{00000000-0005-0000-0000-0000C70F0000}"/>
    <cellStyle name="Calculation 2 3 42" xfId="4038" xr:uid="{00000000-0005-0000-0000-0000C80F0000}"/>
    <cellStyle name="Calculation 2 3 5" xfId="4039" xr:uid="{00000000-0005-0000-0000-0000C90F0000}"/>
    <cellStyle name="Calculation 2 3 5 2" xfId="4040" xr:uid="{00000000-0005-0000-0000-0000CA0F0000}"/>
    <cellStyle name="Calculation 2 3 5 2 2" xfId="4041" xr:uid="{00000000-0005-0000-0000-0000CB0F0000}"/>
    <cellStyle name="Calculation 2 3 5 2 3" xfId="4042" xr:uid="{00000000-0005-0000-0000-0000CC0F0000}"/>
    <cellStyle name="Calculation 2 3 5 2 4" xfId="4043" xr:uid="{00000000-0005-0000-0000-0000CD0F0000}"/>
    <cellStyle name="Calculation 2 3 5 2 5" xfId="4044" xr:uid="{00000000-0005-0000-0000-0000CE0F0000}"/>
    <cellStyle name="Calculation 2 3 5 2 6" xfId="4045" xr:uid="{00000000-0005-0000-0000-0000CF0F0000}"/>
    <cellStyle name="Calculation 2 3 5 3" xfId="4046" xr:uid="{00000000-0005-0000-0000-0000D00F0000}"/>
    <cellStyle name="Calculation 2 3 5 3 2" xfId="4047" xr:uid="{00000000-0005-0000-0000-0000D10F0000}"/>
    <cellStyle name="Calculation 2 3 5 3 3" xfId="4048" xr:uid="{00000000-0005-0000-0000-0000D20F0000}"/>
    <cellStyle name="Calculation 2 3 5 4" xfId="4049" xr:uid="{00000000-0005-0000-0000-0000D30F0000}"/>
    <cellStyle name="Calculation 2 3 5 4 2" xfId="4050" xr:uid="{00000000-0005-0000-0000-0000D40F0000}"/>
    <cellStyle name="Calculation 2 3 5 4 3" xfId="4051" xr:uid="{00000000-0005-0000-0000-0000D50F0000}"/>
    <cellStyle name="Calculation 2 3 5 5" xfId="4052" xr:uid="{00000000-0005-0000-0000-0000D60F0000}"/>
    <cellStyle name="Calculation 2 3 5 5 2" xfId="4053" xr:uid="{00000000-0005-0000-0000-0000D70F0000}"/>
    <cellStyle name="Calculation 2 3 5 5 3" xfId="4054" xr:uid="{00000000-0005-0000-0000-0000D80F0000}"/>
    <cellStyle name="Calculation 2 3 5 6" xfId="4055" xr:uid="{00000000-0005-0000-0000-0000D90F0000}"/>
    <cellStyle name="Calculation 2 3 5 6 2" xfId="4056" xr:uid="{00000000-0005-0000-0000-0000DA0F0000}"/>
    <cellStyle name="Calculation 2 3 5 6 3" xfId="4057" xr:uid="{00000000-0005-0000-0000-0000DB0F0000}"/>
    <cellStyle name="Calculation 2 3 5 7" xfId="4058" xr:uid="{00000000-0005-0000-0000-0000DC0F0000}"/>
    <cellStyle name="Calculation 2 3 5 8" xfId="4059" xr:uid="{00000000-0005-0000-0000-0000DD0F0000}"/>
    <cellStyle name="Calculation 2 3 6" xfId="4060" xr:uid="{00000000-0005-0000-0000-0000DE0F0000}"/>
    <cellStyle name="Calculation 2 3 6 2" xfId="4061" xr:uid="{00000000-0005-0000-0000-0000DF0F0000}"/>
    <cellStyle name="Calculation 2 3 6 2 2" xfId="4062" xr:uid="{00000000-0005-0000-0000-0000E00F0000}"/>
    <cellStyle name="Calculation 2 3 6 2 3" xfId="4063" xr:uid="{00000000-0005-0000-0000-0000E10F0000}"/>
    <cellStyle name="Calculation 2 3 6 2 4" xfId="4064" xr:uid="{00000000-0005-0000-0000-0000E20F0000}"/>
    <cellStyle name="Calculation 2 3 6 2 5" xfId="4065" xr:uid="{00000000-0005-0000-0000-0000E30F0000}"/>
    <cellStyle name="Calculation 2 3 6 2 6" xfId="4066" xr:uid="{00000000-0005-0000-0000-0000E40F0000}"/>
    <cellStyle name="Calculation 2 3 6 3" xfId="4067" xr:uid="{00000000-0005-0000-0000-0000E50F0000}"/>
    <cellStyle name="Calculation 2 3 6 3 2" xfId="4068" xr:uid="{00000000-0005-0000-0000-0000E60F0000}"/>
    <cellStyle name="Calculation 2 3 6 3 3" xfId="4069" xr:uid="{00000000-0005-0000-0000-0000E70F0000}"/>
    <cellStyle name="Calculation 2 3 6 4" xfId="4070" xr:uid="{00000000-0005-0000-0000-0000E80F0000}"/>
    <cellStyle name="Calculation 2 3 6 4 2" xfId="4071" xr:uid="{00000000-0005-0000-0000-0000E90F0000}"/>
    <cellStyle name="Calculation 2 3 6 4 3" xfId="4072" xr:uid="{00000000-0005-0000-0000-0000EA0F0000}"/>
    <cellStyle name="Calculation 2 3 6 5" xfId="4073" xr:uid="{00000000-0005-0000-0000-0000EB0F0000}"/>
    <cellStyle name="Calculation 2 3 6 5 2" xfId="4074" xr:uid="{00000000-0005-0000-0000-0000EC0F0000}"/>
    <cellStyle name="Calculation 2 3 6 5 3" xfId="4075" xr:uid="{00000000-0005-0000-0000-0000ED0F0000}"/>
    <cellStyle name="Calculation 2 3 6 6" xfId="4076" xr:uid="{00000000-0005-0000-0000-0000EE0F0000}"/>
    <cellStyle name="Calculation 2 3 6 6 2" xfId="4077" xr:uid="{00000000-0005-0000-0000-0000EF0F0000}"/>
    <cellStyle name="Calculation 2 3 6 6 3" xfId="4078" xr:uid="{00000000-0005-0000-0000-0000F00F0000}"/>
    <cellStyle name="Calculation 2 3 6 7" xfId="4079" xr:uid="{00000000-0005-0000-0000-0000F10F0000}"/>
    <cellStyle name="Calculation 2 3 6 8" xfId="4080" xr:uid="{00000000-0005-0000-0000-0000F20F0000}"/>
    <cellStyle name="Calculation 2 3 7" xfId="4081" xr:uid="{00000000-0005-0000-0000-0000F30F0000}"/>
    <cellStyle name="Calculation 2 3 7 2" xfId="4082" xr:uid="{00000000-0005-0000-0000-0000F40F0000}"/>
    <cellStyle name="Calculation 2 3 7 2 2" xfId="4083" xr:uid="{00000000-0005-0000-0000-0000F50F0000}"/>
    <cellStyle name="Calculation 2 3 7 2 3" xfId="4084" xr:uid="{00000000-0005-0000-0000-0000F60F0000}"/>
    <cellStyle name="Calculation 2 3 7 2 4" xfId="4085" xr:uid="{00000000-0005-0000-0000-0000F70F0000}"/>
    <cellStyle name="Calculation 2 3 7 2 5" xfId="4086" xr:uid="{00000000-0005-0000-0000-0000F80F0000}"/>
    <cellStyle name="Calculation 2 3 7 2 6" xfId="4087" xr:uid="{00000000-0005-0000-0000-0000F90F0000}"/>
    <cellStyle name="Calculation 2 3 7 3" xfId="4088" xr:uid="{00000000-0005-0000-0000-0000FA0F0000}"/>
    <cellStyle name="Calculation 2 3 7 3 2" xfId="4089" xr:uid="{00000000-0005-0000-0000-0000FB0F0000}"/>
    <cellStyle name="Calculation 2 3 7 3 3" xfId="4090" xr:uid="{00000000-0005-0000-0000-0000FC0F0000}"/>
    <cellStyle name="Calculation 2 3 7 4" xfId="4091" xr:uid="{00000000-0005-0000-0000-0000FD0F0000}"/>
    <cellStyle name="Calculation 2 3 7 4 2" xfId="4092" xr:uid="{00000000-0005-0000-0000-0000FE0F0000}"/>
    <cellStyle name="Calculation 2 3 7 4 3" xfId="4093" xr:uid="{00000000-0005-0000-0000-0000FF0F0000}"/>
    <cellStyle name="Calculation 2 3 7 5" xfId="4094" xr:uid="{00000000-0005-0000-0000-000000100000}"/>
    <cellStyle name="Calculation 2 3 7 5 2" xfId="4095" xr:uid="{00000000-0005-0000-0000-000001100000}"/>
    <cellStyle name="Calculation 2 3 7 5 3" xfId="4096" xr:uid="{00000000-0005-0000-0000-000002100000}"/>
    <cellStyle name="Calculation 2 3 7 6" xfId="4097" xr:uid="{00000000-0005-0000-0000-000003100000}"/>
    <cellStyle name="Calculation 2 3 7 6 2" xfId="4098" xr:uid="{00000000-0005-0000-0000-000004100000}"/>
    <cellStyle name="Calculation 2 3 7 6 3" xfId="4099" xr:uid="{00000000-0005-0000-0000-000005100000}"/>
    <cellStyle name="Calculation 2 3 7 7" xfId="4100" xr:uid="{00000000-0005-0000-0000-000006100000}"/>
    <cellStyle name="Calculation 2 3 7 8" xfId="4101" xr:uid="{00000000-0005-0000-0000-000007100000}"/>
    <cellStyle name="Calculation 2 3 8" xfId="4102" xr:uid="{00000000-0005-0000-0000-000008100000}"/>
    <cellStyle name="Calculation 2 3 8 2" xfId="4103" xr:uid="{00000000-0005-0000-0000-000009100000}"/>
    <cellStyle name="Calculation 2 3 8 2 2" xfId="4104" xr:uid="{00000000-0005-0000-0000-00000A100000}"/>
    <cellStyle name="Calculation 2 3 8 2 3" xfId="4105" xr:uid="{00000000-0005-0000-0000-00000B100000}"/>
    <cellStyle name="Calculation 2 3 8 2 4" xfId="4106" xr:uid="{00000000-0005-0000-0000-00000C100000}"/>
    <cellStyle name="Calculation 2 3 8 2 5" xfId="4107" xr:uid="{00000000-0005-0000-0000-00000D100000}"/>
    <cellStyle name="Calculation 2 3 8 2 6" xfId="4108" xr:uid="{00000000-0005-0000-0000-00000E100000}"/>
    <cellStyle name="Calculation 2 3 8 3" xfId="4109" xr:uid="{00000000-0005-0000-0000-00000F100000}"/>
    <cellStyle name="Calculation 2 3 8 3 2" xfId="4110" xr:uid="{00000000-0005-0000-0000-000010100000}"/>
    <cellStyle name="Calculation 2 3 8 3 3" xfId="4111" xr:uid="{00000000-0005-0000-0000-000011100000}"/>
    <cellStyle name="Calculation 2 3 8 4" xfId="4112" xr:uid="{00000000-0005-0000-0000-000012100000}"/>
    <cellStyle name="Calculation 2 3 8 4 2" xfId="4113" xr:uid="{00000000-0005-0000-0000-000013100000}"/>
    <cellStyle name="Calculation 2 3 8 4 3" xfId="4114" xr:uid="{00000000-0005-0000-0000-000014100000}"/>
    <cellStyle name="Calculation 2 3 8 5" xfId="4115" xr:uid="{00000000-0005-0000-0000-000015100000}"/>
    <cellStyle name="Calculation 2 3 8 5 2" xfId="4116" xr:uid="{00000000-0005-0000-0000-000016100000}"/>
    <cellStyle name="Calculation 2 3 8 5 3" xfId="4117" xr:uid="{00000000-0005-0000-0000-000017100000}"/>
    <cellStyle name="Calculation 2 3 8 6" xfId="4118" xr:uid="{00000000-0005-0000-0000-000018100000}"/>
    <cellStyle name="Calculation 2 3 8 6 2" xfId="4119" xr:uid="{00000000-0005-0000-0000-000019100000}"/>
    <cellStyle name="Calculation 2 3 8 6 3" xfId="4120" xr:uid="{00000000-0005-0000-0000-00001A100000}"/>
    <cellStyle name="Calculation 2 3 8 7" xfId="4121" xr:uid="{00000000-0005-0000-0000-00001B100000}"/>
    <cellStyle name="Calculation 2 3 8 8" xfId="4122" xr:uid="{00000000-0005-0000-0000-00001C100000}"/>
    <cellStyle name="Calculation 2 3 9" xfId="4123" xr:uid="{00000000-0005-0000-0000-00001D100000}"/>
    <cellStyle name="Calculation 2 3 9 2" xfId="4124" xr:uid="{00000000-0005-0000-0000-00001E100000}"/>
    <cellStyle name="Calculation 2 3 9 2 2" xfId="4125" xr:uid="{00000000-0005-0000-0000-00001F100000}"/>
    <cellStyle name="Calculation 2 3 9 2 3" xfId="4126" xr:uid="{00000000-0005-0000-0000-000020100000}"/>
    <cellStyle name="Calculation 2 3 9 2 4" xfId="4127" xr:uid="{00000000-0005-0000-0000-000021100000}"/>
    <cellStyle name="Calculation 2 3 9 2 5" xfId="4128" xr:uid="{00000000-0005-0000-0000-000022100000}"/>
    <cellStyle name="Calculation 2 3 9 2 6" xfId="4129" xr:uid="{00000000-0005-0000-0000-000023100000}"/>
    <cellStyle name="Calculation 2 3 9 3" xfId="4130" xr:uid="{00000000-0005-0000-0000-000024100000}"/>
    <cellStyle name="Calculation 2 3 9 3 2" xfId="4131" xr:uid="{00000000-0005-0000-0000-000025100000}"/>
    <cellStyle name="Calculation 2 3 9 3 3" xfId="4132" xr:uid="{00000000-0005-0000-0000-000026100000}"/>
    <cellStyle name="Calculation 2 3 9 4" xfId="4133" xr:uid="{00000000-0005-0000-0000-000027100000}"/>
    <cellStyle name="Calculation 2 3 9 4 2" xfId="4134" xr:uid="{00000000-0005-0000-0000-000028100000}"/>
    <cellStyle name="Calculation 2 3 9 4 3" xfId="4135" xr:uid="{00000000-0005-0000-0000-000029100000}"/>
    <cellStyle name="Calculation 2 3 9 5" xfId="4136" xr:uid="{00000000-0005-0000-0000-00002A100000}"/>
    <cellStyle name="Calculation 2 3 9 5 2" xfId="4137" xr:uid="{00000000-0005-0000-0000-00002B100000}"/>
    <cellStyle name="Calculation 2 3 9 5 3" xfId="4138" xr:uid="{00000000-0005-0000-0000-00002C100000}"/>
    <cellStyle name="Calculation 2 3 9 6" xfId="4139" xr:uid="{00000000-0005-0000-0000-00002D100000}"/>
    <cellStyle name="Calculation 2 3 9 6 2" xfId="4140" xr:uid="{00000000-0005-0000-0000-00002E100000}"/>
    <cellStyle name="Calculation 2 3 9 6 3" xfId="4141" xr:uid="{00000000-0005-0000-0000-00002F100000}"/>
    <cellStyle name="Calculation 2 3 9 7" xfId="4142" xr:uid="{00000000-0005-0000-0000-000030100000}"/>
    <cellStyle name="Calculation 2 3 9 8" xfId="4143" xr:uid="{00000000-0005-0000-0000-000031100000}"/>
    <cellStyle name="Calculation 2 30" xfId="4144" xr:uid="{00000000-0005-0000-0000-000032100000}"/>
    <cellStyle name="Calculation 2 30 2" xfId="4145" xr:uid="{00000000-0005-0000-0000-000033100000}"/>
    <cellStyle name="Calculation 2 30 2 2" xfId="4146" xr:uid="{00000000-0005-0000-0000-000034100000}"/>
    <cellStyle name="Calculation 2 30 2 3" xfId="4147" xr:uid="{00000000-0005-0000-0000-000035100000}"/>
    <cellStyle name="Calculation 2 30 2 4" xfId="4148" xr:uid="{00000000-0005-0000-0000-000036100000}"/>
    <cellStyle name="Calculation 2 30 2 5" xfId="4149" xr:uid="{00000000-0005-0000-0000-000037100000}"/>
    <cellStyle name="Calculation 2 30 2 6" xfId="4150" xr:uid="{00000000-0005-0000-0000-000038100000}"/>
    <cellStyle name="Calculation 2 30 3" xfId="4151" xr:uid="{00000000-0005-0000-0000-000039100000}"/>
    <cellStyle name="Calculation 2 30 3 2" xfId="4152" xr:uid="{00000000-0005-0000-0000-00003A100000}"/>
    <cellStyle name="Calculation 2 30 3 3" xfId="4153" xr:uid="{00000000-0005-0000-0000-00003B100000}"/>
    <cellStyle name="Calculation 2 30 4" xfId="4154" xr:uid="{00000000-0005-0000-0000-00003C100000}"/>
    <cellStyle name="Calculation 2 30 4 2" xfId="4155" xr:uid="{00000000-0005-0000-0000-00003D100000}"/>
    <cellStyle name="Calculation 2 30 4 3" xfId="4156" xr:uid="{00000000-0005-0000-0000-00003E100000}"/>
    <cellStyle name="Calculation 2 30 5" xfId="4157" xr:uid="{00000000-0005-0000-0000-00003F100000}"/>
    <cellStyle name="Calculation 2 30 5 2" xfId="4158" xr:uid="{00000000-0005-0000-0000-000040100000}"/>
    <cellStyle name="Calculation 2 30 5 3" xfId="4159" xr:uid="{00000000-0005-0000-0000-000041100000}"/>
    <cellStyle name="Calculation 2 30 6" xfId="4160" xr:uid="{00000000-0005-0000-0000-000042100000}"/>
    <cellStyle name="Calculation 2 30 6 2" xfId="4161" xr:uid="{00000000-0005-0000-0000-000043100000}"/>
    <cellStyle name="Calculation 2 30 6 3" xfId="4162" xr:uid="{00000000-0005-0000-0000-000044100000}"/>
    <cellStyle name="Calculation 2 30 7" xfId="4163" xr:uid="{00000000-0005-0000-0000-000045100000}"/>
    <cellStyle name="Calculation 2 30 8" xfId="4164" xr:uid="{00000000-0005-0000-0000-000046100000}"/>
    <cellStyle name="Calculation 2 31" xfId="4165" xr:uid="{00000000-0005-0000-0000-000047100000}"/>
    <cellStyle name="Calculation 2 31 2" xfId="4166" xr:uid="{00000000-0005-0000-0000-000048100000}"/>
    <cellStyle name="Calculation 2 31 2 2" xfId="4167" xr:uid="{00000000-0005-0000-0000-000049100000}"/>
    <cellStyle name="Calculation 2 31 2 3" xfId="4168" xr:uid="{00000000-0005-0000-0000-00004A100000}"/>
    <cellStyle name="Calculation 2 31 2 4" xfId="4169" xr:uid="{00000000-0005-0000-0000-00004B100000}"/>
    <cellStyle name="Calculation 2 31 2 5" xfId="4170" xr:uid="{00000000-0005-0000-0000-00004C100000}"/>
    <cellStyle name="Calculation 2 31 2 6" xfId="4171" xr:uid="{00000000-0005-0000-0000-00004D100000}"/>
    <cellStyle name="Calculation 2 31 3" xfId="4172" xr:uid="{00000000-0005-0000-0000-00004E100000}"/>
    <cellStyle name="Calculation 2 31 3 2" xfId="4173" xr:uid="{00000000-0005-0000-0000-00004F100000}"/>
    <cellStyle name="Calculation 2 31 3 3" xfId="4174" xr:uid="{00000000-0005-0000-0000-000050100000}"/>
    <cellStyle name="Calculation 2 31 4" xfId="4175" xr:uid="{00000000-0005-0000-0000-000051100000}"/>
    <cellStyle name="Calculation 2 31 4 2" xfId="4176" xr:uid="{00000000-0005-0000-0000-000052100000}"/>
    <cellStyle name="Calculation 2 31 4 3" xfId="4177" xr:uid="{00000000-0005-0000-0000-000053100000}"/>
    <cellStyle name="Calculation 2 31 5" xfId="4178" xr:uid="{00000000-0005-0000-0000-000054100000}"/>
    <cellStyle name="Calculation 2 31 5 2" xfId="4179" xr:uid="{00000000-0005-0000-0000-000055100000}"/>
    <cellStyle name="Calculation 2 31 5 3" xfId="4180" xr:uid="{00000000-0005-0000-0000-000056100000}"/>
    <cellStyle name="Calculation 2 31 6" xfId="4181" xr:uid="{00000000-0005-0000-0000-000057100000}"/>
    <cellStyle name="Calculation 2 31 6 2" xfId="4182" xr:uid="{00000000-0005-0000-0000-000058100000}"/>
    <cellStyle name="Calculation 2 31 6 3" xfId="4183" xr:uid="{00000000-0005-0000-0000-000059100000}"/>
    <cellStyle name="Calculation 2 31 7" xfId="4184" xr:uid="{00000000-0005-0000-0000-00005A100000}"/>
    <cellStyle name="Calculation 2 31 8" xfId="4185" xr:uid="{00000000-0005-0000-0000-00005B100000}"/>
    <cellStyle name="Calculation 2 32" xfId="4186" xr:uid="{00000000-0005-0000-0000-00005C100000}"/>
    <cellStyle name="Calculation 2 32 2" xfId="4187" xr:uid="{00000000-0005-0000-0000-00005D100000}"/>
    <cellStyle name="Calculation 2 32 2 2" xfId="4188" xr:uid="{00000000-0005-0000-0000-00005E100000}"/>
    <cellStyle name="Calculation 2 32 2 3" xfId="4189" xr:uid="{00000000-0005-0000-0000-00005F100000}"/>
    <cellStyle name="Calculation 2 32 2 4" xfId="4190" xr:uid="{00000000-0005-0000-0000-000060100000}"/>
    <cellStyle name="Calculation 2 32 2 5" xfId="4191" xr:uid="{00000000-0005-0000-0000-000061100000}"/>
    <cellStyle name="Calculation 2 32 2 6" xfId="4192" xr:uid="{00000000-0005-0000-0000-000062100000}"/>
    <cellStyle name="Calculation 2 32 3" xfId="4193" xr:uid="{00000000-0005-0000-0000-000063100000}"/>
    <cellStyle name="Calculation 2 32 3 2" xfId="4194" xr:uid="{00000000-0005-0000-0000-000064100000}"/>
    <cellStyle name="Calculation 2 32 3 3" xfId="4195" xr:uid="{00000000-0005-0000-0000-000065100000}"/>
    <cellStyle name="Calculation 2 32 4" xfId="4196" xr:uid="{00000000-0005-0000-0000-000066100000}"/>
    <cellStyle name="Calculation 2 32 4 2" xfId="4197" xr:uid="{00000000-0005-0000-0000-000067100000}"/>
    <cellStyle name="Calculation 2 32 4 3" xfId="4198" xr:uid="{00000000-0005-0000-0000-000068100000}"/>
    <cellStyle name="Calculation 2 32 5" xfId="4199" xr:uid="{00000000-0005-0000-0000-000069100000}"/>
    <cellStyle name="Calculation 2 32 5 2" xfId="4200" xr:uid="{00000000-0005-0000-0000-00006A100000}"/>
    <cellStyle name="Calculation 2 32 5 3" xfId="4201" xr:uid="{00000000-0005-0000-0000-00006B100000}"/>
    <cellStyle name="Calculation 2 32 6" xfId="4202" xr:uid="{00000000-0005-0000-0000-00006C100000}"/>
    <cellStyle name="Calculation 2 32 6 2" xfId="4203" xr:uid="{00000000-0005-0000-0000-00006D100000}"/>
    <cellStyle name="Calculation 2 32 6 3" xfId="4204" xr:uid="{00000000-0005-0000-0000-00006E100000}"/>
    <cellStyle name="Calculation 2 32 7" xfId="4205" xr:uid="{00000000-0005-0000-0000-00006F100000}"/>
    <cellStyle name="Calculation 2 32 8" xfId="4206" xr:uid="{00000000-0005-0000-0000-000070100000}"/>
    <cellStyle name="Calculation 2 33" xfId="4207" xr:uid="{00000000-0005-0000-0000-000071100000}"/>
    <cellStyle name="Calculation 2 33 2" xfId="4208" xr:uid="{00000000-0005-0000-0000-000072100000}"/>
    <cellStyle name="Calculation 2 33 2 2" xfId="4209" xr:uid="{00000000-0005-0000-0000-000073100000}"/>
    <cellStyle name="Calculation 2 33 2 3" xfId="4210" xr:uid="{00000000-0005-0000-0000-000074100000}"/>
    <cellStyle name="Calculation 2 33 2 4" xfId="4211" xr:uid="{00000000-0005-0000-0000-000075100000}"/>
    <cellStyle name="Calculation 2 33 2 5" xfId="4212" xr:uid="{00000000-0005-0000-0000-000076100000}"/>
    <cellStyle name="Calculation 2 33 2 6" xfId="4213" xr:uid="{00000000-0005-0000-0000-000077100000}"/>
    <cellStyle name="Calculation 2 33 3" xfId="4214" xr:uid="{00000000-0005-0000-0000-000078100000}"/>
    <cellStyle name="Calculation 2 33 3 2" xfId="4215" xr:uid="{00000000-0005-0000-0000-000079100000}"/>
    <cellStyle name="Calculation 2 33 3 3" xfId="4216" xr:uid="{00000000-0005-0000-0000-00007A100000}"/>
    <cellStyle name="Calculation 2 33 4" xfId="4217" xr:uid="{00000000-0005-0000-0000-00007B100000}"/>
    <cellStyle name="Calculation 2 33 4 2" xfId="4218" xr:uid="{00000000-0005-0000-0000-00007C100000}"/>
    <cellStyle name="Calculation 2 33 4 3" xfId="4219" xr:uid="{00000000-0005-0000-0000-00007D100000}"/>
    <cellStyle name="Calculation 2 33 5" xfId="4220" xr:uid="{00000000-0005-0000-0000-00007E100000}"/>
    <cellStyle name="Calculation 2 33 5 2" xfId="4221" xr:uid="{00000000-0005-0000-0000-00007F100000}"/>
    <cellStyle name="Calculation 2 33 5 3" xfId="4222" xr:uid="{00000000-0005-0000-0000-000080100000}"/>
    <cellStyle name="Calculation 2 33 6" xfId="4223" xr:uid="{00000000-0005-0000-0000-000081100000}"/>
    <cellStyle name="Calculation 2 33 6 2" xfId="4224" xr:uid="{00000000-0005-0000-0000-000082100000}"/>
    <cellStyle name="Calculation 2 33 6 3" xfId="4225" xr:uid="{00000000-0005-0000-0000-000083100000}"/>
    <cellStyle name="Calculation 2 33 7" xfId="4226" xr:uid="{00000000-0005-0000-0000-000084100000}"/>
    <cellStyle name="Calculation 2 33 8" xfId="4227" xr:uid="{00000000-0005-0000-0000-000085100000}"/>
    <cellStyle name="Calculation 2 34" xfId="4228" xr:uid="{00000000-0005-0000-0000-000086100000}"/>
    <cellStyle name="Calculation 2 34 2" xfId="4229" xr:uid="{00000000-0005-0000-0000-000087100000}"/>
    <cellStyle name="Calculation 2 34 2 2" xfId="4230" xr:uid="{00000000-0005-0000-0000-000088100000}"/>
    <cellStyle name="Calculation 2 34 2 3" xfId="4231" xr:uid="{00000000-0005-0000-0000-000089100000}"/>
    <cellStyle name="Calculation 2 34 2 4" xfId="4232" xr:uid="{00000000-0005-0000-0000-00008A100000}"/>
    <cellStyle name="Calculation 2 34 2 5" xfId="4233" xr:uid="{00000000-0005-0000-0000-00008B100000}"/>
    <cellStyle name="Calculation 2 34 2 6" xfId="4234" xr:uid="{00000000-0005-0000-0000-00008C100000}"/>
    <cellStyle name="Calculation 2 34 3" xfId="4235" xr:uid="{00000000-0005-0000-0000-00008D100000}"/>
    <cellStyle name="Calculation 2 34 3 2" xfId="4236" xr:uid="{00000000-0005-0000-0000-00008E100000}"/>
    <cellStyle name="Calculation 2 34 3 3" xfId="4237" xr:uid="{00000000-0005-0000-0000-00008F100000}"/>
    <cellStyle name="Calculation 2 34 4" xfId="4238" xr:uid="{00000000-0005-0000-0000-000090100000}"/>
    <cellStyle name="Calculation 2 34 4 2" xfId="4239" xr:uid="{00000000-0005-0000-0000-000091100000}"/>
    <cellStyle name="Calculation 2 34 4 3" xfId="4240" xr:uid="{00000000-0005-0000-0000-000092100000}"/>
    <cellStyle name="Calculation 2 34 5" xfId="4241" xr:uid="{00000000-0005-0000-0000-000093100000}"/>
    <cellStyle name="Calculation 2 34 5 2" xfId="4242" xr:uid="{00000000-0005-0000-0000-000094100000}"/>
    <cellStyle name="Calculation 2 34 5 3" xfId="4243" xr:uid="{00000000-0005-0000-0000-000095100000}"/>
    <cellStyle name="Calculation 2 34 6" xfId="4244" xr:uid="{00000000-0005-0000-0000-000096100000}"/>
    <cellStyle name="Calculation 2 34 6 2" xfId="4245" xr:uid="{00000000-0005-0000-0000-000097100000}"/>
    <cellStyle name="Calculation 2 34 6 3" xfId="4246" xr:uid="{00000000-0005-0000-0000-000098100000}"/>
    <cellStyle name="Calculation 2 34 7" xfId="4247" xr:uid="{00000000-0005-0000-0000-000099100000}"/>
    <cellStyle name="Calculation 2 34 8" xfId="4248" xr:uid="{00000000-0005-0000-0000-00009A100000}"/>
    <cellStyle name="Calculation 2 35" xfId="4249" xr:uid="{00000000-0005-0000-0000-00009B100000}"/>
    <cellStyle name="Calculation 2 35 2" xfId="4250" xr:uid="{00000000-0005-0000-0000-00009C100000}"/>
    <cellStyle name="Calculation 2 35 2 2" xfId="4251" xr:uid="{00000000-0005-0000-0000-00009D100000}"/>
    <cellStyle name="Calculation 2 35 2 3" xfId="4252" xr:uid="{00000000-0005-0000-0000-00009E100000}"/>
    <cellStyle name="Calculation 2 35 2 4" xfId="4253" xr:uid="{00000000-0005-0000-0000-00009F100000}"/>
    <cellStyle name="Calculation 2 35 2 5" xfId="4254" xr:uid="{00000000-0005-0000-0000-0000A0100000}"/>
    <cellStyle name="Calculation 2 35 2 6" xfId="4255" xr:uid="{00000000-0005-0000-0000-0000A1100000}"/>
    <cellStyle name="Calculation 2 35 3" xfId="4256" xr:uid="{00000000-0005-0000-0000-0000A2100000}"/>
    <cellStyle name="Calculation 2 35 3 2" xfId="4257" xr:uid="{00000000-0005-0000-0000-0000A3100000}"/>
    <cellStyle name="Calculation 2 35 3 3" xfId="4258" xr:uid="{00000000-0005-0000-0000-0000A4100000}"/>
    <cellStyle name="Calculation 2 35 4" xfId="4259" xr:uid="{00000000-0005-0000-0000-0000A5100000}"/>
    <cellStyle name="Calculation 2 35 4 2" xfId="4260" xr:uid="{00000000-0005-0000-0000-0000A6100000}"/>
    <cellStyle name="Calculation 2 35 4 3" xfId="4261" xr:uid="{00000000-0005-0000-0000-0000A7100000}"/>
    <cellStyle name="Calculation 2 35 5" xfId="4262" xr:uid="{00000000-0005-0000-0000-0000A8100000}"/>
    <cellStyle name="Calculation 2 35 5 2" xfId="4263" xr:uid="{00000000-0005-0000-0000-0000A9100000}"/>
    <cellStyle name="Calculation 2 35 5 3" xfId="4264" xr:uid="{00000000-0005-0000-0000-0000AA100000}"/>
    <cellStyle name="Calculation 2 35 6" xfId="4265" xr:uid="{00000000-0005-0000-0000-0000AB100000}"/>
    <cellStyle name="Calculation 2 35 6 2" xfId="4266" xr:uid="{00000000-0005-0000-0000-0000AC100000}"/>
    <cellStyle name="Calculation 2 35 6 3" xfId="4267" xr:uid="{00000000-0005-0000-0000-0000AD100000}"/>
    <cellStyle name="Calculation 2 35 7" xfId="4268" xr:uid="{00000000-0005-0000-0000-0000AE100000}"/>
    <cellStyle name="Calculation 2 35 8" xfId="4269" xr:uid="{00000000-0005-0000-0000-0000AF100000}"/>
    <cellStyle name="Calculation 2 36" xfId="4270" xr:uid="{00000000-0005-0000-0000-0000B0100000}"/>
    <cellStyle name="Calculation 2 36 2" xfId="4271" xr:uid="{00000000-0005-0000-0000-0000B1100000}"/>
    <cellStyle name="Calculation 2 36 2 2" xfId="4272" xr:uid="{00000000-0005-0000-0000-0000B2100000}"/>
    <cellStyle name="Calculation 2 36 2 3" xfId="4273" xr:uid="{00000000-0005-0000-0000-0000B3100000}"/>
    <cellStyle name="Calculation 2 36 2 4" xfId="4274" xr:uid="{00000000-0005-0000-0000-0000B4100000}"/>
    <cellStyle name="Calculation 2 36 2 5" xfId="4275" xr:uid="{00000000-0005-0000-0000-0000B5100000}"/>
    <cellStyle name="Calculation 2 36 2 6" xfId="4276" xr:uid="{00000000-0005-0000-0000-0000B6100000}"/>
    <cellStyle name="Calculation 2 36 3" xfId="4277" xr:uid="{00000000-0005-0000-0000-0000B7100000}"/>
    <cellStyle name="Calculation 2 36 3 2" xfId="4278" xr:uid="{00000000-0005-0000-0000-0000B8100000}"/>
    <cellStyle name="Calculation 2 36 3 3" xfId="4279" xr:uid="{00000000-0005-0000-0000-0000B9100000}"/>
    <cellStyle name="Calculation 2 36 4" xfId="4280" xr:uid="{00000000-0005-0000-0000-0000BA100000}"/>
    <cellStyle name="Calculation 2 36 4 2" xfId="4281" xr:uid="{00000000-0005-0000-0000-0000BB100000}"/>
    <cellStyle name="Calculation 2 36 4 3" xfId="4282" xr:uid="{00000000-0005-0000-0000-0000BC100000}"/>
    <cellStyle name="Calculation 2 36 5" xfId="4283" xr:uid="{00000000-0005-0000-0000-0000BD100000}"/>
    <cellStyle name="Calculation 2 36 5 2" xfId="4284" xr:uid="{00000000-0005-0000-0000-0000BE100000}"/>
    <cellStyle name="Calculation 2 36 5 3" xfId="4285" xr:uid="{00000000-0005-0000-0000-0000BF100000}"/>
    <cellStyle name="Calculation 2 36 6" xfId="4286" xr:uid="{00000000-0005-0000-0000-0000C0100000}"/>
    <cellStyle name="Calculation 2 36 6 2" xfId="4287" xr:uid="{00000000-0005-0000-0000-0000C1100000}"/>
    <cellStyle name="Calculation 2 36 6 3" xfId="4288" xr:uid="{00000000-0005-0000-0000-0000C2100000}"/>
    <cellStyle name="Calculation 2 36 7" xfId="4289" xr:uid="{00000000-0005-0000-0000-0000C3100000}"/>
    <cellStyle name="Calculation 2 36 8" xfId="4290" xr:uid="{00000000-0005-0000-0000-0000C4100000}"/>
    <cellStyle name="Calculation 2 37" xfId="4291" xr:uid="{00000000-0005-0000-0000-0000C5100000}"/>
    <cellStyle name="Calculation 2 37 2" xfId="4292" xr:uid="{00000000-0005-0000-0000-0000C6100000}"/>
    <cellStyle name="Calculation 2 37 2 2" xfId="4293" xr:uid="{00000000-0005-0000-0000-0000C7100000}"/>
    <cellStyle name="Calculation 2 37 2 3" xfId="4294" xr:uid="{00000000-0005-0000-0000-0000C8100000}"/>
    <cellStyle name="Calculation 2 37 2 4" xfId="4295" xr:uid="{00000000-0005-0000-0000-0000C9100000}"/>
    <cellStyle name="Calculation 2 37 2 5" xfId="4296" xr:uid="{00000000-0005-0000-0000-0000CA100000}"/>
    <cellStyle name="Calculation 2 37 2 6" xfId="4297" xr:uid="{00000000-0005-0000-0000-0000CB100000}"/>
    <cellStyle name="Calculation 2 37 3" xfId="4298" xr:uid="{00000000-0005-0000-0000-0000CC100000}"/>
    <cellStyle name="Calculation 2 37 3 2" xfId="4299" xr:uid="{00000000-0005-0000-0000-0000CD100000}"/>
    <cellStyle name="Calculation 2 37 3 3" xfId="4300" xr:uid="{00000000-0005-0000-0000-0000CE100000}"/>
    <cellStyle name="Calculation 2 37 4" xfId="4301" xr:uid="{00000000-0005-0000-0000-0000CF100000}"/>
    <cellStyle name="Calculation 2 37 4 2" xfId="4302" xr:uid="{00000000-0005-0000-0000-0000D0100000}"/>
    <cellStyle name="Calculation 2 37 4 3" xfId="4303" xr:uid="{00000000-0005-0000-0000-0000D1100000}"/>
    <cellStyle name="Calculation 2 37 5" xfId="4304" xr:uid="{00000000-0005-0000-0000-0000D2100000}"/>
    <cellStyle name="Calculation 2 37 5 2" xfId="4305" xr:uid="{00000000-0005-0000-0000-0000D3100000}"/>
    <cellStyle name="Calculation 2 37 5 3" xfId="4306" xr:uid="{00000000-0005-0000-0000-0000D4100000}"/>
    <cellStyle name="Calculation 2 37 6" xfId="4307" xr:uid="{00000000-0005-0000-0000-0000D5100000}"/>
    <cellStyle name="Calculation 2 37 6 2" xfId="4308" xr:uid="{00000000-0005-0000-0000-0000D6100000}"/>
    <cellStyle name="Calculation 2 37 6 3" xfId="4309" xr:uid="{00000000-0005-0000-0000-0000D7100000}"/>
    <cellStyle name="Calculation 2 37 7" xfId="4310" xr:uid="{00000000-0005-0000-0000-0000D8100000}"/>
    <cellStyle name="Calculation 2 37 8" xfId="4311" xr:uid="{00000000-0005-0000-0000-0000D9100000}"/>
    <cellStyle name="Calculation 2 38" xfId="4312" xr:uid="{00000000-0005-0000-0000-0000DA100000}"/>
    <cellStyle name="Calculation 2 38 2" xfId="4313" xr:uid="{00000000-0005-0000-0000-0000DB100000}"/>
    <cellStyle name="Calculation 2 38 2 2" xfId="4314" xr:uid="{00000000-0005-0000-0000-0000DC100000}"/>
    <cellStyle name="Calculation 2 38 2 3" xfId="4315" xr:uid="{00000000-0005-0000-0000-0000DD100000}"/>
    <cellStyle name="Calculation 2 38 2 4" xfId="4316" xr:uid="{00000000-0005-0000-0000-0000DE100000}"/>
    <cellStyle name="Calculation 2 38 2 5" xfId="4317" xr:uid="{00000000-0005-0000-0000-0000DF100000}"/>
    <cellStyle name="Calculation 2 38 2 6" xfId="4318" xr:uid="{00000000-0005-0000-0000-0000E0100000}"/>
    <cellStyle name="Calculation 2 38 3" xfId="4319" xr:uid="{00000000-0005-0000-0000-0000E1100000}"/>
    <cellStyle name="Calculation 2 38 3 2" xfId="4320" xr:uid="{00000000-0005-0000-0000-0000E2100000}"/>
    <cellStyle name="Calculation 2 38 3 3" xfId="4321" xr:uid="{00000000-0005-0000-0000-0000E3100000}"/>
    <cellStyle name="Calculation 2 38 4" xfId="4322" xr:uid="{00000000-0005-0000-0000-0000E4100000}"/>
    <cellStyle name="Calculation 2 38 4 2" xfId="4323" xr:uid="{00000000-0005-0000-0000-0000E5100000}"/>
    <cellStyle name="Calculation 2 38 4 3" xfId="4324" xr:uid="{00000000-0005-0000-0000-0000E6100000}"/>
    <cellStyle name="Calculation 2 38 5" xfId="4325" xr:uid="{00000000-0005-0000-0000-0000E7100000}"/>
    <cellStyle name="Calculation 2 38 5 2" xfId="4326" xr:uid="{00000000-0005-0000-0000-0000E8100000}"/>
    <cellStyle name="Calculation 2 38 5 3" xfId="4327" xr:uid="{00000000-0005-0000-0000-0000E9100000}"/>
    <cellStyle name="Calculation 2 38 6" xfId="4328" xr:uid="{00000000-0005-0000-0000-0000EA100000}"/>
    <cellStyle name="Calculation 2 38 6 2" xfId="4329" xr:uid="{00000000-0005-0000-0000-0000EB100000}"/>
    <cellStyle name="Calculation 2 38 6 3" xfId="4330" xr:uid="{00000000-0005-0000-0000-0000EC100000}"/>
    <cellStyle name="Calculation 2 38 7" xfId="4331" xr:uid="{00000000-0005-0000-0000-0000ED100000}"/>
    <cellStyle name="Calculation 2 38 8" xfId="4332" xr:uid="{00000000-0005-0000-0000-0000EE100000}"/>
    <cellStyle name="Calculation 2 39" xfId="4333" xr:uid="{00000000-0005-0000-0000-0000EF100000}"/>
    <cellStyle name="Calculation 2 39 2" xfId="4334" xr:uid="{00000000-0005-0000-0000-0000F0100000}"/>
    <cellStyle name="Calculation 2 39 3" xfId="4335" xr:uid="{00000000-0005-0000-0000-0000F1100000}"/>
    <cellStyle name="Calculation 2 39 4" xfId="4336" xr:uid="{00000000-0005-0000-0000-0000F2100000}"/>
    <cellStyle name="Calculation 2 39 5" xfId="4337" xr:uid="{00000000-0005-0000-0000-0000F3100000}"/>
    <cellStyle name="Calculation 2 39 6" xfId="4338" xr:uid="{00000000-0005-0000-0000-0000F4100000}"/>
    <cellStyle name="Calculation 2 4" xfId="4339" xr:uid="{00000000-0005-0000-0000-0000F5100000}"/>
    <cellStyle name="Calculation 2 4 10" xfId="4340" xr:uid="{00000000-0005-0000-0000-0000F6100000}"/>
    <cellStyle name="Calculation 2 4 10 2" xfId="4341" xr:uid="{00000000-0005-0000-0000-0000F7100000}"/>
    <cellStyle name="Calculation 2 4 10 2 2" xfId="4342" xr:uid="{00000000-0005-0000-0000-0000F8100000}"/>
    <cellStyle name="Calculation 2 4 10 2 3" xfId="4343" xr:uid="{00000000-0005-0000-0000-0000F9100000}"/>
    <cellStyle name="Calculation 2 4 10 2 4" xfId="4344" xr:uid="{00000000-0005-0000-0000-0000FA100000}"/>
    <cellStyle name="Calculation 2 4 10 2 5" xfId="4345" xr:uid="{00000000-0005-0000-0000-0000FB100000}"/>
    <cellStyle name="Calculation 2 4 10 2 6" xfId="4346" xr:uid="{00000000-0005-0000-0000-0000FC100000}"/>
    <cellStyle name="Calculation 2 4 10 3" xfId="4347" xr:uid="{00000000-0005-0000-0000-0000FD100000}"/>
    <cellStyle name="Calculation 2 4 10 3 2" xfId="4348" xr:uid="{00000000-0005-0000-0000-0000FE100000}"/>
    <cellStyle name="Calculation 2 4 10 3 3" xfId="4349" xr:uid="{00000000-0005-0000-0000-0000FF100000}"/>
    <cellStyle name="Calculation 2 4 10 4" xfId="4350" xr:uid="{00000000-0005-0000-0000-000000110000}"/>
    <cellStyle name="Calculation 2 4 10 4 2" xfId="4351" xr:uid="{00000000-0005-0000-0000-000001110000}"/>
    <cellStyle name="Calculation 2 4 10 4 3" xfId="4352" xr:uid="{00000000-0005-0000-0000-000002110000}"/>
    <cellStyle name="Calculation 2 4 10 5" xfId="4353" xr:uid="{00000000-0005-0000-0000-000003110000}"/>
    <cellStyle name="Calculation 2 4 10 5 2" xfId="4354" xr:uid="{00000000-0005-0000-0000-000004110000}"/>
    <cellStyle name="Calculation 2 4 10 5 3" xfId="4355" xr:uid="{00000000-0005-0000-0000-000005110000}"/>
    <cellStyle name="Calculation 2 4 10 6" xfId="4356" xr:uid="{00000000-0005-0000-0000-000006110000}"/>
    <cellStyle name="Calculation 2 4 10 6 2" xfId="4357" xr:uid="{00000000-0005-0000-0000-000007110000}"/>
    <cellStyle name="Calculation 2 4 10 6 3" xfId="4358" xr:uid="{00000000-0005-0000-0000-000008110000}"/>
    <cellStyle name="Calculation 2 4 10 7" xfId="4359" xr:uid="{00000000-0005-0000-0000-000009110000}"/>
    <cellStyle name="Calculation 2 4 10 8" xfId="4360" xr:uid="{00000000-0005-0000-0000-00000A110000}"/>
    <cellStyle name="Calculation 2 4 11" xfId="4361" xr:uid="{00000000-0005-0000-0000-00000B110000}"/>
    <cellStyle name="Calculation 2 4 11 2" xfId="4362" xr:uid="{00000000-0005-0000-0000-00000C110000}"/>
    <cellStyle name="Calculation 2 4 11 2 2" xfId="4363" xr:uid="{00000000-0005-0000-0000-00000D110000}"/>
    <cellStyle name="Calculation 2 4 11 2 3" xfId="4364" xr:uid="{00000000-0005-0000-0000-00000E110000}"/>
    <cellStyle name="Calculation 2 4 11 2 4" xfId="4365" xr:uid="{00000000-0005-0000-0000-00000F110000}"/>
    <cellStyle name="Calculation 2 4 11 2 5" xfId="4366" xr:uid="{00000000-0005-0000-0000-000010110000}"/>
    <cellStyle name="Calculation 2 4 11 2 6" xfId="4367" xr:uid="{00000000-0005-0000-0000-000011110000}"/>
    <cellStyle name="Calculation 2 4 11 3" xfId="4368" xr:uid="{00000000-0005-0000-0000-000012110000}"/>
    <cellStyle name="Calculation 2 4 11 3 2" xfId="4369" xr:uid="{00000000-0005-0000-0000-000013110000}"/>
    <cellStyle name="Calculation 2 4 11 3 3" xfId="4370" xr:uid="{00000000-0005-0000-0000-000014110000}"/>
    <cellStyle name="Calculation 2 4 11 4" xfId="4371" xr:uid="{00000000-0005-0000-0000-000015110000}"/>
    <cellStyle name="Calculation 2 4 11 4 2" xfId="4372" xr:uid="{00000000-0005-0000-0000-000016110000}"/>
    <cellStyle name="Calculation 2 4 11 4 3" xfId="4373" xr:uid="{00000000-0005-0000-0000-000017110000}"/>
    <cellStyle name="Calculation 2 4 11 5" xfId="4374" xr:uid="{00000000-0005-0000-0000-000018110000}"/>
    <cellStyle name="Calculation 2 4 11 5 2" xfId="4375" xr:uid="{00000000-0005-0000-0000-000019110000}"/>
    <cellStyle name="Calculation 2 4 11 5 3" xfId="4376" xr:uid="{00000000-0005-0000-0000-00001A110000}"/>
    <cellStyle name="Calculation 2 4 11 6" xfId="4377" xr:uid="{00000000-0005-0000-0000-00001B110000}"/>
    <cellStyle name="Calculation 2 4 11 6 2" xfId="4378" xr:uid="{00000000-0005-0000-0000-00001C110000}"/>
    <cellStyle name="Calculation 2 4 11 6 3" xfId="4379" xr:uid="{00000000-0005-0000-0000-00001D110000}"/>
    <cellStyle name="Calculation 2 4 11 7" xfId="4380" xr:uid="{00000000-0005-0000-0000-00001E110000}"/>
    <cellStyle name="Calculation 2 4 11 8" xfId="4381" xr:uid="{00000000-0005-0000-0000-00001F110000}"/>
    <cellStyle name="Calculation 2 4 12" xfId="4382" xr:uid="{00000000-0005-0000-0000-000020110000}"/>
    <cellStyle name="Calculation 2 4 12 2" xfId="4383" xr:uid="{00000000-0005-0000-0000-000021110000}"/>
    <cellStyle name="Calculation 2 4 12 2 2" xfId="4384" xr:uid="{00000000-0005-0000-0000-000022110000}"/>
    <cellStyle name="Calculation 2 4 12 2 3" xfId="4385" xr:uid="{00000000-0005-0000-0000-000023110000}"/>
    <cellStyle name="Calculation 2 4 12 2 4" xfId="4386" xr:uid="{00000000-0005-0000-0000-000024110000}"/>
    <cellStyle name="Calculation 2 4 12 2 5" xfId="4387" xr:uid="{00000000-0005-0000-0000-000025110000}"/>
    <cellStyle name="Calculation 2 4 12 2 6" xfId="4388" xr:uid="{00000000-0005-0000-0000-000026110000}"/>
    <cellStyle name="Calculation 2 4 12 3" xfId="4389" xr:uid="{00000000-0005-0000-0000-000027110000}"/>
    <cellStyle name="Calculation 2 4 12 3 2" xfId="4390" xr:uid="{00000000-0005-0000-0000-000028110000}"/>
    <cellStyle name="Calculation 2 4 12 3 3" xfId="4391" xr:uid="{00000000-0005-0000-0000-000029110000}"/>
    <cellStyle name="Calculation 2 4 12 4" xfId="4392" xr:uid="{00000000-0005-0000-0000-00002A110000}"/>
    <cellStyle name="Calculation 2 4 12 4 2" xfId="4393" xr:uid="{00000000-0005-0000-0000-00002B110000}"/>
    <cellStyle name="Calculation 2 4 12 4 3" xfId="4394" xr:uid="{00000000-0005-0000-0000-00002C110000}"/>
    <cellStyle name="Calculation 2 4 12 5" xfId="4395" xr:uid="{00000000-0005-0000-0000-00002D110000}"/>
    <cellStyle name="Calculation 2 4 12 5 2" xfId="4396" xr:uid="{00000000-0005-0000-0000-00002E110000}"/>
    <cellStyle name="Calculation 2 4 12 5 3" xfId="4397" xr:uid="{00000000-0005-0000-0000-00002F110000}"/>
    <cellStyle name="Calculation 2 4 12 6" xfId="4398" xr:uid="{00000000-0005-0000-0000-000030110000}"/>
    <cellStyle name="Calculation 2 4 12 6 2" xfId="4399" xr:uid="{00000000-0005-0000-0000-000031110000}"/>
    <cellStyle name="Calculation 2 4 12 6 3" xfId="4400" xr:uid="{00000000-0005-0000-0000-000032110000}"/>
    <cellStyle name="Calculation 2 4 12 7" xfId="4401" xr:uid="{00000000-0005-0000-0000-000033110000}"/>
    <cellStyle name="Calculation 2 4 12 8" xfId="4402" xr:uid="{00000000-0005-0000-0000-000034110000}"/>
    <cellStyle name="Calculation 2 4 13" xfId="4403" xr:uid="{00000000-0005-0000-0000-000035110000}"/>
    <cellStyle name="Calculation 2 4 13 2" xfId="4404" xr:uid="{00000000-0005-0000-0000-000036110000}"/>
    <cellStyle name="Calculation 2 4 13 2 2" xfId="4405" xr:uid="{00000000-0005-0000-0000-000037110000}"/>
    <cellStyle name="Calculation 2 4 13 2 3" xfId="4406" xr:uid="{00000000-0005-0000-0000-000038110000}"/>
    <cellStyle name="Calculation 2 4 13 2 4" xfId="4407" xr:uid="{00000000-0005-0000-0000-000039110000}"/>
    <cellStyle name="Calculation 2 4 13 2 5" xfId="4408" xr:uid="{00000000-0005-0000-0000-00003A110000}"/>
    <cellStyle name="Calculation 2 4 13 2 6" xfId="4409" xr:uid="{00000000-0005-0000-0000-00003B110000}"/>
    <cellStyle name="Calculation 2 4 13 3" xfId="4410" xr:uid="{00000000-0005-0000-0000-00003C110000}"/>
    <cellStyle name="Calculation 2 4 13 3 2" xfId="4411" xr:uid="{00000000-0005-0000-0000-00003D110000}"/>
    <cellStyle name="Calculation 2 4 13 3 3" xfId="4412" xr:uid="{00000000-0005-0000-0000-00003E110000}"/>
    <cellStyle name="Calculation 2 4 13 4" xfId="4413" xr:uid="{00000000-0005-0000-0000-00003F110000}"/>
    <cellStyle name="Calculation 2 4 13 4 2" xfId="4414" xr:uid="{00000000-0005-0000-0000-000040110000}"/>
    <cellStyle name="Calculation 2 4 13 4 3" xfId="4415" xr:uid="{00000000-0005-0000-0000-000041110000}"/>
    <cellStyle name="Calculation 2 4 13 5" xfId="4416" xr:uid="{00000000-0005-0000-0000-000042110000}"/>
    <cellStyle name="Calculation 2 4 13 5 2" xfId="4417" xr:uid="{00000000-0005-0000-0000-000043110000}"/>
    <cellStyle name="Calculation 2 4 13 5 3" xfId="4418" xr:uid="{00000000-0005-0000-0000-000044110000}"/>
    <cellStyle name="Calculation 2 4 13 6" xfId="4419" xr:uid="{00000000-0005-0000-0000-000045110000}"/>
    <cellStyle name="Calculation 2 4 13 6 2" xfId="4420" xr:uid="{00000000-0005-0000-0000-000046110000}"/>
    <cellStyle name="Calculation 2 4 13 6 3" xfId="4421" xr:uid="{00000000-0005-0000-0000-000047110000}"/>
    <cellStyle name="Calculation 2 4 13 7" xfId="4422" xr:uid="{00000000-0005-0000-0000-000048110000}"/>
    <cellStyle name="Calculation 2 4 13 8" xfId="4423" xr:uid="{00000000-0005-0000-0000-000049110000}"/>
    <cellStyle name="Calculation 2 4 14" xfId="4424" xr:uid="{00000000-0005-0000-0000-00004A110000}"/>
    <cellStyle name="Calculation 2 4 14 2" xfId="4425" xr:uid="{00000000-0005-0000-0000-00004B110000}"/>
    <cellStyle name="Calculation 2 4 14 2 2" xfId="4426" xr:uid="{00000000-0005-0000-0000-00004C110000}"/>
    <cellStyle name="Calculation 2 4 14 2 3" xfId="4427" xr:uid="{00000000-0005-0000-0000-00004D110000}"/>
    <cellStyle name="Calculation 2 4 14 2 4" xfId="4428" xr:uid="{00000000-0005-0000-0000-00004E110000}"/>
    <cellStyle name="Calculation 2 4 14 2 5" xfId="4429" xr:uid="{00000000-0005-0000-0000-00004F110000}"/>
    <cellStyle name="Calculation 2 4 14 2 6" xfId="4430" xr:uid="{00000000-0005-0000-0000-000050110000}"/>
    <cellStyle name="Calculation 2 4 14 3" xfId="4431" xr:uid="{00000000-0005-0000-0000-000051110000}"/>
    <cellStyle name="Calculation 2 4 14 3 2" xfId="4432" xr:uid="{00000000-0005-0000-0000-000052110000}"/>
    <cellStyle name="Calculation 2 4 14 3 3" xfId="4433" xr:uid="{00000000-0005-0000-0000-000053110000}"/>
    <cellStyle name="Calculation 2 4 14 4" xfId="4434" xr:uid="{00000000-0005-0000-0000-000054110000}"/>
    <cellStyle name="Calculation 2 4 14 4 2" xfId="4435" xr:uid="{00000000-0005-0000-0000-000055110000}"/>
    <cellStyle name="Calculation 2 4 14 4 3" xfId="4436" xr:uid="{00000000-0005-0000-0000-000056110000}"/>
    <cellStyle name="Calculation 2 4 14 5" xfId="4437" xr:uid="{00000000-0005-0000-0000-000057110000}"/>
    <cellStyle name="Calculation 2 4 14 5 2" xfId="4438" xr:uid="{00000000-0005-0000-0000-000058110000}"/>
    <cellStyle name="Calculation 2 4 14 5 3" xfId="4439" xr:uid="{00000000-0005-0000-0000-000059110000}"/>
    <cellStyle name="Calculation 2 4 14 6" xfId="4440" xr:uid="{00000000-0005-0000-0000-00005A110000}"/>
    <cellStyle name="Calculation 2 4 14 6 2" xfId="4441" xr:uid="{00000000-0005-0000-0000-00005B110000}"/>
    <cellStyle name="Calculation 2 4 14 6 3" xfId="4442" xr:uid="{00000000-0005-0000-0000-00005C110000}"/>
    <cellStyle name="Calculation 2 4 14 7" xfId="4443" xr:uid="{00000000-0005-0000-0000-00005D110000}"/>
    <cellStyle name="Calculation 2 4 14 8" xfId="4444" xr:uid="{00000000-0005-0000-0000-00005E110000}"/>
    <cellStyle name="Calculation 2 4 15" xfId="4445" xr:uid="{00000000-0005-0000-0000-00005F110000}"/>
    <cellStyle name="Calculation 2 4 15 2" xfId="4446" xr:uid="{00000000-0005-0000-0000-000060110000}"/>
    <cellStyle name="Calculation 2 4 15 2 2" xfId="4447" xr:uid="{00000000-0005-0000-0000-000061110000}"/>
    <cellStyle name="Calculation 2 4 15 2 3" xfId="4448" xr:uid="{00000000-0005-0000-0000-000062110000}"/>
    <cellStyle name="Calculation 2 4 15 2 4" xfId="4449" xr:uid="{00000000-0005-0000-0000-000063110000}"/>
    <cellStyle name="Calculation 2 4 15 2 5" xfId="4450" xr:uid="{00000000-0005-0000-0000-000064110000}"/>
    <cellStyle name="Calculation 2 4 15 2 6" xfId="4451" xr:uid="{00000000-0005-0000-0000-000065110000}"/>
    <cellStyle name="Calculation 2 4 15 3" xfId="4452" xr:uid="{00000000-0005-0000-0000-000066110000}"/>
    <cellStyle name="Calculation 2 4 15 3 2" xfId="4453" xr:uid="{00000000-0005-0000-0000-000067110000}"/>
    <cellStyle name="Calculation 2 4 15 3 3" xfId="4454" xr:uid="{00000000-0005-0000-0000-000068110000}"/>
    <cellStyle name="Calculation 2 4 15 4" xfId="4455" xr:uid="{00000000-0005-0000-0000-000069110000}"/>
    <cellStyle name="Calculation 2 4 15 4 2" xfId="4456" xr:uid="{00000000-0005-0000-0000-00006A110000}"/>
    <cellStyle name="Calculation 2 4 15 4 3" xfId="4457" xr:uid="{00000000-0005-0000-0000-00006B110000}"/>
    <cellStyle name="Calculation 2 4 15 5" xfId="4458" xr:uid="{00000000-0005-0000-0000-00006C110000}"/>
    <cellStyle name="Calculation 2 4 15 5 2" xfId="4459" xr:uid="{00000000-0005-0000-0000-00006D110000}"/>
    <cellStyle name="Calculation 2 4 15 5 3" xfId="4460" xr:uid="{00000000-0005-0000-0000-00006E110000}"/>
    <cellStyle name="Calculation 2 4 15 6" xfId="4461" xr:uid="{00000000-0005-0000-0000-00006F110000}"/>
    <cellStyle name="Calculation 2 4 15 6 2" xfId="4462" xr:uid="{00000000-0005-0000-0000-000070110000}"/>
    <cellStyle name="Calculation 2 4 15 6 3" xfId="4463" xr:uid="{00000000-0005-0000-0000-000071110000}"/>
    <cellStyle name="Calculation 2 4 15 7" xfId="4464" xr:uid="{00000000-0005-0000-0000-000072110000}"/>
    <cellStyle name="Calculation 2 4 15 8" xfId="4465" xr:uid="{00000000-0005-0000-0000-000073110000}"/>
    <cellStyle name="Calculation 2 4 16" xfId="4466" xr:uid="{00000000-0005-0000-0000-000074110000}"/>
    <cellStyle name="Calculation 2 4 16 2" xfId="4467" xr:uid="{00000000-0005-0000-0000-000075110000}"/>
    <cellStyle name="Calculation 2 4 16 2 2" xfId="4468" xr:uid="{00000000-0005-0000-0000-000076110000}"/>
    <cellStyle name="Calculation 2 4 16 2 3" xfId="4469" xr:uid="{00000000-0005-0000-0000-000077110000}"/>
    <cellStyle name="Calculation 2 4 16 2 4" xfId="4470" xr:uid="{00000000-0005-0000-0000-000078110000}"/>
    <cellStyle name="Calculation 2 4 16 2 5" xfId="4471" xr:uid="{00000000-0005-0000-0000-000079110000}"/>
    <cellStyle name="Calculation 2 4 16 2 6" xfId="4472" xr:uid="{00000000-0005-0000-0000-00007A110000}"/>
    <cellStyle name="Calculation 2 4 16 3" xfId="4473" xr:uid="{00000000-0005-0000-0000-00007B110000}"/>
    <cellStyle name="Calculation 2 4 16 3 2" xfId="4474" xr:uid="{00000000-0005-0000-0000-00007C110000}"/>
    <cellStyle name="Calculation 2 4 16 3 3" xfId="4475" xr:uid="{00000000-0005-0000-0000-00007D110000}"/>
    <cellStyle name="Calculation 2 4 16 4" xfId="4476" xr:uid="{00000000-0005-0000-0000-00007E110000}"/>
    <cellStyle name="Calculation 2 4 16 4 2" xfId="4477" xr:uid="{00000000-0005-0000-0000-00007F110000}"/>
    <cellStyle name="Calculation 2 4 16 4 3" xfId="4478" xr:uid="{00000000-0005-0000-0000-000080110000}"/>
    <cellStyle name="Calculation 2 4 16 5" xfId="4479" xr:uid="{00000000-0005-0000-0000-000081110000}"/>
    <cellStyle name="Calculation 2 4 16 5 2" xfId="4480" xr:uid="{00000000-0005-0000-0000-000082110000}"/>
    <cellStyle name="Calculation 2 4 16 5 3" xfId="4481" xr:uid="{00000000-0005-0000-0000-000083110000}"/>
    <cellStyle name="Calculation 2 4 16 6" xfId="4482" xr:uid="{00000000-0005-0000-0000-000084110000}"/>
    <cellStyle name="Calculation 2 4 16 6 2" xfId="4483" xr:uid="{00000000-0005-0000-0000-000085110000}"/>
    <cellStyle name="Calculation 2 4 16 6 3" xfId="4484" xr:uid="{00000000-0005-0000-0000-000086110000}"/>
    <cellStyle name="Calculation 2 4 16 7" xfId="4485" xr:uid="{00000000-0005-0000-0000-000087110000}"/>
    <cellStyle name="Calculation 2 4 16 8" xfId="4486" xr:uid="{00000000-0005-0000-0000-000088110000}"/>
    <cellStyle name="Calculation 2 4 17" xfId="4487" xr:uid="{00000000-0005-0000-0000-000089110000}"/>
    <cellStyle name="Calculation 2 4 17 2" xfId="4488" xr:uid="{00000000-0005-0000-0000-00008A110000}"/>
    <cellStyle name="Calculation 2 4 17 2 2" xfId="4489" xr:uid="{00000000-0005-0000-0000-00008B110000}"/>
    <cellStyle name="Calculation 2 4 17 2 3" xfId="4490" xr:uid="{00000000-0005-0000-0000-00008C110000}"/>
    <cellStyle name="Calculation 2 4 17 2 4" xfId="4491" xr:uid="{00000000-0005-0000-0000-00008D110000}"/>
    <cellStyle name="Calculation 2 4 17 2 5" xfId="4492" xr:uid="{00000000-0005-0000-0000-00008E110000}"/>
    <cellStyle name="Calculation 2 4 17 2 6" xfId="4493" xr:uid="{00000000-0005-0000-0000-00008F110000}"/>
    <cellStyle name="Calculation 2 4 17 3" xfId="4494" xr:uid="{00000000-0005-0000-0000-000090110000}"/>
    <cellStyle name="Calculation 2 4 17 3 2" xfId="4495" xr:uid="{00000000-0005-0000-0000-000091110000}"/>
    <cellStyle name="Calculation 2 4 17 3 3" xfId="4496" xr:uid="{00000000-0005-0000-0000-000092110000}"/>
    <cellStyle name="Calculation 2 4 17 4" xfId="4497" xr:uid="{00000000-0005-0000-0000-000093110000}"/>
    <cellStyle name="Calculation 2 4 17 4 2" xfId="4498" xr:uid="{00000000-0005-0000-0000-000094110000}"/>
    <cellStyle name="Calculation 2 4 17 4 3" xfId="4499" xr:uid="{00000000-0005-0000-0000-000095110000}"/>
    <cellStyle name="Calculation 2 4 17 5" xfId="4500" xr:uid="{00000000-0005-0000-0000-000096110000}"/>
    <cellStyle name="Calculation 2 4 17 5 2" xfId="4501" xr:uid="{00000000-0005-0000-0000-000097110000}"/>
    <cellStyle name="Calculation 2 4 17 5 3" xfId="4502" xr:uid="{00000000-0005-0000-0000-000098110000}"/>
    <cellStyle name="Calculation 2 4 17 6" xfId="4503" xr:uid="{00000000-0005-0000-0000-000099110000}"/>
    <cellStyle name="Calculation 2 4 17 6 2" xfId="4504" xr:uid="{00000000-0005-0000-0000-00009A110000}"/>
    <cellStyle name="Calculation 2 4 17 6 3" xfId="4505" xr:uid="{00000000-0005-0000-0000-00009B110000}"/>
    <cellStyle name="Calculation 2 4 17 7" xfId="4506" xr:uid="{00000000-0005-0000-0000-00009C110000}"/>
    <cellStyle name="Calculation 2 4 17 8" xfId="4507" xr:uid="{00000000-0005-0000-0000-00009D110000}"/>
    <cellStyle name="Calculation 2 4 18" xfId="4508" xr:uid="{00000000-0005-0000-0000-00009E110000}"/>
    <cellStyle name="Calculation 2 4 18 2" xfId="4509" xr:uid="{00000000-0005-0000-0000-00009F110000}"/>
    <cellStyle name="Calculation 2 4 18 2 2" xfId="4510" xr:uid="{00000000-0005-0000-0000-0000A0110000}"/>
    <cellStyle name="Calculation 2 4 18 2 3" xfId="4511" xr:uid="{00000000-0005-0000-0000-0000A1110000}"/>
    <cellStyle name="Calculation 2 4 18 2 4" xfId="4512" xr:uid="{00000000-0005-0000-0000-0000A2110000}"/>
    <cellStyle name="Calculation 2 4 18 2 5" xfId="4513" xr:uid="{00000000-0005-0000-0000-0000A3110000}"/>
    <cellStyle name="Calculation 2 4 18 2 6" xfId="4514" xr:uid="{00000000-0005-0000-0000-0000A4110000}"/>
    <cellStyle name="Calculation 2 4 18 3" xfId="4515" xr:uid="{00000000-0005-0000-0000-0000A5110000}"/>
    <cellStyle name="Calculation 2 4 18 3 2" xfId="4516" xr:uid="{00000000-0005-0000-0000-0000A6110000}"/>
    <cellStyle name="Calculation 2 4 18 3 3" xfId="4517" xr:uid="{00000000-0005-0000-0000-0000A7110000}"/>
    <cellStyle name="Calculation 2 4 18 4" xfId="4518" xr:uid="{00000000-0005-0000-0000-0000A8110000}"/>
    <cellStyle name="Calculation 2 4 18 4 2" xfId="4519" xr:uid="{00000000-0005-0000-0000-0000A9110000}"/>
    <cellStyle name="Calculation 2 4 18 4 3" xfId="4520" xr:uid="{00000000-0005-0000-0000-0000AA110000}"/>
    <cellStyle name="Calculation 2 4 18 5" xfId="4521" xr:uid="{00000000-0005-0000-0000-0000AB110000}"/>
    <cellStyle name="Calculation 2 4 18 5 2" xfId="4522" xr:uid="{00000000-0005-0000-0000-0000AC110000}"/>
    <cellStyle name="Calculation 2 4 18 5 3" xfId="4523" xr:uid="{00000000-0005-0000-0000-0000AD110000}"/>
    <cellStyle name="Calculation 2 4 18 6" xfId="4524" xr:uid="{00000000-0005-0000-0000-0000AE110000}"/>
    <cellStyle name="Calculation 2 4 18 6 2" xfId="4525" xr:uid="{00000000-0005-0000-0000-0000AF110000}"/>
    <cellStyle name="Calculation 2 4 18 6 3" xfId="4526" xr:uid="{00000000-0005-0000-0000-0000B0110000}"/>
    <cellStyle name="Calculation 2 4 18 7" xfId="4527" xr:uid="{00000000-0005-0000-0000-0000B1110000}"/>
    <cellStyle name="Calculation 2 4 18 8" xfId="4528" xr:uid="{00000000-0005-0000-0000-0000B2110000}"/>
    <cellStyle name="Calculation 2 4 19" xfId="4529" xr:uid="{00000000-0005-0000-0000-0000B3110000}"/>
    <cellStyle name="Calculation 2 4 19 2" xfId="4530" xr:uid="{00000000-0005-0000-0000-0000B4110000}"/>
    <cellStyle name="Calculation 2 4 19 2 2" xfId="4531" xr:uid="{00000000-0005-0000-0000-0000B5110000}"/>
    <cellStyle name="Calculation 2 4 19 2 3" xfId="4532" xr:uid="{00000000-0005-0000-0000-0000B6110000}"/>
    <cellStyle name="Calculation 2 4 19 2 4" xfId="4533" xr:uid="{00000000-0005-0000-0000-0000B7110000}"/>
    <cellStyle name="Calculation 2 4 19 2 5" xfId="4534" xr:uid="{00000000-0005-0000-0000-0000B8110000}"/>
    <cellStyle name="Calculation 2 4 19 2 6" xfId="4535" xr:uid="{00000000-0005-0000-0000-0000B9110000}"/>
    <cellStyle name="Calculation 2 4 19 3" xfId="4536" xr:uid="{00000000-0005-0000-0000-0000BA110000}"/>
    <cellStyle name="Calculation 2 4 19 3 2" xfId="4537" xr:uid="{00000000-0005-0000-0000-0000BB110000}"/>
    <cellStyle name="Calculation 2 4 19 3 3" xfId="4538" xr:uid="{00000000-0005-0000-0000-0000BC110000}"/>
    <cellStyle name="Calculation 2 4 19 4" xfId="4539" xr:uid="{00000000-0005-0000-0000-0000BD110000}"/>
    <cellStyle name="Calculation 2 4 19 4 2" xfId="4540" xr:uid="{00000000-0005-0000-0000-0000BE110000}"/>
    <cellStyle name="Calculation 2 4 19 4 3" xfId="4541" xr:uid="{00000000-0005-0000-0000-0000BF110000}"/>
    <cellStyle name="Calculation 2 4 19 5" xfId="4542" xr:uid="{00000000-0005-0000-0000-0000C0110000}"/>
    <cellStyle name="Calculation 2 4 19 5 2" xfId="4543" xr:uid="{00000000-0005-0000-0000-0000C1110000}"/>
    <cellStyle name="Calculation 2 4 19 5 3" xfId="4544" xr:uid="{00000000-0005-0000-0000-0000C2110000}"/>
    <cellStyle name="Calculation 2 4 19 6" xfId="4545" xr:uid="{00000000-0005-0000-0000-0000C3110000}"/>
    <cellStyle name="Calculation 2 4 19 6 2" xfId="4546" xr:uid="{00000000-0005-0000-0000-0000C4110000}"/>
    <cellStyle name="Calculation 2 4 19 6 3" xfId="4547" xr:uid="{00000000-0005-0000-0000-0000C5110000}"/>
    <cellStyle name="Calculation 2 4 19 7" xfId="4548" xr:uid="{00000000-0005-0000-0000-0000C6110000}"/>
    <cellStyle name="Calculation 2 4 19 8" xfId="4549" xr:uid="{00000000-0005-0000-0000-0000C7110000}"/>
    <cellStyle name="Calculation 2 4 2" xfId="4550" xr:uid="{00000000-0005-0000-0000-0000C8110000}"/>
    <cellStyle name="Calculation 2 4 2 2" xfId="4551" xr:uid="{00000000-0005-0000-0000-0000C9110000}"/>
    <cellStyle name="Calculation 2 4 2 2 2" xfId="4552" xr:uid="{00000000-0005-0000-0000-0000CA110000}"/>
    <cellStyle name="Calculation 2 4 2 2 3" xfId="4553" xr:uid="{00000000-0005-0000-0000-0000CB110000}"/>
    <cellStyle name="Calculation 2 4 2 2 4" xfId="4554" xr:uid="{00000000-0005-0000-0000-0000CC110000}"/>
    <cellStyle name="Calculation 2 4 2 2 5" xfId="4555" xr:uid="{00000000-0005-0000-0000-0000CD110000}"/>
    <cellStyle name="Calculation 2 4 2 2 6" xfId="4556" xr:uid="{00000000-0005-0000-0000-0000CE110000}"/>
    <cellStyle name="Calculation 2 4 2 3" xfId="4557" xr:uid="{00000000-0005-0000-0000-0000CF110000}"/>
    <cellStyle name="Calculation 2 4 2 3 2" xfId="4558" xr:uid="{00000000-0005-0000-0000-0000D0110000}"/>
    <cellStyle name="Calculation 2 4 2 3 3" xfId="4559" xr:uid="{00000000-0005-0000-0000-0000D1110000}"/>
    <cellStyle name="Calculation 2 4 2 4" xfId="4560" xr:uid="{00000000-0005-0000-0000-0000D2110000}"/>
    <cellStyle name="Calculation 2 4 2 4 2" xfId="4561" xr:uid="{00000000-0005-0000-0000-0000D3110000}"/>
    <cellStyle name="Calculation 2 4 2 4 3" xfId="4562" xr:uid="{00000000-0005-0000-0000-0000D4110000}"/>
    <cellStyle name="Calculation 2 4 2 5" xfId="4563" xr:uid="{00000000-0005-0000-0000-0000D5110000}"/>
    <cellStyle name="Calculation 2 4 2 5 2" xfId="4564" xr:uid="{00000000-0005-0000-0000-0000D6110000}"/>
    <cellStyle name="Calculation 2 4 2 5 3" xfId="4565" xr:uid="{00000000-0005-0000-0000-0000D7110000}"/>
    <cellStyle name="Calculation 2 4 2 6" xfId="4566" xr:uid="{00000000-0005-0000-0000-0000D8110000}"/>
    <cellStyle name="Calculation 2 4 2 6 2" xfId="4567" xr:uid="{00000000-0005-0000-0000-0000D9110000}"/>
    <cellStyle name="Calculation 2 4 2 6 3" xfId="4568" xr:uid="{00000000-0005-0000-0000-0000DA110000}"/>
    <cellStyle name="Calculation 2 4 2 7" xfId="4569" xr:uid="{00000000-0005-0000-0000-0000DB110000}"/>
    <cellStyle name="Calculation 2 4 2 8" xfId="4570" xr:uid="{00000000-0005-0000-0000-0000DC110000}"/>
    <cellStyle name="Calculation 2 4 20" xfId="4571" xr:uid="{00000000-0005-0000-0000-0000DD110000}"/>
    <cellStyle name="Calculation 2 4 20 2" xfId="4572" xr:uid="{00000000-0005-0000-0000-0000DE110000}"/>
    <cellStyle name="Calculation 2 4 20 2 2" xfId="4573" xr:uid="{00000000-0005-0000-0000-0000DF110000}"/>
    <cellStyle name="Calculation 2 4 20 2 3" xfId="4574" xr:uid="{00000000-0005-0000-0000-0000E0110000}"/>
    <cellStyle name="Calculation 2 4 20 2 4" xfId="4575" xr:uid="{00000000-0005-0000-0000-0000E1110000}"/>
    <cellStyle name="Calculation 2 4 20 2 5" xfId="4576" xr:uid="{00000000-0005-0000-0000-0000E2110000}"/>
    <cellStyle name="Calculation 2 4 20 2 6" xfId="4577" xr:uid="{00000000-0005-0000-0000-0000E3110000}"/>
    <cellStyle name="Calculation 2 4 20 3" xfId="4578" xr:uid="{00000000-0005-0000-0000-0000E4110000}"/>
    <cellStyle name="Calculation 2 4 20 3 2" xfId="4579" xr:uid="{00000000-0005-0000-0000-0000E5110000}"/>
    <cellStyle name="Calculation 2 4 20 3 3" xfId="4580" xr:uid="{00000000-0005-0000-0000-0000E6110000}"/>
    <cellStyle name="Calculation 2 4 20 4" xfId="4581" xr:uid="{00000000-0005-0000-0000-0000E7110000}"/>
    <cellStyle name="Calculation 2 4 20 4 2" xfId="4582" xr:uid="{00000000-0005-0000-0000-0000E8110000}"/>
    <cellStyle name="Calculation 2 4 20 4 3" xfId="4583" xr:uid="{00000000-0005-0000-0000-0000E9110000}"/>
    <cellStyle name="Calculation 2 4 20 5" xfId="4584" xr:uid="{00000000-0005-0000-0000-0000EA110000}"/>
    <cellStyle name="Calculation 2 4 20 5 2" xfId="4585" xr:uid="{00000000-0005-0000-0000-0000EB110000}"/>
    <cellStyle name="Calculation 2 4 20 5 3" xfId="4586" xr:uid="{00000000-0005-0000-0000-0000EC110000}"/>
    <cellStyle name="Calculation 2 4 20 6" xfId="4587" xr:uid="{00000000-0005-0000-0000-0000ED110000}"/>
    <cellStyle name="Calculation 2 4 20 6 2" xfId="4588" xr:uid="{00000000-0005-0000-0000-0000EE110000}"/>
    <cellStyle name="Calculation 2 4 20 6 3" xfId="4589" xr:uid="{00000000-0005-0000-0000-0000EF110000}"/>
    <cellStyle name="Calculation 2 4 20 7" xfId="4590" xr:uid="{00000000-0005-0000-0000-0000F0110000}"/>
    <cellStyle name="Calculation 2 4 20 8" xfId="4591" xr:uid="{00000000-0005-0000-0000-0000F1110000}"/>
    <cellStyle name="Calculation 2 4 21" xfId="4592" xr:uid="{00000000-0005-0000-0000-0000F2110000}"/>
    <cellStyle name="Calculation 2 4 21 2" xfId="4593" xr:uid="{00000000-0005-0000-0000-0000F3110000}"/>
    <cellStyle name="Calculation 2 4 21 2 2" xfId="4594" xr:uid="{00000000-0005-0000-0000-0000F4110000}"/>
    <cellStyle name="Calculation 2 4 21 2 3" xfId="4595" xr:uid="{00000000-0005-0000-0000-0000F5110000}"/>
    <cellStyle name="Calculation 2 4 21 2 4" xfId="4596" xr:uid="{00000000-0005-0000-0000-0000F6110000}"/>
    <cellStyle name="Calculation 2 4 21 2 5" xfId="4597" xr:uid="{00000000-0005-0000-0000-0000F7110000}"/>
    <cellStyle name="Calculation 2 4 21 2 6" xfId="4598" xr:uid="{00000000-0005-0000-0000-0000F8110000}"/>
    <cellStyle name="Calculation 2 4 21 3" xfId="4599" xr:uid="{00000000-0005-0000-0000-0000F9110000}"/>
    <cellStyle name="Calculation 2 4 21 3 2" xfId="4600" xr:uid="{00000000-0005-0000-0000-0000FA110000}"/>
    <cellStyle name="Calculation 2 4 21 3 3" xfId="4601" xr:uid="{00000000-0005-0000-0000-0000FB110000}"/>
    <cellStyle name="Calculation 2 4 21 4" xfId="4602" xr:uid="{00000000-0005-0000-0000-0000FC110000}"/>
    <cellStyle name="Calculation 2 4 21 4 2" xfId="4603" xr:uid="{00000000-0005-0000-0000-0000FD110000}"/>
    <cellStyle name="Calculation 2 4 21 4 3" xfId="4604" xr:uid="{00000000-0005-0000-0000-0000FE110000}"/>
    <cellStyle name="Calculation 2 4 21 5" xfId="4605" xr:uid="{00000000-0005-0000-0000-0000FF110000}"/>
    <cellStyle name="Calculation 2 4 21 5 2" xfId="4606" xr:uid="{00000000-0005-0000-0000-000000120000}"/>
    <cellStyle name="Calculation 2 4 21 5 3" xfId="4607" xr:uid="{00000000-0005-0000-0000-000001120000}"/>
    <cellStyle name="Calculation 2 4 21 6" xfId="4608" xr:uid="{00000000-0005-0000-0000-000002120000}"/>
    <cellStyle name="Calculation 2 4 21 6 2" xfId="4609" xr:uid="{00000000-0005-0000-0000-000003120000}"/>
    <cellStyle name="Calculation 2 4 21 6 3" xfId="4610" xr:uid="{00000000-0005-0000-0000-000004120000}"/>
    <cellStyle name="Calculation 2 4 21 7" xfId="4611" xr:uid="{00000000-0005-0000-0000-000005120000}"/>
    <cellStyle name="Calculation 2 4 21 8" xfId="4612" xr:uid="{00000000-0005-0000-0000-000006120000}"/>
    <cellStyle name="Calculation 2 4 22" xfId="4613" xr:uid="{00000000-0005-0000-0000-000007120000}"/>
    <cellStyle name="Calculation 2 4 22 2" xfId="4614" xr:uid="{00000000-0005-0000-0000-000008120000}"/>
    <cellStyle name="Calculation 2 4 22 2 2" xfId="4615" xr:uid="{00000000-0005-0000-0000-000009120000}"/>
    <cellStyle name="Calculation 2 4 22 2 3" xfId="4616" xr:uid="{00000000-0005-0000-0000-00000A120000}"/>
    <cellStyle name="Calculation 2 4 22 2 4" xfId="4617" xr:uid="{00000000-0005-0000-0000-00000B120000}"/>
    <cellStyle name="Calculation 2 4 22 2 5" xfId="4618" xr:uid="{00000000-0005-0000-0000-00000C120000}"/>
    <cellStyle name="Calculation 2 4 22 2 6" xfId="4619" xr:uid="{00000000-0005-0000-0000-00000D120000}"/>
    <cellStyle name="Calculation 2 4 22 3" xfId="4620" xr:uid="{00000000-0005-0000-0000-00000E120000}"/>
    <cellStyle name="Calculation 2 4 22 3 2" xfId="4621" xr:uid="{00000000-0005-0000-0000-00000F120000}"/>
    <cellStyle name="Calculation 2 4 22 3 3" xfId="4622" xr:uid="{00000000-0005-0000-0000-000010120000}"/>
    <cellStyle name="Calculation 2 4 22 4" xfId="4623" xr:uid="{00000000-0005-0000-0000-000011120000}"/>
    <cellStyle name="Calculation 2 4 22 4 2" xfId="4624" xr:uid="{00000000-0005-0000-0000-000012120000}"/>
    <cellStyle name="Calculation 2 4 22 4 3" xfId="4625" xr:uid="{00000000-0005-0000-0000-000013120000}"/>
    <cellStyle name="Calculation 2 4 22 5" xfId="4626" xr:uid="{00000000-0005-0000-0000-000014120000}"/>
    <cellStyle name="Calculation 2 4 22 5 2" xfId="4627" xr:uid="{00000000-0005-0000-0000-000015120000}"/>
    <cellStyle name="Calculation 2 4 22 5 3" xfId="4628" xr:uid="{00000000-0005-0000-0000-000016120000}"/>
    <cellStyle name="Calculation 2 4 22 6" xfId="4629" xr:uid="{00000000-0005-0000-0000-000017120000}"/>
    <cellStyle name="Calculation 2 4 22 6 2" xfId="4630" xr:uid="{00000000-0005-0000-0000-000018120000}"/>
    <cellStyle name="Calculation 2 4 22 6 3" xfId="4631" xr:uid="{00000000-0005-0000-0000-000019120000}"/>
    <cellStyle name="Calculation 2 4 22 7" xfId="4632" xr:uid="{00000000-0005-0000-0000-00001A120000}"/>
    <cellStyle name="Calculation 2 4 22 8" xfId="4633" xr:uid="{00000000-0005-0000-0000-00001B120000}"/>
    <cellStyle name="Calculation 2 4 23" xfId="4634" xr:uid="{00000000-0005-0000-0000-00001C120000}"/>
    <cellStyle name="Calculation 2 4 23 2" xfId="4635" xr:uid="{00000000-0005-0000-0000-00001D120000}"/>
    <cellStyle name="Calculation 2 4 23 2 2" xfId="4636" xr:uid="{00000000-0005-0000-0000-00001E120000}"/>
    <cellStyle name="Calculation 2 4 23 2 3" xfId="4637" xr:uid="{00000000-0005-0000-0000-00001F120000}"/>
    <cellStyle name="Calculation 2 4 23 2 4" xfId="4638" xr:uid="{00000000-0005-0000-0000-000020120000}"/>
    <cellStyle name="Calculation 2 4 23 2 5" xfId="4639" xr:uid="{00000000-0005-0000-0000-000021120000}"/>
    <cellStyle name="Calculation 2 4 23 2 6" xfId="4640" xr:uid="{00000000-0005-0000-0000-000022120000}"/>
    <cellStyle name="Calculation 2 4 23 3" xfId="4641" xr:uid="{00000000-0005-0000-0000-000023120000}"/>
    <cellStyle name="Calculation 2 4 23 3 2" xfId="4642" xr:uid="{00000000-0005-0000-0000-000024120000}"/>
    <cellStyle name="Calculation 2 4 23 3 3" xfId="4643" xr:uid="{00000000-0005-0000-0000-000025120000}"/>
    <cellStyle name="Calculation 2 4 23 4" xfId="4644" xr:uid="{00000000-0005-0000-0000-000026120000}"/>
    <cellStyle name="Calculation 2 4 23 4 2" xfId="4645" xr:uid="{00000000-0005-0000-0000-000027120000}"/>
    <cellStyle name="Calculation 2 4 23 4 3" xfId="4646" xr:uid="{00000000-0005-0000-0000-000028120000}"/>
    <cellStyle name="Calculation 2 4 23 5" xfId="4647" xr:uid="{00000000-0005-0000-0000-000029120000}"/>
    <cellStyle name="Calculation 2 4 23 5 2" xfId="4648" xr:uid="{00000000-0005-0000-0000-00002A120000}"/>
    <cellStyle name="Calculation 2 4 23 5 3" xfId="4649" xr:uid="{00000000-0005-0000-0000-00002B120000}"/>
    <cellStyle name="Calculation 2 4 23 6" xfId="4650" xr:uid="{00000000-0005-0000-0000-00002C120000}"/>
    <cellStyle name="Calculation 2 4 23 6 2" xfId="4651" xr:uid="{00000000-0005-0000-0000-00002D120000}"/>
    <cellStyle name="Calculation 2 4 23 6 3" xfId="4652" xr:uid="{00000000-0005-0000-0000-00002E120000}"/>
    <cellStyle name="Calculation 2 4 23 7" xfId="4653" xr:uid="{00000000-0005-0000-0000-00002F120000}"/>
    <cellStyle name="Calculation 2 4 23 8" xfId="4654" xr:uid="{00000000-0005-0000-0000-000030120000}"/>
    <cellStyle name="Calculation 2 4 24" xfId="4655" xr:uid="{00000000-0005-0000-0000-000031120000}"/>
    <cellStyle name="Calculation 2 4 24 2" xfId="4656" xr:uid="{00000000-0005-0000-0000-000032120000}"/>
    <cellStyle name="Calculation 2 4 24 2 2" xfId="4657" xr:uid="{00000000-0005-0000-0000-000033120000}"/>
    <cellStyle name="Calculation 2 4 24 2 3" xfId="4658" xr:uid="{00000000-0005-0000-0000-000034120000}"/>
    <cellStyle name="Calculation 2 4 24 2 4" xfId="4659" xr:uid="{00000000-0005-0000-0000-000035120000}"/>
    <cellStyle name="Calculation 2 4 24 2 5" xfId="4660" xr:uid="{00000000-0005-0000-0000-000036120000}"/>
    <cellStyle name="Calculation 2 4 24 2 6" xfId="4661" xr:uid="{00000000-0005-0000-0000-000037120000}"/>
    <cellStyle name="Calculation 2 4 24 3" xfId="4662" xr:uid="{00000000-0005-0000-0000-000038120000}"/>
    <cellStyle name="Calculation 2 4 24 3 2" xfId="4663" xr:uid="{00000000-0005-0000-0000-000039120000}"/>
    <cellStyle name="Calculation 2 4 24 3 3" xfId="4664" xr:uid="{00000000-0005-0000-0000-00003A120000}"/>
    <cellStyle name="Calculation 2 4 24 4" xfId="4665" xr:uid="{00000000-0005-0000-0000-00003B120000}"/>
    <cellStyle name="Calculation 2 4 24 4 2" xfId="4666" xr:uid="{00000000-0005-0000-0000-00003C120000}"/>
    <cellStyle name="Calculation 2 4 24 4 3" xfId="4667" xr:uid="{00000000-0005-0000-0000-00003D120000}"/>
    <cellStyle name="Calculation 2 4 24 5" xfId="4668" xr:uid="{00000000-0005-0000-0000-00003E120000}"/>
    <cellStyle name="Calculation 2 4 24 5 2" xfId="4669" xr:uid="{00000000-0005-0000-0000-00003F120000}"/>
    <cellStyle name="Calculation 2 4 24 5 3" xfId="4670" xr:uid="{00000000-0005-0000-0000-000040120000}"/>
    <cellStyle name="Calculation 2 4 24 6" xfId="4671" xr:uid="{00000000-0005-0000-0000-000041120000}"/>
    <cellStyle name="Calculation 2 4 24 6 2" xfId="4672" xr:uid="{00000000-0005-0000-0000-000042120000}"/>
    <cellStyle name="Calculation 2 4 24 6 3" xfId="4673" xr:uid="{00000000-0005-0000-0000-000043120000}"/>
    <cellStyle name="Calculation 2 4 24 7" xfId="4674" xr:uid="{00000000-0005-0000-0000-000044120000}"/>
    <cellStyle name="Calculation 2 4 24 8" xfId="4675" xr:uid="{00000000-0005-0000-0000-000045120000}"/>
    <cellStyle name="Calculation 2 4 25" xfId="4676" xr:uid="{00000000-0005-0000-0000-000046120000}"/>
    <cellStyle name="Calculation 2 4 25 2" xfId="4677" xr:uid="{00000000-0005-0000-0000-000047120000}"/>
    <cellStyle name="Calculation 2 4 25 2 2" xfId="4678" xr:uid="{00000000-0005-0000-0000-000048120000}"/>
    <cellStyle name="Calculation 2 4 25 2 3" xfId="4679" xr:uid="{00000000-0005-0000-0000-000049120000}"/>
    <cellStyle name="Calculation 2 4 25 2 4" xfId="4680" xr:uid="{00000000-0005-0000-0000-00004A120000}"/>
    <cellStyle name="Calculation 2 4 25 2 5" xfId="4681" xr:uid="{00000000-0005-0000-0000-00004B120000}"/>
    <cellStyle name="Calculation 2 4 25 2 6" xfId="4682" xr:uid="{00000000-0005-0000-0000-00004C120000}"/>
    <cellStyle name="Calculation 2 4 25 3" xfId="4683" xr:uid="{00000000-0005-0000-0000-00004D120000}"/>
    <cellStyle name="Calculation 2 4 25 3 2" xfId="4684" xr:uid="{00000000-0005-0000-0000-00004E120000}"/>
    <cellStyle name="Calculation 2 4 25 3 3" xfId="4685" xr:uid="{00000000-0005-0000-0000-00004F120000}"/>
    <cellStyle name="Calculation 2 4 25 4" xfId="4686" xr:uid="{00000000-0005-0000-0000-000050120000}"/>
    <cellStyle name="Calculation 2 4 25 4 2" xfId="4687" xr:uid="{00000000-0005-0000-0000-000051120000}"/>
    <cellStyle name="Calculation 2 4 25 4 3" xfId="4688" xr:uid="{00000000-0005-0000-0000-000052120000}"/>
    <cellStyle name="Calculation 2 4 25 5" xfId="4689" xr:uid="{00000000-0005-0000-0000-000053120000}"/>
    <cellStyle name="Calculation 2 4 25 5 2" xfId="4690" xr:uid="{00000000-0005-0000-0000-000054120000}"/>
    <cellStyle name="Calculation 2 4 25 5 3" xfId="4691" xr:uid="{00000000-0005-0000-0000-000055120000}"/>
    <cellStyle name="Calculation 2 4 25 6" xfId="4692" xr:uid="{00000000-0005-0000-0000-000056120000}"/>
    <cellStyle name="Calculation 2 4 25 6 2" xfId="4693" xr:uid="{00000000-0005-0000-0000-000057120000}"/>
    <cellStyle name="Calculation 2 4 25 6 3" xfId="4694" xr:uid="{00000000-0005-0000-0000-000058120000}"/>
    <cellStyle name="Calculation 2 4 25 7" xfId="4695" xr:uid="{00000000-0005-0000-0000-000059120000}"/>
    <cellStyle name="Calculation 2 4 25 8" xfId="4696" xr:uid="{00000000-0005-0000-0000-00005A120000}"/>
    <cellStyle name="Calculation 2 4 26" xfId="4697" xr:uid="{00000000-0005-0000-0000-00005B120000}"/>
    <cellStyle name="Calculation 2 4 26 2" xfId="4698" xr:uid="{00000000-0005-0000-0000-00005C120000}"/>
    <cellStyle name="Calculation 2 4 26 2 2" xfId="4699" xr:uid="{00000000-0005-0000-0000-00005D120000}"/>
    <cellStyle name="Calculation 2 4 26 2 3" xfId="4700" xr:uid="{00000000-0005-0000-0000-00005E120000}"/>
    <cellStyle name="Calculation 2 4 26 2 4" xfId="4701" xr:uid="{00000000-0005-0000-0000-00005F120000}"/>
    <cellStyle name="Calculation 2 4 26 2 5" xfId="4702" xr:uid="{00000000-0005-0000-0000-000060120000}"/>
    <cellStyle name="Calculation 2 4 26 2 6" xfId="4703" xr:uid="{00000000-0005-0000-0000-000061120000}"/>
    <cellStyle name="Calculation 2 4 26 3" xfId="4704" xr:uid="{00000000-0005-0000-0000-000062120000}"/>
    <cellStyle name="Calculation 2 4 26 3 2" xfId="4705" xr:uid="{00000000-0005-0000-0000-000063120000}"/>
    <cellStyle name="Calculation 2 4 26 3 3" xfId="4706" xr:uid="{00000000-0005-0000-0000-000064120000}"/>
    <cellStyle name="Calculation 2 4 26 4" xfId="4707" xr:uid="{00000000-0005-0000-0000-000065120000}"/>
    <cellStyle name="Calculation 2 4 26 4 2" xfId="4708" xr:uid="{00000000-0005-0000-0000-000066120000}"/>
    <cellStyle name="Calculation 2 4 26 4 3" xfId="4709" xr:uid="{00000000-0005-0000-0000-000067120000}"/>
    <cellStyle name="Calculation 2 4 26 5" xfId="4710" xr:uid="{00000000-0005-0000-0000-000068120000}"/>
    <cellStyle name="Calculation 2 4 26 5 2" xfId="4711" xr:uid="{00000000-0005-0000-0000-000069120000}"/>
    <cellStyle name="Calculation 2 4 26 5 3" xfId="4712" xr:uid="{00000000-0005-0000-0000-00006A120000}"/>
    <cellStyle name="Calculation 2 4 26 6" xfId="4713" xr:uid="{00000000-0005-0000-0000-00006B120000}"/>
    <cellStyle name="Calculation 2 4 26 6 2" xfId="4714" xr:uid="{00000000-0005-0000-0000-00006C120000}"/>
    <cellStyle name="Calculation 2 4 26 6 3" xfId="4715" xr:uid="{00000000-0005-0000-0000-00006D120000}"/>
    <cellStyle name="Calculation 2 4 26 7" xfId="4716" xr:uid="{00000000-0005-0000-0000-00006E120000}"/>
    <cellStyle name="Calculation 2 4 26 8" xfId="4717" xr:uid="{00000000-0005-0000-0000-00006F120000}"/>
    <cellStyle name="Calculation 2 4 27" xfId="4718" xr:uid="{00000000-0005-0000-0000-000070120000}"/>
    <cellStyle name="Calculation 2 4 27 2" xfId="4719" xr:uid="{00000000-0005-0000-0000-000071120000}"/>
    <cellStyle name="Calculation 2 4 27 2 2" xfId="4720" xr:uid="{00000000-0005-0000-0000-000072120000}"/>
    <cellStyle name="Calculation 2 4 27 2 3" xfId="4721" xr:uid="{00000000-0005-0000-0000-000073120000}"/>
    <cellStyle name="Calculation 2 4 27 2 4" xfId="4722" xr:uid="{00000000-0005-0000-0000-000074120000}"/>
    <cellStyle name="Calculation 2 4 27 2 5" xfId="4723" xr:uid="{00000000-0005-0000-0000-000075120000}"/>
    <cellStyle name="Calculation 2 4 27 2 6" xfId="4724" xr:uid="{00000000-0005-0000-0000-000076120000}"/>
    <cellStyle name="Calculation 2 4 27 3" xfId="4725" xr:uid="{00000000-0005-0000-0000-000077120000}"/>
    <cellStyle name="Calculation 2 4 27 3 2" xfId="4726" xr:uid="{00000000-0005-0000-0000-000078120000}"/>
    <cellStyle name="Calculation 2 4 27 3 3" xfId="4727" xr:uid="{00000000-0005-0000-0000-000079120000}"/>
    <cellStyle name="Calculation 2 4 27 4" xfId="4728" xr:uid="{00000000-0005-0000-0000-00007A120000}"/>
    <cellStyle name="Calculation 2 4 27 4 2" xfId="4729" xr:uid="{00000000-0005-0000-0000-00007B120000}"/>
    <cellStyle name="Calculation 2 4 27 4 3" xfId="4730" xr:uid="{00000000-0005-0000-0000-00007C120000}"/>
    <cellStyle name="Calculation 2 4 27 5" xfId="4731" xr:uid="{00000000-0005-0000-0000-00007D120000}"/>
    <cellStyle name="Calculation 2 4 27 5 2" xfId="4732" xr:uid="{00000000-0005-0000-0000-00007E120000}"/>
    <cellStyle name="Calculation 2 4 27 5 3" xfId="4733" xr:uid="{00000000-0005-0000-0000-00007F120000}"/>
    <cellStyle name="Calculation 2 4 27 6" xfId="4734" xr:uid="{00000000-0005-0000-0000-000080120000}"/>
    <cellStyle name="Calculation 2 4 27 6 2" xfId="4735" xr:uid="{00000000-0005-0000-0000-000081120000}"/>
    <cellStyle name="Calculation 2 4 27 6 3" xfId="4736" xr:uid="{00000000-0005-0000-0000-000082120000}"/>
    <cellStyle name="Calculation 2 4 27 7" xfId="4737" xr:uid="{00000000-0005-0000-0000-000083120000}"/>
    <cellStyle name="Calculation 2 4 27 8" xfId="4738" xr:uid="{00000000-0005-0000-0000-000084120000}"/>
    <cellStyle name="Calculation 2 4 28" xfId="4739" xr:uid="{00000000-0005-0000-0000-000085120000}"/>
    <cellStyle name="Calculation 2 4 28 2" xfId="4740" xr:uid="{00000000-0005-0000-0000-000086120000}"/>
    <cellStyle name="Calculation 2 4 28 2 2" xfId="4741" xr:uid="{00000000-0005-0000-0000-000087120000}"/>
    <cellStyle name="Calculation 2 4 28 2 3" xfId="4742" xr:uid="{00000000-0005-0000-0000-000088120000}"/>
    <cellStyle name="Calculation 2 4 28 2 4" xfId="4743" xr:uid="{00000000-0005-0000-0000-000089120000}"/>
    <cellStyle name="Calculation 2 4 28 2 5" xfId="4744" xr:uid="{00000000-0005-0000-0000-00008A120000}"/>
    <cellStyle name="Calculation 2 4 28 2 6" xfId="4745" xr:uid="{00000000-0005-0000-0000-00008B120000}"/>
    <cellStyle name="Calculation 2 4 28 3" xfId="4746" xr:uid="{00000000-0005-0000-0000-00008C120000}"/>
    <cellStyle name="Calculation 2 4 28 3 2" xfId="4747" xr:uid="{00000000-0005-0000-0000-00008D120000}"/>
    <cellStyle name="Calculation 2 4 28 3 3" xfId="4748" xr:uid="{00000000-0005-0000-0000-00008E120000}"/>
    <cellStyle name="Calculation 2 4 28 4" xfId="4749" xr:uid="{00000000-0005-0000-0000-00008F120000}"/>
    <cellStyle name="Calculation 2 4 28 4 2" xfId="4750" xr:uid="{00000000-0005-0000-0000-000090120000}"/>
    <cellStyle name="Calculation 2 4 28 4 3" xfId="4751" xr:uid="{00000000-0005-0000-0000-000091120000}"/>
    <cellStyle name="Calculation 2 4 28 5" xfId="4752" xr:uid="{00000000-0005-0000-0000-000092120000}"/>
    <cellStyle name="Calculation 2 4 28 5 2" xfId="4753" xr:uid="{00000000-0005-0000-0000-000093120000}"/>
    <cellStyle name="Calculation 2 4 28 5 3" xfId="4754" xr:uid="{00000000-0005-0000-0000-000094120000}"/>
    <cellStyle name="Calculation 2 4 28 6" xfId="4755" xr:uid="{00000000-0005-0000-0000-000095120000}"/>
    <cellStyle name="Calculation 2 4 28 6 2" xfId="4756" xr:uid="{00000000-0005-0000-0000-000096120000}"/>
    <cellStyle name="Calculation 2 4 28 6 3" xfId="4757" xr:uid="{00000000-0005-0000-0000-000097120000}"/>
    <cellStyle name="Calculation 2 4 28 7" xfId="4758" xr:uid="{00000000-0005-0000-0000-000098120000}"/>
    <cellStyle name="Calculation 2 4 28 8" xfId="4759" xr:uid="{00000000-0005-0000-0000-000099120000}"/>
    <cellStyle name="Calculation 2 4 29" xfId="4760" xr:uid="{00000000-0005-0000-0000-00009A120000}"/>
    <cellStyle name="Calculation 2 4 29 2" xfId="4761" xr:uid="{00000000-0005-0000-0000-00009B120000}"/>
    <cellStyle name="Calculation 2 4 29 2 2" xfId="4762" xr:uid="{00000000-0005-0000-0000-00009C120000}"/>
    <cellStyle name="Calculation 2 4 29 2 3" xfId="4763" xr:uid="{00000000-0005-0000-0000-00009D120000}"/>
    <cellStyle name="Calculation 2 4 29 2 4" xfId="4764" xr:uid="{00000000-0005-0000-0000-00009E120000}"/>
    <cellStyle name="Calculation 2 4 29 2 5" xfId="4765" xr:uid="{00000000-0005-0000-0000-00009F120000}"/>
    <cellStyle name="Calculation 2 4 29 2 6" xfId="4766" xr:uid="{00000000-0005-0000-0000-0000A0120000}"/>
    <cellStyle name="Calculation 2 4 29 3" xfId="4767" xr:uid="{00000000-0005-0000-0000-0000A1120000}"/>
    <cellStyle name="Calculation 2 4 29 3 2" xfId="4768" xr:uid="{00000000-0005-0000-0000-0000A2120000}"/>
    <cellStyle name="Calculation 2 4 29 3 3" xfId="4769" xr:uid="{00000000-0005-0000-0000-0000A3120000}"/>
    <cellStyle name="Calculation 2 4 29 4" xfId="4770" xr:uid="{00000000-0005-0000-0000-0000A4120000}"/>
    <cellStyle name="Calculation 2 4 29 4 2" xfId="4771" xr:uid="{00000000-0005-0000-0000-0000A5120000}"/>
    <cellStyle name="Calculation 2 4 29 4 3" xfId="4772" xr:uid="{00000000-0005-0000-0000-0000A6120000}"/>
    <cellStyle name="Calculation 2 4 29 5" xfId="4773" xr:uid="{00000000-0005-0000-0000-0000A7120000}"/>
    <cellStyle name="Calculation 2 4 29 5 2" xfId="4774" xr:uid="{00000000-0005-0000-0000-0000A8120000}"/>
    <cellStyle name="Calculation 2 4 29 5 3" xfId="4775" xr:uid="{00000000-0005-0000-0000-0000A9120000}"/>
    <cellStyle name="Calculation 2 4 29 6" xfId="4776" xr:uid="{00000000-0005-0000-0000-0000AA120000}"/>
    <cellStyle name="Calculation 2 4 29 6 2" xfId="4777" xr:uid="{00000000-0005-0000-0000-0000AB120000}"/>
    <cellStyle name="Calculation 2 4 29 6 3" xfId="4778" xr:uid="{00000000-0005-0000-0000-0000AC120000}"/>
    <cellStyle name="Calculation 2 4 29 7" xfId="4779" xr:uid="{00000000-0005-0000-0000-0000AD120000}"/>
    <cellStyle name="Calculation 2 4 29 8" xfId="4780" xr:uid="{00000000-0005-0000-0000-0000AE120000}"/>
    <cellStyle name="Calculation 2 4 3" xfId="4781" xr:uid="{00000000-0005-0000-0000-0000AF120000}"/>
    <cellStyle name="Calculation 2 4 3 2" xfId="4782" xr:uid="{00000000-0005-0000-0000-0000B0120000}"/>
    <cellStyle name="Calculation 2 4 3 2 2" xfId="4783" xr:uid="{00000000-0005-0000-0000-0000B1120000}"/>
    <cellStyle name="Calculation 2 4 3 2 3" xfId="4784" xr:uid="{00000000-0005-0000-0000-0000B2120000}"/>
    <cellStyle name="Calculation 2 4 3 2 4" xfId="4785" xr:uid="{00000000-0005-0000-0000-0000B3120000}"/>
    <cellStyle name="Calculation 2 4 3 2 5" xfId="4786" xr:uid="{00000000-0005-0000-0000-0000B4120000}"/>
    <cellStyle name="Calculation 2 4 3 2 6" xfId="4787" xr:uid="{00000000-0005-0000-0000-0000B5120000}"/>
    <cellStyle name="Calculation 2 4 3 3" xfId="4788" xr:uid="{00000000-0005-0000-0000-0000B6120000}"/>
    <cellStyle name="Calculation 2 4 3 3 2" xfId="4789" xr:uid="{00000000-0005-0000-0000-0000B7120000}"/>
    <cellStyle name="Calculation 2 4 3 3 3" xfId="4790" xr:uid="{00000000-0005-0000-0000-0000B8120000}"/>
    <cellStyle name="Calculation 2 4 3 4" xfId="4791" xr:uid="{00000000-0005-0000-0000-0000B9120000}"/>
    <cellStyle name="Calculation 2 4 3 4 2" xfId="4792" xr:uid="{00000000-0005-0000-0000-0000BA120000}"/>
    <cellStyle name="Calculation 2 4 3 4 3" xfId="4793" xr:uid="{00000000-0005-0000-0000-0000BB120000}"/>
    <cellStyle name="Calculation 2 4 3 5" xfId="4794" xr:uid="{00000000-0005-0000-0000-0000BC120000}"/>
    <cellStyle name="Calculation 2 4 3 5 2" xfId="4795" xr:uid="{00000000-0005-0000-0000-0000BD120000}"/>
    <cellStyle name="Calculation 2 4 3 5 3" xfId="4796" xr:uid="{00000000-0005-0000-0000-0000BE120000}"/>
    <cellStyle name="Calculation 2 4 3 6" xfId="4797" xr:uid="{00000000-0005-0000-0000-0000BF120000}"/>
    <cellStyle name="Calculation 2 4 3 6 2" xfId="4798" xr:uid="{00000000-0005-0000-0000-0000C0120000}"/>
    <cellStyle name="Calculation 2 4 3 6 3" xfId="4799" xr:uid="{00000000-0005-0000-0000-0000C1120000}"/>
    <cellStyle name="Calculation 2 4 3 7" xfId="4800" xr:uid="{00000000-0005-0000-0000-0000C2120000}"/>
    <cellStyle name="Calculation 2 4 3 8" xfId="4801" xr:uid="{00000000-0005-0000-0000-0000C3120000}"/>
    <cellStyle name="Calculation 2 4 30" xfId="4802" xr:uid="{00000000-0005-0000-0000-0000C4120000}"/>
    <cellStyle name="Calculation 2 4 30 2" xfId="4803" xr:uid="{00000000-0005-0000-0000-0000C5120000}"/>
    <cellStyle name="Calculation 2 4 30 2 2" xfId="4804" xr:uid="{00000000-0005-0000-0000-0000C6120000}"/>
    <cellStyle name="Calculation 2 4 30 2 3" xfId="4805" xr:uid="{00000000-0005-0000-0000-0000C7120000}"/>
    <cellStyle name="Calculation 2 4 30 2 4" xfId="4806" xr:uid="{00000000-0005-0000-0000-0000C8120000}"/>
    <cellStyle name="Calculation 2 4 30 2 5" xfId="4807" xr:uid="{00000000-0005-0000-0000-0000C9120000}"/>
    <cellStyle name="Calculation 2 4 30 2 6" xfId="4808" xr:uid="{00000000-0005-0000-0000-0000CA120000}"/>
    <cellStyle name="Calculation 2 4 30 3" xfId="4809" xr:uid="{00000000-0005-0000-0000-0000CB120000}"/>
    <cellStyle name="Calculation 2 4 30 3 2" xfId="4810" xr:uid="{00000000-0005-0000-0000-0000CC120000}"/>
    <cellStyle name="Calculation 2 4 30 3 3" xfId="4811" xr:uid="{00000000-0005-0000-0000-0000CD120000}"/>
    <cellStyle name="Calculation 2 4 30 4" xfId="4812" xr:uid="{00000000-0005-0000-0000-0000CE120000}"/>
    <cellStyle name="Calculation 2 4 30 4 2" xfId="4813" xr:uid="{00000000-0005-0000-0000-0000CF120000}"/>
    <cellStyle name="Calculation 2 4 30 4 3" xfId="4814" xr:uid="{00000000-0005-0000-0000-0000D0120000}"/>
    <cellStyle name="Calculation 2 4 30 5" xfId="4815" xr:uid="{00000000-0005-0000-0000-0000D1120000}"/>
    <cellStyle name="Calculation 2 4 30 5 2" xfId="4816" xr:uid="{00000000-0005-0000-0000-0000D2120000}"/>
    <cellStyle name="Calculation 2 4 30 5 3" xfId="4817" xr:uid="{00000000-0005-0000-0000-0000D3120000}"/>
    <cellStyle name="Calculation 2 4 30 6" xfId="4818" xr:uid="{00000000-0005-0000-0000-0000D4120000}"/>
    <cellStyle name="Calculation 2 4 30 6 2" xfId="4819" xr:uid="{00000000-0005-0000-0000-0000D5120000}"/>
    <cellStyle name="Calculation 2 4 30 6 3" xfId="4820" xr:uid="{00000000-0005-0000-0000-0000D6120000}"/>
    <cellStyle name="Calculation 2 4 30 7" xfId="4821" xr:uid="{00000000-0005-0000-0000-0000D7120000}"/>
    <cellStyle name="Calculation 2 4 30 8" xfId="4822" xr:uid="{00000000-0005-0000-0000-0000D8120000}"/>
    <cellStyle name="Calculation 2 4 31" xfId="4823" xr:uid="{00000000-0005-0000-0000-0000D9120000}"/>
    <cellStyle name="Calculation 2 4 31 2" xfId="4824" xr:uid="{00000000-0005-0000-0000-0000DA120000}"/>
    <cellStyle name="Calculation 2 4 31 2 2" xfId="4825" xr:uid="{00000000-0005-0000-0000-0000DB120000}"/>
    <cellStyle name="Calculation 2 4 31 2 3" xfId="4826" xr:uid="{00000000-0005-0000-0000-0000DC120000}"/>
    <cellStyle name="Calculation 2 4 31 2 4" xfId="4827" xr:uid="{00000000-0005-0000-0000-0000DD120000}"/>
    <cellStyle name="Calculation 2 4 31 2 5" xfId="4828" xr:uid="{00000000-0005-0000-0000-0000DE120000}"/>
    <cellStyle name="Calculation 2 4 31 2 6" xfId="4829" xr:uid="{00000000-0005-0000-0000-0000DF120000}"/>
    <cellStyle name="Calculation 2 4 31 3" xfId="4830" xr:uid="{00000000-0005-0000-0000-0000E0120000}"/>
    <cellStyle name="Calculation 2 4 31 3 2" xfId="4831" xr:uid="{00000000-0005-0000-0000-0000E1120000}"/>
    <cellStyle name="Calculation 2 4 31 3 3" xfId="4832" xr:uid="{00000000-0005-0000-0000-0000E2120000}"/>
    <cellStyle name="Calculation 2 4 31 4" xfId="4833" xr:uid="{00000000-0005-0000-0000-0000E3120000}"/>
    <cellStyle name="Calculation 2 4 31 4 2" xfId="4834" xr:uid="{00000000-0005-0000-0000-0000E4120000}"/>
    <cellStyle name="Calculation 2 4 31 4 3" xfId="4835" xr:uid="{00000000-0005-0000-0000-0000E5120000}"/>
    <cellStyle name="Calculation 2 4 31 5" xfId="4836" xr:uid="{00000000-0005-0000-0000-0000E6120000}"/>
    <cellStyle name="Calculation 2 4 31 5 2" xfId="4837" xr:uid="{00000000-0005-0000-0000-0000E7120000}"/>
    <cellStyle name="Calculation 2 4 31 5 3" xfId="4838" xr:uid="{00000000-0005-0000-0000-0000E8120000}"/>
    <cellStyle name="Calculation 2 4 31 6" xfId="4839" xr:uid="{00000000-0005-0000-0000-0000E9120000}"/>
    <cellStyle name="Calculation 2 4 31 6 2" xfId="4840" xr:uid="{00000000-0005-0000-0000-0000EA120000}"/>
    <cellStyle name="Calculation 2 4 31 6 3" xfId="4841" xr:uid="{00000000-0005-0000-0000-0000EB120000}"/>
    <cellStyle name="Calculation 2 4 31 7" xfId="4842" xr:uid="{00000000-0005-0000-0000-0000EC120000}"/>
    <cellStyle name="Calculation 2 4 31 8" xfId="4843" xr:uid="{00000000-0005-0000-0000-0000ED120000}"/>
    <cellStyle name="Calculation 2 4 32" xfId="4844" xr:uid="{00000000-0005-0000-0000-0000EE120000}"/>
    <cellStyle name="Calculation 2 4 32 2" xfId="4845" xr:uid="{00000000-0005-0000-0000-0000EF120000}"/>
    <cellStyle name="Calculation 2 4 32 2 2" xfId="4846" xr:uid="{00000000-0005-0000-0000-0000F0120000}"/>
    <cellStyle name="Calculation 2 4 32 2 3" xfId="4847" xr:uid="{00000000-0005-0000-0000-0000F1120000}"/>
    <cellStyle name="Calculation 2 4 32 2 4" xfId="4848" xr:uid="{00000000-0005-0000-0000-0000F2120000}"/>
    <cellStyle name="Calculation 2 4 32 2 5" xfId="4849" xr:uid="{00000000-0005-0000-0000-0000F3120000}"/>
    <cellStyle name="Calculation 2 4 32 2 6" xfId="4850" xr:uid="{00000000-0005-0000-0000-0000F4120000}"/>
    <cellStyle name="Calculation 2 4 32 3" xfId="4851" xr:uid="{00000000-0005-0000-0000-0000F5120000}"/>
    <cellStyle name="Calculation 2 4 32 3 2" xfId="4852" xr:uid="{00000000-0005-0000-0000-0000F6120000}"/>
    <cellStyle name="Calculation 2 4 32 3 3" xfId="4853" xr:uid="{00000000-0005-0000-0000-0000F7120000}"/>
    <cellStyle name="Calculation 2 4 32 4" xfId="4854" xr:uid="{00000000-0005-0000-0000-0000F8120000}"/>
    <cellStyle name="Calculation 2 4 32 4 2" xfId="4855" xr:uid="{00000000-0005-0000-0000-0000F9120000}"/>
    <cellStyle name="Calculation 2 4 32 4 3" xfId="4856" xr:uid="{00000000-0005-0000-0000-0000FA120000}"/>
    <cellStyle name="Calculation 2 4 32 5" xfId="4857" xr:uid="{00000000-0005-0000-0000-0000FB120000}"/>
    <cellStyle name="Calculation 2 4 32 5 2" xfId="4858" xr:uid="{00000000-0005-0000-0000-0000FC120000}"/>
    <cellStyle name="Calculation 2 4 32 5 3" xfId="4859" xr:uid="{00000000-0005-0000-0000-0000FD120000}"/>
    <cellStyle name="Calculation 2 4 32 6" xfId="4860" xr:uid="{00000000-0005-0000-0000-0000FE120000}"/>
    <cellStyle name="Calculation 2 4 32 6 2" xfId="4861" xr:uid="{00000000-0005-0000-0000-0000FF120000}"/>
    <cellStyle name="Calculation 2 4 32 6 3" xfId="4862" xr:uid="{00000000-0005-0000-0000-000000130000}"/>
    <cellStyle name="Calculation 2 4 32 7" xfId="4863" xr:uid="{00000000-0005-0000-0000-000001130000}"/>
    <cellStyle name="Calculation 2 4 32 8" xfId="4864" xr:uid="{00000000-0005-0000-0000-000002130000}"/>
    <cellStyle name="Calculation 2 4 33" xfId="4865" xr:uid="{00000000-0005-0000-0000-000003130000}"/>
    <cellStyle name="Calculation 2 4 33 2" xfId="4866" xr:uid="{00000000-0005-0000-0000-000004130000}"/>
    <cellStyle name="Calculation 2 4 33 2 2" xfId="4867" xr:uid="{00000000-0005-0000-0000-000005130000}"/>
    <cellStyle name="Calculation 2 4 33 2 3" xfId="4868" xr:uid="{00000000-0005-0000-0000-000006130000}"/>
    <cellStyle name="Calculation 2 4 33 2 4" xfId="4869" xr:uid="{00000000-0005-0000-0000-000007130000}"/>
    <cellStyle name="Calculation 2 4 33 2 5" xfId="4870" xr:uid="{00000000-0005-0000-0000-000008130000}"/>
    <cellStyle name="Calculation 2 4 33 2 6" xfId="4871" xr:uid="{00000000-0005-0000-0000-000009130000}"/>
    <cellStyle name="Calculation 2 4 33 3" xfId="4872" xr:uid="{00000000-0005-0000-0000-00000A130000}"/>
    <cellStyle name="Calculation 2 4 33 3 2" xfId="4873" xr:uid="{00000000-0005-0000-0000-00000B130000}"/>
    <cellStyle name="Calculation 2 4 33 3 3" xfId="4874" xr:uid="{00000000-0005-0000-0000-00000C130000}"/>
    <cellStyle name="Calculation 2 4 33 4" xfId="4875" xr:uid="{00000000-0005-0000-0000-00000D130000}"/>
    <cellStyle name="Calculation 2 4 33 4 2" xfId="4876" xr:uid="{00000000-0005-0000-0000-00000E130000}"/>
    <cellStyle name="Calculation 2 4 33 4 3" xfId="4877" xr:uid="{00000000-0005-0000-0000-00000F130000}"/>
    <cellStyle name="Calculation 2 4 33 5" xfId="4878" xr:uid="{00000000-0005-0000-0000-000010130000}"/>
    <cellStyle name="Calculation 2 4 33 5 2" xfId="4879" xr:uid="{00000000-0005-0000-0000-000011130000}"/>
    <cellStyle name="Calculation 2 4 33 5 3" xfId="4880" xr:uid="{00000000-0005-0000-0000-000012130000}"/>
    <cellStyle name="Calculation 2 4 33 6" xfId="4881" xr:uid="{00000000-0005-0000-0000-000013130000}"/>
    <cellStyle name="Calculation 2 4 33 6 2" xfId="4882" xr:uid="{00000000-0005-0000-0000-000014130000}"/>
    <cellStyle name="Calculation 2 4 33 6 3" xfId="4883" xr:uid="{00000000-0005-0000-0000-000015130000}"/>
    <cellStyle name="Calculation 2 4 33 7" xfId="4884" xr:uid="{00000000-0005-0000-0000-000016130000}"/>
    <cellStyle name="Calculation 2 4 33 8" xfId="4885" xr:uid="{00000000-0005-0000-0000-000017130000}"/>
    <cellStyle name="Calculation 2 4 34" xfId="4886" xr:uid="{00000000-0005-0000-0000-000018130000}"/>
    <cellStyle name="Calculation 2 4 34 2" xfId="4887" xr:uid="{00000000-0005-0000-0000-000019130000}"/>
    <cellStyle name="Calculation 2 4 34 2 2" xfId="4888" xr:uid="{00000000-0005-0000-0000-00001A130000}"/>
    <cellStyle name="Calculation 2 4 34 2 3" xfId="4889" xr:uid="{00000000-0005-0000-0000-00001B130000}"/>
    <cellStyle name="Calculation 2 4 34 2 4" xfId="4890" xr:uid="{00000000-0005-0000-0000-00001C130000}"/>
    <cellStyle name="Calculation 2 4 34 2 5" xfId="4891" xr:uid="{00000000-0005-0000-0000-00001D130000}"/>
    <cellStyle name="Calculation 2 4 34 2 6" xfId="4892" xr:uid="{00000000-0005-0000-0000-00001E130000}"/>
    <cellStyle name="Calculation 2 4 34 3" xfId="4893" xr:uid="{00000000-0005-0000-0000-00001F130000}"/>
    <cellStyle name="Calculation 2 4 34 3 2" xfId="4894" xr:uid="{00000000-0005-0000-0000-000020130000}"/>
    <cellStyle name="Calculation 2 4 34 3 3" xfId="4895" xr:uid="{00000000-0005-0000-0000-000021130000}"/>
    <cellStyle name="Calculation 2 4 34 4" xfId="4896" xr:uid="{00000000-0005-0000-0000-000022130000}"/>
    <cellStyle name="Calculation 2 4 34 4 2" xfId="4897" xr:uid="{00000000-0005-0000-0000-000023130000}"/>
    <cellStyle name="Calculation 2 4 34 4 3" xfId="4898" xr:uid="{00000000-0005-0000-0000-000024130000}"/>
    <cellStyle name="Calculation 2 4 34 5" xfId="4899" xr:uid="{00000000-0005-0000-0000-000025130000}"/>
    <cellStyle name="Calculation 2 4 34 5 2" xfId="4900" xr:uid="{00000000-0005-0000-0000-000026130000}"/>
    <cellStyle name="Calculation 2 4 34 5 3" xfId="4901" xr:uid="{00000000-0005-0000-0000-000027130000}"/>
    <cellStyle name="Calculation 2 4 34 6" xfId="4902" xr:uid="{00000000-0005-0000-0000-000028130000}"/>
    <cellStyle name="Calculation 2 4 34 6 2" xfId="4903" xr:uid="{00000000-0005-0000-0000-000029130000}"/>
    <cellStyle name="Calculation 2 4 34 6 3" xfId="4904" xr:uid="{00000000-0005-0000-0000-00002A130000}"/>
    <cellStyle name="Calculation 2 4 34 7" xfId="4905" xr:uid="{00000000-0005-0000-0000-00002B130000}"/>
    <cellStyle name="Calculation 2 4 34 8" xfId="4906" xr:uid="{00000000-0005-0000-0000-00002C130000}"/>
    <cellStyle name="Calculation 2 4 35" xfId="4907" xr:uid="{00000000-0005-0000-0000-00002D130000}"/>
    <cellStyle name="Calculation 2 4 35 2" xfId="4908" xr:uid="{00000000-0005-0000-0000-00002E130000}"/>
    <cellStyle name="Calculation 2 4 35 3" xfId="4909" xr:uid="{00000000-0005-0000-0000-00002F130000}"/>
    <cellStyle name="Calculation 2 4 36" xfId="4910" xr:uid="{00000000-0005-0000-0000-000030130000}"/>
    <cellStyle name="Calculation 2 4 36 2" xfId="4911" xr:uid="{00000000-0005-0000-0000-000031130000}"/>
    <cellStyle name="Calculation 2 4 36 3" xfId="4912" xr:uid="{00000000-0005-0000-0000-000032130000}"/>
    <cellStyle name="Calculation 2 4 36 4" xfId="4913" xr:uid="{00000000-0005-0000-0000-000033130000}"/>
    <cellStyle name="Calculation 2 4 36 5" xfId="4914" xr:uid="{00000000-0005-0000-0000-000034130000}"/>
    <cellStyle name="Calculation 2 4 36 6" xfId="4915" xr:uid="{00000000-0005-0000-0000-000035130000}"/>
    <cellStyle name="Calculation 2 4 37" xfId="4916" xr:uid="{00000000-0005-0000-0000-000036130000}"/>
    <cellStyle name="Calculation 2 4 37 2" xfId="4917" xr:uid="{00000000-0005-0000-0000-000037130000}"/>
    <cellStyle name="Calculation 2 4 37 3" xfId="4918" xr:uid="{00000000-0005-0000-0000-000038130000}"/>
    <cellStyle name="Calculation 2 4 38" xfId="4919" xr:uid="{00000000-0005-0000-0000-000039130000}"/>
    <cellStyle name="Calculation 2 4 38 2" xfId="4920" xr:uid="{00000000-0005-0000-0000-00003A130000}"/>
    <cellStyle name="Calculation 2 4 38 3" xfId="4921" xr:uid="{00000000-0005-0000-0000-00003B130000}"/>
    <cellStyle name="Calculation 2 4 39" xfId="4922" xr:uid="{00000000-0005-0000-0000-00003C130000}"/>
    <cellStyle name="Calculation 2 4 39 2" xfId="4923" xr:uid="{00000000-0005-0000-0000-00003D130000}"/>
    <cellStyle name="Calculation 2 4 39 3" xfId="4924" xr:uid="{00000000-0005-0000-0000-00003E130000}"/>
    <cellStyle name="Calculation 2 4 4" xfId="4925" xr:uid="{00000000-0005-0000-0000-00003F130000}"/>
    <cellStyle name="Calculation 2 4 4 2" xfId="4926" xr:uid="{00000000-0005-0000-0000-000040130000}"/>
    <cellStyle name="Calculation 2 4 4 2 2" xfId="4927" xr:uid="{00000000-0005-0000-0000-000041130000}"/>
    <cellStyle name="Calculation 2 4 4 2 3" xfId="4928" xr:uid="{00000000-0005-0000-0000-000042130000}"/>
    <cellStyle name="Calculation 2 4 4 2 4" xfId="4929" xr:uid="{00000000-0005-0000-0000-000043130000}"/>
    <cellStyle name="Calculation 2 4 4 2 5" xfId="4930" xr:uid="{00000000-0005-0000-0000-000044130000}"/>
    <cellStyle name="Calculation 2 4 4 2 6" xfId="4931" xr:uid="{00000000-0005-0000-0000-000045130000}"/>
    <cellStyle name="Calculation 2 4 4 3" xfId="4932" xr:uid="{00000000-0005-0000-0000-000046130000}"/>
    <cellStyle name="Calculation 2 4 4 3 2" xfId="4933" xr:uid="{00000000-0005-0000-0000-000047130000}"/>
    <cellStyle name="Calculation 2 4 4 3 3" xfId="4934" xr:uid="{00000000-0005-0000-0000-000048130000}"/>
    <cellStyle name="Calculation 2 4 4 4" xfId="4935" xr:uid="{00000000-0005-0000-0000-000049130000}"/>
    <cellStyle name="Calculation 2 4 4 4 2" xfId="4936" xr:uid="{00000000-0005-0000-0000-00004A130000}"/>
    <cellStyle name="Calculation 2 4 4 4 3" xfId="4937" xr:uid="{00000000-0005-0000-0000-00004B130000}"/>
    <cellStyle name="Calculation 2 4 4 5" xfId="4938" xr:uid="{00000000-0005-0000-0000-00004C130000}"/>
    <cellStyle name="Calculation 2 4 4 5 2" xfId="4939" xr:uid="{00000000-0005-0000-0000-00004D130000}"/>
    <cellStyle name="Calculation 2 4 4 5 3" xfId="4940" xr:uid="{00000000-0005-0000-0000-00004E130000}"/>
    <cellStyle name="Calculation 2 4 4 6" xfId="4941" xr:uid="{00000000-0005-0000-0000-00004F130000}"/>
    <cellStyle name="Calculation 2 4 4 6 2" xfId="4942" xr:uid="{00000000-0005-0000-0000-000050130000}"/>
    <cellStyle name="Calculation 2 4 4 6 3" xfId="4943" xr:uid="{00000000-0005-0000-0000-000051130000}"/>
    <cellStyle name="Calculation 2 4 4 7" xfId="4944" xr:uid="{00000000-0005-0000-0000-000052130000}"/>
    <cellStyle name="Calculation 2 4 4 8" xfId="4945" xr:uid="{00000000-0005-0000-0000-000053130000}"/>
    <cellStyle name="Calculation 2 4 40" xfId="4946" xr:uid="{00000000-0005-0000-0000-000054130000}"/>
    <cellStyle name="Calculation 2 4 41" xfId="4947" xr:uid="{00000000-0005-0000-0000-000055130000}"/>
    <cellStyle name="Calculation 2 4 5" xfId="4948" xr:uid="{00000000-0005-0000-0000-000056130000}"/>
    <cellStyle name="Calculation 2 4 5 2" xfId="4949" xr:uid="{00000000-0005-0000-0000-000057130000}"/>
    <cellStyle name="Calculation 2 4 5 2 2" xfId="4950" xr:uid="{00000000-0005-0000-0000-000058130000}"/>
    <cellStyle name="Calculation 2 4 5 2 3" xfId="4951" xr:uid="{00000000-0005-0000-0000-000059130000}"/>
    <cellStyle name="Calculation 2 4 5 2 4" xfId="4952" xr:uid="{00000000-0005-0000-0000-00005A130000}"/>
    <cellStyle name="Calculation 2 4 5 2 5" xfId="4953" xr:uid="{00000000-0005-0000-0000-00005B130000}"/>
    <cellStyle name="Calculation 2 4 5 2 6" xfId="4954" xr:uid="{00000000-0005-0000-0000-00005C130000}"/>
    <cellStyle name="Calculation 2 4 5 3" xfId="4955" xr:uid="{00000000-0005-0000-0000-00005D130000}"/>
    <cellStyle name="Calculation 2 4 5 3 2" xfId="4956" xr:uid="{00000000-0005-0000-0000-00005E130000}"/>
    <cellStyle name="Calculation 2 4 5 3 3" xfId="4957" xr:uid="{00000000-0005-0000-0000-00005F130000}"/>
    <cellStyle name="Calculation 2 4 5 4" xfId="4958" xr:uid="{00000000-0005-0000-0000-000060130000}"/>
    <cellStyle name="Calculation 2 4 5 4 2" xfId="4959" xr:uid="{00000000-0005-0000-0000-000061130000}"/>
    <cellStyle name="Calculation 2 4 5 4 3" xfId="4960" xr:uid="{00000000-0005-0000-0000-000062130000}"/>
    <cellStyle name="Calculation 2 4 5 5" xfId="4961" xr:uid="{00000000-0005-0000-0000-000063130000}"/>
    <cellStyle name="Calculation 2 4 5 5 2" xfId="4962" xr:uid="{00000000-0005-0000-0000-000064130000}"/>
    <cellStyle name="Calculation 2 4 5 5 3" xfId="4963" xr:uid="{00000000-0005-0000-0000-000065130000}"/>
    <cellStyle name="Calculation 2 4 5 6" xfId="4964" xr:uid="{00000000-0005-0000-0000-000066130000}"/>
    <cellStyle name="Calculation 2 4 5 6 2" xfId="4965" xr:uid="{00000000-0005-0000-0000-000067130000}"/>
    <cellStyle name="Calculation 2 4 5 6 3" xfId="4966" xr:uid="{00000000-0005-0000-0000-000068130000}"/>
    <cellStyle name="Calculation 2 4 5 7" xfId="4967" xr:uid="{00000000-0005-0000-0000-000069130000}"/>
    <cellStyle name="Calculation 2 4 5 8" xfId="4968" xr:uid="{00000000-0005-0000-0000-00006A130000}"/>
    <cellStyle name="Calculation 2 4 6" xfId="4969" xr:uid="{00000000-0005-0000-0000-00006B130000}"/>
    <cellStyle name="Calculation 2 4 6 2" xfId="4970" xr:uid="{00000000-0005-0000-0000-00006C130000}"/>
    <cellStyle name="Calculation 2 4 6 2 2" xfId="4971" xr:uid="{00000000-0005-0000-0000-00006D130000}"/>
    <cellStyle name="Calculation 2 4 6 2 3" xfId="4972" xr:uid="{00000000-0005-0000-0000-00006E130000}"/>
    <cellStyle name="Calculation 2 4 6 2 4" xfId="4973" xr:uid="{00000000-0005-0000-0000-00006F130000}"/>
    <cellStyle name="Calculation 2 4 6 2 5" xfId="4974" xr:uid="{00000000-0005-0000-0000-000070130000}"/>
    <cellStyle name="Calculation 2 4 6 2 6" xfId="4975" xr:uid="{00000000-0005-0000-0000-000071130000}"/>
    <cellStyle name="Calculation 2 4 6 3" xfId="4976" xr:uid="{00000000-0005-0000-0000-000072130000}"/>
    <cellStyle name="Calculation 2 4 6 3 2" xfId="4977" xr:uid="{00000000-0005-0000-0000-000073130000}"/>
    <cellStyle name="Calculation 2 4 6 3 3" xfId="4978" xr:uid="{00000000-0005-0000-0000-000074130000}"/>
    <cellStyle name="Calculation 2 4 6 4" xfId="4979" xr:uid="{00000000-0005-0000-0000-000075130000}"/>
    <cellStyle name="Calculation 2 4 6 4 2" xfId="4980" xr:uid="{00000000-0005-0000-0000-000076130000}"/>
    <cellStyle name="Calculation 2 4 6 4 3" xfId="4981" xr:uid="{00000000-0005-0000-0000-000077130000}"/>
    <cellStyle name="Calculation 2 4 6 5" xfId="4982" xr:uid="{00000000-0005-0000-0000-000078130000}"/>
    <cellStyle name="Calculation 2 4 6 5 2" xfId="4983" xr:uid="{00000000-0005-0000-0000-000079130000}"/>
    <cellStyle name="Calculation 2 4 6 5 3" xfId="4984" xr:uid="{00000000-0005-0000-0000-00007A130000}"/>
    <cellStyle name="Calculation 2 4 6 6" xfId="4985" xr:uid="{00000000-0005-0000-0000-00007B130000}"/>
    <cellStyle name="Calculation 2 4 6 6 2" xfId="4986" xr:uid="{00000000-0005-0000-0000-00007C130000}"/>
    <cellStyle name="Calculation 2 4 6 6 3" xfId="4987" xr:uid="{00000000-0005-0000-0000-00007D130000}"/>
    <cellStyle name="Calculation 2 4 6 7" xfId="4988" xr:uid="{00000000-0005-0000-0000-00007E130000}"/>
    <cellStyle name="Calculation 2 4 6 8" xfId="4989" xr:uid="{00000000-0005-0000-0000-00007F130000}"/>
    <cellStyle name="Calculation 2 4 7" xfId="4990" xr:uid="{00000000-0005-0000-0000-000080130000}"/>
    <cellStyle name="Calculation 2 4 7 2" xfId="4991" xr:uid="{00000000-0005-0000-0000-000081130000}"/>
    <cellStyle name="Calculation 2 4 7 2 2" xfId="4992" xr:uid="{00000000-0005-0000-0000-000082130000}"/>
    <cellStyle name="Calculation 2 4 7 2 3" xfId="4993" xr:uid="{00000000-0005-0000-0000-000083130000}"/>
    <cellStyle name="Calculation 2 4 7 2 4" xfId="4994" xr:uid="{00000000-0005-0000-0000-000084130000}"/>
    <cellStyle name="Calculation 2 4 7 2 5" xfId="4995" xr:uid="{00000000-0005-0000-0000-000085130000}"/>
    <cellStyle name="Calculation 2 4 7 2 6" xfId="4996" xr:uid="{00000000-0005-0000-0000-000086130000}"/>
    <cellStyle name="Calculation 2 4 7 3" xfId="4997" xr:uid="{00000000-0005-0000-0000-000087130000}"/>
    <cellStyle name="Calculation 2 4 7 3 2" xfId="4998" xr:uid="{00000000-0005-0000-0000-000088130000}"/>
    <cellStyle name="Calculation 2 4 7 3 3" xfId="4999" xr:uid="{00000000-0005-0000-0000-000089130000}"/>
    <cellStyle name="Calculation 2 4 7 4" xfId="5000" xr:uid="{00000000-0005-0000-0000-00008A130000}"/>
    <cellStyle name="Calculation 2 4 7 4 2" xfId="5001" xr:uid="{00000000-0005-0000-0000-00008B130000}"/>
    <cellStyle name="Calculation 2 4 7 4 3" xfId="5002" xr:uid="{00000000-0005-0000-0000-00008C130000}"/>
    <cellStyle name="Calculation 2 4 7 5" xfId="5003" xr:uid="{00000000-0005-0000-0000-00008D130000}"/>
    <cellStyle name="Calculation 2 4 7 5 2" xfId="5004" xr:uid="{00000000-0005-0000-0000-00008E130000}"/>
    <cellStyle name="Calculation 2 4 7 5 3" xfId="5005" xr:uid="{00000000-0005-0000-0000-00008F130000}"/>
    <cellStyle name="Calculation 2 4 7 6" xfId="5006" xr:uid="{00000000-0005-0000-0000-000090130000}"/>
    <cellStyle name="Calculation 2 4 7 6 2" xfId="5007" xr:uid="{00000000-0005-0000-0000-000091130000}"/>
    <cellStyle name="Calculation 2 4 7 6 3" xfId="5008" xr:uid="{00000000-0005-0000-0000-000092130000}"/>
    <cellStyle name="Calculation 2 4 7 7" xfId="5009" xr:uid="{00000000-0005-0000-0000-000093130000}"/>
    <cellStyle name="Calculation 2 4 7 8" xfId="5010" xr:uid="{00000000-0005-0000-0000-000094130000}"/>
    <cellStyle name="Calculation 2 4 8" xfId="5011" xr:uid="{00000000-0005-0000-0000-000095130000}"/>
    <cellStyle name="Calculation 2 4 8 2" xfId="5012" xr:uid="{00000000-0005-0000-0000-000096130000}"/>
    <cellStyle name="Calculation 2 4 8 2 2" xfId="5013" xr:uid="{00000000-0005-0000-0000-000097130000}"/>
    <cellStyle name="Calculation 2 4 8 2 3" xfId="5014" xr:uid="{00000000-0005-0000-0000-000098130000}"/>
    <cellStyle name="Calculation 2 4 8 2 4" xfId="5015" xr:uid="{00000000-0005-0000-0000-000099130000}"/>
    <cellStyle name="Calculation 2 4 8 2 5" xfId="5016" xr:uid="{00000000-0005-0000-0000-00009A130000}"/>
    <cellStyle name="Calculation 2 4 8 2 6" xfId="5017" xr:uid="{00000000-0005-0000-0000-00009B130000}"/>
    <cellStyle name="Calculation 2 4 8 3" xfId="5018" xr:uid="{00000000-0005-0000-0000-00009C130000}"/>
    <cellStyle name="Calculation 2 4 8 3 2" xfId="5019" xr:uid="{00000000-0005-0000-0000-00009D130000}"/>
    <cellStyle name="Calculation 2 4 8 3 3" xfId="5020" xr:uid="{00000000-0005-0000-0000-00009E130000}"/>
    <cellStyle name="Calculation 2 4 8 4" xfId="5021" xr:uid="{00000000-0005-0000-0000-00009F130000}"/>
    <cellStyle name="Calculation 2 4 8 4 2" xfId="5022" xr:uid="{00000000-0005-0000-0000-0000A0130000}"/>
    <cellStyle name="Calculation 2 4 8 4 3" xfId="5023" xr:uid="{00000000-0005-0000-0000-0000A1130000}"/>
    <cellStyle name="Calculation 2 4 8 5" xfId="5024" xr:uid="{00000000-0005-0000-0000-0000A2130000}"/>
    <cellStyle name="Calculation 2 4 8 5 2" xfId="5025" xr:uid="{00000000-0005-0000-0000-0000A3130000}"/>
    <cellStyle name="Calculation 2 4 8 5 3" xfId="5026" xr:uid="{00000000-0005-0000-0000-0000A4130000}"/>
    <cellStyle name="Calculation 2 4 8 6" xfId="5027" xr:uid="{00000000-0005-0000-0000-0000A5130000}"/>
    <cellStyle name="Calculation 2 4 8 6 2" xfId="5028" xr:uid="{00000000-0005-0000-0000-0000A6130000}"/>
    <cellStyle name="Calculation 2 4 8 6 3" xfId="5029" xr:uid="{00000000-0005-0000-0000-0000A7130000}"/>
    <cellStyle name="Calculation 2 4 8 7" xfId="5030" xr:uid="{00000000-0005-0000-0000-0000A8130000}"/>
    <cellStyle name="Calculation 2 4 8 8" xfId="5031" xr:uid="{00000000-0005-0000-0000-0000A9130000}"/>
    <cellStyle name="Calculation 2 4 9" xfId="5032" xr:uid="{00000000-0005-0000-0000-0000AA130000}"/>
    <cellStyle name="Calculation 2 4 9 2" xfId="5033" xr:uid="{00000000-0005-0000-0000-0000AB130000}"/>
    <cellStyle name="Calculation 2 4 9 2 2" xfId="5034" xr:uid="{00000000-0005-0000-0000-0000AC130000}"/>
    <cellStyle name="Calculation 2 4 9 2 3" xfId="5035" xr:uid="{00000000-0005-0000-0000-0000AD130000}"/>
    <cellStyle name="Calculation 2 4 9 2 4" xfId="5036" xr:uid="{00000000-0005-0000-0000-0000AE130000}"/>
    <cellStyle name="Calculation 2 4 9 2 5" xfId="5037" xr:uid="{00000000-0005-0000-0000-0000AF130000}"/>
    <cellStyle name="Calculation 2 4 9 2 6" xfId="5038" xr:uid="{00000000-0005-0000-0000-0000B0130000}"/>
    <cellStyle name="Calculation 2 4 9 3" xfId="5039" xr:uid="{00000000-0005-0000-0000-0000B1130000}"/>
    <cellStyle name="Calculation 2 4 9 3 2" xfId="5040" xr:uid="{00000000-0005-0000-0000-0000B2130000}"/>
    <cellStyle name="Calculation 2 4 9 3 3" xfId="5041" xr:uid="{00000000-0005-0000-0000-0000B3130000}"/>
    <cellStyle name="Calculation 2 4 9 4" xfId="5042" xr:uid="{00000000-0005-0000-0000-0000B4130000}"/>
    <cellStyle name="Calculation 2 4 9 4 2" xfId="5043" xr:uid="{00000000-0005-0000-0000-0000B5130000}"/>
    <cellStyle name="Calculation 2 4 9 4 3" xfId="5044" xr:uid="{00000000-0005-0000-0000-0000B6130000}"/>
    <cellStyle name="Calculation 2 4 9 5" xfId="5045" xr:uid="{00000000-0005-0000-0000-0000B7130000}"/>
    <cellStyle name="Calculation 2 4 9 5 2" xfId="5046" xr:uid="{00000000-0005-0000-0000-0000B8130000}"/>
    <cellStyle name="Calculation 2 4 9 5 3" xfId="5047" xr:uid="{00000000-0005-0000-0000-0000B9130000}"/>
    <cellStyle name="Calculation 2 4 9 6" xfId="5048" xr:uid="{00000000-0005-0000-0000-0000BA130000}"/>
    <cellStyle name="Calculation 2 4 9 6 2" xfId="5049" xr:uid="{00000000-0005-0000-0000-0000BB130000}"/>
    <cellStyle name="Calculation 2 4 9 6 3" xfId="5050" xr:uid="{00000000-0005-0000-0000-0000BC130000}"/>
    <cellStyle name="Calculation 2 4 9 7" xfId="5051" xr:uid="{00000000-0005-0000-0000-0000BD130000}"/>
    <cellStyle name="Calculation 2 4 9 8" xfId="5052" xr:uid="{00000000-0005-0000-0000-0000BE130000}"/>
    <cellStyle name="Calculation 2 40" xfId="5053" xr:uid="{00000000-0005-0000-0000-0000BF130000}"/>
    <cellStyle name="Calculation 2 40 2" xfId="5054" xr:uid="{00000000-0005-0000-0000-0000C0130000}"/>
    <cellStyle name="Calculation 2 40 3" xfId="5055" xr:uid="{00000000-0005-0000-0000-0000C1130000}"/>
    <cellStyle name="Calculation 2 40 4" xfId="5056" xr:uid="{00000000-0005-0000-0000-0000C2130000}"/>
    <cellStyle name="Calculation 2 40 5" xfId="5057" xr:uid="{00000000-0005-0000-0000-0000C3130000}"/>
    <cellStyle name="Calculation 2 40 6" xfId="5058" xr:uid="{00000000-0005-0000-0000-0000C4130000}"/>
    <cellStyle name="Calculation 2 41" xfId="5059" xr:uid="{00000000-0005-0000-0000-0000C5130000}"/>
    <cellStyle name="Calculation 2 41 2" xfId="5060" xr:uid="{00000000-0005-0000-0000-0000C6130000}"/>
    <cellStyle name="Calculation 2 41 3" xfId="5061" xr:uid="{00000000-0005-0000-0000-0000C7130000}"/>
    <cellStyle name="Calculation 2 41 4" xfId="5062" xr:uid="{00000000-0005-0000-0000-0000C8130000}"/>
    <cellStyle name="Calculation 2 41 5" xfId="5063" xr:uid="{00000000-0005-0000-0000-0000C9130000}"/>
    <cellStyle name="Calculation 2 41 6" xfId="5064" xr:uid="{00000000-0005-0000-0000-0000CA130000}"/>
    <cellStyle name="Calculation 2 42" xfId="5065" xr:uid="{00000000-0005-0000-0000-0000CB130000}"/>
    <cellStyle name="Calculation 2 43" xfId="5066" xr:uid="{00000000-0005-0000-0000-0000CC130000}"/>
    <cellStyle name="Calculation 2 44" xfId="5067" xr:uid="{00000000-0005-0000-0000-0000CD130000}"/>
    <cellStyle name="Calculation 2 45" xfId="5068" xr:uid="{00000000-0005-0000-0000-0000CE130000}"/>
    <cellStyle name="Calculation 2 46" xfId="5069" xr:uid="{00000000-0005-0000-0000-0000CF130000}"/>
    <cellStyle name="Calculation 2 5" xfId="5070" xr:uid="{00000000-0005-0000-0000-0000D0130000}"/>
    <cellStyle name="Calculation 2 5 10" xfId="5071" xr:uid="{00000000-0005-0000-0000-0000D1130000}"/>
    <cellStyle name="Calculation 2 5 10 2" xfId="5072" xr:uid="{00000000-0005-0000-0000-0000D2130000}"/>
    <cellStyle name="Calculation 2 5 10 2 2" xfId="5073" xr:uid="{00000000-0005-0000-0000-0000D3130000}"/>
    <cellStyle name="Calculation 2 5 10 2 3" xfId="5074" xr:uid="{00000000-0005-0000-0000-0000D4130000}"/>
    <cellStyle name="Calculation 2 5 10 2 4" xfId="5075" xr:uid="{00000000-0005-0000-0000-0000D5130000}"/>
    <cellStyle name="Calculation 2 5 10 2 5" xfId="5076" xr:uid="{00000000-0005-0000-0000-0000D6130000}"/>
    <cellStyle name="Calculation 2 5 10 2 6" xfId="5077" xr:uid="{00000000-0005-0000-0000-0000D7130000}"/>
    <cellStyle name="Calculation 2 5 10 3" xfId="5078" xr:uid="{00000000-0005-0000-0000-0000D8130000}"/>
    <cellStyle name="Calculation 2 5 10 3 2" xfId="5079" xr:uid="{00000000-0005-0000-0000-0000D9130000}"/>
    <cellStyle name="Calculation 2 5 10 3 3" xfId="5080" xr:uid="{00000000-0005-0000-0000-0000DA130000}"/>
    <cellStyle name="Calculation 2 5 10 4" xfId="5081" xr:uid="{00000000-0005-0000-0000-0000DB130000}"/>
    <cellStyle name="Calculation 2 5 10 4 2" xfId="5082" xr:uid="{00000000-0005-0000-0000-0000DC130000}"/>
    <cellStyle name="Calculation 2 5 10 4 3" xfId="5083" xr:uid="{00000000-0005-0000-0000-0000DD130000}"/>
    <cellStyle name="Calculation 2 5 10 5" xfId="5084" xr:uid="{00000000-0005-0000-0000-0000DE130000}"/>
    <cellStyle name="Calculation 2 5 10 5 2" xfId="5085" xr:uid="{00000000-0005-0000-0000-0000DF130000}"/>
    <cellStyle name="Calculation 2 5 10 5 3" xfId="5086" xr:uid="{00000000-0005-0000-0000-0000E0130000}"/>
    <cellStyle name="Calculation 2 5 10 6" xfId="5087" xr:uid="{00000000-0005-0000-0000-0000E1130000}"/>
    <cellStyle name="Calculation 2 5 10 6 2" xfId="5088" xr:uid="{00000000-0005-0000-0000-0000E2130000}"/>
    <cellStyle name="Calculation 2 5 10 6 3" xfId="5089" xr:uid="{00000000-0005-0000-0000-0000E3130000}"/>
    <cellStyle name="Calculation 2 5 10 7" xfId="5090" xr:uid="{00000000-0005-0000-0000-0000E4130000}"/>
    <cellStyle name="Calculation 2 5 10 8" xfId="5091" xr:uid="{00000000-0005-0000-0000-0000E5130000}"/>
    <cellStyle name="Calculation 2 5 11" xfId="5092" xr:uid="{00000000-0005-0000-0000-0000E6130000}"/>
    <cellStyle name="Calculation 2 5 11 2" xfId="5093" xr:uid="{00000000-0005-0000-0000-0000E7130000}"/>
    <cellStyle name="Calculation 2 5 11 2 2" xfId="5094" xr:uid="{00000000-0005-0000-0000-0000E8130000}"/>
    <cellStyle name="Calculation 2 5 11 2 3" xfId="5095" xr:uid="{00000000-0005-0000-0000-0000E9130000}"/>
    <cellStyle name="Calculation 2 5 11 2 4" xfId="5096" xr:uid="{00000000-0005-0000-0000-0000EA130000}"/>
    <cellStyle name="Calculation 2 5 11 2 5" xfId="5097" xr:uid="{00000000-0005-0000-0000-0000EB130000}"/>
    <cellStyle name="Calculation 2 5 11 2 6" xfId="5098" xr:uid="{00000000-0005-0000-0000-0000EC130000}"/>
    <cellStyle name="Calculation 2 5 11 3" xfId="5099" xr:uid="{00000000-0005-0000-0000-0000ED130000}"/>
    <cellStyle name="Calculation 2 5 11 3 2" xfId="5100" xr:uid="{00000000-0005-0000-0000-0000EE130000}"/>
    <cellStyle name="Calculation 2 5 11 3 3" xfId="5101" xr:uid="{00000000-0005-0000-0000-0000EF130000}"/>
    <cellStyle name="Calculation 2 5 11 4" xfId="5102" xr:uid="{00000000-0005-0000-0000-0000F0130000}"/>
    <cellStyle name="Calculation 2 5 11 4 2" xfId="5103" xr:uid="{00000000-0005-0000-0000-0000F1130000}"/>
    <cellStyle name="Calculation 2 5 11 4 3" xfId="5104" xr:uid="{00000000-0005-0000-0000-0000F2130000}"/>
    <cellStyle name="Calculation 2 5 11 5" xfId="5105" xr:uid="{00000000-0005-0000-0000-0000F3130000}"/>
    <cellStyle name="Calculation 2 5 11 5 2" xfId="5106" xr:uid="{00000000-0005-0000-0000-0000F4130000}"/>
    <cellStyle name="Calculation 2 5 11 5 3" xfId="5107" xr:uid="{00000000-0005-0000-0000-0000F5130000}"/>
    <cellStyle name="Calculation 2 5 11 6" xfId="5108" xr:uid="{00000000-0005-0000-0000-0000F6130000}"/>
    <cellStyle name="Calculation 2 5 11 6 2" xfId="5109" xr:uid="{00000000-0005-0000-0000-0000F7130000}"/>
    <cellStyle name="Calculation 2 5 11 6 3" xfId="5110" xr:uid="{00000000-0005-0000-0000-0000F8130000}"/>
    <cellStyle name="Calculation 2 5 11 7" xfId="5111" xr:uid="{00000000-0005-0000-0000-0000F9130000}"/>
    <cellStyle name="Calculation 2 5 11 8" xfId="5112" xr:uid="{00000000-0005-0000-0000-0000FA130000}"/>
    <cellStyle name="Calculation 2 5 12" xfId="5113" xr:uid="{00000000-0005-0000-0000-0000FB130000}"/>
    <cellStyle name="Calculation 2 5 12 2" xfId="5114" xr:uid="{00000000-0005-0000-0000-0000FC130000}"/>
    <cellStyle name="Calculation 2 5 12 2 2" xfId="5115" xr:uid="{00000000-0005-0000-0000-0000FD130000}"/>
    <cellStyle name="Calculation 2 5 12 2 3" xfId="5116" xr:uid="{00000000-0005-0000-0000-0000FE130000}"/>
    <cellStyle name="Calculation 2 5 12 2 4" xfId="5117" xr:uid="{00000000-0005-0000-0000-0000FF130000}"/>
    <cellStyle name="Calculation 2 5 12 2 5" xfId="5118" xr:uid="{00000000-0005-0000-0000-000000140000}"/>
    <cellStyle name="Calculation 2 5 12 2 6" xfId="5119" xr:uid="{00000000-0005-0000-0000-000001140000}"/>
    <cellStyle name="Calculation 2 5 12 3" xfId="5120" xr:uid="{00000000-0005-0000-0000-000002140000}"/>
    <cellStyle name="Calculation 2 5 12 3 2" xfId="5121" xr:uid="{00000000-0005-0000-0000-000003140000}"/>
    <cellStyle name="Calculation 2 5 12 3 3" xfId="5122" xr:uid="{00000000-0005-0000-0000-000004140000}"/>
    <cellStyle name="Calculation 2 5 12 4" xfId="5123" xr:uid="{00000000-0005-0000-0000-000005140000}"/>
    <cellStyle name="Calculation 2 5 12 4 2" xfId="5124" xr:uid="{00000000-0005-0000-0000-000006140000}"/>
    <cellStyle name="Calculation 2 5 12 4 3" xfId="5125" xr:uid="{00000000-0005-0000-0000-000007140000}"/>
    <cellStyle name="Calculation 2 5 12 5" xfId="5126" xr:uid="{00000000-0005-0000-0000-000008140000}"/>
    <cellStyle name="Calculation 2 5 12 5 2" xfId="5127" xr:uid="{00000000-0005-0000-0000-000009140000}"/>
    <cellStyle name="Calculation 2 5 12 5 3" xfId="5128" xr:uid="{00000000-0005-0000-0000-00000A140000}"/>
    <cellStyle name="Calculation 2 5 12 6" xfId="5129" xr:uid="{00000000-0005-0000-0000-00000B140000}"/>
    <cellStyle name="Calculation 2 5 12 6 2" xfId="5130" xr:uid="{00000000-0005-0000-0000-00000C140000}"/>
    <cellStyle name="Calculation 2 5 12 6 3" xfId="5131" xr:uid="{00000000-0005-0000-0000-00000D140000}"/>
    <cellStyle name="Calculation 2 5 12 7" xfId="5132" xr:uid="{00000000-0005-0000-0000-00000E140000}"/>
    <cellStyle name="Calculation 2 5 12 8" xfId="5133" xr:uid="{00000000-0005-0000-0000-00000F140000}"/>
    <cellStyle name="Calculation 2 5 13" xfId="5134" xr:uid="{00000000-0005-0000-0000-000010140000}"/>
    <cellStyle name="Calculation 2 5 13 2" xfId="5135" xr:uid="{00000000-0005-0000-0000-000011140000}"/>
    <cellStyle name="Calculation 2 5 13 2 2" xfId="5136" xr:uid="{00000000-0005-0000-0000-000012140000}"/>
    <cellStyle name="Calculation 2 5 13 2 3" xfId="5137" xr:uid="{00000000-0005-0000-0000-000013140000}"/>
    <cellStyle name="Calculation 2 5 13 2 4" xfId="5138" xr:uid="{00000000-0005-0000-0000-000014140000}"/>
    <cellStyle name="Calculation 2 5 13 2 5" xfId="5139" xr:uid="{00000000-0005-0000-0000-000015140000}"/>
    <cellStyle name="Calculation 2 5 13 2 6" xfId="5140" xr:uid="{00000000-0005-0000-0000-000016140000}"/>
    <cellStyle name="Calculation 2 5 13 3" xfId="5141" xr:uid="{00000000-0005-0000-0000-000017140000}"/>
    <cellStyle name="Calculation 2 5 13 3 2" xfId="5142" xr:uid="{00000000-0005-0000-0000-000018140000}"/>
    <cellStyle name="Calculation 2 5 13 3 3" xfId="5143" xr:uid="{00000000-0005-0000-0000-000019140000}"/>
    <cellStyle name="Calculation 2 5 13 4" xfId="5144" xr:uid="{00000000-0005-0000-0000-00001A140000}"/>
    <cellStyle name="Calculation 2 5 13 4 2" xfId="5145" xr:uid="{00000000-0005-0000-0000-00001B140000}"/>
    <cellStyle name="Calculation 2 5 13 4 3" xfId="5146" xr:uid="{00000000-0005-0000-0000-00001C140000}"/>
    <cellStyle name="Calculation 2 5 13 5" xfId="5147" xr:uid="{00000000-0005-0000-0000-00001D140000}"/>
    <cellStyle name="Calculation 2 5 13 5 2" xfId="5148" xr:uid="{00000000-0005-0000-0000-00001E140000}"/>
    <cellStyle name="Calculation 2 5 13 5 3" xfId="5149" xr:uid="{00000000-0005-0000-0000-00001F140000}"/>
    <cellStyle name="Calculation 2 5 13 6" xfId="5150" xr:uid="{00000000-0005-0000-0000-000020140000}"/>
    <cellStyle name="Calculation 2 5 13 6 2" xfId="5151" xr:uid="{00000000-0005-0000-0000-000021140000}"/>
    <cellStyle name="Calculation 2 5 13 6 3" xfId="5152" xr:uid="{00000000-0005-0000-0000-000022140000}"/>
    <cellStyle name="Calculation 2 5 13 7" xfId="5153" xr:uid="{00000000-0005-0000-0000-000023140000}"/>
    <cellStyle name="Calculation 2 5 13 8" xfId="5154" xr:uid="{00000000-0005-0000-0000-000024140000}"/>
    <cellStyle name="Calculation 2 5 14" xfId="5155" xr:uid="{00000000-0005-0000-0000-000025140000}"/>
    <cellStyle name="Calculation 2 5 14 2" xfId="5156" xr:uid="{00000000-0005-0000-0000-000026140000}"/>
    <cellStyle name="Calculation 2 5 14 2 2" xfId="5157" xr:uid="{00000000-0005-0000-0000-000027140000}"/>
    <cellStyle name="Calculation 2 5 14 2 3" xfId="5158" xr:uid="{00000000-0005-0000-0000-000028140000}"/>
    <cellStyle name="Calculation 2 5 14 2 4" xfId="5159" xr:uid="{00000000-0005-0000-0000-000029140000}"/>
    <cellStyle name="Calculation 2 5 14 2 5" xfId="5160" xr:uid="{00000000-0005-0000-0000-00002A140000}"/>
    <cellStyle name="Calculation 2 5 14 2 6" xfId="5161" xr:uid="{00000000-0005-0000-0000-00002B140000}"/>
    <cellStyle name="Calculation 2 5 14 3" xfId="5162" xr:uid="{00000000-0005-0000-0000-00002C140000}"/>
    <cellStyle name="Calculation 2 5 14 3 2" xfId="5163" xr:uid="{00000000-0005-0000-0000-00002D140000}"/>
    <cellStyle name="Calculation 2 5 14 3 3" xfId="5164" xr:uid="{00000000-0005-0000-0000-00002E140000}"/>
    <cellStyle name="Calculation 2 5 14 4" xfId="5165" xr:uid="{00000000-0005-0000-0000-00002F140000}"/>
    <cellStyle name="Calculation 2 5 14 4 2" xfId="5166" xr:uid="{00000000-0005-0000-0000-000030140000}"/>
    <cellStyle name="Calculation 2 5 14 4 3" xfId="5167" xr:uid="{00000000-0005-0000-0000-000031140000}"/>
    <cellStyle name="Calculation 2 5 14 5" xfId="5168" xr:uid="{00000000-0005-0000-0000-000032140000}"/>
    <cellStyle name="Calculation 2 5 14 5 2" xfId="5169" xr:uid="{00000000-0005-0000-0000-000033140000}"/>
    <cellStyle name="Calculation 2 5 14 5 3" xfId="5170" xr:uid="{00000000-0005-0000-0000-000034140000}"/>
    <cellStyle name="Calculation 2 5 14 6" xfId="5171" xr:uid="{00000000-0005-0000-0000-000035140000}"/>
    <cellStyle name="Calculation 2 5 14 6 2" xfId="5172" xr:uid="{00000000-0005-0000-0000-000036140000}"/>
    <cellStyle name="Calculation 2 5 14 6 3" xfId="5173" xr:uid="{00000000-0005-0000-0000-000037140000}"/>
    <cellStyle name="Calculation 2 5 14 7" xfId="5174" xr:uid="{00000000-0005-0000-0000-000038140000}"/>
    <cellStyle name="Calculation 2 5 14 8" xfId="5175" xr:uid="{00000000-0005-0000-0000-000039140000}"/>
    <cellStyle name="Calculation 2 5 15" xfId="5176" xr:uid="{00000000-0005-0000-0000-00003A140000}"/>
    <cellStyle name="Calculation 2 5 15 2" xfId="5177" xr:uid="{00000000-0005-0000-0000-00003B140000}"/>
    <cellStyle name="Calculation 2 5 15 2 2" xfId="5178" xr:uid="{00000000-0005-0000-0000-00003C140000}"/>
    <cellStyle name="Calculation 2 5 15 2 3" xfId="5179" xr:uid="{00000000-0005-0000-0000-00003D140000}"/>
    <cellStyle name="Calculation 2 5 15 2 4" xfId="5180" xr:uid="{00000000-0005-0000-0000-00003E140000}"/>
    <cellStyle name="Calculation 2 5 15 2 5" xfId="5181" xr:uid="{00000000-0005-0000-0000-00003F140000}"/>
    <cellStyle name="Calculation 2 5 15 2 6" xfId="5182" xr:uid="{00000000-0005-0000-0000-000040140000}"/>
    <cellStyle name="Calculation 2 5 15 3" xfId="5183" xr:uid="{00000000-0005-0000-0000-000041140000}"/>
    <cellStyle name="Calculation 2 5 15 3 2" xfId="5184" xr:uid="{00000000-0005-0000-0000-000042140000}"/>
    <cellStyle name="Calculation 2 5 15 3 3" xfId="5185" xr:uid="{00000000-0005-0000-0000-000043140000}"/>
    <cellStyle name="Calculation 2 5 15 4" xfId="5186" xr:uid="{00000000-0005-0000-0000-000044140000}"/>
    <cellStyle name="Calculation 2 5 15 4 2" xfId="5187" xr:uid="{00000000-0005-0000-0000-000045140000}"/>
    <cellStyle name="Calculation 2 5 15 4 3" xfId="5188" xr:uid="{00000000-0005-0000-0000-000046140000}"/>
    <cellStyle name="Calculation 2 5 15 5" xfId="5189" xr:uid="{00000000-0005-0000-0000-000047140000}"/>
    <cellStyle name="Calculation 2 5 15 5 2" xfId="5190" xr:uid="{00000000-0005-0000-0000-000048140000}"/>
    <cellStyle name="Calculation 2 5 15 5 3" xfId="5191" xr:uid="{00000000-0005-0000-0000-000049140000}"/>
    <cellStyle name="Calculation 2 5 15 6" xfId="5192" xr:uid="{00000000-0005-0000-0000-00004A140000}"/>
    <cellStyle name="Calculation 2 5 15 6 2" xfId="5193" xr:uid="{00000000-0005-0000-0000-00004B140000}"/>
    <cellStyle name="Calculation 2 5 15 6 3" xfId="5194" xr:uid="{00000000-0005-0000-0000-00004C140000}"/>
    <cellStyle name="Calculation 2 5 15 7" xfId="5195" xr:uid="{00000000-0005-0000-0000-00004D140000}"/>
    <cellStyle name="Calculation 2 5 15 8" xfId="5196" xr:uid="{00000000-0005-0000-0000-00004E140000}"/>
    <cellStyle name="Calculation 2 5 16" xfId="5197" xr:uid="{00000000-0005-0000-0000-00004F140000}"/>
    <cellStyle name="Calculation 2 5 16 2" xfId="5198" xr:uid="{00000000-0005-0000-0000-000050140000}"/>
    <cellStyle name="Calculation 2 5 16 2 2" xfId="5199" xr:uid="{00000000-0005-0000-0000-000051140000}"/>
    <cellStyle name="Calculation 2 5 16 2 3" xfId="5200" xr:uid="{00000000-0005-0000-0000-000052140000}"/>
    <cellStyle name="Calculation 2 5 16 2 4" xfId="5201" xr:uid="{00000000-0005-0000-0000-000053140000}"/>
    <cellStyle name="Calculation 2 5 16 2 5" xfId="5202" xr:uid="{00000000-0005-0000-0000-000054140000}"/>
    <cellStyle name="Calculation 2 5 16 2 6" xfId="5203" xr:uid="{00000000-0005-0000-0000-000055140000}"/>
    <cellStyle name="Calculation 2 5 16 3" xfId="5204" xr:uid="{00000000-0005-0000-0000-000056140000}"/>
    <cellStyle name="Calculation 2 5 16 3 2" xfId="5205" xr:uid="{00000000-0005-0000-0000-000057140000}"/>
    <cellStyle name="Calculation 2 5 16 3 3" xfId="5206" xr:uid="{00000000-0005-0000-0000-000058140000}"/>
    <cellStyle name="Calculation 2 5 16 4" xfId="5207" xr:uid="{00000000-0005-0000-0000-000059140000}"/>
    <cellStyle name="Calculation 2 5 16 4 2" xfId="5208" xr:uid="{00000000-0005-0000-0000-00005A140000}"/>
    <cellStyle name="Calculation 2 5 16 4 3" xfId="5209" xr:uid="{00000000-0005-0000-0000-00005B140000}"/>
    <cellStyle name="Calculation 2 5 16 5" xfId="5210" xr:uid="{00000000-0005-0000-0000-00005C140000}"/>
    <cellStyle name="Calculation 2 5 16 5 2" xfId="5211" xr:uid="{00000000-0005-0000-0000-00005D140000}"/>
    <cellStyle name="Calculation 2 5 16 5 3" xfId="5212" xr:uid="{00000000-0005-0000-0000-00005E140000}"/>
    <cellStyle name="Calculation 2 5 16 6" xfId="5213" xr:uid="{00000000-0005-0000-0000-00005F140000}"/>
    <cellStyle name="Calculation 2 5 16 6 2" xfId="5214" xr:uid="{00000000-0005-0000-0000-000060140000}"/>
    <cellStyle name="Calculation 2 5 16 6 3" xfId="5215" xr:uid="{00000000-0005-0000-0000-000061140000}"/>
    <cellStyle name="Calculation 2 5 16 7" xfId="5216" xr:uid="{00000000-0005-0000-0000-000062140000}"/>
    <cellStyle name="Calculation 2 5 16 8" xfId="5217" xr:uid="{00000000-0005-0000-0000-000063140000}"/>
    <cellStyle name="Calculation 2 5 17" xfId="5218" xr:uid="{00000000-0005-0000-0000-000064140000}"/>
    <cellStyle name="Calculation 2 5 17 2" xfId="5219" xr:uid="{00000000-0005-0000-0000-000065140000}"/>
    <cellStyle name="Calculation 2 5 17 2 2" xfId="5220" xr:uid="{00000000-0005-0000-0000-000066140000}"/>
    <cellStyle name="Calculation 2 5 17 2 3" xfId="5221" xr:uid="{00000000-0005-0000-0000-000067140000}"/>
    <cellStyle name="Calculation 2 5 17 2 4" xfId="5222" xr:uid="{00000000-0005-0000-0000-000068140000}"/>
    <cellStyle name="Calculation 2 5 17 2 5" xfId="5223" xr:uid="{00000000-0005-0000-0000-000069140000}"/>
    <cellStyle name="Calculation 2 5 17 2 6" xfId="5224" xr:uid="{00000000-0005-0000-0000-00006A140000}"/>
    <cellStyle name="Calculation 2 5 17 3" xfId="5225" xr:uid="{00000000-0005-0000-0000-00006B140000}"/>
    <cellStyle name="Calculation 2 5 17 3 2" xfId="5226" xr:uid="{00000000-0005-0000-0000-00006C140000}"/>
    <cellStyle name="Calculation 2 5 17 3 3" xfId="5227" xr:uid="{00000000-0005-0000-0000-00006D140000}"/>
    <cellStyle name="Calculation 2 5 17 4" xfId="5228" xr:uid="{00000000-0005-0000-0000-00006E140000}"/>
    <cellStyle name="Calculation 2 5 17 4 2" xfId="5229" xr:uid="{00000000-0005-0000-0000-00006F140000}"/>
    <cellStyle name="Calculation 2 5 17 4 3" xfId="5230" xr:uid="{00000000-0005-0000-0000-000070140000}"/>
    <cellStyle name="Calculation 2 5 17 5" xfId="5231" xr:uid="{00000000-0005-0000-0000-000071140000}"/>
    <cellStyle name="Calculation 2 5 17 5 2" xfId="5232" xr:uid="{00000000-0005-0000-0000-000072140000}"/>
    <cellStyle name="Calculation 2 5 17 5 3" xfId="5233" xr:uid="{00000000-0005-0000-0000-000073140000}"/>
    <cellStyle name="Calculation 2 5 17 6" xfId="5234" xr:uid="{00000000-0005-0000-0000-000074140000}"/>
    <cellStyle name="Calculation 2 5 17 6 2" xfId="5235" xr:uid="{00000000-0005-0000-0000-000075140000}"/>
    <cellStyle name="Calculation 2 5 17 6 3" xfId="5236" xr:uid="{00000000-0005-0000-0000-000076140000}"/>
    <cellStyle name="Calculation 2 5 17 7" xfId="5237" xr:uid="{00000000-0005-0000-0000-000077140000}"/>
    <cellStyle name="Calculation 2 5 17 8" xfId="5238" xr:uid="{00000000-0005-0000-0000-000078140000}"/>
    <cellStyle name="Calculation 2 5 18" xfId="5239" xr:uid="{00000000-0005-0000-0000-000079140000}"/>
    <cellStyle name="Calculation 2 5 18 2" xfId="5240" xr:uid="{00000000-0005-0000-0000-00007A140000}"/>
    <cellStyle name="Calculation 2 5 18 2 2" xfId="5241" xr:uid="{00000000-0005-0000-0000-00007B140000}"/>
    <cellStyle name="Calculation 2 5 18 2 3" xfId="5242" xr:uid="{00000000-0005-0000-0000-00007C140000}"/>
    <cellStyle name="Calculation 2 5 18 2 4" xfId="5243" xr:uid="{00000000-0005-0000-0000-00007D140000}"/>
    <cellStyle name="Calculation 2 5 18 2 5" xfId="5244" xr:uid="{00000000-0005-0000-0000-00007E140000}"/>
    <cellStyle name="Calculation 2 5 18 2 6" xfId="5245" xr:uid="{00000000-0005-0000-0000-00007F140000}"/>
    <cellStyle name="Calculation 2 5 18 3" xfId="5246" xr:uid="{00000000-0005-0000-0000-000080140000}"/>
    <cellStyle name="Calculation 2 5 18 3 2" xfId="5247" xr:uid="{00000000-0005-0000-0000-000081140000}"/>
    <cellStyle name="Calculation 2 5 18 3 3" xfId="5248" xr:uid="{00000000-0005-0000-0000-000082140000}"/>
    <cellStyle name="Calculation 2 5 18 4" xfId="5249" xr:uid="{00000000-0005-0000-0000-000083140000}"/>
    <cellStyle name="Calculation 2 5 18 4 2" xfId="5250" xr:uid="{00000000-0005-0000-0000-000084140000}"/>
    <cellStyle name="Calculation 2 5 18 4 3" xfId="5251" xr:uid="{00000000-0005-0000-0000-000085140000}"/>
    <cellStyle name="Calculation 2 5 18 5" xfId="5252" xr:uid="{00000000-0005-0000-0000-000086140000}"/>
    <cellStyle name="Calculation 2 5 18 5 2" xfId="5253" xr:uid="{00000000-0005-0000-0000-000087140000}"/>
    <cellStyle name="Calculation 2 5 18 5 3" xfId="5254" xr:uid="{00000000-0005-0000-0000-000088140000}"/>
    <cellStyle name="Calculation 2 5 18 6" xfId="5255" xr:uid="{00000000-0005-0000-0000-000089140000}"/>
    <cellStyle name="Calculation 2 5 18 6 2" xfId="5256" xr:uid="{00000000-0005-0000-0000-00008A140000}"/>
    <cellStyle name="Calculation 2 5 18 6 3" xfId="5257" xr:uid="{00000000-0005-0000-0000-00008B140000}"/>
    <cellStyle name="Calculation 2 5 18 7" xfId="5258" xr:uid="{00000000-0005-0000-0000-00008C140000}"/>
    <cellStyle name="Calculation 2 5 18 8" xfId="5259" xr:uid="{00000000-0005-0000-0000-00008D140000}"/>
    <cellStyle name="Calculation 2 5 19" xfId="5260" xr:uid="{00000000-0005-0000-0000-00008E140000}"/>
    <cellStyle name="Calculation 2 5 19 2" xfId="5261" xr:uid="{00000000-0005-0000-0000-00008F140000}"/>
    <cellStyle name="Calculation 2 5 19 2 2" xfId="5262" xr:uid="{00000000-0005-0000-0000-000090140000}"/>
    <cellStyle name="Calculation 2 5 19 2 3" xfId="5263" xr:uid="{00000000-0005-0000-0000-000091140000}"/>
    <cellStyle name="Calculation 2 5 19 2 4" xfId="5264" xr:uid="{00000000-0005-0000-0000-000092140000}"/>
    <cellStyle name="Calculation 2 5 19 2 5" xfId="5265" xr:uid="{00000000-0005-0000-0000-000093140000}"/>
    <cellStyle name="Calculation 2 5 19 2 6" xfId="5266" xr:uid="{00000000-0005-0000-0000-000094140000}"/>
    <cellStyle name="Calculation 2 5 19 3" xfId="5267" xr:uid="{00000000-0005-0000-0000-000095140000}"/>
    <cellStyle name="Calculation 2 5 19 3 2" xfId="5268" xr:uid="{00000000-0005-0000-0000-000096140000}"/>
    <cellStyle name="Calculation 2 5 19 3 3" xfId="5269" xr:uid="{00000000-0005-0000-0000-000097140000}"/>
    <cellStyle name="Calculation 2 5 19 4" xfId="5270" xr:uid="{00000000-0005-0000-0000-000098140000}"/>
    <cellStyle name="Calculation 2 5 19 4 2" xfId="5271" xr:uid="{00000000-0005-0000-0000-000099140000}"/>
    <cellStyle name="Calculation 2 5 19 4 3" xfId="5272" xr:uid="{00000000-0005-0000-0000-00009A140000}"/>
    <cellStyle name="Calculation 2 5 19 5" xfId="5273" xr:uid="{00000000-0005-0000-0000-00009B140000}"/>
    <cellStyle name="Calculation 2 5 19 5 2" xfId="5274" xr:uid="{00000000-0005-0000-0000-00009C140000}"/>
    <cellStyle name="Calculation 2 5 19 5 3" xfId="5275" xr:uid="{00000000-0005-0000-0000-00009D140000}"/>
    <cellStyle name="Calculation 2 5 19 6" xfId="5276" xr:uid="{00000000-0005-0000-0000-00009E140000}"/>
    <cellStyle name="Calculation 2 5 19 6 2" xfId="5277" xr:uid="{00000000-0005-0000-0000-00009F140000}"/>
    <cellStyle name="Calculation 2 5 19 6 3" xfId="5278" xr:uid="{00000000-0005-0000-0000-0000A0140000}"/>
    <cellStyle name="Calculation 2 5 19 7" xfId="5279" xr:uid="{00000000-0005-0000-0000-0000A1140000}"/>
    <cellStyle name="Calculation 2 5 19 8" xfId="5280" xr:uid="{00000000-0005-0000-0000-0000A2140000}"/>
    <cellStyle name="Calculation 2 5 2" xfId="5281" xr:uid="{00000000-0005-0000-0000-0000A3140000}"/>
    <cellStyle name="Calculation 2 5 2 2" xfId="5282" xr:uid="{00000000-0005-0000-0000-0000A4140000}"/>
    <cellStyle name="Calculation 2 5 2 2 2" xfId="5283" xr:uid="{00000000-0005-0000-0000-0000A5140000}"/>
    <cellStyle name="Calculation 2 5 2 2 3" xfId="5284" xr:uid="{00000000-0005-0000-0000-0000A6140000}"/>
    <cellStyle name="Calculation 2 5 2 2 4" xfId="5285" xr:uid="{00000000-0005-0000-0000-0000A7140000}"/>
    <cellStyle name="Calculation 2 5 2 2 5" xfId="5286" xr:uid="{00000000-0005-0000-0000-0000A8140000}"/>
    <cellStyle name="Calculation 2 5 2 2 6" xfId="5287" xr:uid="{00000000-0005-0000-0000-0000A9140000}"/>
    <cellStyle name="Calculation 2 5 2 3" xfId="5288" xr:uid="{00000000-0005-0000-0000-0000AA140000}"/>
    <cellStyle name="Calculation 2 5 2 3 2" xfId="5289" xr:uid="{00000000-0005-0000-0000-0000AB140000}"/>
    <cellStyle name="Calculation 2 5 2 3 3" xfId="5290" xr:uid="{00000000-0005-0000-0000-0000AC140000}"/>
    <cellStyle name="Calculation 2 5 2 4" xfId="5291" xr:uid="{00000000-0005-0000-0000-0000AD140000}"/>
    <cellStyle name="Calculation 2 5 2 4 2" xfId="5292" xr:uid="{00000000-0005-0000-0000-0000AE140000}"/>
    <cellStyle name="Calculation 2 5 2 4 3" xfId="5293" xr:uid="{00000000-0005-0000-0000-0000AF140000}"/>
    <cellStyle name="Calculation 2 5 2 5" xfId="5294" xr:uid="{00000000-0005-0000-0000-0000B0140000}"/>
    <cellStyle name="Calculation 2 5 2 5 2" xfId="5295" xr:uid="{00000000-0005-0000-0000-0000B1140000}"/>
    <cellStyle name="Calculation 2 5 2 5 3" xfId="5296" xr:uid="{00000000-0005-0000-0000-0000B2140000}"/>
    <cellStyle name="Calculation 2 5 2 6" xfId="5297" xr:uid="{00000000-0005-0000-0000-0000B3140000}"/>
    <cellStyle name="Calculation 2 5 2 6 2" xfId="5298" xr:uid="{00000000-0005-0000-0000-0000B4140000}"/>
    <cellStyle name="Calculation 2 5 2 6 3" xfId="5299" xr:uid="{00000000-0005-0000-0000-0000B5140000}"/>
    <cellStyle name="Calculation 2 5 2 7" xfId="5300" xr:uid="{00000000-0005-0000-0000-0000B6140000}"/>
    <cellStyle name="Calculation 2 5 2 8" xfId="5301" xr:uid="{00000000-0005-0000-0000-0000B7140000}"/>
    <cellStyle name="Calculation 2 5 20" xfId="5302" xr:uid="{00000000-0005-0000-0000-0000B8140000}"/>
    <cellStyle name="Calculation 2 5 20 2" xfId="5303" xr:uid="{00000000-0005-0000-0000-0000B9140000}"/>
    <cellStyle name="Calculation 2 5 20 2 2" xfId="5304" xr:uid="{00000000-0005-0000-0000-0000BA140000}"/>
    <cellStyle name="Calculation 2 5 20 2 3" xfId="5305" xr:uid="{00000000-0005-0000-0000-0000BB140000}"/>
    <cellStyle name="Calculation 2 5 20 2 4" xfId="5306" xr:uid="{00000000-0005-0000-0000-0000BC140000}"/>
    <cellStyle name="Calculation 2 5 20 2 5" xfId="5307" xr:uid="{00000000-0005-0000-0000-0000BD140000}"/>
    <cellStyle name="Calculation 2 5 20 2 6" xfId="5308" xr:uid="{00000000-0005-0000-0000-0000BE140000}"/>
    <cellStyle name="Calculation 2 5 20 3" xfId="5309" xr:uid="{00000000-0005-0000-0000-0000BF140000}"/>
    <cellStyle name="Calculation 2 5 20 3 2" xfId="5310" xr:uid="{00000000-0005-0000-0000-0000C0140000}"/>
    <cellStyle name="Calculation 2 5 20 3 3" xfId="5311" xr:uid="{00000000-0005-0000-0000-0000C1140000}"/>
    <cellStyle name="Calculation 2 5 20 4" xfId="5312" xr:uid="{00000000-0005-0000-0000-0000C2140000}"/>
    <cellStyle name="Calculation 2 5 20 4 2" xfId="5313" xr:uid="{00000000-0005-0000-0000-0000C3140000}"/>
    <cellStyle name="Calculation 2 5 20 4 3" xfId="5314" xr:uid="{00000000-0005-0000-0000-0000C4140000}"/>
    <cellStyle name="Calculation 2 5 20 5" xfId="5315" xr:uid="{00000000-0005-0000-0000-0000C5140000}"/>
    <cellStyle name="Calculation 2 5 20 5 2" xfId="5316" xr:uid="{00000000-0005-0000-0000-0000C6140000}"/>
    <cellStyle name="Calculation 2 5 20 5 3" xfId="5317" xr:uid="{00000000-0005-0000-0000-0000C7140000}"/>
    <cellStyle name="Calculation 2 5 20 6" xfId="5318" xr:uid="{00000000-0005-0000-0000-0000C8140000}"/>
    <cellStyle name="Calculation 2 5 20 6 2" xfId="5319" xr:uid="{00000000-0005-0000-0000-0000C9140000}"/>
    <cellStyle name="Calculation 2 5 20 6 3" xfId="5320" xr:uid="{00000000-0005-0000-0000-0000CA140000}"/>
    <cellStyle name="Calculation 2 5 20 7" xfId="5321" xr:uid="{00000000-0005-0000-0000-0000CB140000}"/>
    <cellStyle name="Calculation 2 5 20 8" xfId="5322" xr:uid="{00000000-0005-0000-0000-0000CC140000}"/>
    <cellStyle name="Calculation 2 5 21" xfId="5323" xr:uid="{00000000-0005-0000-0000-0000CD140000}"/>
    <cellStyle name="Calculation 2 5 21 2" xfId="5324" xr:uid="{00000000-0005-0000-0000-0000CE140000}"/>
    <cellStyle name="Calculation 2 5 21 2 2" xfId="5325" xr:uid="{00000000-0005-0000-0000-0000CF140000}"/>
    <cellStyle name="Calculation 2 5 21 2 3" xfId="5326" xr:uid="{00000000-0005-0000-0000-0000D0140000}"/>
    <cellStyle name="Calculation 2 5 21 2 4" xfId="5327" xr:uid="{00000000-0005-0000-0000-0000D1140000}"/>
    <cellStyle name="Calculation 2 5 21 2 5" xfId="5328" xr:uid="{00000000-0005-0000-0000-0000D2140000}"/>
    <cellStyle name="Calculation 2 5 21 2 6" xfId="5329" xr:uid="{00000000-0005-0000-0000-0000D3140000}"/>
    <cellStyle name="Calculation 2 5 21 3" xfId="5330" xr:uid="{00000000-0005-0000-0000-0000D4140000}"/>
    <cellStyle name="Calculation 2 5 21 3 2" xfId="5331" xr:uid="{00000000-0005-0000-0000-0000D5140000}"/>
    <cellStyle name="Calculation 2 5 21 3 3" xfId="5332" xr:uid="{00000000-0005-0000-0000-0000D6140000}"/>
    <cellStyle name="Calculation 2 5 21 4" xfId="5333" xr:uid="{00000000-0005-0000-0000-0000D7140000}"/>
    <cellStyle name="Calculation 2 5 21 4 2" xfId="5334" xr:uid="{00000000-0005-0000-0000-0000D8140000}"/>
    <cellStyle name="Calculation 2 5 21 4 3" xfId="5335" xr:uid="{00000000-0005-0000-0000-0000D9140000}"/>
    <cellStyle name="Calculation 2 5 21 5" xfId="5336" xr:uid="{00000000-0005-0000-0000-0000DA140000}"/>
    <cellStyle name="Calculation 2 5 21 5 2" xfId="5337" xr:uid="{00000000-0005-0000-0000-0000DB140000}"/>
    <cellStyle name="Calculation 2 5 21 5 3" xfId="5338" xr:uid="{00000000-0005-0000-0000-0000DC140000}"/>
    <cellStyle name="Calculation 2 5 21 6" xfId="5339" xr:uid="{00000000-0005-0000-0000-0000DD140000}"/>
    <cellStyle name="Calculation 2 5 21 6 2" xfId="5340" xr:uid="{00000000-0005-0000-0000-0000DE140000}"/>
    <cellStyle name="Calculation 2 5 21 6 3" xfId="5341" xr:uid="{00000000-0005-0000-0000-0000DF140000}"/>
    <cellStyle name="Calculation 2 5 21 7" xfId="5342" xr:uid="{00000000-0005-0000-0000-0000E0140000}"/>
    <cellStyle name="Calculation 2 5 21 8" xfId="5343" xr:uid="{00000000-0005-0000-0000-0000E1140000}"/>
    <cellStyle name="Calculation 2 5 22" xfId="5344" xr:uid="{00000000-0005-0000-0000-0000E2140000}"/>
    <cellStyle name="Calculation 2 5 22 2" xfId="5345" xr:uid="{00000000-0005-0000-0000-0000E3140000}"/>
    <cellStyle name="Calculation 2 5 22 2 2" xfId="5346" xr:uid="{00000000-0005-0000-0000-0000E4140000}"/>
    <cellStyle name="Calculation 2 5 22 2 3" xfId="5347" xr:uid="{00000000-0005-0000-0000-0000E5140000}"/>
    <cellStyle name="Calculation 2 5 22 2 4" xfId="5348" xr:uid="{00000000-0005-0000-0000-0000E6140000}"/>
    <cellStyle name="Calculation 2 5 22 2 5" xfId="5349" xr:uid="{00000000-0005-0000-0000-0000E7140000}"/>
    <cellStyle name="Calculation 2 5 22 2 6" xfId="5350" xr:uid="{00000000-0005-0000-0000-0000E8140000}"/>
    <cellStyle name="Calculation 2 5 22 3" xfId="5351" xr:uid="{00000000-0005-0000-0000-0000E9140000}"/>
    <cellStyle name="Calculation 2 5 22 3 2" xfId="5352" xr:uid="{00000000-0005-0000-0000-0000EA140000}"/>
    <cellStyle name="Calculation 2 5 22 3 3" xfId="5353" xr:uid="{00000000-0005-0000-0000-0000EB140000}"/>
    <cellStyle name="Calculation 2 5 22 4" xfId="5354" xr:uid="{00000000-0005-0000-0000-0000EC140000}"/>
    <cellStyle name="Calculation 2 5 22 4 2" xfId="5355" xr:uid="{00000000-0005-0000-0000-0000ED140000}"/>
    <cellStyle name="Calculation 2 5 22 4 3" xfId="5356" xr:uid="{00000000-0005-0000-0000-0000EE140000}"/>
    <cellStyle name="Calculation 2 5 22 5" xfId="5357" xr:uid="{00000000-0005-0000-0000-0000EF140000}"/>
    <cellStyle name="Calculation 2 5 22 5 2" xfId="5358" xr:uid="{00000000-0005-0000-0000-0000F0140000}"/>
    <cellStyle name="Calculation 2 5 22 5 3" xfId="5359" xr:uid="{00000000-0005-0000-0000-0000F1140000}"/>
    <cellStyle name="Calculation 2 5 22 6" xfId="5360" xr:uid="{00000000-0005-0000-0000-0000F2140000}"/>
    <cellStyle name="Calculation 2 5 22 6 2" xfId="5361" xr:uid="{00000000-0005-0000-0000-0000F3140000}"/>
    <cellStyle name="Calculation 2 5 22 6 3" xfId="5362" xr:uid="{00000000-0005-0000-0000-0000F4140000}"/>
    <cellStyle name="Calculation 2 5 22 7" xfId="5363" xr:uid="{00000000-0005-0000-0000-0000F5140000}"/>
    <cellStyle name="Calculation 2 5 22 8" xfId="5364" xr:uid="{00000000-0005-0000-0000-0000F6140000}"/>
    <cellStyle name="Calculation 2 5 23" xfId="5365" xr:uid="{00000000-0005-0000-0000-0000F7140000}"/>
    <cellStyle name="Calculation 2 5 23 2" xfId="5366" xr:uid="{00000000-0005-0000-0000-0000F8140000}"/>
    <cellStyle name="Calculation 2 5 23 2 2" xfId="5367" xr:uid="{00000000-0005-0000-0000-0000F9140000}"/>
    <cellStyle name="Calculation 2 5 23 2 3" xfId="5368" xr:uid="{00000000-0005-0000-0000-0000FA140000}"/>
    <cellStyle name="Calculation 2 5 23 2 4" xfId="5369" xr:uid="{00000000-0005-0000-0000-0000FB140000}"/>
    <cellStyle name="Calculation 2 5 23 2 5" xfId="5370" xr:uid="{00000000-0005-0000-0000-0000FC140000}"/>
    <cellStyle name="Calculation 2 5 23 2 6" xfId="5371" xr:uid="{00000000-0005-0000-0000-0000FD140000}"/>
    <cellStyle name="Calculation 2 5 23 3" xfId="5372" xr:uid="{00000000-0005-0000-0000-0000FE140000}"/>
    <cellStyle name="Calculation 2 5 23 3 2" xfId="5373" xr:uid="{00000000-0005-0000-0000-0000FF140000}"/>
    <cellStyle name="Calculation 2 5 23 3 3" xfId="5374" xr:uid="{00000000-0005-0000-0000-000000150000}"/>
    <cellStyle name="Calculation 2 5 23 4" xfId="5375" xr:uid="{00000000-0005-0000-0000-000001150000}"/>
    <cellStyle name="Calculation 2 5 23 4 2" xfId="5376" xr:uid="{00000000-0005-0000-0000-000002150000}"/>
    <cellStyle name="Calculation 2 5 23 4 3" xfId="5377" xr:uid="{00000000-0005-0000-0000-000003150000}"/>
    <cellStyle name="Calculation 2 5 23 5" xfId="5378" xr:uid="{00000000-0005-0000-0000-000004150000}"/>
    <cellStyle name="Calculation 2 5 23 5 2" xfId="5379" xr:uid="{00000000-0005-0000-0000-000005150000}"/>
    <cellStyle name="Calculation 2 5 23 5 3" xfId="5380" xr:uid="{00000000-0005-0000-0000-000006150000}"/>
    <cellStyle name="Calculation 2 5 23 6" xfId="5381" xr:uid="{00000000-0005-0000-0000-000007150000}"/>
    <cellStyle name="Calculation 2 5 23 6 2" xfId="5382" xr:uid="{00000000-0005-0000-0000-000008150000}"/>
    <cellStyle name="Calculation 2 5 23 6 3" xfId="5383" xr:uid="{00000000-0005-0000-0000-000009150000}"/>
    <cellStyle name="Calculation 2 5 23 7" xfId="5384" xr:uid="{00000000-0005-0000-0000-00000A150000}"/>
    <cellStyle name="Calculation 2 5 23 8" xfId="5385" xr:uid="{00000000-0005-0000-0000-00000B150000}"/>
    <cellStyle name="Calculation 2 5 24" xfId="5386" xr:uid="{00000000-0005-0000-0000-00000C150000}"/>
    <cellStyle name="Calculation 2 5 24 2" xfId="5387" xr:uid="{00000000-0005-0000-0000-00000D150000}"/>
    <cellStyle name="Calculation 2 5 24 2 2" xfId="5388" xr:uid="{00000000-0005-0000-0000-00000E150000}"/>
    <cellStyle name="Calculation 2 5 24 2 3" xfId="5389" xr:uid="{00000000-0005-0000-0000-00000F150000}"/>
    <cellStyle name="Calculation 2 5 24 2 4" xfId="5390" xr:uid="{00000000-0005-0000-0000-000010150000}"/>
    <cellStyle name="Calculation 2 5 24 2 5" xfId="5391" xr:uid="{00000000-0005-0000-0000-000011150000}"/>
    <cellStyle name="Calculation 2 5 24 2 6" xfId="5392" xr:uid="{00000000-0005-0000-0000-000012150000}"/>
    <cellStyle name="Calculation 2 5 24 3" xfId="5393" xr:uid="{00000000-0005-0000-0000-000013150000}"/>
    <cellStyle name="Calculation 2 5 24 3 2" xfId="5394" xr:uid="{00000000-0005-0000-0000-000014150000}"/>
    <cellStyle name="Calculation 2 5 24 3 3" xfId="5395" xr:uid="{00000000-0005-0000-0000-000015150000}"/>
    <cellStyle name="Calculation 2 5 24 4" xfId="5396" xr:uid="{00000000-0005-0000-0000-000016150000}"/>
    <cellStyle name="Calculation 2 5 24 4 2" xfId="5397" xr:uid="{00000000-0005-0000-0000-000017150000}"/>
    <cellStyle name="Calculation 2 5 24 4 3" xfId="5398" xr:uid="{00000000-0005-0000-0000-000018150000}"/>
    <cellStyle name="Calculation 2 5 24 5" xfId="5399" xr:uid="{00000000-0005-0000-0000-000019150000}"/>
    <cellStyle name="Calculation 2 5 24 5 2" xfId="5400" xr:uid="{00000000-0005-0000-0000-00001A150000}"/>
    <cellStyle name="Calculation 2 5 24 5 3" xfId="5401" xr:uid="{00000000-0005-0000-0000-00001B150000}"/>
    <cellStyle name="Calculation 2 5 24 6" xfId="5402" xr:uid="{00000000-0005-0000-0000-00001C150000}"/>
    <cellStyle name="Calculation 2 5 24 6 2" xfId="5403" xr:uid="{00000000-0005-0000-0000-00001D150000}"/>
    <cellStyle name="Calculation 2 5 24 6 3" xfId="5404" xr:uid="{00000000-0005-0000-0000-00001E150000}"/>
    <cellStyle name="Calculation 2 5 24 7" xfId="5405" xr:uid="{00000000-0005-0000-0000-00001F150000}"/>
    <cellStyle name="Calculation 2 5 24 8" xfId="5406" xr:uid="{00000000-0005-0000-0000-000020150000}"/>
    <cellStyle name="Calculation 2 5 25" xfId="5407" xr:uid="{00000000-0005-0000-0000-000021150000}"/>
    <cellStyle name="Calculation 2 5 25 2" xfId="5408" xr:uid="{00000000-0005-0000-0000-000022150000}"/>
    <cellStyle name="Calculation 2 5 25 2 2" xfId="5409" xr:uid="{00000000-0005-0000-0000-000023150000}"/>
    <cellStyle name="Calculation 2 5 25 2 3" xfId="5410" xr:uid="{00000000-0005-0000-0000-000024150000}"/>
    <cellStyle name="Calculation 2 5 25 2 4" xfId="5411" xr:uid="{00000000-0005-0000-0000-000025150000}"/>
    <cellStyle name="Calculation 2 5 25 2 5" xfId="5412" xr:uid="{00000000-0005-0000-0000-000026150000}"/>
    <cellStyle name="Calculation 2 5 25 2 6" xfId="5413" xr:uid="{00000000-0005-0000-0000-000027150000}"/>
    <cellStyle name="Calculation 2 5 25 3" xfId="5414" xr:uid="{00000000-0005-0000-0000-000028150000}"/>
    <cellStyle name="Calculation 2 5 25 3 2" xfId="5415" xr:uid="{00000000-0005-0000-0000-000029150000}"/>
    <cellStyle name="Calculation 2 5 25 3 3" xfId="5416" xr:uid="{00000000-0005-0000-0000-00002A150000}"/>
    <cellStyle name="Calculation 2 5 25 4" xfId="5417" xr:uid="{00000000-0005-0000-0000-00002B150000}"/>
    <cellStyle name="Calculation 2 5 25 4 2" xfId="5418" xr:uid="{00000000-0005-0000-0000-00002C150000}"/>
    <cellStyle name="Calculation 2 5 25 4 3" xfId="5419" xr:uid="{00000000-0005-0000-0000-00002D150000}"/>
    <cellStyle name="Calculation 2 5 25 5" xfId="5420" xr:uid="{00000000-0005-0000-0000-00002E150000}"/>
    <cellStyle name="Calculation 2 5 25 5 2" xfId="5421" xr:uid="{00000000-0005-0000-0000-00002F150000}"/>
    <cellStyle name="Calculation 2 5 25 5 3" xfId="5422" xr:uid="{00000000-0005-0000-0000-000030150000}"/>
    <cellStyle name="Calculation 2 5 25 6" xfId="5423" xr:uid="{00000000-0005-0000-0000-000031150000}"/>
    <cellStyle name="Calculation 2 5 25 6 2" xfId="5424" xr:uid="{00000000-0005-0000-0000-000032150000}"/>
    <cellStyle name="Calculation 2 5 25 6 3" xfId="5425" xr:uid="{00000000-0005-0000-0000-000033150000}"/>
    <cellStyle name="Calculation 2 5 25 7" xfId="5426" xr:uid="{00000000-0005-0000-0000-000034150000}"/>
    <cellStyle name="Calculation 2 5 25 8" xfId="5427" xr:uid="{00000000-0005-0000-0000-000035150000}"/>
    <cellStyle name="Calculation 2 5 26" xfId="5428" xr:uid="{00000000-0005-0000-0000-000036150000}"/>
    <cellStyle name="Calculation 2 5 26 2" xfId="5429" xr:uid="{00000000-0005-0000-0000-000037150000}"/>
    <cellStyle name="Calculation 2 5 26 2 2" xfId="5430" xr:uid="{00000000-0005-0000-0000-000038150000}"/>
    <cellStyle name="Calculation 2 5 26 2 3" xfId="5431" xr:uid="{00000000-0005-0000-0000-000039150000}"/>
    <cellStyle name="Calculation 2 5 26 2 4" xfId="5432" xr:uid="{00000000-0005-0000-0000-00003A150000}"/>
    <cellStyle name="Calculation 2 5 26 2 5" xfId="5433" xr:uid="{00000000-0005-0000-0000-00003B150000}"/>
    <cellStyle name="Calculation 2 5 26 2 6" xfId="5434" xr:uid="{00000000-0005-0000-0000-00003C150000}"/>
    <cellStyle name="Calculation 2 5 26 3" xfId="5435" xr:uid="{00000000-0005-0000-0000-00003D150000}"/>
    <cellStyle name="Calculation 2 5 26 3 2" xfId="5436" xr:uid="{00000000-0005-0000-0000-00003E150000}"/>
    <cellStyle name="Calculation 2 5 26 3 3" xfId="5437" xr:uid="{00000000-0005-0000-0000-00003F150000}"/>
    <cellStyle name="Calculation 2 5 26 4" xfId="5438" xr:uid="{00000000-0005-0000-0000-000040150000}"/>
    <cellStyle name="Calculation 2 5 26 4 2" xfId="5439" xr:uid="{00000000-0005-0000-0000-000041150000}"/>
    <cellStyle name="Calculation 2 5 26 4 3" xfId="5440" xr:uid="{00000000-0005-0000-0000-000042150000}"/>
    <cellStyle name="Calculation 2 5 26 5" xfId="5441" xr:uid="{00000000-0005-0000-0000-000043150000}"/>
    <cellStyle name="Calculation 2 5 26 5 2" xfId="5442" xr:uid="{00000000-0005-0000-0000-000044150000}"/>
    <cellStyle name="Calculation 2 5 26 5 3" xfId="5443" xr:uid="{00000000-0005-0000-0000-000045150000}"/>
    <cellStyle name="Calculation 2 5 26 6" xfId="5444" xr:uid="{00000000-0005-0000-0000-000046150000}"/>
    <cellStyle name="Calculation 2 5 26 6 2" xfId="5445" xr:uid="{00000000-0005-0000-0000-000047150000}"/>
    <cellStyle name="Calculation 2 5 26 6 3" xfId="5446" xr:uid="{00000000-0005-0000-0000-000048150000}"/>
    <cellStyle name="Calculation 2 5 26 7" xfId="5447" xr:uid="{00000000-0005-0000-0000-000049150000}"/>
    <cellStyle name="Calculation 2 5 26 8" xfId="5448" xr:uid="{00000000-0005-0000-0000-00004A150000}"/>
    <cellStyle name="Calculation 2 5 27" xfId="5449" xr:uid="{00000000-0005-0000-0000-00004B150000}"/>
    <cellStyle name="Calculation 2 5 27 2" xfId="5450" xr:uid="{00000000-0005-0000-0000-00004C150000}"/>
    <cellStyle name="Calculation 2 5 27 2 2" xfId="5451" xr:uid="{00000000-0005-0000-0000-00004D150000}"/>
    <cellStyle name="Calculation 2 5 27 2 3" xfId="5452" xr:uid="{00000000-0005-0000-0000-00004E150000}"/>
    <cellStyle name="Calculation 2 5 27 2 4" xfId="5453" xr:uid="{00000000-0005-0000-0000-00004F150000}"/>
    <cellStyle name="Calculation 2 5 27 2 5" xfId="5454" xr:uid="{00000000-0005-0000-0000-000050150000}"/>
    <cellStyle name="Calculation 2 5 27 2 6" xfId="5455" xr:uid="{00000000-0005-0000-0000-000051150000}"/>
    <cellStyle name="Calculation 2 5 27 3" xfId="5456" xr:uid="{00000000-0005-0000-0000-000052150000}"/>
    <cellStyle name="Calculation 2 5 27 3 2" xfId="5457" xr:uid="{00000000-0005-0000-0000-000053150000}"/>
    <cellStyle name="Calculation 2 5 27 3 3" xfId="5458" xr:uid="{00000000-0005-0000-0000-000054150000}"/>
    <cellStyle name="Calculation 2 5 27 4" xfId="5459" xr:uid="{00000000-0005-0000-0000-000055150000}"/>
    <cellStyle name="Calculation 2 5 27 4 2" xfId="5460" xr:uid="{00000000-0005-0000-0000-000056150000}"/>
    <cellStyle name="Calculation 2 5 27 4 3" xfId="5461" xr:uid="{00000000-0005-0000-0000-000057150000}"/>
    <cellStyle name="Calculation 2 5 27 5" xfId="5462" xr:uid="{00000000-0005-0000-0000-000058150000}"/>
    <cellStyle name="Calculation 2 5 27 5 2" xfId="5463" xr:uid="{00000000-0005-0000-0000-000059150000}"/>
    <cellStyle name="Calculation 2 5 27 5 3" xfId="5464" xr:uid="{00000000-0005-0000-0000-00005A150000}"/>
    <cellStyle name="Calculation 2 5 27 6" xfId="5465" xr:uid="{00000000-0005-0000-0000-00005B150000}"/>
    <cellStyle name="Calculation 2 5 27 6 2" xfId="5466" xr:uid="{00000000-0005-0000-0000-00005C150000}"/>
    <cellStyle name="Calculation 2 5 27 6 3" xfId="5467" xr:uid="{00000000-0005-0000-0000-00005D150000}"/>
    <cellStyle name="Calculation 2 5 27 7" xfId="5468" xr:uid="{00000000-0005-0000-0000-00005E150000}"/>
    <cellStyle name="Calculation 2 5 27 8" xfId="5469" xr:uid="{00000000-0005-0000-0000-00005F150000}"/>
    <cellStyle name="Calculation 2 5 28" xfId="5470" xr:uid="{00000000-0005-0000-0000-000060150000}"/>
    <cellStyle name="Calculation 2 5 28 2" xfId="5471" xr:uid="{00000000-0005-0000-0000-000061150000}"/>
    <cellStyle name="Calculation 2 5 28 2 2" xfId="5472" xr:uid="{00000000-0005-0000-0000-000062150000}"/>
    <cellStyle name="Calculation 2 5 28 2 3" xfId="5473" xr:uid="{00000000-0005-0000-0000-000063150000}"/>
    <cellStyle name="Calculation 2 5 28 2 4" xfId="5474" xr:uid="{00000000-0005-0000-0000-000064150000}"/>
    <cellStyle name="Calculation 2 5 28 2 5" xfId="5475" xr:uid="{00000000-0005-0000-0000-000065150000}"/>
    <cellStyle name="Calculation 2 5 28 2 6" xfId="5476" xr:uid="{00000000-0005-0000-0000-000066150000}"/>
    <cellStyle name="Calculation 2 5 28 3" xfId="5477" xr:uid="{00000000-0005-0000-0000-000067150000}"/>
    <cellStyle name="Calculation 2 5 28 3 2" xfId="5478" xr:uid="{00000000-0005-0000-0000-000068150000}"/>
    <cellStyle name="Calculation 2 5 28 3 3" xfId="5479" xr:uid="{00000000-0005-0000-0000-000069150000}"/>
    <cellStyle name="Calculation 2 5 28 4" xfId="5480" xr:uid="{00000000-0005-0000-0000-00006A150000}"/>
    <cellStyle name="Calculation 2 5 28 4 2" xfId="5481" xr:uid="{00000000-0005-0000-0000-00006B150000}"/>
    <cellStyle name="Calculation 2 5 28 4 3" xfId="5482" xr:uid="{00000000-0005-0000-0000-00006C150000}"/>
    <cellStyle name="Calculation 2 5 28 5" xfId="5483" xr:uid="{00000000-0005-0000-0000-00006D150000}"/>
    <cellStyle name="Calculation 2 5 28 5 2" xfId="5484" xr:uid="{00000000-0005-0000-0000-00006E150000}"/>
    <cellStyle name="Calculation 2 5 28 5 3" xfId="5485" xr:uid="{00000000-0005-0000-0000-00006F150000}"/>
    <cellStyle name="Calculation 2 5 28 6" xfId="5486" xr:uid="{00000000-0005-0000-0000-000070150000}"/>
    <cellStyle name="Calculation 2 5 28 6 2" xfId="5487" xr:uid="{00000000-0005-0000-0000-000071150000}"/>
    <cellStyle name="Calculation 2 5 28 6 3" xfId="5488" xr:uid="{00000000-0005-0000-0000-000072150000}"/>
    <cellStyle name="Calculation 2 5 28 7" xfId="5489" xr:uid="{00000000-0005-0000-0000-000073150000}"/>
    <cellStyle name="Calculation 2 5 28 8" xfId="5490" xr:uid="{00000000-0005-0000-0000-000074150000}"/>
    <cellStyle name="Calculation 2 5 29" xfId="5491" xr:uid="{00000000-0005-0000-0000-000075150000}"/>
    <cellStyle name="Calculation 2 5 29 2" xfId="5492" xr:uid="{00000000-0005-0000-0000-000076150000}"/>
    <cellStyle name="Calculation 2 5 29 2 2" xfId="5493" xr:uid="{00000000-0005-0000-0000-000077150000}"/>
    <cellStyle name="Calculation 2 5 29 2 3" xfId="5494" xr:uid="{00000000-0005-0000-0000-000078150000}"/>
    <cellStyle name="Calculation 2 5 29 2 4" xfId="5495" xr:uid="{00000000-0005-0000-0000-000079150000}"/>
    <cellStyle name="Calculation 2 5 29 2 5" xfId="5496" xr:uid="{00000000-0005-0000-0000-00007A150000}"/>
    <cellStyle name="Calculation 2 5 29 2 6" xfId="5497" xr:uid="{00000000-0005-0000-0000-00007B150000}"/>
    <cellStyle name="Calculation 2 5 29 3" xfId="5498" xr:uid="{00000000-0005-0000-0000-00007C150000}"/>
    <cellStyle name="Calculation 2 5 29 3 2" xfId="5499" xr:uid="{00000000-0005-0000-0000-00007D150000}"/>
    <cellStyle name="Calculation 2 5 29 3 3" xfId="5500" xr:uid="{00000000-0005-0000-0000-00007E150000}"/>
    <cellStyle name="Calculation 2 5 29 4" xfId="5501" xr:uid="{00000000-0005-0000-0000-00007F150000}"/>
    <cellStyle name="Calculation 2 5 29 4 2" xfId="5502" xr:uid="{00000000-0005-0000-0000-000080150000}"/>
    <cellStyle name="Calculation 2 5 29 4 3" xfId="5503" xr:uid="{00000000-0005-0000-0000-000081150000}"/>
    <cellStyle name="Calculation 2 5 29 5" xfId="5504" xr:uid="{00000000-0005-0000-0000-000082150000}"/>
    <cellStyle name="Calculation 2 5 29 5 2" xfId="5505" xr:uid="{00000000-0005-0000-0000-000083150000}"/>
    <cellStyle name="Calculation 2 5 29 5 3" xfId="5506" xr:uid="{00000000-0005-0000-0000-000084150000}"/>
    <cellStyle name="Calculation 2 5 29 6" xfId="5507" xr:uid="{00000000-0005-0000-0000-000085150000}"/>
    <cellStyle name="Calculation 2 5 29 6 2" xfId="5508" xr:uid="{00000000-0005-0000-0000-000086150000}"/>
    <cellStyle name="Calculation 2 5 29 6 3" xfId="5509" xr:uid="{00000000-0005-0000-0000-000087150000}"/>
    <cellStyle name="Calculation 2 5 29 7" xfId="5510" xr:uid="{00000000-0005-0000-0000-000088150000}"/>
    <cellStyle name="Calculation 2 5 29 8" xfId="5511" xr:uid="{00000000-0005-0000-0000-000089150000}"/>
    <cellStyle name="Calculation 2 5 3" xfId="5512" xr:uid="{00000000-0005-0000-0000-00008A150000}"/>
    <cellStyle name="Calculation 2 5 3 2" xfId="5513" xr:uid="{00000000-0005-0000-0000-00008B150000}"/>
    <cellStyle name="Calculation 2 5 3 2 2" xfId="5514" xr:uid="{00000000-0005-0000-0000-00008C150000}"/>
    <cellStyle name="Calculation 2 5 3 2 3" xfId="5515" xr:uid="{00000000-0005-0000-0000-00008D150000}"/>
    <cellStyle name="Calculation 2 5 3 2 4" xfId="5516" xr:uid="{00000000-0005-0000-0000-00008E150000}"/>
    <cellStyle name="Calculation 2 5 3 2 5" xfId="5517" xr:uid="{00000000-0005-0000-0000-00008F150000}"/>
    <cellStyle name="Calculation 2 5 3 2 6" xfId="5518" xr:uid="{00000000-0005-0000-0000-000090150000}"/>
    <cellStyle name="Calculation 2 5 3 3" xfId="5519" xr:uid="{00000000-0005-0000-0000-000091150000}"/>
    <cellStyle name="Calculation 2 5 3 3 2" xfId="5520" xr:uid="{00000000-0005-0000-0000-000092150000}"/>
    <cellStyle name="Calculation 2 5 3 3 3" xfId="5521" xr:uid="{00000000-0005-0000-0000-000093150000}"/>
    <cellStyle name="Calculation 2 5 3 4" xfId="5522" xr:uid="{00000000-0005-0000-0000-000094150000}"/>
    <cellStyle name="Calculation 2 5 3 4 2" xfId="5523" xr:uid="{00000000-0005-0000-0000-000095150000}"/>
    <cellStyle name="Calculation 2 5 3 4 3" xfId="5524" xr:uid="{00000000-0005-0000-0000-000096150000}"/>
    <cellStyle name="Calculation 2 5 3 5" xfId="5525" xr:uid="{00000000-0005-0000-0000-000097150000}"/>
    <cellStyle name="Calculation 2 5 3 5 2" xfId="5526" xr:uid="{00000000-0005-0000-0000-000098150000}"/>
    <cellStyle name="Calculation 2 5 3 5 3" xfId="5527" xr:uid="{00000000-0005-0000-0000-000099150000}"/>
    <cellStyle name="Calculation 2 5 3 6" xfId="5528" xr:uid="{00000000-0005-0000-0000-00009A150000}"/>
    <cellStyle name="Calculation 2 5 3 6 2" xfId="5529" xr:uid="{00000000-0005-0000-0000-00009B150000}"/>
    <cellStyle name="Calculation 2 5 3 6 3" xfId="5530" xr:uid="{00000000-0005-0000-0000-00009C150000}"/>
    <cellStyle name="Calculation 2 5 3 7" xfId="5531" xr:uid="{00000000-0005-0000-0000-00009D150000}"/>
    <cellStyle name="Calculation 2 5 3 8" xfId="5532" xr:uid="{00000000-0005-0000-0000-00009E150000}"/>
    <cellStyle name="Calculation 2 5 30" xfId="5533" xr:uid="{00000000-0005-0000-0000-00009F150000}"/>
    <cellStyle name="Calculation 2 5 30 2" xfId="5534" xr:uid="{00000000-0005-0000-0000-0000A0150000}"/>
    <cellStyle name="Calculation 2 5 30 2 2" xfId="5535" xr:uid="{00000000-0005-0000-0000-0000A1150000}"/>
    <cellStyle name="Calculation 2 5 30 2 3" xfId="5536" xr:uid="{00000000-0005-0000-0000-0000A2150000}"/>
    <cellStyle name="Calculation 2 5 30 2 4" xfId="5537" xr:uid="{00000000-0005-0000-0000-0000A3150000}"/>
    <cellStyle name="Calculation 2 5 30 2 5" xfId="5538" xr:uid="{00000000-0005-0000-0000-0000A4150000}"/>
    <cellStyle name="Calculation 2 5 30 2 6" xfId="5539" xr:uid="{00000000-0005-0000-0000-0000A5150000}"/>
    <cellStyle name="Calculation 2 5 30 3" xfId="5540" xr:uid="{00000000-0005-0000-0000-0000A6150000}"/>
    <cellStyle name="Calculation 2 5 30 3 2" xfId="5541" xr:uid="{00000000-0005-0000-0000-0000A7150000}"/>
    <cellStyle name="Calculation 2 5 30 3 3" xfId="5542" xr:uid="{00000000-0005-0000-0000-0000A8150000}"/>
    <cellStyle name="Calculation 2 5 30 4" xfId="5543" xr:uid="{00000000-0005-0000-0000-0000A9150000}"/>
    <cellStyle name="Calculation 2 5 30 4 2" xfId="5544" xr:uid="{00000000-0005-0000-0000-0000AA150000}"/>
    <cellStyle name="Calculation 2 5 30 4 3" xfId="5545" xr:uid="{00000000-0005-0000-0000-0000AB150000}"/>
    <cellStyle name="Calculation 2 5 30 5" xfId="5546" xr:uid="{00000000-0005-0000-0000-0000AC150000}"/>
    <cellStyle name="Calculation 2 5 30 5 2" xfId="5547" xr:uid="{00000000-0005-0000-0000-0000AD150000}"/>
    <cellStyle name="Calculation 2 5 30 5 3" xfId="5548" xr:uid="{00000000-0005-0000-0000-0000AE150000}"/>
    <cellStyle name="Calculation 2 5 30 6" xfId="5549" xr:uid="{00000000-0005-0000-0000-0000AF150000}"/>
    <cellStyle name="Calculation 2 5 30 6 2" xfId="5550" xr:uid="{00000000-0005-0000-0000-0000B0150000}"/>
    <cellStyle name="Calculation 2 5 30 6 3" xfId="5551" xr:uid="{00000000-0005-0000-0000-0000B1150000}"/>
    <cellStyle name="Calculation 2 5 30 7" xfId="5552" xr:uid="{00000000-0005-0000-0000-0000B2150000}"/>
    <cellStyle name="Calculation 2 5 30 8" xfId="5553" xr:uid="{00000000-0005-0000-0000-0000B3150000}"/>
    <cellStyle name="Calculation 2 5 31" xfId="5554" xr:uid="{00000000-0005-0000-0000-0000B4150000}"/>
    <cellStyle name="Calculation 2 5 31 2" xfId="5555" xr:uid="{00000000-0005-0000-0000-0000B5150000}"/>
    <cellStyle name="Calculation 2 5 31 2 2" xfId="5556" xr:uid="{00000000-0005-0000-0000-0000B6150000}"/>
    <cellStyle name="Calculation 2 5 31 2 3" xfId="5557" xr:uid="{00000000-0005-0000-0000-0000B7150000}"/>
    <cellStyle name="Calculation 2 5 31 2 4" xfId="5558" xr:uid="{00000000-0005-0000-0000-0000B8150000}"/>
    <cellStyle name="Calculation 2 5 31 2 5" xfId="5559" xr:uid="{00000000-0005-0000-0000-0000B9150000}"/>
    <cellStyle name="Calculation 2 5 31 2 6" xfId="5560" xr:uid="{00000000-0005-0000-0000-0000BA150000}"/>
    <cellStyle name="Calculation 2 5 31 3" xfId="5561" xr:uid="{00000000-0005-0000-0000-0000BB150000}"/>
    <cellStyle name="Calculation 2 5 31 3 2" xfId="5562" xr:uid="{00000000-0005-0000-0000-0000BC150000}"/>
    <cellStyle name="Calculation 2 5 31 3 3" xfId="5563" xr:uid="{00000000-0005-0000-0000-0000BD150000}"/>
    <cellStyle name="Calculation 2 5 31 4" xfId="5564" xr:uid="{00000000-0005-0000-0000-0000BE150000}"/>
    <cellStyle name="Calculation 2 5 31 4 2" xfId="5565" xr:uid="{00000000-0005-0000-0000-0000BF150000}"/>
    <cellStyle name="Calculation 2 5 31 4 3" xfId="5566" xr:uid="{00000000-0005-0000-0000-0000C0150000}"/>
    <cellStyle name="Calculation 2 5 31 5" xfId="5567" xr:uid="{00000000-0005-0000-0000-0000C1150000}"/>
    <cellStyle name="Calculation 2 5 31 5 2" xfId="5568" xr:uid="{00000000-0005-0000-0000-0000C2150000}"/>
    <cellStyle name="Calculation 2 5 31 5 3" xfId="5569" xr:uid="{00000000-0005-0000-0000-0000C3150000}"/>
    <cellStyle name="Calculation 2 5 31 6" xfId="5570" xr:uid="{00000000-0005-0000-0000-0000C4150000}"/>
    <cellStyle name="Calculation 2 5 31 6 2" xfId="5571" xr:uid="{00000000-0005-0000-0000-0000C5150000}"/>
    <cellStyle name="Calculation 2 5 31 6 3" xfId="5572" xr:uid="{00000000-0005-0000-0000-0000C6150000}"/>
    <cellStyle name="Calculation 2 5 31 7" xfId="5573" xr:uid="{00000000-0005-0000-0000-0000C7150000}"/>
    <cellStyle name="Calculation 2 5 31 8" xfId="5574" xr:uid="{00000000-0005-0000-0000-0000C8150000}"/>
    <cellStyle name="Calculation 2 5 32" xfId="5575" xr:uid="{00000000-0005-0000-0000-0000C9150000}"/>
    <cellStyle name="Calculation 2 5 32 2" xfId="5576" xr:uid="{00000000-0005-0000-0000-0000CA150000}"/>
    <cellStyle name="Calculation 2 5 32 2 2" xfId="5577" xr:uid="{00000000-0005-0000-0000-0000CB150000}"/>
    <cellStyle name="Calculation 2 5 32 2 3" xfId="5578" xr:uid="{00000000-0005-0000-0000-0000CC150000}"/>
    <cellStyle name="Calculation 2 5 32 2 4" xfId="5579" xr:uid="{00000000-0005-0000-0000-0000CD150000}"/>
    <cellStyle name="Calculation 2 5 32 2 5" xfId="5580" xr:uid="{00000000-0005-0000-0000-0000CE150000}"/>
    <cellStyle name="Calculation 2 5 32 2 6" xfId="5581" xr:uid="{00000000-0005-0000-0000-0000CF150000}"/>
    <cellStyle name="Calculation 2 5 32 3" xfId="5582" xr:uid="{00000000-0005-0000-0000-0000D0150000}"/>
    <cellStyle name="Calculation 2 5 32 3 2" xfId="5583" xr:uid="{00000000-0005-0000-0000-0000D1150000}"/>
    <cellStyle name="Calculation 2 5 32 3 3" xfId="5584" xr:uid="{00000000-0005-0000-0000-0000D2150000}"/>
    <cellStyle name="Calculation 2 5 32 4" xfId="5585" xr:uid="{00000000-0005-0000-0000-0000D3150000}"/>
    <cellStyle name="Calculation 2 5 32 4 2" xfId="5586" xr:uid="{00000000-0005-0000-0000-0000D4150000}"/>
    <cellStyle name="Calculation 2 5 32 4 3" xfId="5587" xr:uid="{00000000-0005-0000-0000-0000D5150000}"/>
    <cellStyle name="Calculation 2 5 32 5" xfId="5588" xr:uid="{00000000-0005-0000-0000-0000D6150000}"/>
    <cellStyle name="Calculation 2 5 32 5 2" xfId="5589" xr:uid="{00000000-0005-0000-0000-0000D7150000}"/>
    <cellStyle name="Calculation 2 5 32 5 3" xfId="5590" xr:uid="{00000000-0005-0000-0000-0000D8150000}"/>
    <cellStyle name="Calculation 2 5 32 6" xfId="5591" xr:uid="{00000000-0005-0000-0000-0000D9150000}"/>
    <cellStyle name="Calculation 2 5 32 6 2" xfId="5592" xr:uid="{00000000-0005-0000-0000-0000DA150000}"/>
    <cellStyle name="Calculation 2 5 32 6 3" xfId="5593" xr:uid="{00000000-0005-0000-0000-0000DB150000}"/>
    <cellStyle name="Calculation 2 5 32 7" xfId="5594" xr:uid="{00000000-0005-0000-0000-0000DC150000}"/>
    <cellStyle name="Calculation 2 5 32 8" xfId="5595" xr:uid="{00000000-0005-0000-0000-0000DD150000}"/>
    <cellStyle name="Calculation 2 5 33" xfId="5596" xr:uid="{00000000-0005-0000-0000-0000DE150000}"/>
    <cellStyle name="Calculation 2 5 33 2" xfId="5597" xr:uid="{00000000-0005-0000-0000-0000DF150000}"/>
    <cellStyle name="Calculation 2 5 33 2 2" xfId="5598" xr:uid="{00000000-0005-0000-0000-0000E0150000}"/>
    <cellStyle name="Calculation 2 5 33 2 3" xfId="5599" xr:uid="{00000000-0005-0000-0000-0000E1150000}"/>
    <cellStyle name="Calculation 2 5 33 2 4" xfId="5600" xr:uid="{00000000-0005-0000-0000-0000E2150000}"/>
    <cellStyle name="Calculation 2 5 33 2 5" xfId="5601" xr:uid="{00000000-0005-0000-0000-0000E3150000}"/>
    <cellStyle name="Calculation 2 5 33 2 6" xfId="5602" xr:uid="{00000000-0005-0000-0000-0000E4150000}"/>
    <cellStyle name="Calculation 2 5 33 3" xfId="5603" xr:uid="{00000000-0005-0000-0000-0000E5150000}"/>
    <cellStyle name="Calculation 2 5 33 3 2" xfId="5604" xr:uid="{00000000-0005-0000-0000-0000E6150000}"/>
    <cellStyle name="Calculation 2 5 33 3 3" xfId="5605" xr:uid="{00000000-0005-0000-0000-0000E7150000}"/>
    <cellStyle name="Calculation 2 5 33 4" xfId="5606" xr:uid="{00000000-0005-0000-0000-0000E8150000}"/>
    <cellStyle name="Calculation 2 5 33 4 2" xfId="5607" xr:uid="{00000000-0005-0000-0000-0000E9150000}"/>
    <cellStyle name="Calculation 2 5 33 4 3" xfId="5608" xr:uid="{00000000-0005-0000-0000-0000EA150000}"/>
    <cellStyle name="Calculation 2 5 33 5" xfId="5609" xr:uid="{00000000-0005-0000-0000-0000EB150000}"/>
    <cellStyle name="Calculation 2 5 33 5 2" xfId="5610" xr:uid="{00000000-0005-0000-0000-0000EC150000}"/>
    <cellStyle name="Calculation 2 5 33 5 3" xfId="5611" xr:uid="{00000000-0005-0000-0000-0000ED150000}"/>
    <cellStyle name="Calculation 2 5 33 6" xfId="5612" xr:uid="{00000000-0005-0000-0000-0000EE150000}"/>
    <cellStyle name="Calculation 2 5 33 6 2" xfId="5613" xr:uid="{00000000-0005-0000-0000-0000EF150000}"/>
    <cellStyle name="Calculation 2 5 33 6 3" xfId="5614" xr:uid="{00000000-0005-0000-0000-0000F0150000}"/>
    <cellStyle name="Calculation 2 5 33 7" xfId="5615" xr:uid="{00000000-0005-0000-0000-0000F1150000}"/>
    <cellStyle name="Calculation 2 5 33 8" xfId="5616" xr:uid="{00000000-0005-0000-0000-0000F2150000}"/>
    <cellStyle name="Calculation 2 5 34" xfId="5617" xr:uid="{00000000-0005-0000-0000-0000F3150000}"/>
    <cellStyle name="Calculation 2 5 34 2" xfId="5618" xr:uid="{00000000-0005-0000-0000-0000F4150000}"/>
    <cellStyle name="Calculation 2 5 34 2 2" xfId="5619" xr:uid="{00000000-0005-0000-0000-0000F5150000}"/>
    <cellStyle name="Calculation 2 5 34 2 3" xfId="5620" xr:uid="{00000000-0005-0000-0000-0000F6150000}"/>
    <cellStyle name="Calculation 2 5 34 2 4" xfId="5621" xr:uid="{00000000-0005-0000-0000-0000F7150000}"/>
    <cellStyle name="Calculation 2 5 34 2 5" xfId="5622" xr:uid="{00000000-0005-0000-0000-0000F8150000}"/>
    <cellStyle name="Calculation 2 5 34 2 6" xfId="5623" xr:uid="{00000000-0005-0000-0000-0000F9150000}"/>
    <cellStyle name="Calculation 2 5 34 3" xfId="5624" xr:uid="{00000000-0005-0000-0000-0000FA150000}"/>
    <cellStyle name="Calculation 2 5 34 3 2" xfId="5625" xr:uid="{00000000-0005-0000-0000-0000FB150000}"/>
    <cellStyle name="Calculation 2 5 34 3 3" xfId="5626" xr:uid="{00000000-0005-0000-0000-0000FC150000}"/>
    <cellStyle name="Calculation 2 5 34 4" xfId="5627" xr:uid="{00000000-0005-0000-0000-0000FD150000}"/>
    <cellStyle name="Calculation 2 5 34 4 2" xfId="5628" xr:uid="{00000000-0005-0000-0000-0000FE150000}"/>
    <cellStyle name="Calculation 2 5 34 4 3" xfId="5629" xr:uid="{00000000-0005-0000-0000-0000FF150000}"/>
    <cellStyle name="Calculation 2 5 34 5" xfId="5630" xr:uid="{00000000-0005-0000-0000-000000160000}"/>
    <cellStyle name="Calculation 2 5 34 5 2" xfId="5631" xr:uid="{00000000-0005-0000-0000-000001160000}"/>
    <cellStyle name="Calculation 2 5 34 5 3" xfId="5632" xr:uid="{00000000-0005-0000-0000-000002160000}"/>
    <cellStyle name="Calculation 2 5 34 6" xfId="5633" xr:uid="{00000000-0005-0000-0000-000003160000}"/>
    <cellStyle name="Calculation 2 5 34 6 2" xfId="5634" xr:uid="{00000000-0005-0000-0000-000004160000}"/>
    <cellStyle name="Calculation 2 5 34 6 3" xfId="5635" xr:uid="{00000000-0005-0000-0000-000005160000}"/>
    <cellStyle name="Calculation 2 5 34 7" xfId="5636" xr:uid="{00000000-0005-0000-0000-000006160000}"/>
    <cellStyle name="Calculation 2 5 34 8" xfId="5637" xr:uid="{00000000-0005-0000-0000-000007160000}"/>
    <cellStyle name="Calculation 2 5 35" xfId="5638" xr:uid="{00000000-0005-0000-0000-000008160000}"/>
    <cellStyle name="Calculation 2 5 35 2" xfId="5639" xr:uid="{00000000-0005-0000-0000-000009160000}"/>
    <cellStyle name="Calculation 2 5 35 3" xfId="5640" xr:uid="{00000000-0005-0000-0000-00000A160000}"/>
    <cellStyle name="Calculation 2 5 36" xfId="5641" xr:uid="{00000000-0005-0000-0000-00000B160000}"/>
    <cellStyle name="Calculation 2 5 36 2" xfId="5642" xr:uid="{00000000-0005-0000-0000-00000C160000}"/>
    <cellStyle name="Calculation 2 5 36 3" xfId="5643" xr:uid="{00000000-0005-0000-0000-00000D160000}"/>
    <cellStyle name="Calculation 2 5 36 4" xfId="5644" xr:uid="{00000000-0005-0000-0000-00000E160000}"/>
    <cellStyle name="Calculation 2 5 36 5" xfId="5645" xr:uid="{00000000-0005-0000-0000-00000F160000}"/>
    <cellStyle name="Calculation 2 5 36 6" xfId="5646" xr:uid="{00000000-0005-0000-0000-000010160000}"/>
    <cellStyle name="Calculation 2 5 37" xfId="5647" xr:uid="{00000000-0005-0000-0000-000011160000}"/>
    <cellStyle name="Calculation 2 5 37 2" xfId="5648" xr:uid="{00000000-0005-0000-0000-000012160000}"/>
    <cellStyle name="Calculation 2 5 37 3" xfId="5649" xr:uid="{00000000-0005-0000-0000-000013160000}"/>
    <cellStyle name="Calculation 2 5 38" xfId="5650" xr:uid="{00000000-0005-0000-0000-000014160000}"/>
    <cellStyle name="Calculation 2 5 38 2" xfId="5651" xr:uid="{00000000-0005-0000-0000-000015160000}"/>
    <cellStyle name="Calculation 2 5 38 3" xfId="5652" xr:uid="{00000000-0005-0000-0000-000016160000}"/>
    <cellStyle name="Calculation 2 5 39" xfId="5653" xr:uid="{00000000-0005-0000-0000-000017160000}"/>
    <cellStyle name="Calculation 2 5 39 2" xfId="5654" xr:uid="{00000000-0005-0000-0000-000018160000}"/>
    <cellStyle name="Calculation 2 5 39 3" xfId="5655" xr:uid="{00000000-0005-0000-0000-000019160000}"/>
    <cellStyle name="Calculation 2 5 4" xfId="5656" xr:uid="{00000000-0005-0000-0000-00001A160000}"/>
    <cellStyle name="Calculation 2 5 4 2" xfId="5657" xr:uid="{00000000-0005-0000-0000-00001B160000}"/>
    <cellStyle name="Calculation 2 5 4 2 2" xfId="5658" xr:uid="{00000000-0005-0000-0000-00001C160000}"/>
    <cellStyle name="Calculation 2 5 4 2 3" xfId="5659" xr:uid="{00000000-0005-0000-0000-00001D160000}"/>
    <cellStyle name="Calculation 2 5 4 2 4" xfId="5660" xr:uid="{00000000-0005-0000-0000-00001E160000}"/>
    <cellStyle name="Calculation 2 5 4 2 5" xfId="5661" xr:uid="{00000000-0005-0000-0000-00001F160000}"/>
    <cellStyle name="Calculation 2 5 4 2 6" xfId="5662" xr:uid="{00000000-0005-0000-0000-000020160000}"/>
    <cellStyle name="Calculation 2 5 4 3" xfId="5663" xr:uid="{00000000-0005-0000-0000-000021160000}"/>
    <cellStyle name="Calculation 2 5 4 3 2" xfId="5664" xr:uid="{00000000-0005-0000-0000-000022160000}"/>
    <cellStyle name="Calculation 2 5 4 3 3" xfId="5665" xr:uid="{00000000-0005-0000-0000-000023160000}"/>
    <cellStyle name="Calculation 2 5 4 4" xfId="5666" xr:uid="{00000000-0005-0000-0000-000024160000}"/>
    <cellStyle name="Calculation 2 5 4 4 2" xfId="5667" xr:uid="{00000000-0005-0000-0000-000025160000}"/>
    <cellStyle name="Calculation 2 5 4 4 3" xfId="5668" xr:uid="{00000000-0005-0000-0000-000026160000}"/>
    <cellStyle name="Calculation 2 5 4 5" xfId="5669" xr:uid="{00000000-0005-0000-0000-000027160000}"/>
    <cellStyle name="Calculation 2 5 4 5 2" xfId="5670" xr:uid="{00000000-0005-0000-0000-000028160000}"/>
    <cellStyle name="Calculation 2 5 4 5 3" xfId="5671" xr:uid="{00000000-0005-0000-0000-000029160000}"/>
    <cellStyle name="Calculation 2 5 4 6" xfId="5672" xr:uid="{00000000-0005-0000-0000-00002A160000}"/>
    <cellStyle name="Calculation 2 5 4 6 2" xfId="5673" xr:uid="{00000000-0005-0000-0000-00002B160000}"/>
    <cellStyle name="Calculation 2 5 4 6 3" xfId="5674" xr:uid="{00000000-0005-0000-0000-00002C160000}"/>
    <cellStyle name="Calculation 2 5 4 7" xfId="5675" xr:uid="{00000000-0005-0000-0000-00002D160000}"/>
    <cellStyle name="Calculation 2 5 4 8" xfId="5676" xr:uid="{00000000-0005-0000-0000-00002E160000}"/>
    <cellStyle name="Calculation 2 5 40" xfId="5677" xr:uid="{00000000-0005-0000-0000-00002F160000}"/>
    <cellStyle name="Calculation 2 5 41" xfId="5678" xr:uid="{00000000-0005-0000-0000-000030160000}"/>
    <cellStyle name="Calculation 2 5 5" xfId="5679" xr:uid="{00000000-0005-0000-0000-000031160000}"/>
    <cellStyle name="Calculation 2 5 5 2" xfId="5680" xr:uid="{00000000-0005-0000-0000-000032160000}"/>
    <cellStyle name="Calculation 2 5 5 2 2" xfId="5681" xr:uid="{00000000-0005-0000-0000-000033160000}"/>
    <cellStyle name="Calculation 2 5 5 2 3" xfId="5682" xr:uid="{00000000-0005-0000-0000-000034160000}"/>
    <cellStyle name="Calculation 2 5 5 2 4" xfId="5683" xr:uid="{00000000-0005-0000-0000-000035160000}"/>
    <cellStyle name="Calculation 2 5 5 2 5" xfId="5684" xr:uid="{00000000-0005-0000-0000-000036160000}"/>
    <cellStyle name="Calculation 2 5 5 2 6" xfId="5685" xr:uid="{00000000-0005-0000-0000-000037160000}"/>
    <cellStyle name="Calculation 2 5 5 3" xfId="5686" xr:uid="{00000000-0005-0000-0000-000038160000}"/>
    <cellStyle name="Calculation 2 5 5 3 2" xfId="5687" xr:uid="{00000000-0005-0000-0000-000039160000}"/>
    <cellStyle name="Calculation 2 5 5 3 3" xfId="5688" xr:uid="{00000000-0005-0000-0000-00003A160000}"/>
    <cellStyle name="Calculation 2 5 5 4" xfId="5689" xr:uid="{00000000-0005-0000-0000-00003B160000}"/>
    <cellStyle name="Calculation 2 5 5 4 2" xfId="5690" xr:uid="{00000000-0005-0000-0000-00003C160000}"/>
    <cellStyle name="Calculation 2 5 5 4 3" xfId="5691" xr:uid="{00000000-0005-0000-0000-00003D160000}"/>
    <cellStyle name="Calculation 2 5 5 5" xfId="5692" xr:uid="{00000000-0005-0000-0000-00003E160000}"/>
    <cellStyle name="Calculation 2 5 5 5 2" xfId="5693" xr:uid="{00000000-0005-0000-0000-00003F160000}"/>
    <cellStyle name="Calculation 2 5 5 5 3" xfId="5694" xr:uid="{00000000-0005-0000-0000-000040160000}"/>
    <cellStyle name="Calculation 2 5 5 6" xfId="5695" xr:uid="{00000000-0005-0000-0000-000041160000}"/>
    <cellStyle name="Calculation 2 5 5 6 2" xfId="5696" xr:uid="{00000000-0005-0000-0000-000042160000}"/>
    <cellStyle name="Calculation 2 5 5 6 3" xfId="5697" xr:uid="{00000000-0005-0000-0000-000043160000}"/>
    <cellStyle name="Calculation 2 5 5 7" xfId="5698" xr:uid="{00000000-0005-0000-0000-000044160000}"/>
    <cellStyle name="Calculation 2 5 5 8" xfId="5699" xr:uid="{00000000-0005-0000-0000-000045160000}"/>
    <cellStyle name="Calculation 2 5 6" xfId="5700" xr:uid="{00000000-0005-0000-0000-000046160000}"/>
    <cellStyle name="Calculation 2 5 6 2" xfId="5701" xr:uid="{00000000-0005-0000-0000-000047160000}"/>
    <cellStyle name="Calculation 2 5 6 2 2" xfId="5702" xr:uid="{00000000-0005-0000-0000-000048160000}"/>
    <cellStyle name="Calculation 2 5 6 2 3" xfId="5703" xr:uid="{00000000-0005-0000-0000-000049160000}"/>
    <cellStyle name="Calculation 2 5 6 2 4" xfId="5704" xr:uid="{00000000-0005-0000-0000-00004A160000}"/>
    <cellStyle name="Calculation 2 5 6 2 5" xfId="5705" xr:uid="{00000000-0005-0000-0000-00004B160000}"/>
    <cellStyle name="Calculation 2 5 6 2 6" xfId="5706" xr:uid="{00000000-0005-0000-0000-00004C160000}"/>
    <cellStyle name="Calculation 2 5 6 3" xfId="5707" xr:uid="{00000000-0005-0000-0000-00004D160000}"/>
    <cellStyle name="Calculation 2 5 6 3 2" xfId="5708" xr:uid="{00000000-0005-0000-0000-00004E160000}"/>
    <cellStyle name="Calculation 2 5 6 3 3" xfId="5709" xr:uid="{00000000-0005-0000-0000-00004F160000}"/>
    <cellStyle name="Calculation 2 5 6 4" xfId="5710" xr:uid="{00000000-0005-0000-0000-000050160000}"/>
    <cellStyle name="Calculation 2 5 6 4 2" xfId="5711" xr:uid="{00000000-0005-0000-0000-000051160000}"/>
    <cellStyle name="Calculation 2 5 6 4 3" xfId="5712" xr:uid="{00000000-0005-0000-0000-000052160000}"/>
    <cellStyle name="Calculation 2 5 6 5" xfId="5713" xr:uid="{00000000-0005-0000-0000-000053160000}"/>
    <cellStyle name="Calculation 2 5 6 5 2" xfId="5714" xr:uid="{00000000-0005-0000-0000-000054160000}"/>
    <cellStyle name="Calculation 2 5 6 5 3" xfId="5715" xr:uid="{00000000-0005-0000-0000-000055160000}"/>
    <cellStyle name="Calculation 2 5 6 6" xfId="5716" xr:uid="{00000000-0005-0000-0000-000056160000}"/>
    <cellStyle name="Calculation 2 5 6 6 2" xfId="5717" xr:uid="{00000000-0005-0000-0000-000057160000}"/>
    <cellStyle name="Calculation 2 5 6 6 3" xfId="5718" xr:uid="{00000000-0005-0000-0000-000058160000}"/>
    <cellStyle name="Calculation 2 5 6 7" xfId="5719" xr:uid="{00000000-0005-0000-0000-000059160000}"/>
    <cellStyle name="Calculation 2 5 6 8" xfId="5720" xr:uid="{00000000-0005-0000-0000-00005A160000}"/>
    <cellStyle name="Calculation 2 5 7" xfId="5721" xr:uid="{00000000-0005-0000-0000-00005B160000}"/>
    <cellStyle name="Calculation 2 5 7 2" xfId="5722" xr:uid="{00000000-0005-0000-0000-00005C160000}"/>
    <cellStyle name="Calculation 2 5 7 2 2" xfId="5723" xr:uid="{00000000-0005-0000-0000-00005D160000}"/>
    <cellStyle name="Calculation 2 5 7 2 3" xfId="5724" xr:uid="{00000000-0005-0000-0000-00005E160000}"/>
    <cellStyle name="Calculation 2 5 7 2 4" xfId="5725" xr:uid="{00000000-0005-0000-0000-00005F160000}"/>
    <cellStyle name="Calculation 2 5 7 2 5" xfId="5726" xr:uid="{00000000-0005-0000-0000-000060160000}"/>
    <cellStyle name="Calculation 2 5 7 2 6" xfId="5727" xr:uid="{00000000-0005-0000-0000-000061160000}"/>
    <cellStyle name="Calculation 2 5 7 3" xfId="5728" xr:uid="{00000000-0005-0000-0000-000062160000}"/>
    <cellStyle name="Calculation 2 5 7 3 2" xfId="5729" xr:uid="{00000000-0005-0000-0000-000063160000}"/>
    <cellStyle name="Calculation 2 5 7 3 3" xfId="5730" xr:uid="{00000000-0005-0000-0000-000064160000}"/>
    <cellStyle name="Calculation 2 5 7 4" xfId="5731" xr:uid="{00000000-0005-0000-0000-000065160000}"/>
    <cellStyle name="Calculation 2 5 7 4 2" xfId="5732" xr:uid="{00000000-0005-0000-0000-000066160000}"/>
    <cellStyle name="Calculation 2 5 7 4 3" xfId="5733" xr:uid="{00000000-0005-0000-0000-000067160000}"/>
    <cellStyle name="Calculation 2 5 7 5" xfId="5734" xr:uid="{00000000-0005-0000-0000-000068160000}"/>
    <cellStyle name="Calculation 2 5 7 5 2" xfId="5735" xr:uid="{00000000-0005-0000-0000-000069160000}"/>
    <cellStyle name="Calculation 2 5 7 5 3" xfId="5736" xr:uid="{00000000-0005-0000-0000-00006A160000}"/>
    <cellStyle name="Calculation 2 5 7 6" xfId="5737" xr:uid="{00000000-0005-0000-0000-00006B160000}"/>
    <cellStyle name="Calculation 2 5 7 6 2" xfId="5738" xr:uid="{00000000-0005-0000-0000-00006C160000}"/>
    <cellStyle name="Calculation 2 5 7 6 3" xfId="5739" xr:uid="{00000000-0005-0000-0000-00006D160000}"/>
    <cellStyle name="Calculation 2 5 7 7" xfId="5740" xr:uid="{00000000-0005-0000-0000-00006E160000}"/>
    <cellStyle name="Calculation 2 5 7 8" xfId="5741" xr:uid="{00000000-0005-0000-0000-00006F160000}"/>
    <cellStyle name="Calculation 2 5 8" xfId="5742" xr:uid="{00000000-0005-0000-0000-000070160000}"/>
    <cellStyle name="Calculation 2 5 8 2" xfId="5743" xr:uid="{00000000-0005-0000-0000-000071160000}"/>
    <cellStyle name="Calculation 2 5 8 2 2" xfId="5744" xr:uid="{00000000-0005-0000-0000-000072160000}"/>
    <cellStyle name="Calculation 2 5 8 2 3" xfId="5745" xr:uid="{00000000-0005-0000-0000-000073160000}"/>
    <cellStyle name="Calculation 2 5 8 2 4" xfId="5746" xr:uid="{00000000-0005-0000-0000-000074160000}"/>
    <cellStyle name="Calculation 2 5 8 2 5" xfId="5747" xr:uid="{00000000-0005-0000-0000-000075160000}"/>
    <cellStyle name="Calculation 2 5 8 2 6" xfId="5748" xr:uid="{00000000-0005-0000-0000-000076160000}"/>
    <cellStyle name="Calculation 2 5 8 3" xfId="5749" xr:uid="{00000000-0005-0000-0000-000077160000}"/>
    <cellStyle name="Calculation 2 5 8 3 2" xfId="5750" xr:uid="{00000000-0005-0000-0000-000078160000}"/>
    <cellStyle name="Calculation 2 5 8 3 3" xfId="5751" xr:uid="{00000000-0005-0000-0000-000079160000}"/>
    <cellStyle name="Calculation 2 5 8 4" xfId="5752" xr:uid="{00000000-0005-0000-0000-00007A160000}"/>
    <cellStyle name="Calculation 2 5 8 4 2" xfId="5753" xr:uid="{00000000-0005-0000-0000-00007B160000}"/>
    <cellStyle name="Calculation 2 5 8 4 3" xfId="5754" xr:uid="{00000000-0005-0000-0000-00007C160000}"/>
    <cellStyle name="Calculation 2 5 8 5" xfId="5755" xr:uid="{00000000-0005-0000-0000-00007D160000}"/>
    <cellStyle name="Calculation 2 5 8 5 2" xfId="5756" xr:uid="{00000000-0005-0000-0000-00007E160000}"/>
    <cellStyle name="Calculation 2 5 8 5 3" xfId="5757" xr:uid="{00000000-0005-0000-0000-00007F160000}"/>
    <cellStyle name="Calculation 2 5 8 6" xfId="5758" xr:uid="{00000000-0005-0000-0000-000080160000}"/>
    <cellStyle name="Calculation 2 5 8 6 2" xfId="5759" xr:uid="{00000000-0005-0000-0000-000081160000}"/>
    <cellStyle name="Calculation 2 5 8 6 3" xfId="5760" xr:uid="{00000000-0005-0000-0000-000082160000}"/>
    <cellStyle name="Calculation 2 5 8 7" xfId="5761" xr:uid="{00000000-0005-0000-0000-000083160000}"/>
    <cellStyle name="Calculation 2 5 8 8" xfId="5762" xr:uid="{00000000-0005-0000-0000-000084160000}"/>
    <cellStyle name="Calculation 2 5 9" xfId="5763" xr:uid="{00000000-0005-0000-0000-000085160000}"/>
    <cellStyle name="Calculation 2 5 9 2" xfId="5764" xr:uid="{00000000-0005-0000-0000-000086160000}"/>
    <cellStyle name="Calculation 2 5 9 2 2" xfId="5765" xr:uid="{00000000-0005-0000-0000-000087160000}"/>
    <cellStyle name="Calculation 2 5 9 2 3" xfId="5766" xr:uid="{00000000-0005-0000-0000-000088160000}"/>
    <cellStyle name="Calculation 2 5 9 2 4" xfId="5767" xr:uid="{00000000-0005-0000-0000-000089160000}"/>
    <cellStyle name="Calculation 2 5 9 2 5" xfId="5768" xr:uid="{00000000-0005-0000-0000-00008A160000}"/>
    <cellStyle name="Calculation 2 5 9 2 6" xfId="5769" xr:uid="{00000000-0005-0000-0000-00008B160000}"/>
    <cellStyle name="Calculation 2 5 9 3" xfId="5770" xr:uid="{00000000-0005-0000-0000-00008C160000}"/>
    <cellStyle name="Calculation 2 5 9 3 2" xfId="5771" xr:uid="{00000000-0005-0000-0000-00008D160000}"/>
    <cellStyle name="Calculation 2 5 9 3 3" xfId="5772" xr:uid="{00000000-0005-0000-0000-00008E160000}"/>
    <cellStyle name="Calculation 2 5 9 4" xfId="5773" xr:uid="{00000000-0005-0000-0000-00008F160000}"/>
    <cellStyle name="Calculation 2 5 9 4 2" xfId="5774" xr:uid="{00000000-0005-0000-0000-000090160000}"/>
    <cellStyle name="Calculation 2 5 9 4 3" xfId="5775" xr:uid="{00000000-0005-0000-0000-000091160000}"/>
    <cellStyle name="Calculation 2 5 9 5" xfId="5776" xr:uid="{00000000-0005-0000-0000-000092160000}"/>
    <cellStyle name="Calculation 2 5 9 5 2" xfId="5777" xr:uid="{00000000-0005-0000-0000-000093160000}"/>
    <cellStyle name="Calculation 2 5 9 5 3" xfId="5778" xr:uid="{00000000-0005-0000-0000-000094160000}"/>
    <cellStyle name="Calculation 2 5 9 6" xfId="5779" xr:uid="{00000000-0005-0000-0000-000095160000}"/>
    <cellStyle name="Calculation 2 5 9 6 2" xfId="5780" xr:uid="{00000000-0005-0000-0000-000096160000}"/>
    <cellStyle name="Calculation 2 5 9 6 3" xfId="5781" xr:uid="{00000000-0005-0000-0000-000097160000}"/>
    <cellStyle name="Calculation 2 5 9 7" xfId="5782" xr:uid="{00000000-0005-0000-0000-000098160000}"/>
    <cellStyle name="Calculation 2 5 9 8" xfId="5783" xr:uid="{00000000-0005-0000-0000-000099160000}"/>
    <cellStyle name="Calculation 2 6" xfId="5784" xr:uid="{00000000-0005-0000-0000-00009A160000}"/>
    <cellStyle name="Calculation 2 6 2" xfId="5785" xr:uid="{00000000-0005-0000-0000-00009B160000}"/>
    <cellStyle name="Calculation 2 6 2 2" xfId="5786" xr:uid="{00000000-0005-0000-0000-00009C160000}"/>
    <cellStyle name="Calculation 2 6 2 3" xfId="5787" xr:uid="{00000000-0005-0000-0000-00009D160000}"/>
    <cellStyle name="Calculation 2 6 2 4" xfId="5788" xr:uid="{00000000-0005-0000-0000-00009E160000}"/>
    <cellStyle name="Calculation 2 6 2 5" xfId="5789" xr:uid="{00000000-0005-0000-0000-00009F160000}"/>
    <cellStyle name="Calculation 2 6 2 6" xfId="5790" xr:uid="{00000000-0005-0000-0000-0000A0160000}"/>
    <cellStyle name="Calculation 2 6 3" xfId="5791" xr:uid="{00000000-0005-0000-0000-0000A1160000}"/>
    <cellStyle name="Calculation 2 6 3 2" xfId="5792" xr:uid="{00000000-0005-0000-0000-0000A2160000}"/>
    <cellStyle name="Calculation 2 6 3 3" xfId="5793" xr:uid="{00000000-0005-0000-0000-0000A3160000}"/>
    <cellStyle name="Calculation 2 6 4" xfId="5794" xr:uid="{00000000-0005-0000-0000-0000A4160000}"/>
    <cellStyle name="Calculation 2 6 4 2" xfId="5795" xr:uid="{00000000-0005-0000-0000-0000A5160000}"/>
    <cellStyle name="Calculation 2 6 4 3" xfId="5796" xr:uid="{00000000-0005-0000-0000-0000A6160000}"/>
    <cellStyle name="Calculation 2 6 5" xfId="5797" xr:uid="{00000000-0005-0000-0000-0000A7160000}"/>
    <cellStyle name="Calculation 2 6 5 2" xfId="5798" xr:uid="{00000000-0005-0000-0000-0000A8160000}"/>
    <cellStyle name="Calculation 2 6 5 3" xfId="5799" xr:uid="{00000000-0005-0000-0000-0000A9160000}"/>
    <cellStyle name="Calculation 2 6 6" xfId="5800" xr:uid="{00000000-0005-0000-0000-0000AA160000}"/>
    <cellStyle name="Calculation 2 6 6 2" xfId="5801" xr:uid="{00000000-0005-0000-0000-0000AB160000}"/>
    <cellStyle name="Calculation 2 6 6 3" xfId="5802" xr:uid="{00000000-0005-0000-0000-0000AC160000}"/>
    <cellStyle name="Calculation 2 6 7" xfId="5803" xr:uid="{00000000-0005-0000-0000-0000AD160000}"/>
    <cellStyle name="Calculation 2 6 8" xfId="5804" xr:uid="{00000000-0005-0000-0000-0000AE160000}"/>
    <cellStyle name="Calculation 2 7" xfId="5805" xr:uid="{00000000-0005-0000-0000-0000AF160000}"/>
    <cellStyle name="Calculation 2 7 2" xfId="5806" xr:uid="{00000000-0005-0000-0000-0000B0160000}"/>
    <cellStyle name="Calculation 2 7 2 2" xfId="5807" xr:uid="{00000000-0005-0000-0000-0000B1160000}"/>
    <cellStyle name="Calculation 2 7 2 3" xfId="5808" xr:uid="{00000000-0005-0000-0000-0000B2160000}"/>
    <cellStyle name="Calculation 2 7 2 4" xfId="5809" xr:uid="{00000000-0005-0000-0000-0000B3160000}"/>
    <cellStyle name="Calculation 2 7 2 5" xfId="5810" xr:uid="{00000000-0005-0000-0000-0000B4160000}"/>
    <cellStyle name="Calculation 2 7 2 6" xfId="5811" xr:uid="{00000000-0005-0000-0000-0000B5160000}"/>
    <cellStyle name="Calculation 2 7 3" xfId="5812" xr:uid="{00000000-0005-0000-0000-0000B6160000}"/>
    <cellStyle name="Calculation 2 7 3 2" xfId="5813" xr:uid="{00000000-0005-0000-0000-0000B7160000}"/>
    <cellStyle name="Calculation 2 7 3 3" xfId="5814" xr:uid="{00000000-0005-0000-0000-0000B8160000}"/>
    <cellStyle name="Calculation 2 7 4" xfId="5815" xr:uid="{00000000-0005-0000-0000-0000B9160000}"/>
    <cellStyle name="Calculation 2 7 4 2" xfId="5816" xr:uid="{00000000-0005-0000-0000-0000BA160000}"/>
    <cellStyle name="Calculation 2 7 4 3" xfId="5817" xr:uid="{00000000-0005-0000-0000-0000BB160000}"/>
    <cellStyle name="Calculation 2 7 5" xfId="5818" xr:uid="{00000000-0005-0000-0000-0000BC160000}"/>
    <cellStyle name="Calculation 2 7 5 2" xfId="5819" xr:uid="{00000000-0005-0000-0000-0000BD160000}"/>
    <cellStyle name="Calculation 2 7 5 3" xfId="5820" xr:uid="{00000000-0005-0000-0000-0000BE160000}"/>
    <cellStyle name="Calculation 2 7 6" xfId="5821" xr:uid="{00000000-0005-0000-0000-0000BF160000}"/>
    <cellStyle name="Calculation 2 7 6 2" xfId="5822" xr:uid="{00000000-0005-0000-0000-0000C0160000}"/>
    <cellStyle name="Calculation 2 7 6 3" xfId="5823" xr:uid="{00000000-0005-0000-0000-0000C1160000}"/>
    <cellStyle name="Calculation 2 7 7" xfId="5824" xr:uid="{00000000-0005-0000-0000-0000C2160000}"/>
    <cellStyle name="Calculation 2 7 8" xfId="5825" xr:uid="{00000000-0005-0000-0000-0000C3160000}"/>
    <cellStyle name="Calculation 2 8" xfId="5826" xr:uid="{00000000-0005-0000-0000-0000C4160000}"/>
    <cellStyle name="Calculation 2 8 2" xfId="5827" xr:uid="{00000000-0005-0000-0000-0000C5160000}"/>
    <cellStyle name="Calculation 2 8 2 2" xfId="5828" xr:uid="{00000000-0005-0000-0000-0000C6160000}"/>
    <cellStyle name="Calculation 2 8 2 3" xfId="5829" xr:uid="{00000000-0005-0000-0000-0000C7160000}"/>
    <cellStyle name="Calculation 2 8 2 4" xfId="5830" xr:uid="{00000000-0005-0000-0000-0000C8160000}"/>
    <cellStyle name="Calculation 2 8 2 5" xfId="5831" xr:uid="{00000000-0005-0000-0000-0000C9160000}"/>
    <cellStyle name="Calculation 2 8 2 6" xfId="5832" xr:uid="{00000000-0005-0000-0000-0000CA160000}"/>
    <cellStyle name="Calculation 2 8 3" xfId="5833" xr:uid="{00000000-0005-0000-0000-0000CB160000}"/>
    <cellStyle name="Calculation 2 8 3 2" xfId="5834" xr:uid="{00000000-0005-0000-0000-0000CC160000}"/>
    <cellStyle name="Calculation 2 8 3 3" xfId="5835" xr:uid="{00000000-0005-0000-0000-0000CD160000}"/>
    <cellStyle name="Calculation 2 8 4" xfId="5836" xr:uid="{00000000-0005-0000-0000-0000CE160000}"/>
    <cellStyle name="Calculation 2 8 4 2" xfId="5837" xr:uid="{00000000-0005-0000-0000-0000CF160000}"/>
    <cellStyle name="Calculation 2 8 4 3" xfId="5838" xr:uid="{00000000-0005-0000-0000-0000D0160000}"/>
    <cellStyle name="Calculation 2 8 5" xfId="5839" xr:uid="{00000000-0005-0000-0000-0000D1160000}"/>
    <cellStyle name="Calculation 2 8 5 2" xfId="5840" xr:uid="{00000000-0005-0000-0000-0000D2160000}"/>
    <cellStyle name="Calculation 2 8 5 3" xfId="5841" xr:uid="{00000000-0005-0000-0000-0000D3160000}"/>
    <cellStyle name="Calculation 2 8 6" xfId="5842" xr:uid="{00000000-0005-0000-0000-0000D4160000}"/>
    <cellStyle name="Calculation 2 8 6 2" xfId="5843" xr:uid="{00000000-0005-0000-0000-0000D5160000}"/>
    <cellStyle name="Calculation 2 8 6 3" xfId="5844" xr:uid="{00000000-0005-0000-0000-0000D6160000}"/>
    <cellStyle name="Calculation 2 8 7" xfId="5845" xr:uid="{00000000-0005-0000-0000-0000D7160000}"/>
    <cellStyle name="Calculation 2 8 8" xfId="5846" xr:uid="{00000000-0005-0000-0000-0000D8160000}"/>
    <cellStyle name="Calculation 2 9" xfId="5847" xr:uid="{00000000-0005-0000-0000-0000D9160000}"/>
    <cellStyle name="Calculation 2 9 2" xfId="5848" xr:uid="{00000000-0005-0000-0000-0000DA160000}"/>
    <cellStyle name="Calculation 2 9 2 2" xfId="5849" xr:uid="{00000000-0005-0000-0000-0000DB160000}"/>
    <cellStyle name="Calculation 2 9 2 3" xfId="5850" xr:uid="{00000000-0005-0000-0000-0000DC160000}"/>
    <cellStyle name="Calculation 2 9 2 4" xfId="5851" xr:uid="{00000000-0005-0000-0000-0000DD160000}"/>
    <cellStyle name="Calculation 2 9 2 5" xfId="5852" xr:uid="{00000000-0005-0000-0000-0000DE160000}"/>
    <cellStyle name="Calculation 2 9 2 6" xfId="5853" xr:uid="{00000000-0005-0000-0000-0000DF160000}"/>
    <cellStyle name="Calculation 2 9 3" xfId="5854" xr:uid="{00000000-0005-0000-0000-0000E0160000}"/>
    <cellStyle name="Calculation 2 9 3 2" xfId="5855" xr:uid="{00000000-0005-0000-0000-0000E1160000}"/>
    <cellStyle name="Calculation 2 9 3 3" xfId="5856" xr:uid="{00000000-0005-0000-0000-0000E2160000}"/>
    <cellStyle name="Calculation 2 9 4" xfId="5857" xr:uid="{00000000-0005-0000-0000-0000E3160000}"/>
    <cellStyle name="Calculation 2 9 4 2" xfId="5858" xr:uid="{00000000-0005-0000-0000-0000E4160000}"/>
    <cellStyle name="Calculation 2 9 4 3" xfId="5859" xr:uid="{00000000-0005-0000-0000-0000E5160000}"/>
    <cellStyle name="Calculation 2 9 5" xfId="5860" xr:uid="{00000000-0005-0000-0000-0000E6160000}"/>
    <cellStyle name="Calculation 2 9 5 2" xfId="5861" xr:uid="{00000000-0005-0000-0000-0000E7160000}"/>
    <cellStyle name="Calculation 2 9 5 3" xfId="5862" xr:uid="{00000000-0005-0000-0000-0000E8160000}"/>
    <cellStyle name="Calculation 2 9 6" xfId="5863" xr:uid="{00000000-0005-0000-0000-0000E9160000}"/>
    <cellStyle name="Calculation 2 9 6 2" xfId="5864" xr:uid="{00000000-0005-0000-0000-0000EA160000}"/>
    <cellStyle name="Calculation 2 9 6 3" xfId="5865" xr:uid="{00000000-0005-0000-0000-0000EB160000}"/>
    <cellStyle name="Calculation 2 9 7" xfId="5866" xr:uid="{00000000-0005-0000-0000-0000EC160000}"/>
    <cellStyle name="Calculation 2 9 8" xfId="5867" xr:uid="{00000000-0005-0000-0000-0000ED160000}"/>
    <cellStyle name="Calculation 3" xfId="5868" xr:uid="{00000000-0005-0000-0000-0000EE160000}"/>
    <cellStyle name="Calculation 3 10" xfId="5869" xr:uid="{00000000-0005-0000-0000-0000EF160000}"/>
    <cellStyle name="Calculation 3 10 2" xfId="5870" xr:uid="{00000000-0005-0000-0000-0000F0160000}"/>
    <cellStyle name="Calculation 3 10 2 2" xfId="5871" xr:uid="{00000000-0005-0000-0000-0000F1160000}"/>
    <cellStyle name="Calculation 3 10 2 3" xfId="5872" xr:uid="{00000000-0005-0000-0000-0000F2160000}"/>
    <cellStyle name="Calculation 3 10 2 4" xfId="5873" xr:uid="{00000000-0005-0000-0000-0000F3160000}"/>
    <cellStyle name="Calculation 3 10 2 5" xfId="5874" xr:uid="{00000000-0005-0000-0000-0000F4160000}"/>
    <cellStyle name="Calculation 3 10 2 6" xfId="5875" xr:uid="{00000000-0005-0000-0000-0000F5160000}"/>
    <cellStyle name="Calculation 3 10 3" xfId="5876" xr:uid="{00000000-0005-0000-0000-0000F6160000}"/>
    <cellStyle name="Calculation 3 10 3 2" xfId="5877" xr:uid="{00000000-0005-0000-0000-0000F7160000}"/>
    <cellStyle name="Calculation 3 10 3 3" xfId="5878" xr:uid="{00000000-0005-0000-0000-0000F8160000}"/>
    <cellStyle name="Calculation 3 10 4" xfId="5879" xr:uid="{00000000-0005-0000-0000-0000F9160000}"/>
    <cellStyle name="Calculation 3 10 4 2" xfId="5880" xr:uid="{00000000-0005-0000-0000-0000FA160000}"/>
    <cellStyle name="Calculation 3 10 4 3" xfId="5881" xr:uid="{00000000-0005-0000-0000-0000FB160000}"/>
    <cellStyle name="Calculation 3 10 5" xfId="5882" xr:uid="{00000000-0005-0000-0000-0000FC160000}"/>
    <cellStyle name="Calculation 3 10 5 2" xfId="5883" xr:uid="{00000000-0005-0000-0000-0000FD160000}"/>
    <cellStyle name="Calculation 3 10 5 3" xfId="5884" xr:uid="{00000000-0005-0000-0000-0000FE160000}"/>
    <cellStyle name="Calculation 3 10 6" xfId="5885" xr:uid="{00000000-0005-0000-0000-0000FF160000}"/>
    <cellStyle name="Calculation 3 10 6 2" xfId="5886" xr:uid="{00000000-0005-0000-0000-000000170000}"/>
    <cellStyle name="Calculation 3 10 6 3" xfId="5887" xr:uid="{00000000-0005-0000-0000-000001170000}"/>
    <cellStyle name="Calculation 3 10 7" xfId="5888" xr:uid="{00000000-0005-0000-0000-000002170000}"/>
    <cellStyle name="Calculation 3 10 8" xfId="5889" xr:uid="{00000000-0005-0000-0000-000003170000}"/>
    <cellStyle name="Calculation 3 11" xfId="5890" xr:uid="{00000000-0005-0000-0000-000004170000}"/>
    <cellStyle name="Calculation 3 11 2" xfId="5891" xr:uid="{00000000-0005-0000-0000-000005170000}"/>
    <cellStyle name="Calculation 3 11 2 2" xfId="5892" xr:uid="{00000000-0005-0000-0000-000006170000}"/>
    <cellStyle name="Calculation 3 11 2 3" xfId="5893" xr:uid="{00000000-0005-0000-0000-000007170000}"/>
    <cellStyle name="Calculation 3 11 2 4" xfId="5894" xr:uid="{00000000-0005-0000-0000-000008170000}"/>
    <cellStyle name="Calculation 3 11 2 5" xfId="5895" xr:uid="{00000000-0005-0000-0000-000009170000}"/>
    <cellStyle name="Calculation 3 11 2 6" xfId="5896" xr:uid="{00000000-0005-0000-0000-00000A170000}"/>
    <cellStyle name="Calculation 3 11 3" xfId="5897" xr:uid="{00000000-0005-0000-0000-00000B170000}"/>
    <cellStyle name="Calculation 3 11 3 2" xfId="5898" xr:uid="{00000000-0005-0000-0000-00000C170000}"/>
    <cellStyle name="Calculation 3 11 3 3" xfId="5899" xr:uid="{00000000-0005-0000-0000-00000D170000}"/>
    <cellStyle name="Calculation 3 11 4" xfId="5900" xr:uid="{00000000-0005-0000-0000-00000E170000}"/>
    <cellStyle name="Calculation 3 11 4 2" xfId="5901" xr:uid="{00000000-0005-0000-0000-00000F170000}"/>
    <cellStyle name="Calculation 3 11 4 3" xfId="5902" xr:uid="{00000000-0005-0000-0000-000010170000}"/>
    <cellStyle name="Calculation 3 11 5" xfId="5903" xr:uid="{00000000-0005-0000-0000-000011170000}"/>
    <cellStyle name="Calculation 3 11 5 2" xfId="5904" xr:uid="{00000000-0005-0000-0000-000012170000}"/>
    <cellStyle name="Calculation 3 11 5 3" xfId="5905" xr:uid="{00000000-0005-0000-0000-000013170000}"/>
    <cellStyle name="Calculation 3 11 6" xfId="5906" xr:uid="{00000000-0005-0000-0000-000014170000}"/>
    <cellStyle name="Calculation 3 11 6 2" xfId="5907" xr:uid="{00000000-0005-0000-0000-000015170000}"/>
    <cellStyle name="Calculation 3 11 6 3" xfId="5908" xr:uid="{00000000-0005-0000-0000-000016170000}"/>
    <cellStyle name="Calculation 3 11 7" xfId="5909" xr:uid="{00000000-0005-0000-0000-000017170000}"/>
    <cellStyle name="Calculation 3 11 8" xfId="5910" xr:uid="{00000000-0005-0000-0000-000018170000}"/>
    <cellStyle name="Calculation 3 12" xfId="5911" xr:uid="{00000000-0005-0000-0000-000019170000}"/>
    <cellStyle name="Calculation 3 12 2" xfId="5912" xr:uid="{00000000-0005-0000-0000-00001A170000}"/>
    <cellStyle name="Calculation 3 12 2 2" xfId="5913" xr:uid="{00000000-0005-0000-0000-00001B170000}"/>
    <cellStyle name="Calculation 3 12 2 3" xfId="5914" xr:uid="{00000000-0005-0000-0000-00001C170000}"/>
    <cellStyle name="Calculation 3 12 2 4" xfId="5915" xr:uid="{00000000-0005-0000-0000-00001D170000}"/>
    <cellStyle name="Calculation 3 12 2 5" xfId="5916" xr:uid="{00000000-0005-0000-0000-00001E170000}"/>
    <cellStyle name="Calculation 3 12 2 6" xfId="5917" xr:uid="{00000000-0005-0000-0000-00001F170000}"/>
    <cellStyle name="Calculation 3 12 3" xfId="5918" xr:uid="{00000000-0005-0000-0000-000020170000}"/>
    <cellStyle name="Calculation 3 12 3 2" xfId="5919" xr:uid="{00000000-0005-0000-0000-000021170000}"/>
    <cellStyle name="Calculation 3 12 3 3" xfId="5920" xr:uid="{00000000-0005-0000-0000-000022170000}"/>
    <cellStyle name="Calculation 3 12 4" xfId="5921" xr:uid="{00000000-0005-0000-0000-000023170000}"/>
    <cellStyle name="Calculation 3 12 4 2" xfId="5922" xr:uid="{00000000-0005-0000-0000-000024170000}"/>
    <cellStyle name="Calculation 3 12 4 3" xfId="5923" xr:uid="{00000000-0005-0000-0000-000025170000}"/>
    <cellStyle name="Calculation 3 12 5" xfId="5924" xr:uid="{00000000-0005-0000-0000-000026170000}"/>
    <cellStyle name="Calculation 3 12 5 2" xfId="5925" xr:uid="{00000000-0005-0000-0000-000027170000}"/>
    <cellStyle name="Calculation 3 12 5 3" xfId="5926" xr:uid="{00000000-0005-0000-0000-000028170000}"/>
    <cellStyle name="Calculation 3 12 6" xfId="5927" xr:uid="{00000000-0005-0000-0000-000029170000}"/>
    <cellStyle name="Calculation 3 12 6 2" xfId="5928" xr:uid="{00000000-0005-0000-0000-00002A170000}"/>
    <cellStyle name="Calculation 3 12 6 3" xfId="5929" xr:uid="{00000000-0005-0000-0000-00002B170000}"/>
    <cellStyle name="Calculation 3 12 7" xfId="5930" xr:uid="{00000000-0005-0000-0000-00002C170000}"/>
    <cellStyle name="Calculation 3 12 8" xfId="5931" xr:uid="{00000000-0005-0000-0000-00002D170000}"/>
    <cellStyle name="Calculation 3 13" xfId="5932" xr:uid="{00000000-0005-0000-0000-00002E170000}"/>
    <cellStyle name="Calculation 3 13 2" xfId="5933" xr:uid="{00000000-0005-0000-0000-00002F170000}"/>
    <cellStyle name="Calculation 3 13 2 2" xfId="5934" xr:uid="{00000000-0005-0000-0000-000030170000}"/>
    <cellStyle name="Calculation 3 13 2 3" xfId="5935" xr:uid="{00000000-0005-0000-0000-000031170000}"/>
    <cellStyle name="Calculation 3 13 2 4" xfId="5936" xr:uid="{00000000-0005-0000-0000-000032170000}"/>
    <cellStyle name="Calculation 3 13 2 5" xfId="5937" xr:uid="{00000000-0005-0000-0000-000033170000}"/>
    <cellStyle name="Calculation 3 13 2 6" xfId="5938" xr:uid="{00000000-0005-0000-0000-000034170000}"/>
    <cellStyle name="Calculation 3 13 3" xfId="5939" xr:uid="{00000000-0005-0000-0000-000035170000}"/>
    <cellStyle name="Calculation 3 13 3 2" xfId="5940" xr:uid="{00000000-0005-0000-0000-000036170000}"/>
    <cellStyle name="Calculation 3 13 3 3" xfId="5941" xr:uid="{00000000-0005-0000-0000-000037170000}"/>
    <cellStyle name="Calculation 3 13 4" xfId="5942" xr:uid="{00000000-0005-0000-0000-000038170000}"/>
    <cellStyle name="Calculation 3 13 4 2" xfId="5943" xr:uid="{00000000-0005-0000-0000-000039170000}"/>
    <cellStyle name="Calculation 3 13 4 3" xfId="5944" xr:uid="{00000000-0005-0000-0000-00003A170000}"/>
    <cellStyle name="Calculation 3 13 5" xfId="5945" xr:uid="{00000000-0005-0000-0000-00003B170000}"/>
    <cellStyle name="Calculation 3 13 5 2" xfId="5946" xr:uid="{00000000-0005-0000-0000-00003C170000}"/>
    <cellStyle name="Calculation 3 13 5 3" xfId="5947" xr:uid="{00000000-0005-0000-0000-00003D170000}"/>
    <cellStyle name="Calculation 3 13 6" xfId="5948" xr:uid="{00000000-0005-0000-0000-00003E170000}"/>
    <cellStyle name="Calculation 3 13 6 2" xfId="5949" xr:uid="{00000000-0005-0000-0000-00003F170000}"/>
    <cellStyle name="Calculation 3 13 6 3" xfId="5950" xr:uid="{00000000-0005-0000-0000-000040170000}"/>
    <cellStyle name="Calculation 3 13 7" xfId="5951" xr:uid="{00000000-0005-0000-0000-000041170000}"/>
    <cellStyle name="Calculation 3 13 8" xfId="5952" xr:uid="{00000000-0005-0000-0000-000042170000}"/>
    <cellStyle name="Calculation 3 14" xfId="5953" xr:uid="{00000000-0005-0000-0000-000043170000}"/>
    <cellStyle name="Calculation 3 14 2" xfId="5954" xr:uid="{00000000-0005-0000-0000-000044170000}"/>
    <cellStyle name="Calculation 3 14 2 2" xfId="5955" xr:uid="{00000000-0005-0000-0000-000045170000}"/>
    <cellStyle name="Calculation 3 14 2 3" xfId="5956" xr:uid="{00000000-0005-0000-0000-000046170000}"/>
    <cellStyle name="Calculation 3 14 2 4" xfId="5957" xr:uid="{00000000-0005-0000-0000-000047170000}"/>
    <cellStyle name="Calculation 3 14 2 5" xfId="5958" xr:uid="{00000000-0005-0000-0000-000048170000}"/>
    <cellStyle name="Calculation 3 14 2 6" xfId="5959" xr:uid="{00000000-0005-0000-0000-000049170000}"/>
    <cellStyle name="Calculation 3 14 3" xfId="5960" xr:uid="{00000000-0005-0000-0000-00004A170000}"/>
    <cellStyle name="Calculation 3 14 3 2" xfId="5961" xr:uid="{00000000-0005-0000-0000-00004B170000}"/>
    <cellStyle name="Calculation 3 14 3 3" xfId="5962" xr:uid="{00000000-0005-0000-0000-00004C170000}"/>
    <cellStyle name="Calculation 3 14 4" xfId="5963" xr:uid="{00000000-0005-0000-0000-00004D170000}"/>
    <cellStyle name="Calculation 3 14 4 2" xfId="5964" xr:uid="{00000000-0005-0000-0000-00004E170000}"/>
    <cellStyle name="Calculation 3 14 4 3" xfId="5965" xr:uid="{00000000-0005-0000-0000-00004F170000}"/>
    <cellStyle name="Calculation 3 14 5" xfId="5966" xr:uid="{00000000-0005-0000-0000-000050170000}"/>
    <cellStyle name="Calculation 3 14 5 2" xfId="5967" xr:uid="{00000000-0005-0000-0000-000051170000}"/>
    <cellStyle name="Calculation 3 14 5 3" xfId="5968" xr:uid="{00000000-0005-0000-0000-000052170000}"/>
    <cellStyle name="Calculation 3 14 6" xfId="5969" xr:uid="{00000000-0005-0000-0000-000053170000}"/>
    <cellStyle name="Calculation 3 14 6 2" xfId="5970" xr:uid="{00000000-0005-0000-0000-000054170000}"/>
    <cellStyle name="Calculation 3 14 6 3" xfId="5971" xr:uid="{00000000-0005-0000-0000-000055170000}"/>
    <cellStyle name="Calculation 3 14 7" xfId="5972" xr:uid="{00000000-0005-0000-0000-000056170000}"/>
    <cellStyle name="Calculation 3 14 8" xfId="5973" xr:uid="{00000000-0005-0000-0000-000057170000}"/>
    <cellStyle name="Calculation 3 15" xfId="5974" xr:uid="{00000000-0005-0000-0000-000058170000}"/>
    <cellStyle name="Calculation 3 15 2" xfId="5975" xr:uid="{00000000-0005-0000-0000-000059170000}"/>
    <cellStyle name="Calculation 3 15 2 2" xfId="5976" xr:uid="{00000000-0005-0000-0000-00005A170000}"/>
    <cellStyle name="Calculation 3 15 2 3" xfId="5977" xr:uid="{00000000-0005-0000-0000-00005B170000}"/>
    <cellStyle name="Calculation 3 15 2 4" xfId="5978" xr:uid="{00000000-0005-0000-0000-00005C170000}"/>
    <cellStyle name="Calculation 3 15 2 5" xfId="5979" xr:uid="{00000000-0005-0000-0000-00005D170000}"/>
    <cellStyle name="Calculation 3 15 2 6" xfId="5980" xr:uid="{00000000-0005-0000-0000-00005E170000}"/>
    <cellStyle name="Calculation 3 15 3" xfId="5981" xr:uid="{00000000-0005-0000-0000-00005F170000}"/>
    <cellStyle name="Calculation 3 15 3 2" xfId="5982" xr:uid="{00000000-0005-0000-0000-000060170000}"/>
    <cellStyle name="Calculation 3 15 3 3" xfId="5983" xr:uid="{00000000-0005-0000-0000-000061170000}"/>
    <cellStyle name="Calculation 3 15 4" xfId="5984" xr:uid="{00000000-0005-0000-0000-000062170000}"/>
    <cellStyle name="Calculation 3 15 4 2" xfId="5985" xr:uid="{00000000-0005-0000-0000-000063170000}"/>
    <cellStyle name="Calculation 3 15 4 3" xfId="5986" xr:uid="{00000000-0005-0000-0000-000064170000}"/>
    <cellStyle name="Calculation 3 15 5" xfId="5987" xr:uid="{00000000-0005-0000-0000-000065170000}"/>
    <cellStyle name="Calculation 3 15 5 2" xfId="5988" xr:uid="{00000000-0005-0000-0000-000066170000}"/>
    <cellStyle name="Calculation 3 15 5 3" xfId="5989" xr:uid="{00000000-0005-0000-0000-000067170000}"/>
    <cellStyle name="Calculation 3 15 6" xfId="5990" xr:uid="{00000000-0005-0000-0000-000068170000}"/>
    <cellStyle name="Calculation 3 15 6 2" xfId="5991" xr:uid="{00000000-0005-0000-0000-000069170000}"/>
    <cellStyle name="Calculation 3 15 6 3" xfId="5992" xr:uid="{00000000-0005-0000-0000-00006A170000}"/>
    <cellStyle name="Calculation 3 15 7" xfId="5993" xr:uid="{00000000-0005-0000-0000-00006B170000}"/>
    <cellStyle name="Calculation 3 15 8" xfId="5994" xr:uid="{00000000-0005-0000-0000-00006C170000}"/>
    <cellStyle name="Calculation 3 16" xfId="5995" xr:uid="{00000000-0005-0000-0000-00006D170000}"/>
    <cellStyle name="Calculation 3 16 2" xfId="5996" xr:uid="{00000000-0005-0000-0000-00006E170000}"/>
    <cellStyle name="Calculation 3 16 2 2" xfId="5997" xr:uid="{00000000-0005-0000-0000-00006F170000}"/>
    <cellStyle name="Calculation 3 16 2 3" xfId="5998" xr:uid="{00000000-0005-0000-0000-000070170000}"/>
    <cellStyle name="Calculation 3 16 2 4" xfId="5999" xr:uid="{00000000-0005-0000-0000-000071170000}"/>
    <cellStyle name="Calculation 3 16 2 5" xfId="6000" xr:uid="{00000000-0005-0000-0000-000072170000}"/>
    <cellStyle name="Calculation 3 16 2 6" xfId="6001" xr:uid="{00000000-0005-0000-0000-000073170000}"/>
    <cellStyle name="Calculation 3 16 3" xfId="6002" xr:uid="{00000000-0005-0000-0000-000074170000}"/>
    <cellStyle name="Calculation 3 16 3 2" xfId="6003" xr:uid="{00000000-0005-0000-0000-000075170000}"/>
    <cellStyle name="Calculation 3 16 3 3" xfId="6004" xr:uid="{00000000-0005-0000-0000-000076170000}"/>
    <cellStyle name="Calculation 3 16 4" xfId="6005" xr:uid="{00000000-0005-0000-0000-000077170000}"/>
    <cellStyle name="Calculation 3 16 4 2" xfId="6006" xr:uid="{00000000-0005-0000-0000-000078170000}"/>
    <cellStyle name="Calculation 3 16 4 3" xfId="6007" xr:uid="{00000000-0005-0000-0000-000079170000}"/>
    <cellStyle name="Calculation 3 16 5" xfId="6008" xr:uid="{00000000-0005-0000-0000-00007A170000}"/>
    <cellStyle name="Calculation 3 16 5 2" xfId="6009" xr:uid="{00000000-0005-0000-0000-00007B170000}"/>
    <cellStyle name="Calculation 3 16 5 3" xfId="6010" xr:uid="{00000000-0005-0000-0000-00007C170000}"/>
    <cellStyle name="Calculation 3 16 6" xfId="6011" xr:uid="{00000000-0005-0000-0000-00007D170000}"/>
    <cellStyle name="Calculation 3 16 6 2" xfId="6012" xr:uid="{00000000-0005-0000-0000-00007E170000}"/>
    <cellStyle name="Calculation 3 16 6 3" xfId="6013" xr:uid="{00000000-0005-0000-0000-00007F170000}"/>
    <cellStyle name="Calculation 3 16 7" xfId="6014" xr:uid="{00000000-0005-0000-0000-000080170000}"/>
    <cellStyle name="Calculation 3 16 8" xfId="6015" xr:uid="{00000000-0005-0000-0000-000081170000}"/>
    <cellStyle name="Calculation 3 17" xfId="6016" xr:uid="{00000000-0005-0000-0000-000082170000}"/>
    <cellStyle name="Calculation 3 17 2" xfId="6017" xr:uid="{00000000-0005-0000-0000-000083170000}"/>
    <cellStyle name="Calculation 3 17 2 2" xfId="6018" xr:uid="{00000000-0005-0000-0000-000084170000}"/>
    <cellStyle name="Calculation 3 17 2 3" xfId="6019" xr:uid="{00000000-0005-0000-0000-000085170000}"/>
    <cellStyle name="Calculation 3 17 2 4" xfId="6020" xr:uid="{00000000-0005-0000-0000-000086170000}"/>
    <cellStyle name="Calculation 3 17 2 5" xfId="6021" xr:uid="{00000000-0005-0000-0000-000087170000}"/>
    <cellStyle name="Calculation 3 17 2 6" xfId="6022" xr:uid="{00000000-0005-0000-0000-000088170000}"/>
    <cellStyle name="Calculation 3 17 3" xfId="6023" xr:uid="{00000000-0005-0000-0000-000089170000}"/>
    <cellStyle name="Calculation 3 17 3 2" xfId="6024" xr:uid="{00000000-0005-0000-0000-00008A170000}"/>
    <cellStyle name="Calculation 3 17 3 3" xfId="6025" xr:uid="{00000000-0005-0000-0000-00008B170000}"/>
    <cellStyle name="Calculation 3 17 4" xfId="6026" xr:uid="{00000000-0005-0000-0000-00008C170000}"/>
    <cellStyle name="Calculation 3 17 4 2" xfId="6027" xr:uid="{00000000-0005-0000-0000-00008D170000}"/>
    <cellStyle name="Calculation 3 17 4 3" xfId="6028" xr:uid="{00000000-0005-0000-0000-00008E170000}"/>
    <cellStyle name="Calculation 3 17 5" xfId="6029" xr:uid="{00000000-0005-0000-0000-00008F170000}"/>
    <cellStyle name="Calculation 3 17 5 2" xfId="6030" xr:uid="{00000000-0005-0000-0000-000090170000}"/>
    <cellStyle name="Calculation 3 17 5 3" xfId="6031" xr:uid="{00000000-0005-0000-0000-000091170000}"/>
    <cellStyle name="Calculation 3 17 6" xfId="6032" xr:uid="{00000000-0005-0000-0000-000092170000}"/>
    <cellStyle name="Calculation 3 17 6 2" xfId="6033" xr:uid="{00000000-0005-0000-0000-000093170000}"/>
    <cellStyle name="Calculation 3 17 6 3" xfId="6034" xr:uid="{00000000-0005-0000-0000-000094170000}"/>
    <cellStyle name="Calculation 3 17 7" xfId="6035" xr:uid="{00000000-0005-0000-0000-000095170000}"/>
    <cellStyle name="Calculation 3 17 8" xfId="6036" xr:uid="{00000000-0005-0000-0000-000096170000}"/>
    <cellStyle name="Calculation 3 18" xfId="6037" xr:uid="{00000000-0005-0000-0000-000097170000}"/>
    <cellStyle name="Calculation 3 18 2" xfId="6038" xr:uid="{00000000-0005-0000-0000-000098170000}"/>
    <cellStyle name="Calculation 3 18 2 2" xfId="6039" xr:uid="{00000000-0005-0000-0000-000099170000}"/>
    <cellStyle name="Calculation 3 18 2 3" xfId="6040" xr:uid="{00000000-0005-0000-0000-00009A170000}"/>
    <cellStyle name="Calculation 3 18 2 4" xfId="6041" xr:uid="{00000000-0005-0000-0000-00009B170000}"/>
    <cellStyle name="Calculation 3 18 2 5" xfId="6042" xr:uid="{00000000-0005-0000-0000-00009C170000}"/>
    <cellStyle name="Calculation 3 18 2 6" xfId="6043" xr:uid="{00000000-0005-0000-0000-00009D170000}"/>
    <cellStyle name="Calculation 3 18 3" xfId="6044" xr:uid="{00000000-0005-0000-0000-00009E170000}"/>
    <cellStyle name="Calculation 3 18 3 2" xfId="6045" xr:uid="{00000000-0005-0000-0000-00009F170000}"/>
    <cellStyle name="Calculation 3 18 3 3" xfId="6046" xr:uid="{00000000-0005-0000-0000-0000A0170000}"/>
    <cellStyle name="Calculation 3 18 4" xfId="6047" xr:uid="{00000000-0005-0000-0000-0000A1170000}"/>
    <cellStyle name="Calculation 3 18 4 2" xfId="6048" xr:uid="{00000000-0005-0000-0000-0000A2170000}"/>
    <cellStyle name="Calculation 3 18 4 3" xfId="6049" xr:uid="{00000000-0005-0000-0000-0000A3170000}"/>
    <cellStyle name="Calculation 3 18 5" xfId="6050" xr:uid="{00000000-0005-0000-0000-0000A4170000}"/>
    <cellStyle name="Calculation 3 18 5 2" xfId="6051" xr:uid="{00000000-0005-0000-0000-0000A5170000}"/>
    <cellStyle name="Calculation 3 18 5 3" xfId="6052" xr:uid="{00000000-0005-0000-0000-0000A6170000}"/>
    <cellStyle name="Calculation 3 18 6" xfId="6053" xr:uid="{00000000-0005-0000-0000-0000A7170000}"/>
    <cellStyle name="Calculation 3 18 6 2" xfId="6054" xr:uid="{00000000-0005-0000-0000-0000A8170000}"/>
    <cellStyle name="Calculation 3 18 6 3" xfId="6055" xr:uid="{00000000-0005-0000-0000-0000A9170000}"/>
    <cellStyle name="Calculation 3 18 7" xfId="6056" xr:uid="{00000000-0005-0000-0000-0000AA170000}"/>
    <cellStyle name="Calculation 3 18 8" xfId="6057" xr:uid="{00000000-0005-0000-0000-0000AB170000}"/>
    <cellStyle name="Calculation 3 19" xfId="6058" xr:uid="{00000000-0005-0000-0000-0000AC170000}"/>
    <cellStyle name="Calculation 3 19 2" xfId="6059" xr:uid="{00000000-0005-0000-0000-0000AD170000}"/>
    <cellStyle name="Calculation 3 19 2 2" xfId="6060" xr:uid="{00000000-0005-0000-0000-0000AE170000}"/>
    <cellStyle name="Calculation 3 19 2 3" xfId="6061" xr:uid="{00000000-0005-0000-0000-0000AF170000}"/>
    <cellStyle name="Calculation 3 19 2 4" xfId="6062" xr:uid="{00000000-0005-0000-0000-0000B0170000}"/>
    <cellStyle name="Calculation 3 19 2 5" xfId="6063" xr:uid="{00000000-0005-0000-0000-0000B1170000}"/>
    <cellStyle name="Calculation 3 19 2 6" xfId="6064" xr:uid="{00000000-0005-0000-0000-0000B2170000}"/>
    <cellStyle name="Calculation 3 19 3" xfId="6065" xr:uid="{00000000-0005-0000-0000-0000B3170000}"/>
    <cellStyle name="Calculation 3 19 3 2" xfId="6066" xr:uid="{00000000-0005-0000-0000-0000B4170000}"/>
    <cellStyle name="Calculation 3 19 3 3" xfId="6067" xr:uid="{00000000-0005-0000-0000-0000B5170000}"/>
    <cellStyle name="Calculation 3 19 4" xfId="6068" xr:uid="{00000000-0005-0000-0000-0000B6170000}"/>
    <cellStyle name="Calculation 3 19 4 2" xfId="6069" xr:uid="{00000000-0005-0000-0000-0000B7170000}"/>
    <cellStyle name="Calculation 3 19 4 3" xfId="6070" xr:uid="{00000000-0005-0000-0000-0000B8170000}"/>
    <cellStyle name="Calculation 3 19 5" xfId="6071" xr:uid="{00000000-0005-0000-0000-0000B9170000}"/>
    <cellStyle name="Calculation 3 19 5 2" xfId="6072" xr:uid="{00000000-0005-0000-0000-0000BA170000}"/>
    <cellStyle name="Calculation 3 19 5 3" xfId="6073" xr:uid="{00000000-0005-0000-0000-0000BB170000}"/>
    <cellStyle name="Calculation 3 19 6" xfId="6074" xr:uid="{00000000-0005-0000-0000-0000BC170000}"/>
    <cellStyle name="Calculation 3 19 6 2" xfId="6075" xr:uid="{00000000-0005-0000-0000-0000BD170000}"/>
    <cellStyle name="Calculation 3 19 6 3" xfId="6076" xr:uid="{00000000-0005-0000-0000-0000BE170000}"/>
    <cellStyle name="Calculation 3 19 7" xfId="6077" xr:uid="{00000000-0005-0000-0000-0000BF170000}"/>
    <cellStyle name="Calculation 3 19 8" xfId="6078" xr:uid="{00000000-0005-0000-0000-0000C0170000}"/>
    <cellStyle name="Calculation 3 2" xfId="6079" xr:uid="{00000000-0005-0000-0000-0000C1170000}"/>
    <cellStyle name="Calculation 3 2 10" xfId="6080" xr:uid="{00000000-0005-0000-0000-0000C2170000}"/>
    <cellStyle name="Calculation 3 2 10 2" xfId="6081" xr:uid="{00000000-0005-0000-0000-0000C3170000}"/>
    <cellStyle name="Calculation 3 2 10 2 2" xfId="6082" xr:uid="{00000000-0005-0000-0000-0000C4170000}"/>
    <cellStyle name="Calculation 3 2 10 2 3" xfId="6083" xr:uid="{00000000-0005-0000-0000-0000C5170000}"/>
    <cellStyle name="Calculation 3 2 10 2 4" xfId="6084" xr:uid="{00000000-0005-0000-0000-0000C6170000}"/>
    <cellStyle name="Calculation 3 2 10 2 5" xfId="6085" xr:uid="{00000000-0005-0000-0000-0000C7170000}"/>
    <cellStyle name="Calculation 3 2 10 2 6" xfId="6086" xr:uid="{00000000-0005-0000-0000-0000C8170000}"/>
    <cellStyle name="Calculation 3 2 10 3" xfId="6087" xr:uid="{00000000-0005-0000-0000-0000C9170000}"/>
    <cellStyle name="Calculation 3 2 10 3 2" xfId="6088" xr:uid="{00000000-0005-0000-0000-0000CA170000}"/>
    <cellStyle name="Calculation 3 2 10 3 3" xfId="6089" xr:uid="{00000000-0005-0000-0000-0000CB170000}"/>
    <cellStyle name="Calculation 3 2 10 4" xfId="6090" xr:uid="{00000000-0005-0000-0000-0000CC170000}"/>
    <cellStyle name="Calculation 3 2 10 4 2" xfId="6091" xr:uid="{00000000-0005-0000-0000-0000CD170000}"/>
    <cellStyle name="Calculation 3 2 10 4 3" xfId="6092" xr:uid="{00000000-0005-0000-0000-0000CE170000}"/>
    <cellStyle name="Calculation 3 2 10 5" xfId="6093" xr:uid="{00000000-0005-0000-0000-0000CF170000}"/>
    <cellStyle name="Calculation 3 2 10 5 2" xfId="6094" xr:uid="{00000000-0005-0000-0000-0000D0170000}"/>
    <cellStyle name="Calculation 3 2 10 5 3" xfId="6095" xr:uid="{00000000-0005-0000-0000-0000D1170000}"/>
    <cellStyle name="Calculation 3 2 10 6" xfId="6096" xr:uid="{00000000-0005-0000-0000-0000D2170000}"/>
    <cellStyle name="Calculation 3 2 10 6 2" xfId="6097" xr:uid="{00000000-0005-0000-0000-0000D3170000}"/>
    <cellStyle name="Calculation 3 2 10 6 3" xfId="6098" xr:uid="{00000000-0005-0000-0000-0000D4170000}"/>
    <cellStyle name="Calculation 3 2 10 7" xfId="6099" xr:uid="{00000000-0005-0000-0000-0000D5170000}"/>
    <cellStyle name="Calculation 3 2 10 8" xfId="6100" xr:uid="{00000000-0005-0000-0000-0000D6170000}"/>
    <cellStyle name="Calculation 3 2 11" xfId="6101" xr:uid="{00000000-0005-0000-0000-0000D7170000}"/>
    <cellStyle name="Calculation 3 2 11 2" xfId="6102" xr:uid="{00000000-0005-0000-0000-0000D8170000}"/>
    <cellStyle name="Calculation 3 2 11 2 2" xfId="6103" xr:uid="{00000000-0005-0000-0000-0000D9170000}"/>
    <cellStyle name="Calculation 3 2 11 2 3" xfId="6104" xr:uid="{00000000-0005-0000-0000-0000DA170000}"/>
    <cellStyle name="Calculation 3 2 11 2 4" xfId="6105" xr:uid="{00000000-0005-0000-0000-0000DB170000}"/>
    <cellStyle name="Calculation 3 2 11 2 5" xfId="6106" xr:uid="{00000000-0005-0000-0000-0000DC170000}"/>
    <cellStyle name="Calculation 3 2 11 2 6" xfId="6107" xr:uid="{00000000-0005-0000-0000-0000DD170000}"/>
    <cellStyle name="Calculation 3 2 11 3" xfId="6108" xr:uid="{00000000-0005-0000-0000-0000DE170000}"/>
    <cellStyle name="Calculation 3 2 11 3 2" xfId="6109" xr:uid="{00000000-0005-0000-0000-0000DF170000}"/>
    <cellStyle name="Calculation 3 2 11 3 3" xfId="6110" xr:uid="{00000000-0005-0000-0000-0000E0170000}"/>
    <cellStyle name="Calculation 3 2 11 4" xfId="6111" xr:uid="{00000000-0005-0000-0000-0000E1170000}"/>
    <cellStyle name="Calculation 3 2 11 4 2" xfId="6112" xr:uid="{00000000-0005-0000-0000-0000E2170000}"/>
    <cellStyle name="Calculation 3 2 11 4 3" xfId="6113" xr:uid="{00000000-0005-0000-0000-0000E3170000}"/>
    <cellStyle name="Calculation 3 2 11 5" xfId="6114" xr:uid="{00000000-0005-0000-0000-0000E4170000}"/>
    <cellStyle name="Calculation 3 2 11 5 2" xfId="6115" xr:uid="{00000000-0005-0000-0000-0000E5170000}"/>
    <cellStyle name="Calculation 3 2 11 5 3" xfId="6116" xr:uid="{00000000-0005-0000-0000-0000E6170000}"/>
    <cellStyle name="Calculation 3 2 11 6" xfId="6117" xr:uid="{00000000-0005-0000-0000-0000E7170000}"/>
    <cellStyle name="Calculation 3 2 11 6 2" xfId="6118" xr:uid="{00000000-0005-0000-0000-0000E8170000}"/>
    <cellStyle name="Calculation 3 2 11 6 3" xfId="6119" xr:uid="{00000000-0005-0000-0000-0000E9170000}"/>
    <cellStyle name="Calculation 3 2 11 7" xfId="6120" xr:uid="{00000000-0005-0000-0000-0000EA170000}"/>
    <cellStyle name="Calculation 3 2 11 8" xfId="6121" xr:uid="{00000000-0005-0000-0000-0000EB170000}"/>
    <cellStyle name="Calculation 3 2 12" xfId="6122" xr:uid="{00000000-0005-0000-0000-0000EC170000}"/>
    <cellStyle name="Calculation 3 2 12 2" xfId="6123" xr:uid="{00000000-0005-0000-0000-0000ED170000}"/>
    <cellStyle name="Calculation 3 2 12 2 2" xfId="6124" xr:uid="{00000000-0005-0000-0000-0000EE170000}"/>
    <cellStyle name="Calculation 3 2 12 2 3" xfId="6125" xr:uid="{00000000-0005-0000-0000-0000EF170000}"/>
    <cellStyle name="Calculation 3 2 12 2 4" xfId="6126" xr:uid="{00000000-0005-0000-0000-0000F0170000}"/>
    <cellStyle name="Calculation 3 2 12 2 5" xfId="6127" xr:uid="{00000000-0005-0000-0000-0000F1170000}"/>
    <cellStyle name="Calculation 3 2 12 2 6" xfId="6128" xr:uid="{00000000-0005-0000-0000-0000F2170000}"/>
    <cellStyle name="Calculation 3 2 12 3" xfId="6129" xr:uid="{00000000-0005-0000-0000-0000F3170000}"/>
    <cellStyle name="Calculation 3 2 12 3 2" xfId="6130" xr:uid="{00000000-0005-0000-0000-0000F4170000}"/>
    <cellStyle name="Calculation 3 2 12 3 3" xfId="6131" xr:uid="{00000000-0005-0000-0000-0000F5170000}"/>
    <cellStyle name="Calculation 3 2 12 4" xfId="6132" xr:uid="{00000000-0005-0000-0000-0000F6170000}"/>
    <cellStyle name="Calculation 3 2 12 4 2" xfId="6133" xr:uid="{00000000-0005-0000-0000-0000F7170000}"/>
    <cellStyle name="Calculation 3 2 12 4 3" xfId="6134" xr:uid="{00000000-0005-0000-0000-0000F8170000}"/>
    <cellStyle name="Calculation 3 2 12 5" xfId="6135" xr:uid="{00000000-0005-0000-0000-0000F9170000}"/>
    <cellStyle name="Calculation 3 2 12 5 2" xfId="6136" xr:uid="{00000000-0005-0000-0000-0000FA170000}"/>
    <cellStyle name="Calculation 3 2 12 5 3" xfId="6137" xr:uid="{00000000-0005-0000-0000-0000FB170000}"/>
    <cellStyle name="Calculation 3 2 12 6" xfId="6138" xr:uid="{00000000-0005-0000-0000-0000FC170000}"/>
    <cellStyle name="Calculation 3 2 12 6 2" xfId="6139" xr:uid="{00000000-0005-0000-0000-0000FD170000}"/>
    <cellStyle name="Calculation 3 2 12 6 3" xfId="6140" xr:uid="{00000000-0005-0000-0000-0000FE170000}"/>
    <cellStyle name="Calculation 3 2 12 7" xfId="6141" xr:uid="{00000000-0005-0000-0000-0000FF170000}"/>
    <cellStyle name="Calculation 3 2 12 8" xfId="6142" xr:uid="{00000000-0005-0000-0000-000000180000}"/>
    <cellStyle name="Calculation 3 2 13" xfId="6143" xr:uid="{00000000-0005-0000-0000-000001180000}"/>
    <cellStyle name="Calculation 3 2 13 2" xfId="6144" xr:uid="{00000000-0005-0000-0000-000002180000}"/>
    <cellStyle name="Calculation 3 2 13 2 2" xfId="6145" xr:uid="{00000000-0005-0000-0000-000003180000}"/>
    <cellStyle name="Calculation 3 2 13 2 3" xfId="6146" xr:uid="{00000000-0005-0000-0000-000004180000}"/>
    <cellStyle name="Calculation 3 2 13 2 4" xfId="6147" xr:uid="{00000000-0005-0000-0000-000005180000}"/>
    <cellStyle name="Calculation 3 2 13 2 5" xfId="6148" xr:uid="{00000000-0005-0000-0000-000006180000}"/>
    <cellStyle name="Calculation 3 2 13 2 6" xfId="6149" xr:uid="{00000000-0005-0000-0000-000007180000}"/>
    <cellStyle name="Calculation 3 2 13 3" xfId="6150" xr:uid="{00000000-0005-0000-0000-000008180000}"/>
    <cellStyle name="Calculation 3 2 13 3 2" xfId="6151" xr:uid="{00000000-0005-0000-0000-000009180000}"/>
    <cellStyle name="Calculation 3 2 13 3 3" xfId="6152" xr:uid="{00000000-0005-0000-0000-00000A180000}"/>
    <cellStyle name="Calculation 3 2 13 4" xfId="6153" xr:uid="{00000000-0005-0000-0000-00000B180000}"/>
    <cellStyle name="Calculation 3 2 13 4 2" xfId="6154" xr:uid="{00000000-0005-0000-0000-00000C180000}"/>
    <cellStyle name="Calculation 3 2 13 4 3" xfId="6155" xr:uid="{00000000-0005-0000-0000-00000D180000}"/>
    <cellStyle name="Calculation 3 2 13 5" xfId="6156" xr:uid="{00000000-0005-0000-0000-00000E180000}"/>
    <cellStyle name="Calculation 3 2 13 5 2" xfId="6157" xr:uid="{00000000-0005-0000-0000-00000F180000}"/>
    <cellStyle name="Calculation 3 2 13 5 3" xfId="6158" xr:uid="{00000000-0005-0000-0000-000010180000}"/>
    <cellStyle name="Calculation 3 2 13 6" xfId="6159" xr:uid="{00000000-0005-0000-0000-000011180000}"/>
    <cellStyle name="Calculation 3 2 13 6 2" xfId="6160" xr:uid="{00000000-0005-0000-0000-000012180000}"/>
    <cellStyle name="Calculation 3 2 13 6 3" xfId="6161" xr:uid="{00000000-0005-0000-0000-000013180000}"/>
    <cellStyle name="Calculation 3 2 13 7" xfId="6162" xr:uid="{00000000-0005-0000-0000-000014180000}"/>
    <cellStyle name="Calculation 3 2 13 8" xfId="6163" xr:uid="{00000000-0005-0000-0000-000015180000}"/>
    <cellStyle name="Calculation 3 2 14" xfId="6164" xr:uid="{00000000-0005-0000-0000-000016180000}"/>
    <cellStyle name="Calculation 3 2 14 2" xfId="6165" xr:uid="{00000000-0005-0000-0000-000017180000}"/>
    <cellStyle name="Calculation 3 2 14 2 2" xfId="6166" xr:uid="{00000000-0005-0000-0000-000018180000}"/>
    <cellStyle name="Calculation 3 2 14 2 3" xfId="6167" xr:uid="{00000000-0005-0000-0000-000019180000}"/>
    <cellStyle name="Calculation 3 2 14 2 4" xfId="6168" xr:uid="{00000000-0005-0000-0000-00001A180000}"/>
    <cellStyle name="Calculation 3 2 14 2 5" xfId="6169" xr:uid="{00000000-0005-0000-0000-00001B180000}"/>
    <cellStyle name="Calculation 3 2 14 2 6" xfId="6170" xr:uid="{00000000-0005-0000-0000-00001C180000}"/>
    <cellStyle name="Calculation 3 2 14 3" xfId="6171" xr:uid="{00000000-0005-0000-0000-00001D180000}"/>
    <cellStyle name="Calculation 3 2 14 3 2" xfId="6172" xr:uid="{00000000-0005-0000-0000-00001E180000}"/>
    <cellStyle name="Calculation 3 2 14 3 3" xfId="6173" xr:uid="{00000000-0005-0000-0000-00001F180000}"/>
    <cellStyle name="Calculation 3 2 14 4" xfId="6174" xr:uid="{00000000-0005-0000-0000-000020180000}"/>
    <cellStyle name="Calculation 3 2 14 4 2" xfId="6175" xr:uid="{00000000-0005-0000-0000-000021180000}"/>
    <cellStyle name="Calculation 3 2 14 4 3" xfId="6176" xr:uid="{00000000-0005-0000-0000-000022180000}"/>
    <cellStyle name="Calculation 3 2 14 5" xfId="6177" xr:uid="{00000000-0005-0000-0000-000023180000}"/>
    <cellStyle name="Calculation 3 2 14 5 2" xfId="6178" xr:uid="{00000000-0005-0000-0000-000024180000}"/>
    <cellStyle name="Calculation 3 2 14 5 3" xfId="6179" xr:uid="{00000000-0005-0000-0000-000025180000}"/>
    <cellStyle name="Calculation 3 2 14 6" xfId="6180" xr:uid="{00000000-0005-0000-0000-000026180000}"/>
    <cellStyle name="Calculation 3 2 14 6 2" xfId="6181" xr:uid="{00000000-0005-0000-0000-000027180000}"/>
    <cellStyle name="Calculation 3 2 14 6 3" xfId="6182" xr:uid="{00000000-0005-0000-0000-000028180000}"/>
    <cellStyle name="Calculation 3 2 14 7" xfId="6183" xr:uid="{00000000-0005-0000-0000-000029180000}"/>
    <cellStyle name="Calculation 3 2 14 8" xfId="6184" xr:uid="{00000000-0005-0000-0000-00002A180000}"/>
    <cellStyle name="Calculation 3 2 15" xfId="6185" xr:uid="{00000000-0005-0000-0000-00002B180000}"/>
    <cellStyle name="Calculation 3 2 15 2" xfId="6186" xr:uid="{00000000-0005-0000-0000-00002C180000}"/>
    <cellStyle name="Calculation 3 2 15 2 2" xfId="6187" xr:uid="{00000000-0005-0000-0000-00002D180000}"/>
    <cellStyle name="Calculation 3 2 15 2 3" xfId="6188" xr:uid="{00000000-0005-0000-0000-00002E180000}"/>
    <cellStyle name="Calculation 3 2 15 2 4" xfId="6189" xr:uid="{00000000-0005-0000-0000-00002F180000}"/>
    <cellStyle name="Calculation 3 2 15 2 5" xfId="6190" xr:uid="{00000000-0005-0000-0000-000030180000}"/>
    <cellStyle name="Calculation 3 2 15 2 6" xfId="6191" xr:uid="{00000000-0005-0000-0000-000031180000}"/>
    <cellStyle name="Calculation 3 2 15 3" xfId="6192" xr:uid="{00000000-0005-0000-0000-000032180000}"/>
    <cellStyle name="Calculation 3 2 15 3 2" xfId="6193" xr:uid="{00000000-0005-0000-0000-000033180000}"/>
    <cellStyle name="Calculation 3 2 15 3 3" xfId="6194" xr:uid="{00000000-0005-0000-0000-000034180000}"/>
    <cellStyle name="Calculation 3 2 15 4" xfId="6195" xr:uid="{00000000-0005-0000-0000-000035180000}"/>
    <cellStyle name="Calculation 3 2 15 4 2" xfId="6196" xr:uid="{00000000-0005-0000-0000-000036180000}"/>
    <cellStyle name="Calculation 3 2 15 4 3" xfId="6197" xr:uid="{00000000-0005-0000-0000-000037180000}"/>
    <cellStyle name="Calculation 3 2 15 5" xfId="6198" xr:uid="{00000000-0005-0000-0000-000038180000}"/>
    <cellStyle name="Calculation 3 2 15 5 2" xfId="6199" xr:uid="{00000000-0005-0000-0000-000039180000}"/>
    <cellStyle name="Calculation 3 2 15 5 3" xfId="6200" xr:uid="{00000000-0005-0000-0000-00003A180000}"/>
    <cellStyle name="Calculation 3 2 15 6" xfId="6201" xr:uid="{00000000-0005-0000-0000-00003B180000}"/>
    <cellStyle name="Calculation 3 2 15 6 2" xfId="6202" xr:uid="{00000000-0005-0000-0000-00003C180000}"/>
    <cellStyle name="Calculation 3 2 15 6 3" xfId="6203" xr:uid="{00000000-0005-0000-0000-00003D180000}"/>
    <cellStyle name="Calculation 3 2 15 7" xfId="6204" xr:uid="{00000000-0005-0000-0000-00003E180000}"/>
    <cellStyle name="Calculation 3 2 15 8" xfId="6205" xr:uid="{00000000-0005-0000-0000-00003F180000}"/>
    <cellStyle name="Calculation 3 2 16" xfId="6206" xr:uid="{00000000-0005-0000-0000-000040180000}"/>
    <cellStyle name="Calculation 3 2 16 2" xfId="6207" xr:uid="{00000000-0005-0000-0000-000041180000}"/>
    <cellStyle name="Calculation 3 2 16 2 2" xfId="6208" xr:uid="{00000000-0005-0000-0000-000042180000}"/>
    <cellStyle name="Calculation 3 2 16 2 3" xfId="6209" xr:uid="{00000000-0005-0000-0000-000043180000}"/>
    <cellStyle name="Calculation 3 2 16 2 4" xfId="6210" xr:uid="{00000000-0005-0000-0000-000044180000}"/>
    <cellStyle name="Calculation 3 2 16 2 5" xfId="6211" xr:uid="{00000000-0005-0000-0000-000045180000}"/>
    <cellStyle name="Calculation 3 2 16 2 6" xfId="6212" xr:uid="{00000000-0005-0000-0000-000046180000}"/>
    <cellStyle name="Calculation 3 2 16 3" xfId="6213" xr:uid="{00000000-0005-0000-0000-000047180000}"/>
    <cellStyle name="Calculation 3 2 16 3 2" xfId="6214" xr:uid="{00000000-0005-0000-0000-000048180000}"/>
    <cellStyle name="Calculation 3 2 16 3 3" xfId="6215" xr:uid="{00000000-0005-0000-0000-000049180000}"/>
    <cellStyle name="Calculation 3 2 16 4" xfId="6216" xr:uid="{00000000-0005-0000-0000-00004A180000}"/>
    <cellStyle name="Calculation 3 2 16 4 2" xfId="6217" xr:uid="{00000000-0005-0000-0000-00004B180000}"/>
    <cellStyle name="Calculation 3 2 16 4 3" xfId="6218" xr:uid="{00000000-0005-0000-0000-00004C180000}"/>
    <cellStyle name="Calculation 3 2 16 5" xfId="6219" xr:uid="{00000000-0005-0000-0000-00004D180000}"/>
    <cellStyle name="Calculation 3 2 16 5 2" xfId="6220" xr:uid="{00000000-0005-0000-0000-00004E180000}"/>
    <cellStyle name="Calculation 3 2 16 5 3" xfId="6221" xr:uid="{00000000-0005-0000-0000-00004F180000}"/>
    <cellStyle name="Calculation 3 2 16 6" xfId="6222" xr:uid="{00000000-0005-0000-0000-000050180000}"/>
    <cellStyle name="Calculation 3 2 16 6 2" xfId="6223" xr:uid="{00000000-0005-0000-0000-000051180000}"/>
    <cellStyle name="Calculation 3 2 16 6 3" xfId="6224" xr:uid="{00000000-0005-0000-0000-000052180000}"/>
    <cellStyle name="Calculation 3 2 16 7" xfId="6225" xr:uid="{00000000-0005-0000-0000-000053180000}"/>
    <cellStyle name="Calculation 3 2 16 8" xfId="6226" xr:uid="{00000000-0005-0000-0000-000054180000}"/>
    <cellStyle name="Calculation 3 2 17" xfId="6227" xr:uid="{00000000-0005-0000-0000-000055180000}"/>
    <cellStyle name="Calculation 3 2 17 2" xfId="6228" xr:uid="{00000000-0005-0000-0000-000056180000}"/>
    <cellStyle name="Calculation 3 2 17 2 2" xfId="6229" xr:uid="{00000000-0005-0000-0000-000057180000}"/>
    <cellStyle name="Calculation 3 2 17 2 3" xfId="6230" xr:uid="{00000000-0005-0000-0000-000058180000}"/>
    <cellStyle name="Calculation 3 2 17 2 4" xfId="6231" xr:uid="{00000000-0005-0000-0000-000059180000}"/>
    <cellStyle name="Calculation 3 2 17 2 5" xfId="6232" xr:uid="{00000000-0005-0000-0000-00005A180000}"/>
    <cellStyle name="Calculation 3 2 17 2 6" xfId="6233" xr:uid="{00000000-0005-0000-0000-00005B180000}"/>
    <cellStyle name="Calculation 3 2 17 3" xfId="6234" xr:uid="{00000000-0005-0000-0000-00005C180000}"/>
    <cellStyle name="Calculation 3 2 17 3 2" xfId="6235" xr:uid="{00000000-0005-0000-0000-00005D180000}"/>
    <cellStyle name="Calculation 3 2 17 3 3" xfId="6236" xr:uid="{00000000-0005-0000-0000-00005E180000}"/>
    <cellStyle name="Calculation 3 2 17 4" xfId="6237" xr:uid="{00000000-0005-0000-0000-00005F180000}"/>
    <cellStyle name="Calculation 3 2 17 4 2" xfId="6238" xr:uid="{00000000-0005-0000-0000-000060180000}"/>
    <cellStyle name="Calculation 3 2 17 4 3" xfId="6239" xr:uid="{00000000-0005-0000-0000-000061180000}"/>
    <cellStyle name="Calculation 3 2 17 5" xfId="6240" xr:uid="{00000000-0005-0000-0000-000062180000}"/>
    <cellStyle name="Calculation 3 2 17 5 2" xfId="6241" xr:uid="{00000000-0005-0000-0000-000063180000}"/>
    <cellStyle name="Calculation 3 2 17 5 3" xfId="6242" xr:uid="{00000000-0005-0000-0000-000064180000}"/>
    <cellStyle name="Calculation 3 2 17 6" xfId="6243" xr:uid="{00000000-0005-0000-0000-000065180000}"/>
    <cellStyle name="Calculation 3 2 17 6 2" xfId="6244" xr:uid="{00000000-0005-0000-0000-000066180000}"/>
    <cellStyle name="Calculation 3 2 17 6 3" xfId="6245" xr:uid="{00000000-0005-0000-0000-000067180000}"/>
    <cellStyle name="Calculation 3 2 17 7" xfId="6246" xr:uid="{00000000-0005-0000-0000-000068180000}"/>
    <cellStyle name="Calculation 3 2 17 8" xfId="6247" xr:uid="{00000000-0005-0000-0000-000069180000}"/>
    <cellStyle name="Calculation 3 2 18" xfId="6248" xr:uid="{00000000-0005-0000-0000-00006A180000}"/>
    <cellStyle name="Calculation 3 2 18 2" xfId="6249" xr:uid="{00000000-0005-0000-0000-00006B180000}"/>
    <cellStyle name="Calculation 3 2 18 2 2" xfId="6250" xr:uid="{00000000-0005-0000-0000-00006C180000}"/>
    <cellStyle name="Calculation 3 2 18 2 3" xfId="6251" xr:uid="{00000000-0005-0000-0000-00006D180000}"/>
    <cellStyle name="Calculation 3 2 18 2 4" xfId="6252" xr:uid="{00000000-0005-0000-0000-00006E180000}"/>
    <cellStyle name="Calculation 3 2 18 2 5" xfId="6253" xr:uid="{00000000-0005-0000-0000-00006F180000}"/>
    <cellStyle name="Calculation 3 2 18 2 6" xfId="6254" xr:uid="{00000000-0005-0000-0000-000070180000}"/>
    <cellStyle name="Calculation 3 2 18 3" xfId="6255" xr:uid="{00000000-0005-0000-0000-000071180000}"/>
    <cellStyle name="Calculation 3 2 18 3 2" xfId="6256" xr:uid="{00000000-0005-0000-0000-000072180000}"/>
    <cellStyle name="Calculation 3 2 18 3 3" xfId="6257" xr:uid="{00000000-0005-0000-0000-000073180000}"/>
    <cellStyle name="Calculation 3 2 18 4" xfId="6258" xr:uid="{00000000-0005-0000-0000-000074180000}"/>
    <cellStyle name="Calculation 3 2 18 4 2" xfId="6259" xr:uid="{00000000-0005-0000-0000-000075180000}"/>
    <cellStyle name="Calculation 3 2 18 4 3" xfId="6260" xr:uid="{00000000-0005-0000-0000-000076180000}"/>
    <cellStyle name="Calculation 3 2 18 5" xfId="6261" xr:uid="{00000000-0005-0000-0000-000077180000}"/>
    <cellStyle name="Calculation 3 2 18 5 2" xfId="6262" xr:uid="{00000000-0005-0000-0000-000078180000}"/>
    <cellStyle name="Calculation 3 2 18 5 3" xfId="6263" xr:uid="{00000000-0005-0000-0000-000079180000}"/>
    <cellStyle name="Calculation 3 2 18 6" xfId="6264" xr:uid="{00000000-0005-0000-0000-00007A180000}"/>
    <cellStyle name="Calculation 3 2 18 6 2" xfId="6265" xr:uid="{00000000-0005-0000-0000-00007B180000}"/>
    <cellStyle name="Calculation 3 2 18 6 3" xfId="6266" xr:uid="{00000000-0005-0000-0000-00007C180000}"/>
    <cellStyle name="Calculation 3 2 18 7" xfId="6267" xr:uid="{00000000-0005-0000-0000-00007D180000}"/>
    <cellStyle name="Calculation 3 2 18 8" xfId="6268" xr:uid="{00000000-0005-0000-0000-00007E180000}"/>
    <cellStyle name="Calculation 3 2 19" xfId="6269" xr:uid="{00000000-0005-0000-0000-00007F180000}"/>
    <cellStyle name="Calculation 3 2 19 2" xfId="6270" xr:uid="{00000000-0005-0000-0000-000080180000}"/>
    <cellStyle name="Calculation 3 2 19 2 2" xfId="6271" xr:uid="{00000000-0005-0000-0000-000081180000}"/>
    <cellStyle name="Calculation 3 2 19 2 3" xfId="6272" xr:uid="{00000000-0005-0000-0000-000082180000}"/>
    <cellStyle name="Calculation 3 2 19 2 4" xfId="6273" xr:uid="{00000000-0005-0000-0000-000083180000}"/>
    <cellStyle name="Calculation 3 2 19 2 5" xfId="6274" xr:uid="{00000000-0005-0000-0000-000084180000}"/>
    <cellStyle name="Calculation 3 2 19 2 6" xfId="6275" xr:uid="{00000000-0005-0000-0000-000085180000}"/>
    <cellStyle name="Calculation 3 2 19 3" xfId="6276" xr:uid="{00000000-0005-0000-0000-000086180000}"/>
    <cellStyle name="Calculation 3 2 19 3 2" xfId="6277" xr:uid="{00000000-0005-0000-0000-000087180000}"/>
    <cellStyle name="Calculation 3 2 19 3 3" xfId="6278" xr:uid="{00000000-0005-0000-0000-000088180000}"/>
    <cellStyle name="Calculation 3 2 19 4" xfId="6279" xr:uid="{00000000-0005-0000-0000-000089180000}"/>
    <cellStyle name="Calculation 3 2 19 4 2" xfId="6280" xr:uid="{00000000-0005-0000-0000-00008A180000}"/>
    <cellStyle name="Calculation 3 2 19 4 3" xfId="6281" xr:uid="{00000000-0005-0000-0000-00008B180000}"/>
    <cellStyle name="Calculation 3 2 19 5" xfId="6282" xr:uid="{00000000-0005-0000-0000-00008C180000}"/>
    <cellStyle name="Calculation 3 2 19 5 2" xfId="6283" xr:uid="{00000000-0005-0000-0000-00008D180000}"/>
    <cellStyle name="Calculation 3 2 19 5 3" xfId="6284" xr:uid="{00000000-0005-0000-0000-00008E180000}"/>
    <cellStyle name="Calculation 3 2 19 6" xfId="6285" xr:uid="{00000000-0005-0000-0000-00008F180000}"/>
    <cellStyle name="Calculation 3 2 19 6 2" xfId="6286" xr:uid="{00000000-0005-0000-0000-000090180000}"/>
    <cellStyle name="Calculation 3 2 19 6 3" xfId="6287" xr:uid="{00000000-0005-0000-0000-000091180000}"/>
    <cellStyle name="Calculation 3 2 19 7" xfId="6288" xr:uid="{00000000-0005-0000-0000-000092180000}"/>
    <cellStyle name="Calculation 3 2 19 8" xfId="6289" xr:uid="{00000000-0005-0000-0000-000093180000}"/>
    <cellStyle name="Calculation 3 2 2" xfId="6290" xr:uid="{00000000-0005-0000-0000-000094180000}"/>
    <cellStyle name="Calculation 3 2 2 10" xfId="6291" xr:uid="{00000000-0005-0000-0000-000095180000}"/>
    <cellStyle name="Calculation 3 2 2 10 2" xfId="6292" xr:uid="{00000000-0005-0000-0000-000096180000}"/>
    <cellStyle name="Calculation 3 2 2 10 2 2" xfId="6293" xr:uid="{00000000-0005-0000-0000-000097180000}"/>
    <cellStyle name="Calculation 3 2 2 10 2 3" xfId="6294" xr:uid="{00000000-0005-0000-0000-000098180000}"/>
    <cellStyle name="Calculation 3 2 2 10 2 4" xfId="6295" xr:uid="{00000000-0005-0000-0000-000099180000}"/>
    <cellStyle name="Calculation 3 2 2 10 2 5" xfId="6296" xr:uid="{00000000-0005-0000-0000-00009A180000}"/>
    <cellStyle name="Calculation 3 2 2 10 2 6" xfId="6297" xr:uid="{00000000-0005-0000-0000-00009B180000}"/>
    <cellStyle name="Calculation 3 2 2 10 3" xfId="6298" xr:uid="{00000000-0005-0000-0000-00009C180000}"/>
    <cellStyle name="Calculation 3 2 2 10 3 2" xfId="6299" xr:uid="{00000000-0005-0000-0000-00009D180000}"/>
    <cellStyle name="Calculation 3 2 2 10 3 3" xfId="6300" xr:uid="{00000000-0005-0000-0000-00009E180000}"/>
    <cellStyle name="Calculation 3 2 2 10 4" xfId="6301" xr:uid="{00000000-0005-0000-0000-00009F180000}"/>
    <cellStyle name="Calculation 3 2 2 10 4 2" xfId="6302" xr:uid="{00000000-0005-0000-0000-0000A0180000}"/>
    <cellStyle name="Calculation 3 2 2 10 4 3" xfId="6303" xr:uid="{00000000-0005-0000-0000-0000A1180000}"/>
    <cellStyle name="Calculation 3 2 2 10 5" xfId="6304" xr:uid="{00000000-0005-0000-0000-0000A2180000}"/>
    <cellStyle name="Calculation 3 2 2 10 5 2" xfId="6305" xr:uid="{00000000-0005-0000-0000-0000A3180000}"/>
    <cellStyle name="Calculation 3 2 2 10 5 3" xfId="6306" xr:uid="{00000000-0005-0000-0000-0000A4180000}"/>
    <cellStyle name="Calculation 3 2 2 10 6" xfId="6307" xr:uid="{00000000-0005-0000-0000-0000A5180000}"/>
    <cellStyle name="Calculation 3 2 2 10 6 2" xfId="6308" xr:uid="{00000000-0005-0000-0000-0000A6180000}"/>
    <cellStyle name="Calculation 3 2 2 10 6 3" xfId="6309" xr:uid="{00000000-0005-0000-0000-0000A7180000}"/>
    <cellStyle name="Calculation 3 2 2 10 7" xfId="6310" xr:uid="{00000000-0005-0000-0000-0000A8180000}"/>
    <cellStyle name="Calculation 3 2 2 10 8" xfId="6311" xr:uid="{00000000-0005-0000-0000-0000A9180000}"/>
    <cellStyle name="Calculation 3 2 2 11" xfId="6312" xr:uid="{00000000-0005-0000-0000-0000AA180000}"/>
    <cellStyle name="Calculation 3 2 2 11 2" xfId="6313" xr:uid="{00000000-0005-0000-0000-0000AB180000}"/>
    <cellStyle name="Calculation 3 2 2 11 2 2" xfId="6314" xr:uid="{00000000-0005-0000-0000-0000AC180000}"/>
    <cellStyle name="Calculation 3 2 2 11 2 3" xfId="6315" xr:uid="{00000000-0005-0000-0000-0000AD180000}"/>
    <cellStyle name="Calculation 3 2 2 11 2 4" xfId="6316" xr:uid="{00000000-0005-0000-0000-0000AE180000}"/>
    <cellStyle name="Calculation 3 2 2 11 2 5" xfId="6317" xr:uid="{00000000-0005-0000-0000-0000AF180000}"/>
    <cellStyle name="Calculation 3 2 2 11 2 6" xfId="6318" xr:uid="{00000000-0005-0000-0000-0000B0180000}"/>
    <cellStyle name="Calculation 3 2 2 11 3" xfId="6319" xr:uid="{00000000-0005-0000-0000-0000B1180000}"/>
    <cellStyle name="Calculation 3 2 2 11 3 2" xfId="6320" xr:uid="{00000000-0005-0000-0000-0000B2180000}"/>
    <cellStyle name="Calculation 3 2 2 11 3 3" xfId="6321" xr:uid="{00000000-0005-0000-0000-0000B3180000}"/>
    <cellStyle name="Calculation 3 2 2 11 4" xfId="6322" xr:uid="{00000000-0005-0000-0000-0000B4180000}"/>
    <cellStyle name="Calculation 3 2 2 11 4 2" xfId="6323" xr:uid="{00000000-0005-0000-0000-0000B5180000}"/>
    <cellStyle name="Calculation 3 2 2 11 4 3" xfId="6324" xr:uid="{00000000-0005-0000-0000-0000B6180000}"/>
    <cellStyle name="Calculation 3 2 2 11 5" xfId="6325" xr:uid="{00000000-0005-0000-0000-0000B7180000}"/>
    <cellStyle name="Calculation 3 2 2 11 5 2" xfId="6326" xr:uid="{00000000-0005-0000-0000-0000B8180000}"/>
    <cellStyle name="Calculation 3 2 2 11 5 3" xfId="6327" xr:uid="{00000000-0005-0000-0000-0000B9180000}"/>
    <cellStyle name="Calculation 3 2 2 11 6" xfId="6328" xr:uid="{00000000-0005-0000-0000-0000BA180000}"/>
    <cellStyle name="Calculation 3 2 2 11 6 2" xfId="6329" xr:uid="{00000000-0005-0000-0000-0000BB180000}"/>
    <cellStyle name="Calculation 3 2 2 11 6 3" xfId="6330" xr:uid="{00000000-0005-0000-0000-0000BC180000}"/>
    <cellStyle name="Calculation 3 2 2 11 7" xfId="6331" xr:uid="{00000000-0005-0000-0000-0000BD180000}"/>
    <cellStyle name="Calculation 3 2 2 11 8" xfId="6332" xr:uid="{00000000-0005-0000-0000-0000BE180000}"/>
    <cellStyle name="Calculation 3 2 2 12" xfId="6333" xr:uid="{00000000-0005-0000-0000-0000BF180000}"/>
    <cellStyle name="Calculation 3 2 2 12 2" xfId="6334" xr:uid="{00000000-0005-0000-0000-0000C0180000}"/>
    <cellStyle name="Calculation 3 2 2 12 2 2" xfId="6335" xr:uid="{00000000-0005-0000-0000-0000C1180000}"/>
    <cellStyle name="Calculation 3 2 2 12 2 3" xfId="6336" xr:uid="{00000000-0005-0000-0000-0000C2180000}"/>
    <cellStyle name="Calculation 3 2 2 12 2 4" xfId="6337" xr:uid="{00000000-0005-0000-0000-0000C3180000}"/>
    <cellStyle name="Calculation 3 2 2 12 2 5" xfId="6338" xr:uid="{00000000-0005-0000-0000-0000C4180000}"/>
    <cellStyle name="Calculation 3 2 2 12 2 6" xfId="6339" xr:uid="{00000000-0005-0000-0000-0000C5180000}"/>
    <cellStyle name="Calculation 3 2 2 12 3" xfId="6340" xr:uid="{00000000-0005-0000-0000-0000C6180000}"/>
    <cellStyle name="Calculation 3 2 2 12 3 2" xfId="6341" xr:uid="{00000000-0005-0000-0000-0000C7180000}"/>
    <cellStyle name="Calculation 3 2 2 12 3 3" xfId="6342" xr:uid="{00000000-0005-0000-0000-0000C8180000}"/>
    <cellStyle name="Calculation 3 2 2 12 4" xfId="6343" xr:uid="{00000000-0005-0000-0000-0000C9180000}"/>
    <cellStyle name="Calculation 3 2 2 12 4 2" xfId="6344" xr:uid="{00000000-0005-0000-0000-0000CA180000}"/>
    <cellStyle name="Calculation 3 2 2 12 4 3" xfId="6345" xr:uid="{00000000-0005-0000-0000-0000CB180000}"/>
    <cellStyle name="Calculation 3 2 2 12 5" xfId="6346" xr:uid="{00000000-0005-0000-0000-0000CC180000}"/>
    <cellStyle name="Calculation 3 2 2 12 5 2" xfId="6347" xr:uid="{00000000-0005-0000-0000-0000CD180000}"/>
    <cellStyle name="Calculation 3 2 2 12 5 3" xfId="6348" xr:uid="{00000000-0005-0000-0000-0000CE180000}"/>
    <cellStyle name="Calculation 3 2 2 12 6" xfId="6349" xr:uid="{00000000-0005-0000-0000-0000CF180000}"/>
    <cellStyle name="Calculation 3 2 2 12 6 2" xfId="6350" xr:uid="{00000000-0005-0000-0000-0000D0180000}"/>
    <cellStyle name="Calculation 3 2 2 12 6 3" xfId="6351" xr:uid="{00000000-0005-0000-0000-0000D1180000}"/>
    <cellStyle name="Calculation 3 2 2 12 7" xfId="6352" xr:uid="{00000000-0005-0000-0000-0000D2180000}"/>
    <cellStyle name="Calculation 3 2 2 12 8" xfId="6353" xr:uid="{00000000-0005-0000-0000-0000D3180000}"/>
    <cellStyle name="Calculation 3 2 2 13" xfId="6354" xr:uid="{00000000-0005-0000-0000-0000D4180000}"/>
    <cellStyle name="Calculation 3 2 2 13 2" xfId="6355" xr:uid="{00000000-0005-0000-0000-0000D5180000}"/>
    <cellStyle name="Calculation 3 2 2 13 2 2" xfId="6356" xr:uid="{00000000-0005-0000-0000-0000D6180000}"/>
    <cellStyle name="Calculation 3 2 2 13 2 3" xfId="6357" xr:uid="{00000000-0005-0000-0000-0000D7180000}"/>
    <cellStyle name="Calculation 3 2 2 13 2 4" xfId="6358" xr:uid="{00000000-0005-0000-0000-0000D8180000}"/>
    <cellStyle name="Calculation 3 2 2 13 2 5" xfId="6359" xr:uid="{00000000-0005-0000-0000-0000D9180000}"/>
    <cellStyle name="Calculation 3 2 2 13 2 6" xfId="6360" xr:uid="{00000000-0005-0000-0000-0000DA180000}"/>
    <cellStyle name="Calculation 3 2 2 13 3" xfId="6361" xr:uid="{00000000-0005-0000-0000-0000DB180000}"/>
    <cellStyle name="Calculation 3 2 2 13 3 2" xfId="6362" xr:uid="{00000000-0005-0000-0000-0000DC180000}"/>
    <cellStyle name="Calculation 3 2 2 13 3 3" xfId="6363" xr:uid="{00000000-0005-0000-0000-0000DD180000}"/>
    <cellStyle name="Calculation 3 2 2 13 4" xfId="6364" xr:uid="{00000000-0005-0000-0000-0000DE180000}"/>
    <cellStyle name="Calculation 3 2 2 13 4 2" xfId="6365" xr:uid="{00000000-0005-0000-0000-0000DF180000}"/>
    <cellStyle name="Calculation 3 2 2 13 4 3" xfId="6366" xr:uid="{00000000-0005-0000-0000-0000E0180000}"/>
    <cellStyle name="Calculation 3 2 2 13 5" xfId="6367" xr:uid="{00000000-0005-0000-0000-0000E1180000}"/>
    <cellStyle name="Calculation 3 2 2 13 5 2" xfId="6368" xr:uid="{00000000-0005-0000-0000-0000E2180000}"/>
    <cellStyle name="Calculation 3 2 2 13 5 3" xfId="6369" xr:uid="{00000000-0005-0000-0000-0000E3180000}"/>
    <cellStyle name="Calculation 3 2 2 13 6" xfId="6370" xr:uid="{00000000-0005-0000-0000-0000E4180000}"/>
    <cellStyle name="Calculation 3 2 2 13 6 2" xfId="6371" xr:uid="{00000000-0005-0000-0000-0000E5180000}"/>
    <cellStyle name="Calculation 3 2 2 13 6 3" xfId="6372" xr:uid="{00000000-0005-0000-0000-0000E6180000}"/>
    <cellStyle name="Calculation 3 2 2 13 7" xfId="6373" xr:uid="{00000000-0005-0000-0000-0000E7180000}"/>
    <cellStyle name="Calculation 3 2 2 13 8" xfId="6374" xr:uid="{00000000-0005-0000-0000-0000E8180000}"/>
    <cellStyle name="Calculation 3 2 2 14" xfId="6375" xr:uid="{00000000-0005-0000-0000-0000E9180000}"/>
    <cellStyle name="Calculation 3 2 2 14 2" xfId="6376" xr:uid="{00000000-0005-0000-0000-0000EA180000}"/>
    <cellStyle name="Calculation 3 2 2 14 2 2" xfId="6377" xr:uid="{00000000-0005-0000-0000-0000EB180000}"/>
    <cellStyle name="Calculation 3 2 2 14 2 3" xfId="6378" xr:uid="{00000000-0005-0000-0000-0000EC180000}"/>
    <cellStyle name="Calculation 3 2 2 14 2 4" xfId="6379" xr:uid="{00000000-0005-0000-0000-0000ED180000}"/>
    <cellStyle name="Calculation 3 2 2 14 2 5" xfId="6380" xr:uid="{00000000-0005-0000-0000-0000EE180000}"/>
    <cellStyle name="Calculation 3 2 2 14 2 6" xfId="6381" xr:uid="{00000000-0005-0000-0000-0000EF180000}"/>
    <cellStyle name="Calculation 3 2 2 14 3" xfId="6382" xr:uid="{00000000-0005-0000-0000-0000F0180000}"/>
    <cellStyle name="Calculation 3 2 2 14 3 2" xfId="6383" xr:uid="{00000000-0005-0000-0000-0000F1180000}"/>
    <cellStyle name="Calculation 3 2 2 14 3 3" xfId="6384" xr:uid="{00000000-0005-0000-0000-0000F2180000}"/>
    <cellStyle name="Calculation 3 2 2 14 4" xfId="6385" xr:uid="{00000000-0005-0000-0000-0000F3180000}"/>
    <cellStyle name="Calculation 3 2 2 14 4 2" xfId="6386" xr:uid="{00000000-0005-0000-0000-0000F4180000}"/>
    <cellStyle name="Calculation 3 2 2 14 4 3" xfId="6387" xr:uid="{00000000-0005-0000-0000-0000F5180000}"/>
    <cellStyle name="Calculation 3 2 2 14 5" xfId="6388" xr:uid="{00000000-0005-0000-0000-0000F6180000}"/>
    <cellStyle name="Calculation 3 2 2 14 5 2" xfId="6389" xr:uid="{00000000-0005-0000-0000-0000F7180000}"/>
    <cellStyle name="Calculation 3 2 2 14 5 3" xfId="6390" xr:uid="{00000000-0005-0000-0000-0000F8180000}"/>
    <cellStyle name="Calculation 3 2 2 14 6" xfId="6391" xr:uid="{00000000-0005-0000-0000-0000F9180000}"/>
    <cellStyle name="Calculation 3 2 2 14 6 2" xfId="6392" xr:uid="{00000000-0005-0000-0000-0000FA180000}"/>
    <cellStyle name="Calculation 3 2 2 14 6 3" xfId="6393" xr:uid="{00000000-0005-0000-0000-0000FB180000}"/>
    <cellStyle name="Calculation 3 2 2 14 7" xfId="6394" xr:uid="{00000000-0005-0000-0000-0000FC180000}"/>
    <cellStyle name="Calculation 3 2 2 14 8" xfId="6395" xr:uid="{00000000-0005-0000-0000-0000FD180000}"/>
    <cellStyle name="Calculation 3 2 2 15" xfId="6396" xr:uid="{00000000-0005-0000-0000-0000FE180000}"/>
    <cellStyle name="Calculation 3 2 2 15 2" xfId="6397" xr:uid="{00000000-0005-0000-0000-0000FF180000}"/>
    <cellStyle name="Calculation 3 2 2 15 2 2" xfId="6398" xr:uid="{00000000-0005-0000-0000-000000190000}"/>
    <cellStyle name="Calculation 3 2 2 15 2 3" xfId="6399" xr:uid="{00000000-0005-0000-0000-000001190000}"/>
    <cellStyle name="Calculation 3 2 2 15 2 4" xfId="6400" xr:uid="{00000000-0005-0000-0000-000002190000}"/>
    <cellStyle name="Calculation 3 2 2 15 2 5" xfId="6401" xr:uid="{00000000-0005-0000-0000-000003190000}"/>
    <cellStyle name="Calculation 3 2 2 15 2 6" xfId="6402" xr:uid="{00000000-0005-0000-0000-000004190000}"/>
    <cellStyle name="Calculation 3 2 2 15 3" xfId="6403" xr:uid="{00000000-0005-0000-0000-000005190000}"/>
    <cellStyle name="Calculation 3 2 2 15 3 2" xfId="6404" xr:uid="{00000000-0005-0000-0000-000006190000}"/>
    <cellStyle name="Calculation 3 2 2 15 3 3" xfId="6405" xr:uid="{00000000-0005-0000-0000-000007190000}"/>
    <cellStyle name="Calculation 3 2 2 15 4" xfId="6406" xr:uid="{00000000-0005-0000-0000-000008190000}"/>
    <cellStyle name="Calculation 3 2 2 15 4 2" xfId="6407" xr:uid="{00000000-0005-0000-0000-000009190000}"/>
    <cellStyle name="Calculation 3 2 2 15 4 3" xfId="6408" xr:uid="{00000000-0005-0000-0000-00000A190000}"/>
    <cellStyle name="Calculation 3 2 2 15 5" xfId="6409" xr:uid="{00000000-0005-0000-0000-00000B190000}"/>
    <cellStyle name="Calculation 3 2 2 15 5 2" xfId="6410" xr:uid="{00000000-0005-0000-0000-00000C190000}"/>
    <cellStyle name="Calculation 3 2 2 15 5 3" xfId="6411" xr:uid="{00000000-0005-0000-0000-00000D190000}"/>
    <cellStyle name="Calculation 3 2 2 15 6" xfId="6412" xr:uid="{00000000-0005-0000-0000-00000E190000}"/>
    <cellStyle name="Calculation 3 2 2 15 6 2" xfId="6413" xr:uid="{00000000-0005-0000-0000-00000F190000}"/>
    <cellStyle name="Calculation 3 2 2 15 6 3" xfId="6414" xr:uid="{00000000-0005-0000-0000-000010190000}"/>
    <cellStyle name="Calculation 3 2 2 15 7" xfId="6415" xr:uid="{00000000-0005-0000-0000-000011190000}"/>
    <cellStyle name="Calculation 3 2 2 15 8" xfId="6416" xr:uid="{00000000-0005-0000-0000-000012190000}"/>
    <cellStyle name="Calculation 3 2 2 16" xfId="6417" xr:uid="{00000000-0005-0000-0000-000013190000}"/>
    <cellStyle name="Calculation 3 2 2 16 2" xfId="6418" xr:uid="{00000000-0005-0000-0000-000014190000}"/>
    <cellStyle name="Calculation 3 2 2 16 2 2" xfId="6419" xr:uid="{00000000-0005-0000-0000-000015190000}"/>
    <cellStyle name="Calculation 3 2 2 16 2 3" xfId="6420" xr:uid="{00000000-0005-0000-0000-000016190000}"/>
    <cellStyle name="Calculation 3 2 2 16 2 4" xfId="6421" xr:uid="{00000000-0005-0000-0000-000017190000}"/>
    <cellStyle name="Calculation 3 2 2 16 2 5" xfId="6422" xr:uid="{00000000-0005-0000-0000-000018190000}"/>
    <cellStyle name="Calculation 3 2 2 16 2 6" xfId="6423" xr:uid="{00000000-0005-0000-0000-000019190000}"/>
    <cellStyle name="Calculation 3 2 2 16 3" xfId="6424" xr:uid="{00000000-0005-0000-0000-00001A190000}"/>
    <cellStyle name="Calculation 3 2 2 16 3 2" xfId="6425" xr:uid="{00000000-0005-0000-0000-00001B190000}"/>
    <cellStyle name="Calculation 3 2 2 16 3 3" xfId="6426" xr:uid="{00000000-0005-0000-0000-00001C190000}"/>
    <cellStyle name="Calculation 3 2 2 16 4" xfId="6427" xr:uid="{00000000-0005-0000-0000-00001D190000}"/>
    <cellStyle name="Calculation 3 2 2 16 4 2" xfId="6428" xr:uid="{00000000-0005-0000-0000-00001E190000}"/>
    <cellStyle name="Calculation 3 2 2 16 4 3" xfId="6429" xr:uid="{00000000-0005-0000-0000-00001F190000}"/>
    <cellStyle name="Calculation 3 2 2 16 5" xfId="6430" xr:uid="{00000000-0005-0000-0000-000020190000}"/>
    <cellStyle name="Calculation 3 2 2 16 5 2" xfId="6431" xr:uid="{00000000-0005-0000-0000-000021190000}"/>
    <cellStyle name="Calculation 3 2 2 16 5 3" xfId="6432" xr:uid="{00000000-0005-0000-0000-000022190000}"/>
    <cellStyle name="Calculation 3 2 2 16 6" xfId="6433" xr:uid="{00000000-0005-0000-0000-000023190000}"/>
    <cellStyle name="Calculation 3 2 2 16 6 2" xfId="6434" xr:uid="{00000000-0005-0000-0000-000024190000}"/>
    <cellStyle name="Calculation 3 2 2 16 6 3" xfId="6435" xr:uid="{00000000-0005-0000-0000-000025190000}"/>
    <cellStyle name="Calculation 3 2 2 16 7" xfId="6436" xr:uid="{00000000-0005-0000-0000-000026190000}"/>
    <cellStyle name="Calculation 3 2 2 16 8" xfId="6437" xr:uid="{00000000-0005-0000-0000-000027190000}"/>
    <cellStyle name="Calculation 3 2 2 17" xfId="6438" xr:uid="{00000000-0005-0000-0000-000028190000}"/>
    <cellStyle name="Calculation 3 2 2 17 2" xfId="6439" xr:uid="{00000000-0005-0000-0000-000029190000}"/>
    <cellStyle name="Calculation 3 2 2 17 2 2" xfId="6440" xr:uid="{00000000-0005-0000-0000-00002A190000}"/>
    <cellStyle name="Calculation 3 2 2 17 2 3" xfId="6441" xr:uid="{00000000-0005-0000-0000-00002B190000}"/>
    <cellStyle name="Calculation 3 2 2 17 2 4" xfId="6442" xr:uid="{00000000-0005-0000-0000-00002C190000}"/>
    <cellStyle name="Calculation 3 2 2 17 2 5" xfId="6443" xr:uid="{00000000-0005-0000-0000-00002D190000}"/>
    <cellStyle name="Calculation 3 2 2 17 2 6" xfId="6444" xr:uid="{00000000-0005-0000-0000-00002E190000}"/>
    <cellStyle name="Calculation 3 2 2 17 3" xfId="6445" xr:uid="{00000000-0005-0000-0000-00002F190000}"/>
    <cellStyle name="Calculation 3 2 2 17 3 2" xfId="6446" xr:uid="{00000000-0005-0000-0000-000030190000}"/>
    <cellStyle name="Calculation 3 2 2 17 3 3" xfId="6447" xr:uid="{00000000-0005-0000-0000-000031190000}"/>
    <cellStyle name="Calculation 3 2 2 17 4" xfId="6448" xr:uid="{00000000-0005-0000-0000-000032190000}"/>
    <cellStyle name="Calculation 3 2 2 17 4 2" xfId="6449" xr:uid="{00000000-0005-0000-0000-000033190000}"/>
    <cellStyle name="Calculation 3 2 2 17 4 3" xfId="6450" xr:uid="{00000000-0005-0000-0000-000034190000}"/>
    <cellStyle name="Calculation 3 2 2 17 5" xfId="6451" xr:uid="{00000000-0005-0000-0000-000035190000}"/>
    <cellStyle name="Calculation 3 2 2 17 5 2" xfId="6452" xr:uid="{00000000-0005-0000-0000-000036190000}"/>
    <cellStyle name="Calculation 3 2 2 17 5 3" xfId="6453" xr:uid="{00000000-0005-0000-0000-000037190000}"/>
    <cellStyle name="Calculation 3 2 2 17 6" xfId="6454" xr:uid="{00000000-0005-0000-0000-000038190000}"/>
    <cellStyle name="Calculation 3 2 2 17 6 2" xfId="6455" xr:uid="{00000000-0005-0000-0000-000039190000}"/>
    <cellStyle name="Calculation 3 2 2 17 6 3" xfId="6456" xr:uid="{00000000-0005-0000-0000-00003A190000}"/>
    <cellStyle name="Calculation 3 2 2 17 7" xfId="6457" xr:uid="{00000000-0005-0000-0000-00003B190000}"/>
    <cellStyle name="Calculation 3 2 2 17 8" xfId="6458" xr:uid="{00000000-0005-0000-0000-00003C190000}"/>
    <cellStyle name="Calculation 3 2 2 18" xfId="6459" xr:uid="{00000000-0005-0000-0000-00003D190000}"/>
    <cellStyle name="Calculation 3 2 2 18 2" xfId="6460" xr:uid="{00000000-0005-0000-0000-00003E190000}"/>
    <cellStyle name="Calculation 3 2 2 18 2 2" xfId="6461" xr:uid="{00000000-0005-0000-0000-00003F190000}"/>
    <cellStyle name="Calculation 3 2 2 18 2 3" xfId="6462" xr:uid="{00000000-0005-0000-0000-000040190000}"/>
    <cellStyle name="Calculation 3 2 2 18 2 4" xfId="6463" xr:uid="{00000000-0005-0000-0000-000041190000}"/>
    <cellStyle name="Calculation 3 2 2 18 2 5" xfId="6464" xr:uid="{00000000-0005-0000-0000-000042190000}"/>
    <cellStyle name="Calculation 3 2 2 18 2 6" xfId="6465" xr:uid="{00000000-0005-0000-0000-000043190000}"/>
    <cellStyle name="Calculation 3 2 2 18 3" xfId="6466" xr:uid="{00000000-0005-0000-0000-000044190000}"/>
    <cellStyle name="Calculation 3 2 2 18 3 2" xfId="6467" xr:uid="{00000000-0005-0000-0000-000045190000}"/>
    <cellStyle name="Calculation 3 2 2 18 3 3" xfId="6468" xr:uid="{00000000-0005-0000-0000-000046190000}"/>
    <cellStyle name="Calculation 3 2 2 18 4" xfId="6469" xr:uid="{00000000-0005-0000-0000-000047190000}"/>
    <cellStyle name="Calculation 3 2 2 18 4 2" xfId="6470" xr:uid="{00000000-0005-0000-0000-000048190000}"/>
    <cellStyle name="Calculation 3 2 2 18 4 3" xfId="6471" xr:uid="{00000000-0005-0000-0000-000049190000}"/>
    <cellStyle name="Calculation 3 2 2 18 5" xfId="6472" xr:uid="{00000000-0005-0000-0000-00004A190000}"/>
    <cellStyle name="Calculation 3 2 2 18 5 2" xfId="6473" xr:uid="{00000000-0005-0000-0000-00004B190000}"/>
    <cellStyle name="Calculation 3 2 2 18 5 3" xfId="6474" xr:uid="{00000000-0005-0000-0000-00004C190000}"/>
    <cellStyle name="Calculation 3 2 2 18 6" xfId="6475" xr:uid="{00000000-0005-0000-0000-00004D190000}"/>
    <cellStyle name="Calculation 3 2 2 18 6 2" xfId="6476" xr:uid="{00000000-0005-0000-0000-00004E190000}"/>
    <cellStyle name="Calculation 3 2 2 18 6 3" xfId="6477" xr:uid="{00000000-0005-0000-0000-00004F190000}"/>
    <cellStyle name="Calculation 3 2 2 18 7" xfId="6478" xr:uid="{00000000-0005-0000-0000-000050190000}"/>
    <cellStyle name="Calculation 3 2 2 18 8" xfId="6479" xr:uid="{00000000-0005-0000-0000-000051190000}"/>
    <cellStyle name="Calculation 3 2 2 19" xfId="6480" xr:uid="{00000000-0005-0000-0000-000052190000}"/>
    <cellStyle name="Calculation 3 2 2 19 2" xfId="6481" xr:uid="{00000000-0005-0000-0000-000053190000}"/>
    <cellStyle name="Calculation 3 2 2 19 2 2" xfId="6482" xr:uid="{00000000-0005-0000-0000-000054190000}"/>
    <cellStyle name="Calculation 3 2 2 19 2 3" xfId="6483" xr:uid="{00000000-0005-0000-0000-000055190000}"/>
    <cellStyle name="Calculation 3 2 2 19 2 4" xfId="6484" xr:uid="{00000000-0005-0000-0000-000056190000}"/>
    <cellStyle name="Calculation 3 2 2 19 2 5" xfId="6485" xr:uid="{00000000-0005-0000-0000-000057190000}"/>
    <cellStyle name="Calculation 3 2 2 19 2 6" xfId="6486" xr:uid="{00000000-0005-0000-0000-000058190000}"/>
    <cellStyle name="Calculation 3 2 2 19 3" xfId="6487" xr:uid="{00000000-0005-0000-0000-000059190000}"/>
    <cellStyle name="Calculation 3 2 2 19 3 2" xfId="6488" xr:uid="{00000000-0005-0000-0000-00005A190000}"/>
    <cellStyle name="Calculation 3 2 2 19 3 3" xfId="6489" xr:uid="{00000000-0005-0000-0000-00005B190000}"/>
    <cellStyle name="Calculation 3 2 2 19 4" xfId="6490" xr:uid="{00000000-0005-0000-0000-00005C190000}"/>
    <cellStyle name="Calculation 3 2 2 19 4 2" xfId="6491" xr:uid="{00000000-0005-0000-0000-00005D190000}"/>
    <cellStyle name="Calculation 3 2 2 19 4 3" xfId="6492" xr:uid="{00000000-0005-0000-0000-00005E190000}"/>
    <cellStyle name="Calculation 3 2 2 19 5" xfId="6493" xr:uid="{00000000-0005-0000-0000-00005F190000}"/>
    <cellStyle name="Calculation 3 2 2 19 5 2" xfId="6494" xr:uid="{00000000-0005-0000-0000-000060190000}"/>
    <cellStyle name="Calculation 3 2 2 19 5 3" xfId="6495" xr:uid="{00000000-0005-0000-0000-000061190000}"/>
    <cellStyle name="Calculation 3 2 2 19 6" xfId="6496" xr:uid="{00000000-0005-0000-0000-000062190000}"/>
    <cellStyle name="Calculation 3 2 2 19 6 2" xfId="6497" xr:uid="{00000000-0005-0000-0000-000063190000}"/>
    <cellStyle name="Calculation 3 2 2 19 6 3" xfId="6498" xr:uid="{00000000-0005-0000-0000-000064190000}"/>
    <cellStyle name="Calculation 3 2 2 19 7" xfId="6499" xr:uid="{00000000-0005-0000-0000-000065190000}"/>
    <cellStyle name="Calculation 3 2 2 19 8" xfId="6500" xr:uid="{00000000-0005-0000-0000-000066190000}"/>
    <cellStyle name="Calculation 3 2 2 2" xfId="6501" xr:uid="{00000000-0005-0000-0000-000067190000}"/>
    <cellStyle name="Calculation 3 2 2 2 2" xfId="6502" xr:uid="{00000000-0005-0000-0000-000068190000}"/>
    <cellStyle name="Calculation 3 2 2 2 2 2" xfId="6503" xr:uid="{00000000-0005-0000-0000-000069190000}"/>
    <cellStyle name="Calculation 3 2 2 2 2 3" xfId="6504" xr:uid="{00000000-0005-0000-0000-00006A190000}"/>
    <cellStyle name="Calculation 3 2 2 2 2 4" xfId="6505" xr:uid="{00000000-0005-0000-0000-00006B190000}"/>
    <cellStyle name="Calculation 3 2 2 2 2 5" xfId="6506" xr:uid="{00000000-0005-0000-0000-00006C190000}"/>
    <cellStyle name="Calculation 3 2 2 2 2 6" xfId="6507" xr:uid="{00000000-0005-0000-0000-00006D190000}"/>
    <cellStyle name="Calculation 3 2 2 2 3" xfId="6508" xr:uid="{00000000-0005-0000-0000-00006E190000}"/>
    <cellStyle name="Calculation 3 2 2 2 3 2" xfId="6509" xr:uid="{00000000-0005-0000-0000-00006F190000}"/>
    <cellStyle name="Calculation 3 2 2 2 3 3" xfId="6510" xr:uid="{00000000-0005-0000-0000-000070190000}"/>
    <cellStyle name="Calculation 3 2 2 2 4" xfId="6511" xr:uid="{00000000-0005-0000-0000-000071190000}"/>
    <cellStyle name="Calculation 3 2 2 2 4 2" xfId="6512" xr:uid="{00000000-0005-0000-0000-000072190000}"/>
    <cellStyle name="Calculation 3 2 2 2 4 3" xfId="6513" xr:uid="{00000000-0005-0000-0000-000073190000}"/>
    <cellStyle name="Calculation 3 2 2 2 5" xfId="6514" xr:uid="{00000000-0005-0000-0000-000074190000}"/>
    <cellStyle name="Calculation 3 2 2 2 5 2" xfId="6515" xr:uid="{00000000-0005-0000-0000-000075190000}"/>
    <cellStyle name="Calculation 3 2 2 2 5 3" xfId="6516" xr:uid="{00000000-0005-0000-0000-000076190000}"/>
    <cellStyle name="Calculation 3 2 2 2 6" xfId="6517" xr:uid="{00000000-0005-0000-0000-000077190000}"/>
    <cellStyle name="Calculation 3 2 2 2 6 2" xfId="6518" xr:uid="{00000000-0005-0000-0000-000078190000}"/>
    <cellStyle name="Calculation 3 2 2 2 6 3" xfId="6519" xr:uid="{00000000-0005-0000-0000-000079190000}"/>
    <cellStyle name="Calculation 3 2 2 2 7" xfId="6520" xr:uid="{00000000-0005-0000-0000-00007A190000}"/>
    <cellStyle name="Calculation 3 2 2 2 8" xfId="6521" xr:uid="{00000000-0005-0000-0000-00007B190000}"/>
    <cellStyle name="Calculation 3 2 2 20" xfId="6522" xr:uid="{00000000-0005-0000-0000-00007C190000}"/>
    <cellStyle name="Calculation 3 2 2 20 2" xfId="6523" xr:uid="{00000000-0005-0000-0000-00007D190000}"/>
    <cellStyle name="Calculation 3 2 2 20 2 2" xfId="6524" xr:uid="{00000000-0005-0000-0000-00007E190000}"/>
    <cellStyle name="Calculation 3 2 2 20 2 3" xfId="6525" xr:uid="{00000000-0005-0000-0000-00007F190000}"/>
    <cellStyle name="Calculation 3 2 2 20 2 4" xfId="6526" xr:uid="{00000000-0005-0000-0000-000080190000}"/>
    <cellStyle name="Calculation 3 2 2 20 2 5" xfId="6527" xr:uid="{00000000-0005-0000-0000-000081190000}"/>
    <cellStyle name="Calculation 3 2 2 20 2 6" xfId="6528" xr:uid="{00000000-0005-0000-0000-000082190000}"/>
    <cellStyle name="Calculation 3 2 2 20 3" xfId="6529" xr:uid="{00000000-0005-0000-0000-000083190000}"/>
    <cellStyle name="Calculation 3 2 2 20 3 2" xfId="6530" xr:uid="{00000000-0005-0000-0000-000084190000}"/>
    <cellStyle name="Calculation 3 2 2 20 3 3" xfId="6531" xr:uid="{00000000-0005-0000-0000-000085190000}"/>
    <cellStyle name="Calculation 3 2 2 20 4" xfId="6532" xr:uid="{00000000-0005-0000-0000-000086190000}"/>
    <cellStyle name="Calculation 3 2 2 20 4 2" xfId="6533" xr:uid="{00000000-0005-0000-0000-000087190000}"/>
    <cellStyle name="Calculation 3 2 2 20 4 3" xfId="6534" xr:uid="{00000000-0005-0000-0000-000088190000}"/>
    <cellStyle name="Calculation 3 2 2 20 5" xfId="6535" xr:uid="{00000000-0005-0000-0000-000089190000}"/>
    <cellStyle name="Calculation 3 2 2 20 5 2" xfId="6536" xr:uid="{00000000-0005-0000-0000-00008A190000}"/>
    <cellStyle name="Calculation 3 2 2 20 5 3" xfId="6537" xr:uid="{00000000-0005-0000-0000-00008B190000}"/>
    <cellStyle name="Calculation 3 2 2 20 6" xfId="6538" xr:uid="{00000000-0005-0000-0000-00008C190000}"/>
    <cellStyle name="Calculation 3 2 2 20 6 2" xfId="6539" xr:uid="{00000000-0005-0000-0000-00008D190000}"/>
    <cellStyle name="Calculation 3 2 2 20 6 3" xfId="6540" xr:uid="{00000000-0005-0000-0000-00008E190000}"/>
    <cellStyle name="Calculation 3 2 2 20 7" xfId="6541" xr:uid="{00000000-0005-0000-0000-00008F190000}"/>
    <cellStyle name="Calculation 3 2 2 20 8" xfId="6542" xr:uid="{00000000-0005-0000-0000-000090190000}"/>
    <cellStyle name="Calculation 3 2 2 21" xfId="6543" xr:uid="{00000000-0005-0000-0000-000091190000}"/>
    <cellStyle name="Calculation 3 2 2 21 2" xfId="6544" xr:uid="{00000000-0005-0000-0000-000092190000}"/>
    <cellStyle name="Calculation 3 2 2 21 2 2" xfId="6545" xr:uid="{00000000-0005-0000-0000-000093190000}"/>
    <cellStyle name="Calculation 3 2 2 21 2 3" xfId="6546" xr:uid="{00000000-0005-0000-0000-000094190000}"/>
    <cellStyle name="Calculation 3 2 2 21 2 4" xfId="6547" xr:uid="{00000000-0005-0000-0000-000095190000}"/>
    <cellStyle name="Calculation 3 2 2 21 2 5" xfId="6548" xr:uid="{00000000-0005-0000-0000-000096190000}"/>
    <cellStyle name="Calculation 3 2 2 21 2 6" xfId="6549" xr:uid="{00000000-0005-0000-0000-000097190000}"/>
    <cellStyle name="Calculation 3 2 2 21 3" xfId="6550" xr:uid="{00000000-0005-0000-0000-000098190000}"/>
    <cellStyle name="Calculation 3 2 2 21 3 2" xfId="6551" xr:uid="{00000000-0005-0000-0000-000099190000}"/>
    <cellStyle name="Calculation 3 2 2 21 3 3" xfId="6552" xr:uid="{00000000-0005-0000-0000-00009A190000}"/>
    <cellStyle name="Calculation 3 2 2 21 4" xfId="6553" xr:uid="{00000000-0005-0000-0000-00009B190000}"/>
    <cellStyle name="Calculation 3 2 2 21 4 2" xfId="6554" xr:uid="{00000000-0005-0000-0000-00009C190000}"/>
    <cellStyle name="Calculation 3 2 2 21 4 3" xfId="6555" xr:uid="{00000000-0005-0000-0000-00009D190000}"/>
    <cellStyle name="Calculation 3 2 2 21 5" xfId="6556" xr:uid="{00000000-0005-0000-0000-00009E190000}"/>
    <cellStyle name="Calculation 3 2 2 21 5 2" xfId="6557" xr:uid="{00000000-0005-0000-0000-00009F190000}"/>
    <cellStyle name="Calculation 3 2 2 21 5 3" xfId="6558" xr:uid="{00000000-0005-0000-0000-0000A0190000}"/>
    <cellStyle name="Calculation 3 2 2 21 6" xfId="6559" xr:uid="{00000000-0005-0000-0000-0000A1190000}"/>
    <cellStyle name="Calculation 3 2 2 21 6 2" xfId="6560" xr:uid="{00000000-0005-0000-0000-0000A2190000}"/>
    <cellStyle name="Calculation 3 2 2 21 6 3" xfId="6561" xr:uid="{00000000-0005-0000-0000-0000A3190000}"/>
    <cellStyle name="Calculation 3 2 2 21 7" xfId="6562" xr:uid="{00000000-0005-0000-0000-0000A4190000}"/>
    <cellStyle name="Calculation 3 2 2 21 8" xfId="6563" xr:uid="{00000000-0005-0000-0000-0000A5190000}"/>
    <cellStyle name="Calculation 3 2 2 22" xfId="6564" xr:uid="{00000000-0005-0000-0000-0000A6190000}"/>
    <cellStyle name="Calculation 3 2 2 22 2" xfId="6565" xr:uid="{00000000-0005-0000-0000-0000A7190000}"/>
    <cellStyle name="Calculation 3 2 2 22 2 2" xfId="6566" xr:uid="{00000000-0005-0000-0000-0000A8190000}"/>
    <cellStyle name="Calculation 3 2 2 22 2 3" xfId="6567" xr:uid="{00000000-0005-0000-0000-0000A9190000}"/>
    <cellStyle name="Calculation 3 2 2 22 2 4" xfId="6568" xr:uid="{00000000-0005-0000-0000-0000AA190000}"/>
    <cellStyle name="Calculation 3 2 2 22 2 5" xfId="6569" xr:uid="{00000000-0005-0000-0000-0000AB190000}"/>
    <cellStyle name="Calculation 3 2 2 22 2 6" xfId="6570" xr:uid="{00000000-0005-0000-0000-0000AC190000}"/>
    <cellStyle name="Calculation 3 2 2 22 3" xfId="6571" xr:uid="{00000000-0005-0000-0000-0000AD190000}"/>
    <cellStyle name="Calculation 3 2 2 22 3 2" xfId="6572" xr:uid="{00000000-0005-0000-0000-0000AE190000}"/>
    <cellStyle name="Calculation 3 2 2 22 3 3" xfId="6573" xr:uid="{00000000-0005-0000-0000-0000AF190000}"/>
    <cellStyle name="Calculation 3 2 2 22 4" xfId="6574" xr:uid="{00000000-0005-0000-0000-0000B0190000}"/>
    <cellStyle name="Calculation 3 2 2 22 4 2" xfId="6575" xr:uid="{00000000-0005-0000-0000-0000B1190000}"/>
    <cellStyle name="Calculation 3 2 2 22 4 3" xfId="6576" xr:uid="{00000000-0005-0000-0000-0000B2190000}"/>
    <cellStyle name="Calculation 3 2 2 22 5" xfId="6577" xr:uid="{00000000-0005-0000-0000-0000B3190000}"/>
    <cellStyle name="Calculation 3 2 2 22 5 2" xfId="6578" xr:uid="{00000000-0005-0000-0000-0000B4190000}"/>
    <cellStyle name="Calculation 3 2 2 22 5 3" xfId="6579" xr:uid="{00000000-0005-0000-0000-0000B5190000}"/>
    <cellStyle name="Calculation 3 2 2 22 6" xfId="6580" xr:uid="{00000000-0005-0000-0000-0000B6190000}"/>
    <cellStyle name="Calculation 3 2 2 22 6 2" xfId="6581" xr:uid="{00000000-0005-0000-0000-0000B7190000}"/>
    <cellStyle name="Calculation 3 2 2 22 6 3" xfId="6582" xr:uid="{00000000-0005-0000-0000-0000B8190000}"/>
    <cellStyle name="Calculation 3 2 2 22 7" xfId="6583" xr:uid="{00000000-0005-0000-0000-0000B9190000}"/>
    <cellStyle name="Calculation 3 2 2 22 8" xfId="6584" xr:uid="{00000000-0005-0000-0000-0000BA190000}"/>
    <cellStyle name="Calculation 3 2 2 23" xfId="6585" xr:uid="{00000000-0005-0000-0000-0000BB190000}"/>
    <cellStyle name="Calculation 3 2 2 23 2" xfId="6586" xr:uid="{00000000-0005-0000-0000-0000BC190000}"/>
    <cellStyle name="Calculation 3 2 2 23 2 2" xfId="6587" xr:uid="{00000000-0005-0000-0000-0000BD190000}"/>
    <cellStyle name="Calculation 3 2 2 23 2 3" xfId="6588" xr:uid="{00000000-0005-0000-0000-0000BE190000}"/>
    <cellStyle name="Calculation 3 2 2 23 2 4" xfId="6589" xr:uid="{00000000-0005-0000-0000-0000BF190000}"/>
    <cellStyle name="Calculation 3 2 2 23 2 5" xfId="6590" xr:uid="{00000000-0005-0000-0000-0000C0190000}"/>
    <cellStyle name="Calculation 3 2 2 23 2 6" xfId="6591" xr:uid="{00000000-0005-0000-0000-0000C1190000}"/>
    <cellStyle name="Calculation 3 2 2 23 3" xfId="6592" xr:uid="{00000000-0005-0000-0000-0000C2190000}"/>
    <cellStyle name="Calculation 3 2 2 23 3 2" xfId="6593" xr:uid="{00000000-0005-0000-0000-0000C3190000}"/>
    <cellStyle name="Calculation 3 2 2 23 3 3" xfId="6594" xr:uid="{00000000-0005-0000-0000-0000C4190000}"/>
    <cellStyle name="Calculation 3 2 2 23 4" xfId="6595" xr:uid="{00000000-0005-0000-0000-0000C5190000}"/>
    <cellStyle name="Calculation 3 2 2 23 4 2" xfId="6596" xr:uid="{00000000-0005-0000-0000-0000C6190000}"/>
    <cellStyle name="Calculation 3 2 2 23 4 3" xfId="6597" xr:uid="{00000000-0005-0000-0000-0000C7190000}"/>
    <cellStyle name="Calculation 3 2 2 23 5" xfId="6598" xr:uid="{00000000-0005-0000-0000-0000C8190000}"/>
    <cellStyle name="Calculation 3 2 2 23 5 2" xfId="6599" xr:uid="{00000000-0005-0000-0000-0000C9190000}"/>
    <cellStyle name="Calculation 3 2 2 23 5 3" xfId="6600" xr:uid="{00000000-0005-0000-0000-0000CA190000}"/>
    <cellStyle name="Calculation 3 2 2 23 6" xfId="6601" xr:uid="{00000000-0005-0000-0000-0000CB190000}"/>
    <cellStyle name="Calculation 3 2 2 23 6 2" xfId="6602" xr:uid="{00000000-0005-0000-0000-0000CC190000}"/>
    <cellStyle name="Calculation 3 2 2 23 6 3" xfId="6603" xr:uid="{00000000-0005-0000-0000-0000CD190000}"/>
    <cellStyle name="Calculation 3 2 2 23 7" xfId="6604" xr:uid="{00000000-0005-0000-0000-0000CE190000}"/>
    <cellStyle name="Calculation 3 2 2 23 8" xfId="6605" xr:uid="{00000000-0005-0000-0000-0000CF190000}"/>
    <cellStyle name="Calculation 3 2 2 24" xfId="6606" xr:uid="{00000000-0005-0000-0000-0000D0190000}"/>
    <cellStyle name="Calculation 3 2 2 24 2" xfId="6607" xr:uid="{00000000-0005-0000-0000-0000D1190000}"/>
    <cellStyle name="Calculation 3 2 2 24 2 2" xfId="6608" xr:uid="{00000000-0005-0000-0000-0000D2190000}"/>
    <cellStyle name="Calculation 3 2 2 24 2 3" xfId="6609" xr:uid="{00000000-0005-0000-0000-0000D3190000}"/>
    <cellStyle name="Calculation 3 2 2 24 2 4" xfId="6610" xr:uid="{00000000-0005-0000-0000-0000D4190000}"/>
    <cellStyle name="Calculation 3 2 2 24 2 5" xfId="6611" xr:uid="{00000000-0005-0000-0000-0000D5190000}"/>
    <cellStyle name="Calculation 3 2 2 24 2 6" xfId="6612" xr:uid="{00000000-0005-0000-0000-0000D6190000}"/>
    <cellStyle name="Calculation 3 2 2 24 3" xfId="6613" xr:uid="{00000000-0005-0000-0000-0000D7190000}"/>
    <cellStyle name="Calculation 3 2 2 24 3 2" xfId="6614" xr:uid="{00000000-0005-0000-0000-0000D8190000}"/>
    <cellStyle name="Calculation 3 2 2 24 3 3" xfId="6615" xr:uid="{00000000-0005-0000-0000-0000D9190000}"/>
    <cellStyle name="Calculation 3 2 2 24 4" xfId="6616" xr:uid="{00000000-0005-0000-0000-0000DA190000}"/>
    <cellStyle name="Calculation 3 2 2 24 4 2" xfId="6617" xr:uid="{00000000-0005-0000-0000-0000DB190000}"/>
    <cellStyle name="Calculation 3 2 2 24 4 3" xfId="6618" xr:uid="{00000000-0005-0000-0000-0000DC190000}"/>
    <cellStyle name="Calculation 3 2 2 24 5" xfId="6619" xr:uid="{00000000-0005-0000-0000-0000DD190000}"/>
    <cellStyle name="Calculation 3 2 2 24 5 2" xfId="6620" xr:uid="{00000000-0005-0000-0000-0000DE190000}"/>
    <cellStyle name="Calculation 3 2 2 24 5 3" xfId="6621" xr:uid="{00000000-0005-0000-0000-0000DF190000}"/>
    <cellStyle name="Calculation 3 2 2 24 6" xfId="6622" xr:uid="{00000000-0005-0000-0000-0000E0190000}"/>
    <cellStyle name="Calculation 3 2 2 24 6 2" xfId="6623" xr:uid="{00000000-0005-0000-0000-0000E1190000}"/>
    <cellStyle name="Calculation 3 2 2 24 6 3" xfId="6624" xr:uid="{00000000-0005-0000-0000-0000E2190000}"/>
    <cellStyle name="Calculation 3 2 2 24 7" xfId="6625" xr:uid="{00000000-0005-0000-0000-0000E3190000}"/>
    <cellStyle name="Calculation 3 2 2 24 8" xfId="6626" xr:uid="{00000000-0005-0000-0000-0000E4190000}"/>
    <cellStyle name="Calculation 3 2 2 25" xfId="6627" xr:uid="{00000000-0005-0000-0000-0000E5190000}"/>
    <cellStyle name="Calculation 3 2 2 25 2" xfId="6628" xr:uid="{00000000-0005-0000-0000-0000E6190000}"/>
    <cellStyle name="Calculation 3 2 2 25 2 2" xfId="6629" xr:uid="{00000000-0005-0000-0000-0000E7190000}"/>
    <cellStyle name="Calculation 3 2 2 25 2 3" xfId="6630" xr:uid="{00000000-0005-0000-0000-0000E8190000}"/>
    <cellStyle name="Calculation 3 2 2 25 2 4" xfId="6631" xr:uid="{00000000-0005-0000-0000-0000E9190000}"/>
    <cellStyle name="Calculation 3 2 2 25 2 5" xfId="6632" xr:uid="{00000000-0005-0000-0000-0000EA190000}"/>
    <cellStyle name="Calculation 3 2 2 25 2 6" xfId="6633" xr:uid="{00000000-0005-0000-0000-0000EB190000}"/>
    <cellStyle name="Calculation 3 2 2 25 3" xfId="6634" xr:uid="{00000000-0005-0000-0000-0000EC190000}"/>
    <cellStyle name="Calculation 3 2 2 25 3 2" xfId="6635" xr:uid="{00000000-0005-0000-0000-0000ED190000}"/>
    <cellStyle name="Calculation 3 2 2 25 3 3" xfId="6636" xr:uid="{00000000-0005-0000-0000-0000EE190000}"/>
    <cellStyle name="Calculation 3 2 2 25 4" xfId="6637" xr:uid="{00000000-0005-0000-0000-0000EF190000}"/>
    <cellStyle name="Calculation 3 2 2 25 4 2" xfId="6638" xr:uid="{00000000-0005-0000-0000-0000F0190000}"/>
    <cellStyle name="Calculation 3 2 2 25 4 3" xfId="6639" xr:uid="{00000000-0005-0000-0000-0000F1190000}"/>
    <cellStyle name="Calculation 3 2 2 25 5" xfId="6640" xr:uid="{00000000-0005-0000-0000-0000F2190000}"/>
    <cellStyle name="Calculation 3 2 2 25 5 2" xfId="6641" xr:uid="{00000000-0005-0000-0000-0000F3190000}"/>
    <cellStyle name="Calculation 3 2 2 25 5 3" xfId="6642" xr:uid="{00000000-0005-0000-0000-0000F4190000}"/>
    <cellStyle name="Calculation 3 2 2 25 6" xfId="6643" xr:uid="{00000000-0005-0000-0000-0000F5190000}"/>
    <cellStyle name="Calculation 3 2 2 25 6 2" xfId="6644" xr:uid="{00000000-0005-0000-0000-0000F6190000}"/>
    <cellStyle name="Calculation 3 2 2 25 6 3" xfId="6645" xr:uid="{00000000-0005-0000-0000-0000F7190000}"/>
    <cellStyle name="Calculation 3 2 2 25 7" xfId="6646" xr:uid="{00000000-0005-0000-0000-0000F8190000}"/>
    <cellStyle name="Calculation 3 2 2 25 8" xfId="6647" xr:uid="{00000000-0005-0000-0000-0000F9190000}"/>
    <cellStyle name="Calculation 3 2 2 26" xfId="6648" xr:uid="{00000000-0005-0000-0000-0000FA190000}"/>
    <cellStyle name="Calculation 3 2 2 26 2" xfId="6649" xr:uid="{00000000-0005-0000-0000-0000FB190000}"/>
    <cellStyle name="Calculation 3 2 2 26 2 2" xfId="6650" xr:uid="{00000000-0005-0000-0000-0000FC190000}"/>
    <cellStyle name="Calculation 3 2 2 26 2 3" xfId="6651" xr:uid="{00000000-0005-0000-0000-0000FD190000}"/>
    <cellStyle name="Calculation 3 2 2 26 2 4" xfId="6652" xr:uid="{00000000-0005-0000-0000-0000FE190000}"/>
    <cellStyle name="Calculation 3 2 2 26 2 5" xfId="6653" xr:uid="{00000000-0005-0000-0000-0000FF190000}"/>
    <cellStyle name="Calculation 3 2 2 26 2 6" xfId="6654" xr:uid="{00000000-0005-0000-0000-0000001A0000}"/>
    <cellStyle name="Calculation 3 2 2 26 3" xfId="6655" xr:uid="{00000000-0005-0000-0000-0000011A0000}"/>
    <cellStyle name="Calculation 3 2 2 26 3 2" xfId="6656" xr:uid="{00000000-0005-0000-0000-0000021A0000}"/>
    <cellStyle name="Calculation 3 2 2 26 3 3" xfId="6657" xr:uid="{00000000-0005-0000-0000-0000031A0000}"/>
    <cellStyle name="Calculation 3 2 2 26 4" xfId="6658" xr:uid="{00000000-0005-0000-0000-0000041A0000}"/>
    <cellStyle name="Calculation 3 2 2 26 4 2" xfId="6659" xr:uid="{00000000-0005-0000-0000-0000051A0000}"/>
    <cellStyle name="Calculation 3 2 2 26 4 3" xfId="6660" xr:uid="{00000000-0005-0000-0000-0000061A0000}"/>
    <cellStyle name="Calculation 3 2 2 26 5" xfId="6661" xr:uid="{00000000-0005-0000-0000-0000071A0000}"/>
    <cellStyle name="Calculation 3 2 2 26 5 2" xfId="6662" xr:uid="{00000000-0005-0000-0000-0000081A0000}"/>
    <cellStyle name="Calculation 3 2 2 26 5 3" xfId="6663" xr:uid="{00000000-0005-0000-0000-0000091A0000}"/>
    <cellStyle name="Calculation 3 2 2 26 6" xfId="6664" xr:uid="{00000000-0005-0000-0000-00000A1A0000}"/>
    <cellStyle name="Calculation 3 2 2 26 6 2" xfId="6665" xr:uid="{00000000-0005-0000-0000-00000B1A0000}"/>
    <cellStyle name="Calculation 3 2 2 26 6 3" xfId="6666" xr:uid="{00000000-0005-0000-0000-00000C1A0000}"/>
    <cellStyle name="Calculation 3 2 2 26 7" xfId="6667" xr:uid="{00000000-0005-0000-0000-00000D1A0000}"/>
    <cellStyle name="Calculation 3 2 2 26 8" xfId="6668" xr:uid="{00000000-0005-0000-0000-00000E1A0000}"/>
    <cellStyle name="Calculation 3 2 2 27" xfId="6669" xr:uid="{00000000-0005-0000-0000-00000F1A0000}"/>
    <cellStyle name="Calculation 3 2 2 27 2" xfId="6670" xr:uid="{00000000-0005-0000-0000-0000101A0000}"/>
    <cellStyle name="Calculation 3 2 2 27 2 2" xfId="6671" xr:uid="{00000000-0005-0000-0000-0000111A0000}"/>
    <cellStyle name="Calculation 3 2 2 27 2 3" xfId="6672" xr:uid="{00000000-0005-0000-0000-0000121A0000}"/>
    <cellStyle name="Calculation 3 2 2 27 2 4" xfId="6673" xr:uid="{00000000-0005-0000-0000-0000131A0000}"/>
    <cellStyle name="Calculation 3 2 2 27 2 5" xfId="6674" xr:uid="{00000000-0005-0000-0000-0000141A0000}"/>
    <cellStyle name="Calculation 3 2 2 27 2 6" xfId="6675" xr:uid="{00000000-0005-0000-0000-0000151A0000}"/>
    <cellStyle name="Calculation 3 2 2 27 3" xfId="6676" xr:uid="{00000000-0005-0000-0000-0000161A0000}"/>
    <cellStyle name="Calculation 3 2 2 27 3 2" xfId="6677" xr:uid="{00000000-0005-0000-0000-0000171A0000}"/>
    <cellStyle name="Calculation 3 2 2 27 3 3" xfId="6678" xr:uid="{00000000-0005-0000-0000-0000181A0000}"/>
    <cellStyle name="Calculation 3 2 2 27 4" xfId="6679" xr:uid="{00000000-0005-0000-0000-0000191A0000}"/>
    <cellStyle name="Calculation 3 2 2 27 4 2" xfId="6680" xr:uid="{00000000-0005-0000-0000-00001A1A0000}"/>
    <cellStyle name="Calculation 3 2 2 27 4 3" xfId="6681" xr:uid="{00000000-0005-0000-0000-00001B1A0000}"/>
    <cellStyle name="Calculation 3 2 2 27 5" xfId="6682" xr:uid="{00000000-0005-0000-0000-00001C1A0000}"/>
    <cellStyle name="Calculation 3 2 2 27 5 2" xfId="6683" xr:uid="{00000000-0005-0000-0000-00001D1A0000}"/>
    <cellStyle name="Calculation 3 2 2 27 5 3" xfId="6684" xr:uid="{00000000-0005-0000-0000-00001E1A0000}"/>
    <cellStyle name="Calculation 3 2 2 27 6" xfId="6685" xr:uid="{00000000-0005-0000-0000-00001F1A0000}"/>
    <cellStyle name="Calculation 3 2 2 27 6 2" xfId="6686" xr:uid="{00000000-0005-0000-0000-0000201A0000}"/>
    <cellStyle name="Calculation 3 2 2 27 6 3" xfId="6687" xr:uid="{00000000-0005-0000-0000-0000211A0000}"/>
    <cellStyle name="Calculation 3 2 2 27 7" xfId="6688" xr:uid="{00000000-0005-0000-0000-0000221A0000}"/>
    <cellStyle name="Calculation 3 2 2 27 8" xfId="6689" xr:uid="{00000000-0005-0000-0000-0000231A0000}"/>
    <cellStyle name="Calculation 3 2 2 28" xfId="6690" xr:uid="{00000000-0005-0000-0000-0000241A0000}"/>
    <cellStyle name="Calculation 3 2 2 28 2" xfId="6691" xr:uid="{00000000-0005-0000-0000-0000251A0000}"/>
    <cellStyle name="Calculation 3 2 2 28 2 2" xfId="6692" xr:uid="{00000000-0005-0000-0000-0000261A0000}"/>
    <cellStyle name="Calculation 3 2 2 28 2 3" xfId="6693" xr:uid="{00000000-0005-0000-0000-0000271A0000}"/>
    <cellStyle name="Calculation 3 2 2 28 2 4" xfId="6694" xr:uid="{00000000-0005-0000-0000-0000281A0000}"/>
    <cellStyle name="Calculation 3 2 2 28 2 5" xfId="6695" xr:uid="{00000000-0005-0000-0000-0000291A0000}"/>
    <cellStyle name="Calculation 3 2 2 28 2 6" xfId="6696" xr:uid="{00000000-0005-0000-0000-00002A1A0000}"/>
    <cellStyle name="Calculation 3 2 2 28 3" xfId="6697" xr:uid="{00000000-0005-0000-0000-00002B1A0000}"/>
    <cellStyle name="Calculation 3 2 2 28 3 2" xfId="6698" xr:uid="{00000000-0005-0000-0000-00002C1A0000}"/>
    <cellStyle name="Calculation 3 2 2 28 3 3" xfId="6699" xr:uid="{00000000-0005-0000-0000-00002D1A0000}"/>
    <cellStyle name="Calculation 3 2 2 28 4" xfId="6700" xr:uid="{00000000-0005-0000-0000-00002E1A0000}"/>
    <cellStyle name="Calculation 3 2 2 28 4 2" xfId="6701" xr:uid="{00000000-0005-0000-0000-00002F1A0000}"/>
    <cellStyle name="Calculation 3 2 2 28 4 3" xfId="6702" xr:uid="{00000000-0005-0000-0000-0000301A0000}"/>
    <cellStyle name="Calculation 3 2 2 28 5" xfId="6703" xr:uid="{00000000-0005-0000-0000-0000311A0000}"/>
    <cellStyle name="Calculation 3 2 2 28 5 2" xfId="6704" xr:uid="{00000000-0005-0000-0000-0000321A0000}"/>
    <cellStyle name="Calculation 3 2 2 28 5 3" xfId="6705" xr:uid="{00000000-0005-0000-0000-0000331A0000}"/>
    <cellStyle name="Calculation 3 2 2 28 6" xfId="6706" xr:uid="{00000000-0005-0000-0000-0000341A0000}"/>
    <cellStyle name="Calculation 3 2 2 28 6 2" xfId="6707" xr:uid="{00000000-0005-0000-0000-0000351A0000}"/>
    <cellStyle name="Calculation 3 2 2 28 6 3" xfId="6708" xr:uid="{00000000-0005-0000-0000-0000361A0000}"/>
    <cellStyle name="Calculation 3 2 2 28 7" xfId="6709" xr:uid="{00000000-0005-0000-0000-0000371A0000}"/>
    <cellStyle name="Calculation 3 2 2 28 8" xfId="6710" xr:uid="{00000000-0005-0000-0000-0000381A0000}"/>
    <cellStyle name="Calculation 3 2 2 29" xfId="6711" xr:uid="{00000000-0005-0000-0000-0000391A0000}"/>
    <cellStyle name="Calculation 3 2 2 29 2" xfId="6712" xr:uid="{00000000-0005-0000-0000-00003A1A0000}"/>
    <cellStyle name="Calculation 3 2 2 29 2 2" xfId="6713" xr:uid="{00000000-0005-0000-0000-00003B1A0000}"/>
    <cellStyle name="Calculation 3 2 2 29 2 3" xfId="6714" xr:uid="{00000000-0005-0000-0000-00003C1A0000}"/>
    <cellStyle name="Calculation 3 2 2 29 2 4" xfId="6715" xr:uid="{00000000-0005-0000-0000-00003D1A0000}"/>
    <cellStyle name="Calculation 3 2 2 29 2 5" xfId="6716" xr:uid="{00000000-0005-0000-0000-00003E1A0000}"/>
    <cellStyle name="Calculation 3 2 2 29 2 6" xfId="6717" xr:uid="{00000000-0005-0000-0000-00003F1A0000}"/>
    <cellStyle name="Calculation 3 2 2 29 3" xfId="6718" xr:uid="{00000000-0005-0000-0000-0000401A0000}"/>
    <cellStyle name="Calculation 3 2 2 29 3 2" xfId="6719" xr:uid="{00000000-0005-0000-0000-0000411A0000}"/>
    <cellStyle name="Calculation 3 2 2 29 3 3" xfId="6720" xr:uid="{00000000-0005-0000-0000-0000421A0000}"/>
    <cellStyle name="Calculation 3 2 2 29 4" xfId="6721" xr:uid="{00000000-0005-0000-0000-0000431A0000}"/>
    <cellStyle name="Calculation 3 2 2 29 4 2" xfId="6722" xr:uid="{00000000-0005-0000-0000-0000441A0000}"/>
    <cellStyle name="Calculation 3 2 2 29 4 3" xfId="6723" xr:uid="{00000000-0005-0000-0000-0000451A0000}"/>
    <cellStyle name="Calculation 3 2 2 29 5" xfId="6724" xr:uid="{00000000-0005-0000-0000-0000461A0000}"/>
    <cellStyle name="Calculation 3 2 2 29 5 2" xfId="6725" xr:uid="{00000000-0005-0000-0000-0000471A0000}"/>
    <cellStyle name="Calculation 3 2 2 29 5 3" xfId="6726" xr:uid="{00000000-0005-0000-0000-0000481A0000}"/>
    <cellStyle name="Calculation 3 2 2 29 6" xfId="6727" xr:uid="{00000000-0005-0000-0000-0000491A0000}"/>
    <cellStyle name="Calculation 3 2 2 29 6 2" xfId="6728" xr:uid="{00000000-0005-0000-0000-00004A1A0000}"/>
    <cellStyle name="Calculation 3 2 2 29 6 3" xfId="6729" xr:uid="{00000000-0005-0000-0000-00004B1A0000}"/>
    <cellStyle name="Calculation 3 2 2 29 7" xfId="6730" xr:uid="{00000000-0005-0000-0000-00004C1A0000}"/>
    <cellStyle name="Calculation 3 2 2 29 8" xfId="6731" xr:uid="{00000000-0005-0000-0000-00004D1A0000}"/>
    <cellStyle name="Calculation 3 2 2 3" xfId="6732" xr:uid="{00000000-0005-0000-0000-00004E1A0000}"/>
    <cellStyle name="Calculation 3 2 2 3 2" xfId="6733" xr:uid="{00000000-0005-0000-0000-00004F1A0000}"/>
    <cellStyle name="Calculation 3 2 2 3 2 2" xfId="6734" xr:uid="{00000000-0005-0000-0000-0000501A0000}"/>
    <cellStyle name="Calculation 3 2 2 3 2 3" xfId="6735" xr:uid="{00000000-0005-0000-0000-0000511A0000}"/>
    <cellStyle name="Calculation 3 2 2 3 2 4" xfId="6736" xr:uid="{00000000-0005-0000-0000-0000521A0000}"/>
    <cellStyle name="Calculation 3 2 2 3 2 5" xfId="6737" xr:uid="{00000000-0005-0000-0000-0000531A0000}"/>
    <cellStyle name="Calculation 3 2 2 3 2 6" xfId="6738" xr:uid="{00000000-0005-0000-0000-0000541A0000}"/>
    <cellStyle name="Calculation 3 2 2 3 3" xfId="6739" xr:uid="{00000000-0005-0000-0000-0000551A0000}"/>
    <cellStyle name="Calculation 3 2 2 3 3 2" xfId="6740" xr:uid="{00000000-0005-0000-0000-0000561A0000}"/>
    <cellStyle name="Calculation 3 2 2 3 3 3" xfId="6741" xr:uid="{00000000-0005-0000-0000-0000571A0000}"/>
    <cellStyle name="Calculation 3 2 2 3 4" xfId="6742" xr:uid="{00000000-0005-0000-0000-0000581A0000}"/>
    <cellStyle name="Calculation 3 2 2 3 4 2" xfId="6743" xr:uid="{00000000-0005-0000-0000-0000591A0000}"/>
    <cellStyle name="Calculation 3 2 2 3 4 3" xfId="6744" xr:uid="{00000000-0005-0000-0000-00005A1A0000}"/>
    <cellStyle name="Calculation 3 2 2 3 5" xfId="6745" xr:uid="{00000000-0005-0000-0000-00005B1A0000}"/>
    <cellStyle name="Calculation 3 2 2 3 5 2" xfId="6746" xr:uid="{00000000-0005-0000-0000-00005C1A0000}"/>
    <cellStyle name="Calculation 3 2 2 3 5 3" xfId="6747" xr:uid="{00000000-0005-0000-0000-00005D1A0000}"/>
    <cellStyle name="Calculation 3 2 2 3 6" xfId="6748" xr:uid="{00000000-0005-0000-0000-00005E1A0000}"/>
    <cellStyle name="Calculation 3 2 2 3 6 2" xfId="6749" xr:uid="{00000000-0005-0000-0000-00005F1A0000}"/>
    <cellStyle name="Calculation 3 2 2 3 6 3" xfId="6750" xr:uid="{00000000-0005-0000-0000-0000601A0000}"/>
    <cellStyle name="Calculation 3 2 2 3 7" xfId="6751" xr:uid="{00000000-0005-0000-0000-0000611A0000}"/>
    <cellStyle name="Calculation 3 2 2 3 8" xfId="6752" xr:uid="{00000000-0005-0000-0000-0000621A0000}"/>
    <cellStyle name="Calculation 3 2 2 30" xfId="6753" xr:uid="{00000000-0005-0000-0000-0000631A0000}"/>
    <cellStyle name="Calculation 3 2 2 30 2" xfId="6754" xr:uid="{00000000-0005-0000-0000-0000641A0000}"/>
    <cellStyle name="Calculation 3 2 2 30 2 2" xfId="6755" xr:uid="{00000000-0005-0000-0000-0000651A0000}"/>
    <cellStyle name="Calculation 3 2 2 30 2 3" xfId="6756" xr:uid="{00000000-0005-0000-0000-0000661A0000}"/>
    <cellStyle name="Calculation 3 2 2 30 2 4" xfId="6757" xr:uid="{00000000-0005-0000-0000-0000671A0000}"/>
    <cellStyle name="Calculation 3 2 2 30 2 5" xfId="6758" xr:uid="{00000000-0005-0000-0000-0000681A0000}"/>
    <cellStyle name="Calculation 3 2 2 30 2 6" xfId="6759" xr:uid="{00000000-0005-0000-0000-0000691A0000}"/>
    <cellStyle name="Calculation 3 2 2 30 3" xfId="6760" xr:uid="{00000000-0005-0000-0000-00006A1A0000}"/>
    <cellStyle name="Calculation 3 2 2 30 3 2" xfId="6761" xr:uid="{00000000-0005-0000-0000-00006B1A0000}"/>
    <cellStyle name="Calculation 3 2 2 30 3 3" xfId="6762" xr:uid="{00000000-0005-0000-0000-00006C1A0000}"/>
    <cellStyle name="Calculation 3 2 2 30 4" xfId="6763" xr:uid="{00000000-0005-0000-0000-00006D1A0000}"/>
    <cellStyle name="Calculation 3 2 2 30 4 2" xfId="6764" xr:uid="{00000000-0005-0000-0000-00006E1A0000}"/>
    <cellStyle name="Calculation 3 2 2 30 4 3" xfId="6765" xr:uid="{00000000-0005-0000-0000-00006F1A0000}"/>
    <cellStyle name="Calculation 3 2 2 30 5" xfId="6766" xr:uid="{00000000-0005-0000-0000-0000701A0000}"/>
    <cellStyle name="Calculation 3 2 2 30 5 2" xfId="6767" xr:uid="{00000000-0005-0000-0000-0000711A0000}"/>
    <cellStyle name="Calculation 3 2 2 30 5 3" xfId="6768" xr:uid="{00000000-0005-0000-0000-0000721A0000}"/>
    <cellStyle name="Calculation 3 2 2 30 6" xfId="6769" xr:uid="{00000000-0005-0000-0000-0000731A0000}"/>
    <cellStyle name="Calculation 3 2 2 30 6 2" xfId="6770" xr:uid="{00000000-0005-0000-0000-0000741A0000}"/>
    <cellStyle name="Calculation 3 2 2 30 6 3" xfId="6771" xr:uid="{00000000-0005-0000-0000-0000751A0000}"/>
    <cellStyle name="Calculation 3 2 2 30 7" xfId="6772" xr:uid="{00000000-0005-0000-0000-0000761A0000}"/>
    <cellStyle name="Calculation 3 2 2 30 8" xfId="6773" xr:uid="{00000000-0005-0000-0000-0000771A0000}"/>
    <cellStyle name="Calculation 3 2 2 31" xfId="6774" xr:uid="{00000000-0005-0000-0000-0000781A0000}"/>
    <cellStyle name="Calculation 3 2 2 31 2" xfId="6775" xr:uid="{00000000-0005-0000-0000-0000791A0000}"/>
    <cellStyle name="Calculation 3 2 2 31 2 2" xfId="6776" xr:uid="{00000000-0005-0000-0000-00007A1A0000}"/>
    <cellStyle name="Calculation 3 2 2 31 2 3" xfId="6777" xr:uid="{00000000-0005-0000-0000-00007B1A0000}"/>
    <cellStyle name="Calculation 3 2 2 31 2 4" xfId="6778" xr:uid="{00000000-0005-0000-0000-00007C1A0000}"/>
    <cellStyle name="Calculation 3 2 2 31 2 5" xfId="6779" xr:uid="{00000000-0005-0000-0000-00007D1A0000}"/>
    <cellStyle name="Calculation 3 2 2 31 2 6" xfId="6780" xr:uid="{00000000-0005-0000-0000-00007E1A0000}"/>
    <cellStyle name="Calculation 3 2 2 31 3" xfId="6781" xr:uid="{00000000-0005-0000-0000-00007F1A0000}"/>
    <cellStyle name="Calculation 3 2 2 31 3 2" xfId="6782" xr:uid="{00000000-0005-0000-0000-0000801A0000}"/>
    <cellStyle name="Calculation 3 2 2 31 3 3" xfId="6783" xr:uid="{00000000-0005-0000-0000-0000811A0000}"/>
    <cellStyle name="Calculation 3 2 2 31 4" xfId="6784" xr:uid="{00000000-0005-0000-0000-0000821A0000}"/>
    <cellStyle name="Calculation 3 2 2 31 4 2" xfId="6785" xr:uid="{00000000-0005-0000-0000-0000831A0000}"/>
    <cellStyle name="Calculation 3 2 2 31 4 3" xfId="6786" xr:uid="{00000000-0005-0000-0000-0000841A0000}"/>
    <cellStyle name="Calculation 3 2 2 31 5" xfId="6787" xr:uid="{00000000-0005-0000-0000-0000851A0000}"/>
    <cellStyle name="Calculation 3 2 2 31 5 2" xfId="6788" xr:uid="{00000000-0005-0000-0000-0000861A0000}"/>
    <cellStyle name="Calculation 3 2 2 31 5 3" xfId="6789" xr:uid="{00000000-0005-0000-0000-0000871A0000}"/>
    <cellStyle name="Calculation 3 2 2 31 6" xfId="6790" xr:uid="{00000000-0005-0000-0000-0000881A0000}"/>
    <cellStyle name="Calculation 3 2 2 31 6 2" xfId="6791" xr:uid="{00000000-0005-0000-0000-0000891A0000}"/>
    <cellStyle name="Calculation 3 2 2 31 6 3" xfId="6792" xr:uid="{00000000-0005-0000-0000-00008A1A0000}"/>
    <cellStyle name="Calculation 3 2 2 31 7" xfId="6793" xr:uid="{00000000-0005-0000-0000-00008B1A0000}"/>
    <cellStyle name="Calculation 3 2 2 31 8" xfId="6794" xr:uid="{00000000-0005-0000-0000-00008C1A0000}"/>
    <cellStyle name="Calculation 3 2 2 32" xfId="6795" xr:uid="{00000000-0005-0000-0000-00008D1A0000}"/>
    <cellStyle name="Calculation 3 2 2 32 2" xfId="6796" xr:uid="{00000000-0005-0000-0000-00008E1A0000}"/>
    <cellStyle name="Calculation 3 2 2 32 2 2" xfId="6797" xr:uid="{00000000-0005-0000-0000-00008F1A0000}"/>
    <cellStyle name="Calculation 3 2 2 32 2 3" xfId="6798" xr:uid="{00000000-0005-0000-0000-0000901A0000}"/>
    <cellStyle name="Calculation 3 2 2 32 2 4" xfId="6799" xr:uid="{00000000-0005-0000-0000-0000911A0000}"/>
    <cellStyle name="Calculation 3 2 2 32 2 5" xfId="6800" xr:uid="{00000000-0005-0000-0000-0000921A0000}"/>
    <cellStyle name="Calculation 3 2 2 32 2 6" xfId="6801" xr:uid="{00000000-0005-0000-0000-0000931A0000}"/>
    <cellStyle name="Calculation 3 2 2 32 3" xfId="6802" xr:uid="{00000000-0005-0000-0000-0000941A0000}"/>
    <cellStyle name="Calculation 3 2 2 32 3 2" xfId="6803" xr:uid="{00000000-0005-0000-0000-0000951A0000}"/>
    <cellStyle name="Calculation 3 2 2 32 3 3" xfId="6804" xr:uid="{00000000-0005-0000-0000-0000961A0000}"/>
    <cellStyle name="Calculation 3 2 2 32 4" xfId="6805" xr:uid="{00000000-0005-0000-0000-0000971A0000}"/>
    <cellStyle name="Calculation 3 2 2 32 4 2" xfId="6806" xr:uid="{00000000-0005-0000-0000-0000981A0000}"/>
    <cellStyle name="Calculation 3 2 2 32 4 3" xfId="6807" xr:uid="{00000000-0005-0000-0000-0000991A0000}"/>
    <cellStyle name="Calculation 3 2 2 32 5" xfId="6808" xr:uid="{00000000-0005-0000-0000-00009A1A0000}"/>
    <cellStyle name="Calculation 3 2 2 32 5 2" xfId="6809" xr:uid="{00000000-0005-0000-0000-00009B1A0000}"/>
    <cellStyle name="Calculation 3 2 2 32 5 3" xfId="6810" xr:uid="{00000000-0005-0000-0000-00009C1A0000}"/>
    <cellStyle name="Calculation 3 2 2 32 6" xfId="6811" xr:uid="{00000000-0005-0000-0000-00009D1A0000}"/>
    <cellStyle name="Calculation 3 2 2 32 6 2" xfId="6812" xr:uid="{00000000-0005-0000-0000-00009E1A0000}"/>
    <cellStyle name="Calculation 3 2 2 32 6 3" xfId="6813" xr:uid="{00000000-0005-0000-0000-00009F1A0000}"/>
    <cellStyle name="Calculation 3 2 2 32 7" xfId="6814" xr:uid="{00000000-0005-0000-0000-0000A01A0000}"/>
    <cellStyle name="Calculation 3 2 2 32 8" xfId="6815" xr:uid="{00000000-0005-0000-0000-0000A11A0000}"/>
    <cellStyle name="Calculation 3 2 2 33" xfId="6816" xr:uid="{00000000-0005-0000-0000-0000A21A0000}"/>
    <cellStyle name="Calculation 3 2 2 33 2" xfId="6817" xr:uid="{00000000-0005-0000-0000-0000A31A0000}"/>
    <cellStyle name="Calculation 3 2 2 33 2 2" xfId="6818" xr:uid="{00000000-0005-0000-0000-0000A41A0000}"/>
    <cellStyle name="Calculation 3 2 2 33 2 3" xfId="6819" xr:uid="{00000000-0005-0000-0000-0000A51A0000}"/>
    <cellStyle name="Calculation 3 2 2 33 2 4" xfId="6820" xr:uid="{00000000-0005-0000-0000-0000A61A0000}"/>
    <cellStyle name="Calculation 3 2 2 33 2 5" xfId="6821" xr:uid="{00000000-0005-0000-0000-0000A71A0000}"/>
    <cellStyle name="Calculation 3 2 2 33 2 6" xfId="6822" xr:uid="{00000000-0005-0000-0000-0000A81A0000}"/>
    <cellStyle name="Calculation 3 2 2 33 3" xfId="6823" xr:uid="{00000000-0005-0000-0000-0000A91A0000}"/>
    <cellStyle name="Calculation 3 2 2 33 3 2" xfId="6824" xr:uid="{00000000-0005-0000-0000-0000AA1A0000}"/>
    <cellStyle name="Calculation 3 2 2 33 3 3" xfId="6825" xr:uid="{00000000-0005-0000-0000-0000AB1A0000}"/>
    <cellStyle name="Calculation 3 2 2 33 4" xfId="6826" xr:uid="{00000000-0005-0000-0000-0000AC1A0000}"/>
    <cellStyle name="Calculation 3 2 2 33 4 2" xfId="6827" xr:uid="{00000000-0005-0000-0000-0000AD1A0000}"/>
    <cellStyle name="Calculation 3 2 2 33 4 3" xfId="6828" xr:uid="{00000000-0005-0000-0000-0000AE1A0000}"/>
    <cellStyle name="Calculation 3 2 2 33 5" xfId="6829" xr:uid="{00000000-0005-0000-0000-0000AF1A0000}"/>
    <cellStyle name="Calculation 3 2 2 33 5 2" xfId="6830" xr:uid="{00000000-0005-0000-0000-0000B01A0000}"/>
    <cellStyle name="Calculation 3 2 2 33 5 3" xfId="6831" xr:uid="{00000000-0005-0000-0000-0000B11A0000}"/>
    <cellStyle name="Calculation 3 2 2 33 6" xfId="6832" xr:uid="{00000000-0005-0000-0000-0000B21A0000}"/>
    <cellStyle name="Calculation 3 2 2 33 6 2" xfId="6833" xr:uid="{00000000-0005-0000-0000-0000B31A0000}"/>
    <cellStyle name="Calculation 3 2 2 33 6 3" xfId="6834" xr:uid="{00000000-0005-0000-0000-0000B41A0000}"/>
    <cellStyle name="Calculation 3 2 2 33 7" xfId="6835" xr:uid="{00000000-0005-0000-0000-0000B51A0000}"/>
    <cellStyle name="Calculation 3 2 2 33 8" xfId="6836" xr:uid="{00000000-0005-0000-0000-0000B61A0000}"/>
    <cellStyle name="Calculation 3 2 2 34" xfId="6837" xr:uid="{00000000-0005-0000-0000-0000B71A0000}"/>
    <cellStyle name="Calculation 3 2 2 34 2" xfId="6838" xr:uid="{00000000-0005-0000-0000-0000B81A0000}"/>
    <cellStyle name="Calculation 3 2 2 34 2 2" xfId="6839" xr:uid="{00000000-0005-0000-0000-0000B91A0000}"/>
    <cellStyle name="Calculation 3 2 2 34 2 3" xfId="6840" xr:uid="{00000000-0005-0000-0000-0000BA1A0000}"/>
    <cellStyle name="Calculation 3 2 2 34 2 4" xfId="6841" xr:uid="{00000000-0005-0000-0000-0000BB1A0000}"/>
    <cellStyle name="Calculation 3 2 2 34 2 5" xfId="6842" xr:uid="{00000000-0005-0000-0000-0000BC1A0000}"/>
    <cellStyle name="Calculation 3 2 2 34 2 6" xfId="6843" xr:uid="{00000000-0005-0000-0000-0000BD1A0000}"/>
    <cellStyle name="Calculation 3 2 2 34 3" xfId="6844" xr:uid="{00000000-0005-0000-0000-0000BE1A0000}"/>
    <cellStyle name="Calculation 3 2 2 34 3 2" xfId="6845" xr:uid="{00000000-0005-0000-0000-0000BF1A0000}"/>
    <cellStyle name="Calculation 3 2 2 34 3 3" xfId="6846" xr:uid="{00000000-0005-0000-0000-0000C01A0000}"/>
    <cellStyle name="Calculation 3 2 2 34 4" xfId="6847" xr:uid="{00000000-0005-0000-0000-0000C11A0000}"/>
    <cellStyle name="Calculation 3 2 2 34 4 2" xfId="6848" xr:uid="{00000000-0005-0000-0000-0000C21A0000}"/>
    <cellStyle name="Calculation 3 2 2 34 4 3" xfId="6849" xr:uid="{00000000-0005-0000-0000-0000C31A0000}"/>
    <cellStyle name="Calculation 3 2 2 34 5" xfId="6850" xr:uid="{00000000-0005-0000-0000-0000C41A0000}"/>
    <cellStyle name="Calculation 3 2 2 34 5 2" xfId="6851" xr:uid="{00000000-0005-0000-0000-0000C51A0000}"/>
    <cellStyle name="Calculation 3 2 2 34 5 3" xfId="6852" xr:uid="{00000000-0005-0000-0000-0000C61A0000}"/>
    <cellStyle name="Calculation 3 2 2 34 6" xfId="6853" xr:uid="{00000000-0005-0000-0000-0000C71A0000}"/>
    <cellStyle name="Calculation 3 2 2 34 6 2" xfId="6854" xr:uid="{00000000-0005-0000-0000-0000C81A0000}"/>
    <cellStyle name="Calculation 3 2 2 34 6 3" xfId="6855" xr:uid="{00000000-0005-0000-0000-0000C91A0000}"/>
    <cellStyle name="Calculation 3 2 2 34 7" xfId="6856" xr:uid="{00000000-0005-0000-0000-0000CA1A0000}"/>
    <cellStyle name="Calculation 3 2 2 34 8" xfId="6857" xr:uid="{00000000-0005-0000-0000-0000CB1A0000}"/>
    <cellStyle name="Calculation 3 2 2 35" xfId="6858" xr:uid="{00000000-0005-0000-0000-0000CC1A0000}"/>
    <cellStyle name="Calculation 3 2 2 35 2" xfId="6859" xr:uid="{00000000-0005-0000-0000-0000CD1A0000}"/>
    <cellStyle name="Calculation 3 2 2 35 3" xfId="6860" xr:uid="{00000000-0005-0000-0000-0000CE1A0000}"/>
    <cellStyle name="Calculation 3 2 2 35 4" xfId="6861" xr:uid="{00000000-0005-0000-0000-0000CF1A0000}"/>
    <cellStyle name="Calculation 3 2 2 35 5" xfId="6862" xr:uid="{00000000-0005-0000-0000-0000D01A0000}"/>
    <cellStyle name="Calculation 3 2 2 35 6" xfId="6863" xr:uid="{00000000-0005-0000-0000-0000D11A0000}"/>
    <cellStyle name="Calculation 3 2 2 36" xfId="6864" xr:uid="{00000000-0005-0000-0000-0000D21A0000}"/>
    <cellStyle name="Calculation 3 2 2 36 2" xfId="6865" xr:uid="{00000000-0005-0000-0000-0000D31A0000}"/>
    <cellStyle name="Calculation 3 2 2 36 3" xfId="6866" xr:uid="{00000000-0005-0000-0000-0000D41A0000}"/>
    <cellStyle name="Calculation 3 2 2 37" xfId="6867" xr:uid="{00000000-0005-0000-0000-0000D51A0000}"/>
    <cellStyle name="Calculation 3 2 2 37 2" xfId="6868" xr:uid="{00000000-0005-0000-0000-0000D61A0000}"/>
    <cellStyle name="Calculation 3 2 2 37 3" xfId="6869" xr:uid="{00000000-0005-0000-0000-0000D71A0000}"/>
    <cellStyle name="Calculation 3 2 2 38" xfId="6870" xr:uid="{00000000-0005-0000-0000-0000D81A0000}"/>
    <cellStyle name="Calculation 3 2 2 38 2" xfId="6871" xr:uid="{00000000-0005-0000-0000-0000D91A0000}"/>
    <cellStyle name="Calculation 3 2 2 38 3" xfId="6872" xr:uid="{00000000-0005-0000-0000-0000DA1A0000}"/>
    <cellStyle name="Calculation 3 2 2 39" xfId="6873" xr:uid="{00000000-0005-0000-0000-0000DB1A0000}"/>
    <cellStyle name="Calculation 3 2 2 39 2" xfId="6874" xr:uid="{00000000-0005-0000-0000-0000DC1A0000}"/>
    <cellStyle name="Calculation 3 2 2 39 3" xfId="6875" xr:uid="{00000000-0005-0000-0000-0000DD1A0000}"/>
    <cellStyle name="Calculation 3 2 2 4" xfId="6876" xr:uid="{00000000-0005-0000-0000-0000DE1A0000}"/>
    <cellStyle name="Calculation 3 2 2 4 2" xfId="6877" xr:uid="{00000000-0005-0000-0000-0000DF1A0000}"/>
    <cellStyle name="Calculation 3 2 2 4 2 2" xfId="6878" xr:uid="{00000000-0005-0000-0000-0000E01A0000}"/>
    <cellStyle name="Calculation 3 2 2 4 2 3" xfId="6879" xr:uid="{00000000-0005-0000-0000-0000E11A0000}"/>
    <cellStyle name="Calculation 3 2 2 4 2 4" xfId="6880" xr:uid="{00000000-0005-0000-0000-0000E21A0000}"/>
    <cellStyle name="Calculation 3 2 2 4 2 5" xfId="6881" xr:uid="{00000000-0005-0000-0000-0000E31A0000}"/>
    <cellStyle name="Calculation 3 2 2 4 2 6" xfId="6882" xr:uid="{00000000-0005-0000-0000-0000E41A0000}"/>
    <cellStyle name="Calculation 3 2 2 4 3" xfId="6883" xr:uid="{00000000-0005-0000-0000-0000E51A0000}"/>
    <cellStyle name="Calculation 3 2 2 4 3 2" xfId="6884" xr:uid="{00000000-0005-0000-0000-0000E61A0000}"/>
    <cellStyle name="Calculation 3 2 2 4 3 3" xfId="6885" xr:uid="{00000000-0005-0000-0000-0000E71A0000}"/>
    <cellStyle name="Calculation 3 2 2 4 4" xfId="6886" xr:uid="{00000000-0005-0000-0000-0000E81A0000}"/>
    <cellStyle name="Calculation 3 2 2 4 4 2" xfId="6887" xr:uid="{00000000-0005-0000-0000-0000E91A0000}"/>
    <cellStyle name="Calculation 3 2 2 4 4 3" xfId="6888" xr:uid="{00000000-0005-0000-0000-0000EA1A0000}"/>
    <cellStyle name="Calculation 3 2 2 4 5" xfId="6889" xr:uid="{00000000-0005-0000-0000-0000EB1A0000}"/>
    <cellStyle name="Calculation 3 2 2 4 5 2" xfId="6890" xr:uid="{00000000-0005-0000-0000-0000EC1A0000}"/>
    <cellStyle name="Calculation 3 2 2 4 5 3" xfId="6891" xr:uid="{00000000-0005-0000-0000-0000ED1A0000}"/>
    <cellStyle name="Calculation 3 2 2 4 6" xfId="6892" xr:uid="{00000000-0005-0000-0000-0000EE1A0000}"/>
    <cellStyle name="Calculation 3 2 2 4 6 2" xfId="6893" xr:uid="{00000000-0005-0000-0000-0000EF1A0000}"/>
    <cellStyle name="Calculation 3 2 2 4 6 3" xfId="6894" xr:uid="{00000000-0005-0000-0000-0000F01A0000}"/>
    <cellStyle name="Calculation 3 2 2 4 7" xfId="6895" xr:uid="{00000000-0005-0000-0000-0000F11A0000}"/>
    <cellStyle name="Calculation 3 2 2 4 8" xfId="6896" xr:uid="{00000000-0005-0000-0000-0000F21A0000}"/>
    <cellStyle name="Calculation 3 2 2 40" xfId="6897" xr:uid="{00000000-0005-0000-0000-0000F31A0000}"/>
    <cellStyle name="Calculation 3 2 2 41" xfId="6898" xr:uid="{00000000-0005-0000-0000-0000F41A0000}"/>
    <cellStyle name="Calculation 3 2 2 5" xfId="6899" xr:uid="{00000000-0005-0000-0000-0000F51A0000}"/>
    <cellStyle name="Calculation 3 2 2 5 2" xfId="6900" xr:uid="{00000000-0005-0000-0000-0000F61A0000}"/>
    <cellStyle name="Calculation 3 2 2 5 2 2" xfId="6901" xr:uid="{00000000-0005-0000-0000-0000F71A0000}"/>
    <cellStyle name="Calculation 3 2 2 5 2 3" xfId="6902" xr:uid="{00000000-0005-0000-0000-0000F81A0000}"/>
    <cellStyle name="Calculation 3 2 2 5 2 4" xfId="6903" xr:uid="{00000000-0005-0000-0000-0000F91A0000}"/>
    <cellStyle name="Calculation 3 2 2 5 2 5" xfId="6904" xr:uid="{00000000-0005-0000-0000-0000FA1A0000}"/>
    <cellStyle name="Calculation 3 2 2 5 2 6" xfId="6905" xr:uid="{00000000-0005-0000-0000-0000FB1A0000}"/>
    <cellStyle name="Calculation 3 2 2 5 3" xfId="6906" xr:uid="{00000000-0005-0000-0000-0000FC1A0000}"/>
    <cellStyle name="Calculation 3 2 2 5 3 2" xfId="6907" xr:uid="{00000000-0005-0000-0000-0000FD1A0000}"/>
    <cellStyle name="Calculation 3 2 2 5 3 3" xfId="6908" xr:uid="{00000000-0005-0000-0000-0000FE1A0000}"/>
    <cellStyle name="Calculation 3 2 2 5 4" xfId="6909" xr:uid="{00000000-0005-0000-0000-0000FF1A0000}"/>
    <cellStyle name="Calculation 3 2 2 5 4 2" xfId="6910" xr:uid="{00000000-0005-0000-0000-0000001B0000}"/>
    <cellStyle name="Calculation 3 2 2 5 4 3" xfId="6911" xr:uid="{00000000-0005-0000-0000-0000011B0000}"/>
    <cellStyle name="Calculation 3 2 2 5 5" xfId="6912" xr:uid="{00000000-0005-0000-0000-0000021B0000}"/>
    <cellStyle name="Calculation 3 2 2 5 5 2" xfId="6913" xr:uid="{00000000-0005-0000-0000-0000031B0000}"/>
    <cellStyle name="Calculation 3 2 2 5 5 3" xfId="6914" xr:uid="{00000000-0005-0000-0000-0000041B0000}"/>
    <cellStyle name="Calculation 3 2 2 5 6" xfId="6915" xr:uid="{00000000-0005-0000-0000-0000051B0000}"/>
    <cellStyle name="Calculation 3 2 2 5 6 2" xfId="6916" xr:uid="{00000000-0005-0000-0000-0000061B0000}"/>
    <cellStyle name="Calculation 3 2 2 5 6 3" xfId="6917" xr:uid="{00000000-0005-0000-0000-0000071B0000}"/>
    <cellStyle name="Calculation 3 2 2 5 7" xfId="6918" xr:uid="{00000000-0005-0000-0000-0000081B0000}"/>
    <cellStyle name="Calculation 3 2 2 5 8" xfId="6919" xr:uid="{00000000-0005-0000-0000-0000091B0000}"/>
    <cellStyle name="Calculation 3 2 2 6" xfId="6920" xr:uid="{00000000-0005-0000-0000-00000A1B0000}"/>
    <cellStyle name="Calculation 3 2 2 6 2" xfId="6921" xr:uid="{00000000-0005-0000-0000-00000B1B0000}"/>
    <cellStyle name="Calculation 3 2 2 6 2 2" xfId="6922" xr:uid="{00000000-0005-0000-0000-00000C1B0000}"/>
    <cellStyle name="Calculation 3 2 2 6 2 3" xfId="6923" xr:uid="{00000000-0005-0000-0000-00000D1B0000}"/>
    <cellStyle name="Calculation 3 2 2 6 2 4" xfId="6924" xr:uid="{00000000-0005-0000-0000-00000E1B0000}"/>
    <cellStyle name="Calculation 3 2 2 6 2 5" xfId="6925" xr:uid="{00000000-0005-0000-0000-00000F1B0000}"/>
    <cellStyle name="Calculation 3 2 2 6 2 6" xfId="6926" xr:uid="{00000000-0005-0000-0000-0000101B0000}"/>
    <cellStyle name="Calculation 3 2 2 6 3" xfId="6927" xr:uid="{00000000-0005-0000-0000-0000111B0000}"/>
    <cellStyle name="Calculation 3 2 2 6 3 2" xfId="6928" xr:uid="{00000000-0005-0000-0000-0000121B0000}"/>
    <cellStyle name="Calculation 3 2 2 6 3 3" xfId="6929" xr:uid="{00000000-0005-0000-0000-0000131B0000}"/>
    <cellStyle name="Calculation 3 2 2 6 4" xfId="6930" xr:uid="{00000000-0005-0000-0000-0000141B0000}"/>
    <cellStyle name="Calculation 3 2 2 6 4 2" xfId="6931" xr:uid="{00000000-0005-0000-0000-0000151B0000}"/>
    <cellStyle name="Calculation 3 2 2 6 4 3" xfId="6932" xr:uid="{00000000-0005-0000-0000-0000161B0000}"/>
    <cellStyle name="Calculation 3 2 2 6 5" xfId="6933" xr:uid="{00000000-0005-0000-0000-0000171B0000}"/>
    <cellStyle name="Calculation 3 2 2 6 5 2" xfId="6934" xr:uid="{00000000-0005-0000-0000-0000181B0000}"/>
    <cellStyle name="Calculation 3 2 2 6 5 3" xfId="6935" xr:uid="{00000000-0005-0000-0000-0000191B0000}"/>
    <cellStyle name="Calculation 3 2 2 6 6" xfId="6936" xr:uid="{00000000-0005-0000-0000-00001A1B0000}"/>
    <cellStyle name="Calculation 3 2 2 6 6 2" xfId="6937" xr:uid="{00000000-0005-0000-0000-00001B1B0000}"/>
    <cellStyle name="Calculation 3 2 2 6 6 3" xfId="6938" xr:uid="{00000000-0005-0000-0000-00001C1B0000}"/>
    <cellStyle name="Calculation 3 2 2 6 7" xfId="6939" xr:uid="{00000000-0005-0000-0000-00001D1B0000}"/>
    <cellStyle name="Calculation 3 2 2 6 8" xfId="6940" xr:uid="{00000000-0005-0000-0000-00001E1B0000}"/>
    <cellStyle name="Calculation 3 2 2 7" xfId="6941" xr:uid="{00000000-0005-0000-0000-00001F1B0000}"/>
    <cellStyle name="Calculation 3 2 2 7 2" xfId="6942" xr:uid="{00000000-0005-0000-0000-0000201B0000}"/>
    <cellStyle name="Calculation 3 2 2 7 2 2" xfId="6943" xr:uid="{00000000-0005-0000-0000-0000211B0000}"/>
    <cellStyle name="Calculation 3 2 2 7 2 3" xfId="6944" xr:uid="{00000000-0005-0000-0000-0000221B0000}"/>
    <cellStyle name="Calculation 3 2 2 7 2 4" xfId="6945" xr:uid="{00000000-0005-0000-0000-0000231B0000}"/>
    <cellStyle name="Calculation 3 2 2 7 2 5" xfId="6946" xr:uid="{00000000-0005-0000-0000-0000241B0000}"/>
    <cellStyle name="Calculation 3 2 2 7 2 6" xfId="6947" xr:uid="{00000000-0005-0000-0000-0000251B0000}"/>
    <cellStyle name="Calculation 3 2 2 7 3" xfId="6948" xr:uid="{00000000-0005-0000-0000-0000261B0000}"/>
    <cellStyle name="Calculation 3 2 2 7 3 2" xfId="6949" xr:uid="{00000000-0005-0000-0000-0000271B0000}"/>
    <cellStyle name="Calculation 3 2 2 7 3 3" xfId="6950" xr:uid="{00000000-0005-0000-0000-0000281B0000}"/>
    <cellStyle name="Calculation 3 2 2 7 4" xfId="6951" xr:uid="{00000000-0005-0000-0000-0000291B0000}"/>
    <cellStyle name="Calculation 3 2 2 7 4 2" xfId="6952" xr:uid="{00000000-0005-0000-0000-00002A1B0000}"/>
    <cellStyle name="Calculation 3 2 2 7 4 3" xfId="6953" xr:uid="{00000000-0005-0000-0000-00002B1B0000}"/>
    <cellStyle name="Calculation 3 2 2 7 5" xfId="6954" xr:uid="{00000000-0005-0000-0000-00002C1B0000}"/>
    <cellStyle name="Calculation 3 2 2 7 5 2" xfId="6955" xr:uid="{00000000-0005-0000-0000-00002D1B0000}"/>
    <cellStyle name="Calculation 3 2 2 7 5 3" xfId="6956" xr:uid="{00000000-0005-0000-0000-00002E1B0000}"/>
    <cellStyle name="Calculation 3 2 2 7 6" xfId="6957" xr:uid="{00000000-0005-0000-0000-00002F1B0000}"/>
    <cellStyle name="Calculation 3 2 2 7 6 2" xfId="6958" xr:uid="{00000000-0005-0000-0000-0000301B0000}"/>
    <cellStyle name="Calculation 3 2 2 7 6 3" xfId="6959" xr:uid="{00000000-0005-0000-0000-0000311B0000}"/>
    <cellStyle name="Calculation 3 2 2 7 7" xfId="6960" xr:uid="{00000000-0005-0000-0000-0000321B0000}"/>
    <cellStyle name="Calculation 3 2 2 7 8" xfId="6961" xr:uid="{00000000-0005-0000-0000-0000331B0000}"/>
    <cellStyle name="Calculation 3 2 2 8" xfId="6962" xr:uid="{00000000-0005-0000-0000-0000341B0000}"/>
    <cellStyle name="Calculation 3 2 2 8 2" xfId="6963" xr:uid="{00000000-0005-0000-0000-0000351B0000}"/>
    <cellStyle name="Calculation 3 2 2 8 2 2" xfId="6964" xr:uid="{00000000-0005-0000-0000-0000361B0000}"/>
    <cellStyle name="Calculation 3 2 2 8 2 3" xfId="6965" xr:uid="{00000000-0005-0000-0000-0000371B0000}"/>
    <cellStyle name="Calculation 3 2 2 8 2 4" xfId="6966" xr:uid="{00000000-0005-0000-0000-0000381B0000}"/>
    <cellStyle name="Calculation 3 2 2 8 2 5" xfId="6967" xr:uid="{00000000-0005-0000-0000-0000391B0000}"/>
    <cellStyle name="Calculation 3 2 2 8 2 6" xfId="6968" xr:uid="{00000000-0005-0000-0000-00003A1B0000}"/>
    <cellStyle name="Calculation 3 2 2 8 3" xfId="6969" xr:uid="{00000000-0005-0000-0000-00003B1B0000}"/>
    <cellStyle name="Calculation 3 2 2 8 3 2" xfId="6970" xr:uid="{00000000-0005-0000-0000-00003C1B0000}"/>
    <cellStyle name="Calculation 3 2 2 8 3 3" xfId="6971" xr:uid="{00000000-0005-0000-0000-00003D1B0000}"/>
    <cellStyle name="Calculation 3 2 2 8 4" xfId="6972" xr:uid="{00000000-0005-0000-0000-00003E1B0000}"/>
    <cellStyle name="Calculation 3 2 2 8 4 2" xfId="6973" xr:uid="{00000000-0005-0000-0000-00003F1B0000}"/>
    <cellStyle name="Calculation 3 2 2 8 4 3" xfId="6974" xr:uid="{00000000-0005-0000-0000-0000401B0000}"/>
    <cellStyle name="Calculation 3 2 2 8 5" xfId="6975" xr:uid="{00000000-0005-0000-0000-0000411B0000}"/>
    <cellStyle name="Calculation 3 2 2 8 5 2" xfId="6976" xr:uid="{00000000-0005-0000-0000-0000421B0000}"/>
    <cellStyle name="Calculation 3 2 2 8 5 3" xfId="6977" xr:uid="{00000000-0005-0000-0000-0000431B0000}"/>
    <cellStyle name="Calculation 3 2 2 8 6" xfId="6978" xr:uid="{00000000-0005-0000-0000-0000441B0000}"/>
    <cellStyle name="Calculation 3 2 2 8 6 2" xfId="6979" xr:uid="{00000000-0005-0000-0000-0000451B0000}"/>
    <cellStyle name="Calculation 3 2 2 8 6 3" xfId="6980" xr:uid="{00000000-0005-0000-0000-0000461B0000}"/>
    <cellStyle name="Calculation 3 2 2 8 7" xfId="6981" xr:uid="{00000000-0005-0000-0000-0000471B0000}"/>
    <cellStyle name="Calculation 3 2 2 8 8" xfId="6982" xr:uid="{00000000-0005-0000-0000-0000481B0000}"/>
    <cellStyle name="Calculation 3 2 2 9" xfId="6983" xr:uid="{00000000-0005-0000-0000-0000491B0000}"/>
    <cellStyle name="Calculation 3 2 2 9 2" xfId="6984" xr:uid="{00000000-0005-0000-0000-00004A1B0000}"/>
    <cellStyle name="Calculation 3 2 2 9 2 2" xfId="6985" xr:uid="{00000000-0005-0000-0000-00004B1B0000}"/>
    <cellStyle name="Calculation 3 2 2 9 2 3" xfId="6986" xr:uid="{00000000-0005-0000-0000-00004C1B0000}"/>
    <cellStyle name="Calculation 3 2 2 9 2 4" xfId="6987" xr:uid="{00000000-0005-0000-0000-00004D1B0000}"/>
    <cellStyle name="Calculation 3 2 2 9 2 5" xfId="6988" xr:uid="{00000000-0005-0000-0000-00004E1B0000}"/>
    <cellStyle name="Calculation 3 2 2 9 2 6" xfId="6989" xr:uid="{00000000-0005-0000-0000-00004F1B0000}"/>
    <cellStyle name="Calculation 3 2 2 9 3" xfId="6990" xr:uid="{00000000-0005-0000-0000-0000501B0000}"/>
    <cellStyle name="Calculation 3 2 2 9 3 2" xfId="6991" xr:uid="{00000000-0005-0000-0000-0000511B0000}"/>
    <cellStyle name="Calculation 3 2 2 9 3 3" xfId="6992" xr:uid="{00000000-0005-0000-0000-0000521B0000}"/>
    <cellStyle name="Calculation 3 2 2 9 4" xfId="6993" xr:uid="{00000000-0005-0000-0000-0000531B0000}"/>
    <cellStyle name="Calculation 3 2 2 9 4 2" xfId="6994" xr:uid="{00000000-0005-0000-0000-0000541B0000}"/>
    <cellStyle name="Calculation 3 2 2 9 4 3" xfId="6995" xr:uid="{00000000-0005-0000-0000-0000551B0000}"/>
    <cellStyle name="Calculation 3 2 2 9 5" xfId="6996" xr:uid="{00000000-0005-0000-0000-0000561B0000}"/>
    <cellStyle name="Calculation 3 2 2 9 5 2" xfId="6997" xr:uid="{00000000-0005-0000-0000-0000571B0000}"/>
    <cellStyle name="Calculation 3 2 2 9 5 3" xfId="6998" xr:uid="{00000000-0005-0000-0000-0000581B0000}"/>
    <cellStyle name="Calculation 3 2 2 9 6" xfId="6999" xr:uid="{00000000-0005-0000-0000-0000591B0000}"/>
    <cellStyle name="Calculation 3 2 2 9 6 2" xfId="7000" xr:uid="{00000000-0005-0000-0000-00005A1B0000}"/>
    <cellStyle name="Calculation 3 2 2 9 6 3" xfId="7001" xr:uid="{00000000-0005-0000-0000-00005B1B0000}"/>
    <cellStyle name="Calculation 3 2 2 9 7" xfId="7002" xr:uid="{00000000-0005-0000-0000-00005C1B0000}"/>
    <cellStyle name="Calculation 3 2 2 9 8" xfId="7003" xr:uid="{00000000-0005-0000-0000-00005D1B0000}"/>
    <cellStyle name="Calculation 3 2 20" xfId="7004" xr:uid="{00000000-0005-0000-0000-00005E1B0000}"/>
    <cellStyle name="Calculation 3 2 20 2" xfId="7005" xr:uid="{00000000-0005-0000-0000-00005F1B0000}"/>
    <cellStyle name="Calculation 3 2 20 2 2" xfId="7006" xr:uid="{00000000-0005-0000-0000-0000601B0000}"/>
    <cellStyle name="Calculation 3 2 20 2 3" xfId="7007" xr:uid="{00000000-0005-0000-0000-0000611B0000}"/>
    <cellStyle name="Calculation 3 2 20 2 4" xfId="7008" xr:uid="{00000000-0005-0000-0000-0000621B0000}"/>
    <cellStyle name="Calculation 3 2 20 2 5" xfId="7009" xr:uid="{00000000-0005-0000-0000-0000631B0000}"/>
    <cellStyle name="Calculation 3 2 20 2 6" xfId="7010" xr:uid="{00000000-0005-0000-0000-0000641B0000}"/>
    <cellStyle name="Calculation 3 2 20 3" xfId="7011" xr:uid="{00000000-0005-0000-0000-0000651B0000}"/>
    <cellStyle name="Calculation 3 2 20 3 2" xfId="7012" xr:uid="{00000000-0005-0000-0000-0000661B0000}"/>
    <cellStyle name="Calculation 3 2 20 3 3" xfId="7013" xr:uid="{00000000-0005-0000-0000-0000671B0000}"/>
    <cellStyle name="Calculation 3 2 20 4" xfId="7014" xr:uid="{00000000-0005-0000-0000-0000681B0000}"/>
    <cellStyle name="Calculation 3 2 20 4 2" xfId="7015" xr:uid="{00000000-0005-0000-0000-0000691B0000}"/>
    <cellStyle name="Calculation 3 2 20 4 3" xfId="7016" xr:uid="{00000000-0005-0000-0000-00006A1B0000}"/>
    <cellStyle name="Calculation 3 2 20 5" xfId="7017" xr:uid="{00000000-0005-0000-0000-00006B1B0000}"/>
    <cellStyle name="Calculation 3 2 20 5 2" xfId="7018" xr:uid="{00000000-0005-0000-0000-00006C1B0000}"/>
    <cellStyle name="Calculation 3 2 20 5 3" xfId="7019" xr:uid="{00000000-0005-0000-0000-00006D1B0000}"/>
    <cellStyle name="Calculation 3 2 20 6" xfId="7020" xr:uid="{00000000-0005-0000-0000-00006E1B0000}"/>
    <cellStyle name="Calculation 3 2 20 6 2" xfId="7021" xr:uid="{00000000-0005-0000-0000-00006F1B0000}"/>
    <cellStyle name="Calculation 3 2 20 6 3" xfId="7022" xr:uid="{00000000-0005-0000-0000-0000701B0000}"/>
    <cellStyle name="Calculation 3 2 20 7" xfId="7023" xr:uid="{00000000-0005-0000-0000-0000711B0000}"/>
    <cellStyle name="Calculation 3 2 20 8" xfId="7024" xr:uid="{00000000-0005-0000-0000-0000721B0000}"/>
    <cellStyle name="Calculation 3 2 21" xfId="7025" xr:uid="{00000000-0005-0000-0000-0000731B0000}"/>
    <cellStyle name="Calculation 3 2 21 2" xfId="7026" xr:uid="{00000000-0005-0000-0000-0000741B0000}"/>
    <cellStyle name="Calculation 3 2 21 2 2" xfId="7027" xr:uid="{00000000-0005-0000-0000-0000751B0000}"/>
    <cellStyle name="Calculation 3 2 21 2 3" xfId="7028" xr:uid="{00000000-0005-0000-0000-0000761B0000}"/>
    <cellStyle name="Calculation 3 2 21 2 4" xfId="7029" xr:uid="{00000000-0005-0000-0000-0000771B0000}"/>
    <cellStyle name="Calculation 3 2 21 2 5" xfId="7030" xr:uid="{00000000-0005-0000-0000-0000781B0000}"/>
    <cellStyle name="Calculation 3 2 21 2 6" xfId="7031" xr:uid="{00000000-0005-0000-0000-0000791B0000}"/>
    <cellStyle name="Calculation 3 2 21 3" xfId="7032" xr:uid="{00000000-0005-0000-0000-00007A1B0000}"/>
    <cellStyle name="Calculation 3 2 21 3 2" xfId="7033" xr:uid="{00000000-0005-0000-0000-00007B1B0000}"/>
    <cellStyle name="Calculation 3 2 21 3 3" xfId="7034" xr:uid="{00000000-0005-0000-0000-00007C1B0000}"/>
    <cellStyle name="Calculation 3 2 21 4" xfId="7035" xr:uid="{00000000-0005-0000-0000-00007D1B0000}"/>
    <cellStyle name="Calculation 3 2 21 4 2" xfId="7036" xr:uid="{00000000-0005-0000-0000-00007E1B0000}"/>
    <cellStyle name="Calculation 3 2 21 4 3" xfId="7037" xr:uid="{00000000-0005-0000-0000-00007F1B0000}"/>
    <cellStyle name="Calculation 3 2 21 5" xfId="7038" xr:uid="{00000000-0005-0000-0000-0000801B0000}"/>
    <cellStyle name="Calculation 3 2 21 5 2" xfId="7039" xr:uid="{00000000-0005-0000-0000-0000811B0000}"/>
    <cellStyle name="Calculation 3 2 21 5 3" xfId="7040" xr:uid="{00000000-0005-0000-0000-0000821B0000}"/>
    <cellStyle name="Calculation 3 2 21 6" xfId="7041" xr:uid="{00000000-0005-0000-0000-0000831B0000}"/>
    <cellStyle name="Calculation 3 2 21 6 2" xfId="7042" xr:uid="{00000000-0005-0000-0000-0000841B0000}"/>
    <cellStyle name="Calculation 3 2 21 6 3" xfId="7043" xr:uid="{00000000-0005-0000-0000-0000851B0000}"/>
    <cellStyle name="Calculation 3 2 21 7" xfId="7044" xr:uid="{00000000-0005-0000-0000-0000861B0000}"/>
    <cellStyle name="Calculation 3 2 21 8" xfId="7045" xr:uid="{00000000-0005-0000-0000-0000871B0000}"/>
    <cellStyle name="Calculation 3 2 22" xfId="7046" xr:uid="{00000000-0005-0000-0000-0000881B0000}"/>
    <cellStyle name="Calculation 3 2 22 2" xfId="7047" xr:uid="{00000000-0005-0000-0000-0000891B0000}"/>
    <cellStyle name="Calculation 3 2 22 2 2" xfId="7048" xr:uid="{00000000-0005-0000-0000-00008A1B0000}"/>
    <cellStyle name="Calculation 3 2 22 2 3" xfId="7049" xr:uid="{00000000-0005-0000-0000-00008B1B0000}"/>
    <cellStyle name="Calculation 3 2 22 2 4" xfId="7050" xr:uid="{00000000-0005-0000-0000-00008C1B0000}"/>
    <cellStyle name="Calculation 3 2 22 2 5" xfId="7051" xr:uid="{00000000-0005-0000-0000-00008D1B0000}"/>
    <cellStyle name="Calculation 3 2 22 2 6" xfId="7052" xr:uid="{00000000-0005-0000-0000-00008E1B0000}"/>
    <cellStyle name="Calculation 3 2 22 3" xfId="7053" xr:uid="{00000000-0005-0000-0000-00008F1B0000}"/>
    <cellStyle name="Calculation 3 2 22 3 2" xfId="7054" xr:uid="{00000000-0005-0000-0000-0000901B0000}"/>
    <cellStyle name="Calculation 3 2 22 3 3" xfId="7055" xr:uid="{00000000-0005-0000-0000-0000911B0000}"/>
    <cellStyle name="Calculation 3 2 22 4" xfId="7056" xr:uid="{00000000-0005-0000-0000-0000921B0000}"/>
    <cellStyle name="Calculation 3 2 22 4 2" xfId="7057" xr:uid="{00000000-0005-0000-0000-0000931B0000}"/>
    <cellStyle name="Calculation 3 2 22 4 3" xfId="7058" xr:uid="{00000000-0005-0000-0000-0000941B0000}"/>
    <cellStyle name="Calculation 3 2 22 5" xfId="7059" xr:uid="{00000000-0005-0000-0000-0000951B0000}"/>
    <cellStyle name="Calculation 3 2 22 5 2" xfId="7060" xr:uid="{00000000-0005-0000-0000-0000961B0000}"/>
    <cellStyle name="Calculation 3 2 22 5 3" xfId="7061" xr:uid="{00000000-0005-0000-0000-0000971B0000}"/>
    <cellStyle name="Calculation 3 2 22 6" xfId="7062" xr:uid="{00000000-0005-0000-0000-0000981B0000}"/>
    <cellStyle name="Calculation 3 2 22 6 2" xfId="7063" xr:uid="{00000000-0005-0000-0000-0000991B0000}"/>
    <cellStyle name="Calculation 3 2 22 6 3" xfId="7064" xr:uid="{00000000-0005-0000-0000-00009A1B0000}"/>
    <cellStyle name="Calculation 3 2 22 7" xfId="7065" xr:uid="{00000000-0005-0000-0000-00009B1B0000}"/>
    <cellStyle name="Calculation 3 2 22 8" xfId="7066" xr:uid="{00000000-0005-0000-0000-00009C1B0000}"/>
    <cellStyle name="Calculation 3 2 23" xfId="7067" xr:uid="{00000000-0005-0000-0000-00009D1B0000}"/>
    <cellStyle name="Calculation 3 2 23 2" xfId="7068" xr:uid="{00000000-0005-0000-0000-00009E1B0000}"/>
    <cellStyle name="Calculation 3 2 23 2 2" xfId="7069" xr:uid="{00000000-0005-0000-0000-00009F1B0000}"/>
    <cellStyle name="Calculation 3 2 23 2 3" xfId="7070" xr:uid="{00000000-0005-0000-0000-0000A01B0000}"/>
    <cellStyle name="Calculation 3 2 23 2 4" xfId="7071" xr:uid="{00000000-0005-0000-0000-0000A11B0000}"/>
    <cellStyle name="Calculation 3 2 23 2 5" xfId="7072" xr:uid="{00000000-0005-0000-0000-0000A21B0000}"/>
    <cellStyle name="Calculation 3 2 23 2 6" xfId="7073" xr:uid="{00000000-0005-0000-0000-0000A31B0000}"/>
    <cellStyle name="Calculation 3 2 23 3" xfId="7074" xr:uid="{00000000-0005-0000-0000-0000A41B0000}"/>
    <cellStyle name="Calculation 3 2 23 3 2" xfId="7075" xr:uid="{00000000-0005-0000-0000-0000A51B0000}"/>
    <cellStyle name="Calculation 3 2 23 3 3" xfId="7076" xr:uid="{00000000-0005-0000-0000-0000A61B0000}"/>
    <cellStyle name="Calculation 3 2 23 4" xfId="7077" xr:uid="{00000000-0005-0000-0000-0000A71B0000}"/>
    <cellStyle name="Calculation 3 2 23 4 2" xfId="7078" xr:uid="{00000000-0005-0000-0000-0000A81B0000}"/>
    <cellStyle name="Calculation 3 2 23 4 3" xfId="7079" xr:uid="{00000000-0005-0000-0000-0000A91B0000}"/>
    <cellStyle name="Calculation 3 2 23 5" xfId="7080" xr:uid="{00000000-0005-0000-0000-0000AA1B0000}"/>
    <cellStyle name="Calculation 3 2 23 5 2" xfId="7081" xr:uid="{00000000-0005-0000-0000-0000AB1B0000}"/>
    <cellStyle name="Calculation 3 2 23 5 3" xfId="7082" xr:uid="{00000000-0005-0000-0000-0000AC1B0000}"/>
    <cellStyle name="Calculation 3 2 23 6" xfId="7083" xr:uid="{00000000-0005-0000-0000-0000AD1B0000}"/>
    <cellStyle name="Calculation 3 2 23 6 2" xfId="7084" xr:uid="{00000000-0005-0000-0000-0000AE1B0000}"/>
    <cellStyle name="Calculation 3 2 23 6 3" xfId="7085" xr:uid="{00000000-0005-0000-0000-0000AF1B0000}"/>
    <cellStyle name="Calculation 3 2 23 7" xfId="7086" xr:uid="{00000000-0005-0000-0000-0000B01B0000}"/>
    <cellStyle name="Calculation 3 2 23 8" xfId="7087" xr:uid="{00000000-0005-0000-0000-0000B11B0000}"/>
    <cellStyle name="Calculation 3 2 24" xfId="7088" xr:uid="{00000000-0005-0000-0000-0000B21B0000}"/>
    <cellStyle name="Calculation 3 2 24 2" xfId="7089" xr:uid="{00000000-0005-0000-0000-0000B31B0000}"/>
    <cellStyle name="Calculation 3 2 24 2 2" xfId="7090" xr:uid="{00000000-0005-0000-0000-0000B41B0000}"/>
    <cellStyle name="Calculation 3 2 24 2 3" xfId="7091" xr:uid="{00000000-0005-0000-0000-0000B51B0000}"/>
    <cellStyle name="Calculation 3 2 24 2 4" xfId="7092" xr:uid="{00000000-0005-0000-0000-0000B61B0000}"/>
    <cellStyle name="Calculation 3 2 24 2 5" xfId="7093" xr:uid="{00000000-0005-0000-0000-0000B71B0000}"/>
    <cellStyle name="Calculation 3 2 24 2 6" xfId="7094" xr:uid="{00000000-0005-0000-0000-0000B81B0000}"/>
    <cellStyle name="Calculation 3 2 24 3" xfId="7095" xr:uid="{00000000-0005-0000-0000-0000B91B0000}"/>
    <cellStyle name="Calculation 3 2 24 3 2" xfId="7096" xr:uid="{00000000-0005-0000-0000-0000BA1B0000}"/>
    <cellStyle name="Calculation 3 2 24 3 3" xfId="7097" xr:uid="{00000000-0005-0000-0000-0000BB1B0000}"/>
    <cellStyle name="Calculation 3 2 24 4" xfId="7098" xr:uid="{00000000-0005-0000-0000-0000BC1B0000}"/>
    <cellStyle name="Calculation 3 2 24 4 2" xfId="7099" xr:uid="{00000000-0005-0000-0000-0000BD1B0000}"/>
    <cellStyle name="Calculation 3 2 24 4 3" xfId="7100" xr:uid="{00000000-0005-0000-0000-0000BE1B0000}"/>
    <cellStyle name="Calculation 3 2 24 5" xfId="7101" xr:uid="{00000000-0005-0000-0000-0000BF1B0000}"/>
    <cellStyle name="Calculation 3 2 24 5 2" xfId="7102" xr:uid="{00000000-0005-0000-0000-0000C01B0000}"/>
    <cellStyle name="Calculation 3 2 24 5 3" xfId="7103" xr:uid="{00000000-0005-0000-0000-0000C11B0000}"/>
    <cellStyle name="Calculation 3 2 24 6" xfId="7104" xr:uid="{00000000-0005-0000-0000-0000C21B0000}"/>
    <cellStyle name="Calculation 3 2 24 6 2" xfId="7105" xr:uid="{00000000-0005-0000-0000-0000C31B0000}"/>
    <cellStyle name="Calculation 3 2 24 6 3" xfId="7106" xr:uid="{00000000-0005-0000-0000-0000C41B0000}"/>
    <cellStyle name="Calculation 3 2 24 7" xfId="7107" xr:uid="{00000000-0005-0000-0000-0000C51B0000}"/>
    <cellStyle name="Calculation 3 2 24 8" xfId="7108" xr:uid="{00000000-0005-0000-0000-0000C61B0000}"/>
    <cellStyle name="Calculation 3 2 25" xfId="7109" xr:uid="{00000000-0005-0000-0000-0000C71B0000}"/>
    <cellStyle name="Calculation 3 2 25 2" xfId="7110" xr:uid="{00000000-0005-0000-0000-0000C81B0000}"/>
    <cellStyle name="Calculation 3 2 25 2 2" xfId="7111" xr:uid="{00000000-0005-0000-0000-0000C91B0000}"/>
    <cellStyle name="Calculation 3 2 25 2 3" xfId="7112" xr:uid="{00000000-0005-0000-0000-0000CA1B0000}"/>
    <cellStyle name="Calculation 3 2 25 2 4" xfId="7113" xr:uid="{00000000-0005-0000-0000-0000CB1B0000}"/>
    <cellStyle name="Calculation 3 2 25 2 5" xfId="7114" xr:uid="{00000000-0005-0000-0000-0000CC1B0000}"/>
    <cellStyle name="Calculation 3 2 25 2 6" xfId="7115" xr:uid="{00000000-0005-0000-0000-0000CD1B0000}"/>
    <cellStyle name="Calculation 3 2 25 3" xfId="7116" xr:uid="{00000000-0005-0000-0000-0000CE1B0000}"/>
    <cellStyle name="Calculation 3 2 25 3 2" xfId="7117" xr:uid="{00000000-0005-0000-0000-0000CF1B0000}"/>
    <cellStyle name="Calculation 3 2 25 3 3" xfId="7118" xr:uid="{00000000-0005-0000-0000-0000D01B0000}"/>
    <cellStyle name="Calculation 3 2 25 4" xfId="7119" xr:uid="{00000000-0005-0000-0000-0000D11B0000}"/>
    <cellStyle name="Calculation 3 2 25 4 2" xfId="7120" xr:uid="{00000000-0005-0000-0000-0000D21B0000}"/>
    <cellStyle name="Calculation 3 2 25 4 3" xfId="7121" xr:uid="{00000000-0005-0000-0000-0000D31B0000}"/>
    <cellStyle name="Calculation 3 2 25 5" xfId="7122" xr:uid="{00000000-0005-0000-0000-0000D41B0000}"/>
    <cellStyle name="Calculation 3 2 25 5 2" xfId="7123" xr:uid="{00000000-0005-0000-0000-0000D51B0000}"/>
    <cellStyle name="Calculation 3 2 25 5 3" xfId="7124" xr:uid="{00000000-0005-0000-0000-0000D61B0000}"/>
    <cellStyle name="Calculation 3 2 25 6" xfId="7125" xr:uid="{00000000-0005-0000-0000-0000D71B0000}"/>
    <cellStyle name="Calculation 3 2 25 6 2" xfId="7126" xr:uid="{00000000-0005-0000-0000-0000D81B0000}"/>
    <cellStyle name="Calculation 3 2 25 6 3" xfId="7127" xr:uid="{00000000-0005-0000-0000-0000D91B0000}"/>
    <cellStyle name="Calculation 3 2 25 7" xfId="7128" xr:uid="{00000000-0005-0000-0000-0000DA1B0000}"/>
    <cellStyle name="Calculation 3 2 25 8" xfId="7129" xr:uid="{00000000-0005-0000-0000-0000DB1B0000}"/>
    <cellStyle name="Calculation 3 2 26" xfId="7130" xr:uid="{00000000-0005-0000-0000-0000DC1B0000}"/>
    <cellStyle name="Calculation 3 2 26 2" xfId="7131" xr:uid="{00000000-0005-0000-0000-0000DD1B0000}"/>
    <cellStyle name="Calculation 3 2 26 2 2" xfId="7132" xr:uid="{00000000-0005-0000-0000-0000DE1B0000}"/>
    <cellStyle name="Calculation 3 2 26 2 3" xfId="7133" xr:uid="{00000000-0005-0000-0000-0000DF1B0000}"/>
    <cellStyle name="Calculation 3 2 26 2 4" xfId="7134" xr:uid="{00000000-0005-0000-0000-0000E01B0000}"/>
    <cellStyle name="Calculation 3 2 26 2 5" xfId="7135" xr:uid="{00000000-0005-0000-0000-0000E11B0000}"/>
    <cellStyle name="Calculation 3 2 26 2 6" xfId="7136" xr:uid="{00000000-0005-0000-0000-0000E21B0000}"/>
    <cellStyle name="Calculation 3 2 26 3" xfId="7137" xr:uid="{00000000-0005-0000-0000-0000E31B0000}"/>
    <cellStyle name="Calculation 3 2 26 3 2" xfId="7138" xr:uid="{00000000-0005-0000-0000-0000E41B0000}"/>
    <cellStyle name="Calculation 3 2 26 3 3" xfId="7139" xr:uid="{00000000-0005-0000-0000-0000E51B0000}"/>
    <cellStyle name="Calculation 3 2 26 4" xfId="7140" xr:uid="{00000000-0005-0000-0000-0000E61B0000}"/>
    <cellStyle name="Calculation 3 2 26 4 2" xfId="7141" xr:uid="{00000000-0005-0000-0000-0000E71B0000}"/>
    <cellStyle name="Calculation 3 2 26 4 3" xfId="7142" xr:uid="{00000000-0005-0000-0000-0000E81B0000}"/>
    <cellStyle name="Calculation 3 2 26 5" xfId="7143" xr:uid="{00000000-0005-0000-0000-0000E91B0000}"/>
    <cellStyle name="Calculation 3 2 26 5 2" xfId="7144" xr:uid="{00000000-0005-0000-0000-0000EA1B0000}"/>
    <cellStyle name="Calculation 3 2 26 5 3" xfId="7145" xr:uid="{00000000-0005-0000-0000-0000EB1B0000}"/>
    <cellStyle name="Calculation 3 2 26 6" xfId="7146" xr:uid="{00000000-0005-0000-0000-0000EC1B0000}"/>
    <cellStyle name="Calculation 3 2 26 6 2" xfId="7147" xr:uid="{00000000-0005-0000-0000-0000ED1B0000}"/>
    <cellStyle name="Calculation 3 2 26 6 3" xfId="7148" xr:uid="{00000000-0005-0000-0000-0000EE1B0000}"/>
    <cellStyle name="Calculation 3 2 26 7" xfId="7149" xr:uid="{00000000-0005-0000-0000-0000EF1B0000}"/>
    <cellStyle name="Calculation 3 2 26 8" xfId="7150" xr:uid="{00000000-0005-0000-0000-0000F01B0000}"/>
    <cellStyle name="Calculation 3 2 27" xfId="7151" xr:uid="{00000000-0005-0000-0000-0000F11B0000}"/>
    <cellStyle name="Calculation 3 2 27 2" xfId="7152" xr:uid="{00000000-0005-0000-0000-0000F21B0000}"/>
    <cellStyle name="Calculation 3 2 27 2 2" xfId="7153" xr:uid="{00000000-0005-0000-0000-0000F31B0000}"/>
    <cellStyle name="Calculation 3 2 27 2 3" xfId="7154" xr:uid="{00000000-0005-0000-0000-0000F41B0000}"/>
    <cellStyle name="Calculation 3 2 27 2 4" xfId="7155" xr:uid="{00000000-0005-0000-0000-0000F51B0000}"/>
    <cellStyle name="Calculation 3 2 27 2 5" xfId="7156" xr:uid="{00000000-0005-0000-0000-0000F61B0000}"/>
    <cellStyle name="Calculation 3 2 27 2 6" xfId="7157" xr:uid="{00000000-0005-0000-0000-0000F71B0000}"/>
    <cellStyle name="Calculation 3 2 27 3" xfId="7158" xr:uid="{00000000-0005-0000-0000-0000F81B0000}"/>
    <cellStyle name="Calculation 3 2 27 3 2" xfId="7159" xr:uid="{00000000-0005-0000-0000-0000F91B0000}"/>
    <cellStyle name="Calculation 3 2 27 3 3" xfId="7160" xr:uid="{00000000-0005-0000-0000-0000FA1B0000}"/>
    <cellStyle name="Calculation 3 2 27 4" xfId="7161" xr:uid="{00000000-0005-0000-0000-0000FB1B0000}"/>
    <cellStyle name="Calculation 3 2 27 4 2" xfId="7162" xr:uid="{00000000-0005-0000-0000-0000FC1B0000}"/>
    <cellStyle name="Calculation 3 2 27 4 3" xfId="7163" xr:uid="{00000000-0005-0000-0000-0000FD1B0000}"/>
    <cellStyle name="Calculation 3 2 27 5" xfId="7164" xr:uid="{00000000-0005-0000-0000-0000FE1B0000}"/>
    <cellStyle name="Calculation 3 2 27 5 2" xfId="7165" xr:uid="{00000000-0005-0000-0000-0000FF1B0000}"/>
    <cellStyle name="Calculation 3 2 27 5 3" xfId="7166" xr:uid="{00000000-0005-0000-0000-0000001C0000}"/>
    <cellStyle name="Calculation 3 2 27 6" xfId="7167" xr:uid="{00000000-0005-0000-0000-0000011C0000}"/>
    <cellStyle name="Calculation 3 2 27 6 2" xfId="7168" xr:uid="{00000000-0005-0000-0000-0000021C0000}"/>
    <cellStyle name="Calculation 3 2 27 6 3" xfId="7169" xr:uid="{00000000-0005-0000-0000-0000031C0000}"/>
    <cellStyle name="Calculation 3 2 27 7" xfId="7170" xr:uid="{00000000-0005-0000-0000-0000041C0000}"/>
    <cellStyle name="Calculation 3 2 27 8" xfId="7171" xr:uid="{00000000-0005-0000-0000-0000051C0000}"/>
    <cellStyle name="Calculation 3 2 28" xfId="7172" xr:uid="{00000000-0005-0000-0000-0000061C0000}"/>
    <cellStyle name="Calculation 3 2 28 2" xfId="7173" xr:uid="{00000000-0005-0000-0000-0000071C0000}"/>
    <cellStyle name="Calculation 3 2 28 2 2" xfId="7174" xr:uid="{00000000-0005-0000-0000-0000081C0000}"/>
    <cellStyle name="Calculation 3 2 28 2 3" xfId="7175" xr:uid="{00000000-0005-0000-0000-0000091C0000}"/>
    <cellStyle name="Calculation 3 2 28 2 4" xfId="7176" xr:uid="{00000000-0005-0000-0000-00000A1C0000}"/>
    <cellStyle name="Calculation 3 2 28 2 5" xfId="7177" xr:uid="{00000000-0005-0000-0000-00000B1C0000}"/>
    <cellStyle name="Calculation 3 2 28 2 6" xfId="7178" xr:uid="{00000000-0005-0000-0000-00000C1C0000}"/>
    <cellStyle name="Calculation 3 2 28 3" xfId="7179" xr:uid="{00000000-0005-0000-0000-00000D1C0000}"/>
    <cellStyle name="Calculation 3 2 28 3 2" xfId="7180" xr:uid="{00000000-0005-0000-0000-00000E1C0000}"/>
    <cellStyle name="Calculation 3 2 28 3 3" xfId="7181" xr:uid="{00000000-0005-0000-0000-00000F1C0000}"/>
    <cellStyle name="Calculation 3 2 28 4" xfId="7182" xr:uid="{00000000-0005-0000-0000-0000101C0000}"/>
    <cellStyle name="Calculation 3 2 28 4 2" xfId="7183" xr:uid="{00000000-0005-0000-0000-0000111C0000}"/>
    <cellStyle name="Calculation 3 2 28 4 3" xfId="7184" xr:uid="{00000000-0005-0000-0000-0000121C0000}"/>
    <cellStyle name="Calculation 3 2 28 5" xfId="7185" xr:uid="{00000000-0005-0000-0000-0000131C0000}"/>
    <cellStyle name="Calculation 3 2 28 5 2" xfId="7186" xr:uid="{00000000-0005-0000-0000-0000141C0000}"/>
    <cellStyle name="Calculation 3 2 28 5 3" xfId="7187" xr:uid="{00000000-0005-0000-0000-0000151C0000}"/>
    <cellStyle name="Calculation 3 2 28 6" xfId="7188" xr:uid="{00000000-0005-0000-0000-0000161C0000}"/>
    <cellStyle name="Calculation 3 2 28 6 2" xfId="7189" xr:uid="{00000000-0005-0000-0000-0000171C0000}"/>
    <cellStyle name="Calculation 3 2 28 6 3" xfId="7190" xr:uid="{00000000-0005-0000-0000-0000181C0000}"/>
    <cellStyle name="Calculation 3 2 28 7" xfId="7191" xr:uid="{00000000-0005-0000-0000-0000191C0000}"/>
    <cellStyle name="Calculation 3 2 28 8" xfId="7192" xr:uid="{00000000-0005-0000-0000-00001A1C0000}"/>
    <cellStyle name="Calculation 3 2 29" xfId="7193" xr:uid="{00000000-0005-0000-0000-00001B1C0000}"/>
    <cellStyle name="Calculation 3 2 29 2" xfId="7194" xr:uid="{00000000-0005-0000-0000-00001C1C0000}"/>
    <cellStyle name="Calculation 3 2 29 2 2" xfId="7195" xr:uid="{00000000-0005-0000-0000-00001D1C0000}"/>
    <cellStyle name="Calculation 3 2 29 2 3" xfId="7196" xr:uid="{00000000-0005-0000-0000-00001E1C0000}"/>
    <cellStyle name="Calculation 3 2 29 2 4" xfId="7197" xr:uid="{00000000-0005-0000-0000-00001F1C0000}"/>
    <cellStyle name="Calculation 3 2 29 2 5" xfId="7198" xr:uid="{00000000-0005-0000-0000-0000201C0000}"/>
    <cellStyle name="Calculation 3 2 29 2 6" xfId="7199" xr:uid="{00000000-0005-0000-0000-0000211C0000}"/>
    <cellStyle name="Calculation 3 2 29 3" xfId="7200" xr:uid="{00000000-0005-0000-0000-0000221C0000}"/>
    <cellStyle name="Calculation 3 2 29 3 2" xfId="7201" xr:uid="{00000000-0005-0000-0000-0000231C0000}"/>
    <cellStyle name="Calculation 3 2 29 3 3" xfId="7202" xr:uid="{00000000-0005-0000-0000-0000241C0000}"/>
    <cellStyle name="Calculation 3 2 29 4" xfId="7203" xr:uid="{00000000-0005-0000-0000-0000251C0000}"/>
    <cellStyle name="Calculation 3 2 29 4 2" xfId="7204" xr:uid="{00000000-0005-0000-0000-0000261C0000}"/>
    <cellStyle name="Calculation 3 2 29 4 3" xfId="7205" xr:uid="{00000000-0005-0000-0000-0000271C0000}"/>
    <cellStyle name="Calculation 3 2 29 5" xfId="7206" xr:uid="{00000000-0005-0000-0000-0000281C0000}"/>
    <cellStyle name="Calculation 3 2 29 5 2" xfId="7207" xr:uid="{00000000-0005-0000-0000-0000291C0000}"/>
    <cellStyle name="Calculation 3 2 29 5 3" xfId="7208" xr:uid="{00000000-0005-0000-0000-00002A1C0000}"/>
    <cellStyle name="Calculation 3 2 29 6" xfId="7209" xr:uid="{00000000-0005-0000-0000-00002B1C0000}"/>
    <cellStyle name="Calculation 3 2 29 6 2" xfId="7210" xr:uid="{00000000-0005-0000-0000-00002C1C0000}"/>
    <cellStyle name="Calculation 3 2 29 6 3" xfId="7211" xr:uid="{00000000-0005-0000-0000-00002D1C0000}"/>
    <cellStyle name="Calculation 3 2 29 7" xfId="7212" xr:uid="{00000000-0005-0000-0000-00002E1C0000}"/>
    <cellStyle name="Calculation 3 2 29 8" xfId="7213" xr:uid="{00000000-0005-0000-0000-00002F1C0000}"/>
    <cellStyle name="Calculation 3 2 3" xfId="7214" xr:uid="{00000000-0005-0000-0000-0000301C0000}"/>
    <cellStyle name="Calculation 3 2 3 2" xfId="7215" xr:uid="{00000000-0005-0000-0000-0000311C0000}"/>
    <cellStyle name="Calculation 3 2 3 2 2" xfId="7216" xr:uid="{00000000-0005-0000-0000-0000321C0000}"/>
    <cellStyle name="Calculation 3 2 3 2 3" xfId="7217" xr:uid="{00000000-0005-0000-0000-0000331C0000}"/>
    <cellStyle name="Calculation 3 2 3 2 4" xfId="7218" xr:uid="{00000000-0005-0000-0000-0000341C0000}"/>
    <cellStyle name="Calculation 3 2 3 2 5" xfId="7219" xr:uid="{00000000-0005-0000-0000-0000351C0000}"/>
    <cellStyle name="Calculation 3 2 3 2 6" xfId="7220" xr:uid="{00000000-0005-0000-0000-0000361C0000}"/>
    <cellStyle name="Calculation 3 2 3 3" xfId="7221" xr:uid="{00000000-0005-0000-0000-0000371C0000}"/>
    <cellStyle name="Calculation 3 2 3 3 2" xfId="7222" xr:uid="{00000000-0005-0000-0000-0000381C0000}"/>
    <cellStyle name="Calculation 3 2 3 3 3" xfId="7223" xr:uid="{00000000-0005-0000-0000-0000391C0000}"/>
    <cellStyle name="Calculation 3 2 3 4" xfId="7224" xr:uid="{00000000-0005-0000-0000-00003A1C0000}"/>
    <cellStyle name="Calculation 3 2 3 4 2" xfId="7225" xr:uid="{00000000-0005-0000-0000-00003B1C0000}"/>
    <cellStyle name="Calculation 3 2 3 4 3" xfId="7226" xr:uid="{00000000-0005-0000-0000-00003C1C0000}"/>
    <cellStyle name="Calculation 3 2 3 5" xfId="7227" xr:uid="{00000000-0005-0000-0000-00003D1C0000}"/>
    <cellStyle name="Calculation 3 2 3 5 2" xfId="7228" xr:uid="{00000000-0005-0000-0000-00003E1C0000}"/>
    <cellStyle name="Calculation 3 2 3 5 3" xfId="7229" xr:uid="{00000000-0005-0000-0000-00003F1C0000}"/>
    <cellStyle name="Calculation 3 2 3 6" xfId="7230" xr:uid="{00000000-0005-0000-0000-0000401C0000}"/>
    <cellStyle name="Calculation 3 2 3 6 2" xfId="7231" xr:uid="{00000000-0005-0000-0000-0000411C0000}"/>
    <cellStyle name="Calculation 3 2 3 6 3" xfId="7232" xr:uid="{00000000-0005-0000-0000-0000421C0000}"/>
    <cellStyle name="Calculation 3 2 3 7" xfId="7233" xr:uid="{00000000-0005-0000-0000-0000431C0000}"/>
    <cellStyle name="Calculation 3 2 3 8" xfId="7234" xr:uid="{00000000-0005-0000-0000-0000441C0000}"/>
    <cellStyle name="Calculation 3 2 30" xfId="7235" xr:uid="{00000000-0005-0000-0000-0000451C0000}"/>
    <cellStyle name="Calculation 3 2 30 2" xfId="7236" xr:uid="{00000000-0005-0000-0000-0000461C0000}"/>
    <cellStyle name="Calculation 3 2 30 2 2" xfId="7237" xr:uid="{00000000-0005-0000-0000-0000471C0000}"/>
    <cellStyle name="Calculation 3 2 30 2 3" xfId="7238" xr:uid="{00000000-0005-0000-0000-0000481C0000}"/>
    <cellStyle name="Calculation 3 2 30 2 4" xfId="7239" xr:uid="{00000000-0005-0000-0000-0000491C0000}"/>
    <cellStyle name="Calculation 3 2 30 2 5" xfId="7240" xr:uid="{00000000-0005-0000-0000-00004A1C0000}"/>
    <cellStyle name="Calculation 3 2 30 2 6" xfId="7241" xr:uid="{00000000-0005-0000-0000-00004B1C0000}"/>
    <cellStyle name="Calculation 3 2 30 3" xfId="7242" xr:uid="{00000000-0005-0000-0000-00004C1C0000}"/>
    <cellStyle name="Calculation 3 2 30 3 2" xfId="7243" xr:uid="{00000000-0005-0000-0000-00004D1C0000}"/>
    <cellStyle name="Calculation 3 2 30 3 3" xfId="7244" xr:uid="{00000000-0005-0000-0000-00004E1C0000}"/>
    <cellStyle name="Calculation 3 2 30 4" xfId="7245" xr:uid="{00000000-0005-0000-0000-00004F1C0000}"/>
    <cellStyle name="Calculation 3 2 30 4 2" xfId="7246" xr:uid="{00000000-0005-0000-0000-0000501C0000}"/>
    <cellStyle name="Calculation 3 2 30 4 3" xfId="7247" xr:uid="{00000000-0005-0000-0000-0000511C0000}"/>
    <cellStyle name="Calculation 3 2 30 5" xfId="7248" xr:uid="{00000000-0005-0000-0000-0000521C0000}"/>
    <cellStyle name="Calculation 3 2 30 5 2" xfId="7249" xr:uid="{00000000-0005-0000-0000-0000531C0000}"/>
    <cellStyle name="Calculation 3 2 30 5 3" xfId="7250" xr:uid="{00000000-0005-0000-0000-0000541C0000}"/>
    <cellStyle name="Calculation 3 2 30 6" xfId="7251" xr:uid="{00000000-0005-0000-0000-0000551C0000}"/>
    <cellStyle name="Calculation 3 2 30 6 2" xfId="7252" xr:uid="{00000000-0005-0000-0000-0000561C0000}"/>
    <cellStyle name="Calculation 3 2 30 6 3" xfId="7253" xr:uid="{00000000-0005-0000-0000-0000571C0000}"/>
    <cellStyle name="Calculation 3 2 30 7" xfId="7254" xr:uid="{00000000-0005-0000-0000-0000581C0000}"/>
    <cellStyle name="Calculation 3 2 30 8" xfId="7255" xr:uid="{00000000-0005-0000-0000-0000591C0000}"/>
    <cellStyle name="Calculation 3 2 31" xfId="7256" xr:uid="{00000000-0005-0000-0000-00005A1C0000}"/>
    <cellStyle name="Calculation 3 2 31 2" xfId="7257" xr:uid="{00000000-0005-0000-0000-00005B1C0000}"/>
    <cellStyle name="Calculation 3 2 31 2 2" xfId="7258" xr:uid="{00000000-0005-0000-0000-00005C1C0000}"/>
    <cellStyle name="Calculation 3 2 31 2 3" xfId="7259" xr:uid="{00000000-0005-0000-0000-00005D1C0000}"/>
    <cellStyle name="Calculation 3 2 31 2 4" xfId="7260" xr:uid="{00000000-0005-0000-0000-00005E1C0000}"/>
    <cellStyle name="Calculation 3 2 31 2 5" xfId="7261" xr:uid="{00000000-0005-0000-0000-00005F1C0000}"/>
    <cellStyle name="Calculation 3 2 31 2 6" xfId="7262" xr:uid="{00000000-0005-0000-0000-0000601C0000}"/>
    <cellStyle name="Calculation 3 2 31 3" xfId="7263" xr:uid="{00000000-0005-0000-0000-0000611C0000}"/>
    <cellStyle name="Calculation 3 2 31 3 2" xfId="7264" xr:uid="{00000000-0005-0000-0000-0000621C0000}"/>
    <cellStyle name="Calculation 3 2 31 3 3" xfId="7265" xr:uid="{00000000-0005-0000-0000-0000631C0000}"/>
    <cellStyle name="Calculation 3 2 31 4" xfId="7266" xr:uid="{00000000-0005-0000-0000-0000641C0000}"/>
    <cellStyle name="Calculation 3 2 31 4 2" xfId="7267" xr:uid="{00000000-0005-0000-0000-0000651C0000}"/>
    <cellStyle name="Calculation 3 2 31 4 3" xfId="7268" xr:uid="{00000000-0005-0000-0000-0000661C0000}"/>
    <cellStyle name="Calculation 3 2 31 5" xfId="7269" xr:uid="{00000000-0005-0000-0000-0000671C0000}"/>
    <cellStyle name="Calculation 3 2 31 5 2" xfId="7270" xr:uid="{00000000-0005-0000-0000-0000681C0000}"/>
    <cellStyle name="Calculation 3 2 31 5 3" xfId="7271" xr:uid="{00000000-0005-0000-0000-0000691C0000}"/>
    <cellStyle name="Calculation 3 2 31 6" xfId="7272" xr:uid="{00000000-0005-0000-0000-00006A1C0000}"/>
    <cellStyle name="Calculation 3 2 31 6 2" xfId="7273" xr:uid="{00000000-0005-0000-0000-00006B1C0000}"/>
    <cellStyle name="Calculation 3 2 31 6 3" xfId="7274" xr:uid="{00000000-0005-0000-0000-00006C1C0000}"/>
    <cellStyle name="Calculation 3 2 31 7" xfId="7275" xr:uid="{00000000-0005-0000-0000-00006D1C0000}"/>
    <cellStyle name="Calculation 3 2 31 8" xfId="7276" xr:uid="{00000000-0005-0000-0000-00006E1C0000}"/>
    <cellStyle name="Calculation 3 2 32" xfId="7277" xr:uid="{00000000-0005-0000-0000-00006F1C0000}"/>
    <cellStyle name="Calculation 3 2 32 2" xfId="7278" xr:uid="{00000000-0005-0000-0000-0000701C0000}"/>
    <cellStyle name="Calculation 3 2 32 2 2" xfId="7279" xr:uid="{00000000-0005-0000-0000-0000711C0000}"/>
    <cellStyle name="Calculation 3 2 32 2 3" xfId="7280" xr:uid="{00000000-0005-0000-0000-0000721C0000}"/>
    <cellStyle name="Calculation 3 2 32 2 4" xfId="7281" xr:uid="{00000000-0005-0000-0000-0000731C0000}"/>
    <cellStyle name="Calculation 3 2 32 2 5" xfId="7282" xr:uid="{00000000-0005-0000-0000-0000741C0000}"/>
    <cellStyle name="Calculation 3 2 32 2 6" xfId="7283" xr:uid="{00000000-0005-0000-0000-0000751C0000}"/>
    <cellStyle name="Calculation 3 2 32 3" xfId="7284" xr:uid="{00000000-0005-0000-0000-0000761C0000}"/>
    <cellStyle name="Calculation 3 2 32 3 2" xfId="7285" xr:uid="{00000000-0005-0000-0000-0000771C0000}"/>
    <cellStyle name="Calculation 3 2 32 3 3" xfId="7286" xr:uid="{00000000-0005-0000-0000-0000781C0000}"/>
    <cellStyle name="Calculation 3 2 32 4" xfId="7287" xr:uid="{00000000-0005-0000-0000-0000791C0000}"/>
    <cellStyle name="Calculation 3 2 32 4 2" xfId="7288" xr:uid="{00000000-0005-0000-0000-00007A1C0000}"/>
    <cellStyle name="Calculation 3 2 32 4 3" xfId="7289" xr:uid="{00000000-0005-0000-0000-00007B1C0000}"/>
    <cellStyle name="Calculation 3 2 32 5" xfId="7290" xr:uid="{00000000-0005-0000-0000-00007C1C0000}"/>
    <cellStyle name="Calculation 3 2 32 5 2" xfId="7291" xr:uid="{00000000-0005-0000-0000-00007D1C0000}"/>
    <cellStyle name="Calculation 3 2 32 5 3" xfId="7292" xr:uid="{00000000-0005-0000-0000-00007E1C0000}"/>
    <cellStyle name="Calculation 3 2 32 6" xfId="7293" xr:uid="{00000000-0005-0000-0000-00007F1C0000}"/>
    <cellStyle name="Calculation 3 2 32 6 2" xfId="7294" xr:uid="{00000000-0005-0000-0000-0000801C0000}"/>
    <cellStyle name="Calculation 3 2 32 6 3" xfId="7295" xr:uid="{00000000-0005-0000-0000-0000811C0000}"/>
    <cellStyle name="Calculation 3 2 32 7" xfId="7296" xr:uid="{00000000-0005-0000-0000-0000821C0000}"/>
    <cellStyle name="Calculation 3 2 32 8" xfId="7297" xr:uid="{00000000-0005-0000-0000-0000831C0000}"/>
    <cellStyle name="Calculation 3 2 33" xfId="7298" xr:uid="{00000000-0005-0000-0000-0000841C0000}"/>
    <cellStyle name="Calculation 3 2 33 2" xfId="7299" xr:uid="{00000000-0005-0000-0000-0000851C0000}"/>
    <cellStyle name="Calculation 3 2 33 2 2" xfId="7300" xr:uid="{00000000-0005-0000-0000-0000861C0000}"/>
    <cellStyle name="Calculation 3 2 33 2 3" xfId="7301" xr:uid="{00000000-0005-0000-0000-0000871C0000}"/>
    <cellStyle name="Calculation 3 2 33 2 4" xfId="7302" xr:uid="{00000000-0005-0000-0000-0000881C0000}"/>
    <cellStyle name="Calculation 3 2 33 2 5" xfId="7303" xr:uid="{00000000-0005-0000-0000-0000891C0000}"/>
    <cellStyle name="Calculation 3 2 33 2 6" xfId="7304" xr:uid="{00000000-0005-0000-0000-00008A1C0000}"/>
    <cellStyle name="Calculation 3 2 33 3" xfId="7305" xr:uid="{00000000-0005-0000-0000-00008B1C0000}"/>
    <cellStyle name="Calculation 3 2 33 3 2" xfId="7306" xr:uid="{00000000-0005-0000-0000-00008C1C0000}"/>
    <cellStyle name="Calculation 3 2 33 3 3" xfId="7307" xr:uid="{00000000-0005-0000-0000-00008D1C0000}"/>
    <cellStyle name="Calculation 3 2 33 4" xfId="7308" xr:uid="{00000000-0005-0000-0000-00008E1C0000}"/>
    <cellStyle name="Calculation 3 2 33 4 2" xfId="7309" xr:uid="{00000000-0005-0000-0000-00008F1C0000}"/>
    <cellStyle name="Calculation 3 2 33 4 3" xfId="7310" xr:uid="{00000000-0005-0000-0000-0000901C0000}"/>
    <cellStyle name="Calculation 3 2 33 5" xfId="7311" xr:uid="{00000000-0005-0000-0000-0000911C0000}"/>
    <cellStyle name="Calculation 3 2 33 5 2" xfId="7312" xr:uid="{00000000-0005-0000-0000-0000921C0000}"/>
    <cellStyle name="Calculation 3 2 33 5 3" xfId="7313" xr:uid="{00000000-0005-0000-0000-0000931C0000}"/>
    <cellStyle name="Calculation 3 2 33 6" xfId="7314" xr:uid="{00000000-0005-0000-0000-0000941C0000}"/>
    <cellStyle name="Calculation 3 2 33 6 2" xfId="7315" xr:uid="{00000000-0005-0000-0000-0000951C0000}"/>
    <cellStyle name="Calculation 3 2 33 6 3" xfId="7316" xr:uid="{00000000-0005-0000-0000-0000961C0000}"/>
    <cellStyle name="Calculation 3 2 33 7" xfId="7317" xr:uid="{00000000-0005-0000-0000-0000971C0000}"/>
    <cellStyle name="Calculation 3 2 33 8" xfId="7318" xr:uid="{00000000-0005-0000-0000-0000981C0000}"/>
    <cellStyle name="Calculation 3 2 34" xfId="7319" xr:uid="{00000000-0005-0000-0000-0000991C0000}"/>
    <cellStyle name="Calculation 3 2 34 2" xfId="7320" xr:uid="{00000000-0005-0000-0000-00009A1C0000}"/>
    <cellStyle name="Calculation 3 2 34 2 2" xfId="7321" xr:uid="{00000000-0005-0000-0000-00009B1C0000}"/>
    <cellStyle name="Calculation 3 2 34 2 3" xfId="7322" xr:uid="{00000000-0005-0000-0000-00009C1C0000}"/>
    <cellStyle name="Calculation 3 2 34 2 4" xfId="7323" xr:uid="{00000000-0005-0000-0000-00009D1C0000}"/>
    <cellStyle name="Calculation 3 2 34 2 5" xfId="7324" xr:uid="{00000000-0005-0000-0000-00009E1C0000}"/>
    <cellStyle name="Calculation 3 2 34 2 6" xfId="7325" xr:uid="{00000000-0005-0000-0000-00009F1C0000}"/>
    <cellStyle name="Calculation 3 2 34 3" xfId="7326" xr:uid="{00000000-0005-0000-0000-0000A01C0000}"/>
    <cellStyle name="Calculation 3 2 34 3 2" xfId="7327" xr:uid="{00000000-0005-0000-0000-0000A11C0000}"/>
    <cellStyle name="Calculation 3 2 34 3 3" xfId="7328" xr:uid="{00000000-0005-0000-0000-0000A21C0000}"/>
    <cellStyle name="Calculation 3 2 34 4" xfId="7329" xr:uid="{00000000-0005-0000-0000-0000A31C0000}"/>
    <cellStyle name="Calculation 3 2 34 4 2" xfId="7330" xr:uid="{00000000-0005-0000-0000-0000A41C0000}"/>
    <cellStyle name="Calculation 3 2 34 4 3" xfId="7331" xr:uid="{00000000-0005-0000-0000-0000A51C0000}"/>
    <cellStyle name="Calculation 3 2 34 5" xfId="7332" xr:uid="{00000000-0005-0000-0000-0000A61C0000}"/>
    <cellStyle name="Calculation 3 2 34 5 2" xfId="7333" xr:uid="{00000000-0005-0000-0000-0000A71C0000}"/>
    <cellStyle name="Calculation 3 2 34 5 3" xfId="7334" xr:uid="{00000000-0005-0000-0000-0000A81C0000}"/>
    <cellStyle name="Calculation 3 2 34 6" xfId="7335" xr:uid="{00000000-0005-0000-0000-0000A91C0000}"/>
    <cellStyle name="Calculation 3 2 34 6 2" xfId="7336" xr:uid="{00000000-0005-0000-0000-0000AA1C0000}"/>
    <cellStyle name="Calculation 3 2 34 6 3" xfId="7337" xr:uid="{00000000-0005-0000-0000-0000AB1C0000}"/>
    <cellStyle name="Calculation 3 2 34 7" xfId="7338" xr:uid="{00000000-0005-0000-0000-0000AC1C0000}"/>
    <cellStyle name="Calculation 3 2 34 8" xfId="7339" xr:uid="{00000000-0005-0000-0000-0000AD1C0000}"/>
    <cellStyle name="Calculation 3 2 35" xfId="7340" xr:uid="{00000000-0005-0000-0000-0000AE1C0000}"/>
    <cellStyle name="Calculation 3 2 35 2" xfId="7341" xr:uid="{00000000-0005-0000-0000-0000AF1C0000}"/>
    <cellStyle name="Calculation 3 2 35 2 2" xfId="7342" xr:uid="{00000000-0005-0000-0000-0000B01C0000}"/>
    <cellStyle name="Calculation 3 2 35 2 3" xfId="7343" xr:uid="{00000000-0005-0000-0000-0000B11C0000}"/>
    <cellStyle name="Calculation 3 2 35 2 4" xfId="7344" xr:uid="{00000000-0005-0000-0000-0000B21C0000}"/>
    <cellStyle name="Calculation 3 2 35 2 5" xfId="7345" xr:uid="{00000000-0005-0000-0000-0000B31C0000}"/>
    <cellStyle name="Calculation 3 2 35 2 6" xfId="7346" xr:uid="{00000000-0005-0000-0000-0000B41C0000}"/>
    <cellStyle name="Calculation 3 2 35 3" xfId="7347" xr:uid="{00000000-0005-0000-0000-0000B51C0000}"/>
    <cellStyle name="Calculation 3 2 35 3 2" xfId="7348" xr:uid="{00000000-0005-0000-0000-0000B61C0000}"/>
    <cellStyle name="Calculation 3 2 35 3 3" xfId="7349" xr:uid="{00000000-0005-0000-0000-0000B71C0000}"/>
    <cellStyle name="Calculation 3 2 35 4" xfId="7350" xr:uid="{00000000-0005-0000-0000-0000B81C0000}"/>
    <cellStyle name="Calculation 3 2 35 4 2" xfId="7351" xr:uid="{00000000-0005-0000-0000-0000B91C0000}"/>
    <cellStyle name="Calculation 3 2 35 4 3" xfId="7352" xr:uid="{00000000-0005-0000-0000-0000BA1C0000}"/>
    <cellStyle name="Calculation 3 2 35 5" xfId="7353" xr:uid="{00000000-0005-0000-0000-0000BB1C0000}"/>
    <cellStyle name="Calculation 3 2 35 5 2" xfId="7354" xr:uid="{00000000-0005-0000-0000-0000BC1C0000}"/>
    <cellStyle name="Calculation 3 2 35 5 3" xfId="7355" xr:uid="{00000000-0005-0000-0000-0000BD1C0000}"/>
    <cellStyle name="Calculation 3 2 35 6" xfId="7356" xr:uid="{00000000-0005-0000-0000-0000BE1C0000}"/>
    <cellStyle name="Calculation 3 2 35 6 2" xfId="7357" xr:uid="{00000000-0005-0000-0000-0000BF1C0000}"/>
    <cellStyle name="Calculation 3 2 35 6 3" xfId="7358" xr:uid="{00000000-0005-0000-0000-0000C01C0000}"/>
    <cellStyle name="Calculation 3 2 35 7" xfId="7359" xr:uid="{00000000-0005-0000-0000-0000C11C0000}"/>
    <cellStyle name="Calculation 3 2 35 8" xfId="7360" xr:uid="{00000000-0005-0000-0000-0000C21C0000}"/>
    <cellStyle name="Calculation 3 2 36" xfId="7361" xr:uid="{00000000-0005-0000-0000-0000C31C0000}"/>
    <cellStyle name="Calculation 3 2 36 2" xfId="7362" xr:uid="{00000000-0005-0000-0000-0000C41C0000}"/>
    <cellStyle name="Calculation 3 2 36 3" xfId="7363" xr:uid="{00000000-0005-0000-0000-0000C51C0000}"/>
    <cellStyle name="Calculation 3 2 37" xfId="7364" xr:uid="{00000000-0005-0000-0000-0000C61C0000}"/>
    <cellStyle name="Calculation 3 2 37 2" xfId="7365" xr:uid="{00000000-0005-0000-0000-0000C71C0000}"/>
    <cellStyle name="Calculation 3 2 37 3" xfId="7366" xr:uid="{00000000-0005-0000-0000-0000C81C0000}"/>
    <cellStyle name="Calculation 3 2 37 4" xfId="7367" xr:uid="{00000000-0005-0000-0000-0000C91C0000}"/>
    <cellStyle name="Calculation 3 2 37 5" xfId="7368" xr:uid="{00000000-0005-0000-0000-0000CA1C0000}"/>
    <cellStyle name="Calculation 3 2 37 6" xfId="7369" xr:uid="{00000000-0005-0000-0000-0000CB1C0000}"/>
    <cellStyle name="Calculation 3 2 38" xfId="7370" xr:uid="{00000000-0005-0000-0000-0000CC1C0000}"/>
    <cellStyle name="Calculation 3 2 38 2" xfId="7371" xr:uid="{00000000-0005-0000-0000-0000CD1C0000}"/>
    <cellStyle name="Calculation 3 2 38 3" xfId="7372" xr:uid="{00000000-0005-0000-0000-0000CE1C0000}"/>
    <cellStyle name="Calculation 3 2 39" xfId="7373" xr:uid="{00000000-0005-0000-0000-0000CF1C0000}"/>
    <cellStyle name="Calculation 3 2 39 2" xfId="7374" xr:uid="{00000000-0005-0000-0000-0000D01C0000}"/>
    <cellStyle name="Calculation 3 2 39 3" xfId="7375" xr:uid="{00000000-0005-0000-0000-0000D11C0000}"/>
    <cellStyle name="Calculation 3 2 4" xfId="7376" xr:uid="{00000000-0005-0000-0000-0000D21C0000}"/>
    <cellStyle name="Calculation 3 2 4 2" xfId="7377" xr:uid="{00000000-0005-0000-0000-0000D31C0000}"/>
    <cellStyle name="Calculation 3 2 4 2 2" xfId="7378" xr:uid="{00000000-0005-0000-0000-0000D41C0000}"/>
    <cellStyle name="Calculation 3 2 4 2 3" xfId="7379" xr:uid="{00000000-0005-0000-0000-0000D51C0000}"/>
    <cellStyle name="Calculation 3 2 4 2 4" xfId="7380" xr:uid="{00000000-0005-0000-0000-0000D61C0000}"/>
    <cellStyle name="Calculation 3 2 4 2 5" xfId="7381" xr:uid="{00000000-0005-0000-0000-0000D71C0000}"/>
    <cellStyle name="Calculation 3 2 4 2 6" xfId="7382" xr:uid="{00000000-0005-0000-0000-0000D81C0000}"/>
    <cellStyle name="Calculation 3 2 4 3" xfId="7383" xr:uid="{00000000-0005-0000-0000-0000D91C0000}"/>
    <cellStyle name="Calculation 3 2 4 3 2" xfId="7384" xr:uid="{00000000-0005-0000-0000-0000DA1C0000}"/>
    <cellStyle name="Calculation 3 2 4 3 3" xfId="7385" xr:uid="{00000000-0005-0000-0000-0000DB1C0000}"/>
    <cellStyle name="Calculation 3 2 4 4" xfId="7386" xr:uid="{00000000-0005-0000-0000-0000DC1C0000}"/>
    <cellStyle name="Calculation 3 2 4 4 2" xfId="7387" xr:uid="{00000000-0005-0000-0000-0000DD1C0000}"/>
    <cellStyle name="Calculation 3 2 4 4 3" xfId="7388" xr:uid="{00000000-0005-0000-0000-0000DE1C0000}"/>
    <cellStyle name="Calculation 3 2 4 5" xfId="7389" xr:uid="{00000000-0005-0000-0000-0000DF1C0000}"/>
    <cellStyle name="Calculation 3 2 4 5 2" xfId="7390" xr:uid="{00000000-0005-0000-0000-0000E01C0000}"/>
    <cellStyle name="Calculation 3 2 4 5 3" xfId="7391" xr:uid="{00000000-0005-0000-0000-0000E11C0000}"/>
    <cellStyle name="Calculation 3 2 4 6" xfId="7392" xr:uid="{00000000-0005-0000-0000-0000E21C0000}"/>
    <cellStyle name="Calculation 3 2 4 6 2" xfId="7393" xr:uid="{00000000-0005-0000-0000-0000E31C0000}"/>
    <cellStyle name="Calculation 3 2 4 6 3" xfId="7394" xr:uid="{00000000-0005-0000-0000-0000E41C0000}"/>
    <cellStyle name="Calculation 3 2 4 7" xfId="7395" xr:uid="{00000000-0005-0000-0000-0000E51C0000}"/>
    <cellStyle name="Calculation 3 2 4 8" xfId="7396" xr:uid="{00000000-0005-0000-0000-0000E61C0000}"/>
    <cellStyle name="Calculation 3 2 40" xfId="7397" xr:uid="{00000000-0005-0000-0000-0000E71C0000}"/>
    <cellStyle name="Calculation 3 2 40 2" xfId="7398" xr:uid="{00000000-0005-0000-0000-0000E81C0000}"/>
    <cellStyle name="Calculation 3 2 40 3" xfId="7399" xr:uid="{00000000-0005-0000-0000-0000E91C0000}"/>
    <cellStyle name="Calculation 3 2 41" xfId="7400" xr:uid="{00000000-0005-0000-0000-0000EA1C0000}"/>
    <cellStyle name="Calculation 3 2 42" xfId="7401" xr:uid="{00000000-0005-0000-0000-0000EB1C0000}"/>
    <cellStyle name="Calculation 3 2 5" xfId="7402" xr:uid="{00000000-0005-0000-0000-0000EC1C0000}"/>
    <cellStyle name="Calculation 3 2 5 2" xfId="7403" xr:uid="{00000000-0005-0000-0000-0000ED1C0000}"/>
    <cellStyle name="Calculation 3 2 5 2 2" xfId="7404" xr:uid="{00000000-0005-0000-0000-0000EE1C0000}"/>
    <cellStyle name="Calculation 3 2 5 2 3" xfId="7405" xr:uid="{00000000-0005-0000-0000-0000EF1C0000}"/>
    <cellStyle name="Calculation 3 2 5 2 4" xfId="7406" xr:uid="{00000000-0005-0000-0000-0000F01C0000}"/>
    <cellStyle name="Calculation 3 2 5 2 5" xfId="7407" xr:uid="{00000000-0005-0000-0000-0000F11C0000}"/>
    <cellStyle name="Calculation 3 2 5 2 6" xfId="7408" xr:uid="{00000000-0005-0000-0000-0000F21C0000}"/>
    <cellStyle name="Calculation 3 2 5 3" xfId="7409" xr:uid="{00000000-0005-0000-0000-0000F31C0000}"/>
    <cellStyle name="Calculation 3 2 5 3 2" xfId="7410" xr:uid="{00000000-0005-0000-0000-0000F41C0000}"/>
    <cellStyle name="Calculation 3 2 5 3 3" xfId="7411" xr:uid="{00000000-0005-0000-0000-0000F51C0000}"/>
    <cellStyle name="Calculation 3 2 5 4" xfId="7412" xr:uid="{00000000-0005-0000-0000-0000F61C0000}"/>
    <cellStyle name="Calculation 3 2 5 4 2" xfId="7413" xr:uid="{00000000-0005-0000-0000-0000F71C0000}"/>
    <cellStyle name="Calculation 3 2 5 4 3" xfId="7414" xr:uid="{00000000-0005-0000-0000-0000F81C0000}"/>
    <cellStyle name="Calculation 3 2 5 5" xfId="7415" xr:uid="{00000000-0005-0000-0000-0000F91C0000}"/>
    <cellStyle name="Calculation 3 2 5 5 2" xfId="7416" xr:uid="{00000000-0005-0000-0000-0000FA1C0000}"/>
    <cellStyle name="Calculation 3 2 5 5 3" xfId="7417" xr:uid="{00000000-0005-0000-0000-0000FB1C0000}"/>
    <cellStyle name="Calculation 3 2 5 6" xfId="7418" xr:uid="{00000000-0005-0000-0000-0000FC1C0000}"/>
    <cellStyle name="Calculation 3 2 5 6 2" xfId="7419" xr:uid="{00000000-0005-0000-0000-0000FD1C0000}"/>
    <cellStyle name="Calculation 3 2 5 6 3" xfId="7420" xr:uid="{00000000-0005-0000-0000-0000FE1C0000}"/>
    <cellStyle name="Calculation 3 2 5 7" xfId="7421" xr:uid="{00000000-0005-0000-0000-0000FF1C0000}"/>
    <cellStyle name="Calculation 3 2 5 8" xfId="7422" xr:uid="{00000000-0005-0000-0000-0000001D0000}"/>
    <cellStyle name="Calculation 3 2 6" xfId="7423" xr:uid="{00000000-0005-0000-0000-0000011D0000}"/>
    <cellStyle name="Calculation 3 2 6 2" xfId="7424" xr:uid="{00000000-0005-0000-0000-0000021D0000}"/>
    <cellStyle name="Calculation 3 2 6 2 2" xfId="7425" xr:uid="{00000000-0005-0000-0000-0000031D0000}"/>
    <cellStyle name="Calculation 3 2 6 2 3" xfId="7426" xr:uid="{00000000-0005-0000-0000-0000041D0000}"/>
    <cellStyle name="Calculation 3 2 6 2 4" xfId="7427" xr:uid="{00000000-0005-0000-0000-0000051D0000}"/>
    <cellStyle name="Calculation 3 2 6 2 5" xfId="7428" xr:uid="{00000000-0005-0000-0000-0000061D0000}"/>
    <cellStyle name="Calculation 3 2 6 2 6" xfId="7429" xr:uid="{00000000-0005-0000-0000-0000071D0000}"/>
    <cellStyle name="Calculation 3 2 6 3" xfId="7430" xr:uid="{00000000-0005-0000-0000-0000081D0000}"/>
    <cellStyle name="Calculation 3 2 6 3 2" xfId="7431" xr:uid="{00000000-0005-0000-0000-0000091D0000}"/>
    <cellStyle name="Calculation 3 2 6 3 3" xfId="7432" xr:uid="{00000000-0005-0000-0000-00000A1D0000}"/>
    <cellStyle name="Calculation 3 2 6 4" xfId="7433" xr:uid="{00000000-0005-0000-0000-00000B1D0000}"/>
    <cellStyle name="Calculation 3 2 6 4 2" xfId="7434" xr:uid="{00000000-0005-0000-0000-00000C1D0000}"/>
    <cellStyle name="Calculation 3 2 6 4 3" xfId="7435" xr:uid="{00000000-0005-0000-0000-00000D1D0000}"/>
    <cellStyle name="Calculation 3 2 6 5" xfId="7436" xr:uid="{00000000-0005-0000-0000-00000E1D0000}"/>
    <cellStyle name="Calculation 3 2 6 5 2" xfId="7437" xr:uid="{00000000-0005-0000-0000-00000F1D0000}"/>
    <cellStyle name="Calculation 3 2 6 5 3" xfId="7438" xr:uid="{00000000-0005-0000-0000-0000101D0000}"/>
    <cellStyle name="Calculation 3 2 6 6" xfId="7439" xr:uid="{00000000-0005-0000-0000-0000111D0000}"/>
    <cellStyle name="Calculation 3 2 6 6 2" xfId="7440" xr:uid="{00000000-0005-0000-0000-0000121D0000}"/>
    <cellStyle name="Calculation 3 2 6 6 3" xfId="7441" xr:uid="{00000000-0005-0000-0000-0000131D0000}"/>
    <cellStyle name="Calculation 3 2 6 7" xfId="7442" xr:uid="{00000000-0005-0000-0000-0000141D0000}"/>
    <cellStyle name="Calculation 3 2 6 8" xfId="7443" xr:uid="{00000000-0005-0000-0000-0000151D0000}"/>
    <cellStyle name="Calculation 3 2 7" xfId="7444" xr:uid="{00000000-0005-0000-0000-0000161D0000}"/>
    <cellStyle name="Calculation 3 2 7 2" xfId="7445" xr:uid="{00000000-0005-0000-0000-0000171D0000}"/>
    <cellStyle name="Calculation 3 2 7 2 2" xfId="7446" xr:uid="{00000000-0005-0000-0000-0000181D0000}"/>
    <cellStyle name="Calculation 3 2 7 2 3" xfId="7447" xr:uid="{00000000-0005-0000-0000-0000191D0000}"/>
    <cellStyle name="Calculation 3 2 7 2 4" xfId="7448" xr:uid="{00000000-0005-0000-0000-00001A1D0000}"/>
    <cellStyle name="Calculation 3 2 7 2 5" xfId="7449" xr:uid="{00000000-0005-0000-0000-00001B1D0000}"/>
    <cellStyle name="Calculation 3 2 7 2 6" xfId="7450" xr:uid="{00000000-0005-0000-0000-00001C1D0000}"/>
    <cellStyle name="Calculation 3 2 7 3" xfId="7451" xr:uid="{00000000-0005-0000-0000-00001D1D0000}"/>
    <cellStyle name="Calculation 3 2 7 3 2" xfId="7452" xr:uid="{00000000-0005-0000-0000-00001E1D0000}"/>
    <cellStyle name="Calculation 3 2 7 3 3" xfId="7453" xr:uid="{00000000-0005-0000-0000-00001F1D0000}"/>
    <cellStyle name="Calculation 3 2 7 4" xfId="7454" xr:uid="{00000000-0005-0000-0000-0000201D0000}"/>
    <cellStyle name="Calculation 3 2 7 4 2" xfId="7455" xr:uid="{00000000-0005-0000-0000-0000211D0000}"/>
    <cellStyle name="Calculation 3 2 7 4 3" xfId="7456" xr:uid="{00000000-0005-0000-0000-0000221D0000}"/>
    <cellStyle name="Calculation 3 2 7 5" xfId="7457" xr:uid="{00000000-0005-0000-0000-0000231D0000}"/>
    <cellStyle name="Calculation 3 2 7 5 2" xfId="7458" xr:uid="{00000000-0005-0000-0000-0000241D0000}"/>
    <cellStyle name="Calculation 3 2 7 5 3" xfId="7459" xr:uid="{00000000-0005-0000-0000-0000251D0000}"/>
    <cellStyle name="Calculation 3 2 7 6" xfId="7460" xr:uid="{00000000-0005-0000-0000-0000261D0000}"/>
    <cellStyle name="Calculation 3 2 7 6 2" xfId="7461" xr:uid="{00000000-0005-0000-0000-0000271D0000}"/>
    <cellStyle name="Calculation 3 2 7 6 3" xfId="7462" xr:uid="{00000000-0005-0000-0000-0000281D0000}"/>
    <cellStyle name="Calculation 3 2 7 7" xfId="7463" xr:uid="{00000000-0005-0000-0000-0000291D0000}"/>
    <cellStyle name="Calculation 3 2 7 8" xfId="7464" xr:uid="{00000000-0005-0000-0000-00002A1D0000}"/>
    <cellStyle name="Calculation 3 2 8" xfId="7465" xr:uid="{00000000-0005-0000-0000-00002B1D0000}"/>
    <cellStyle name="Calculation 3 2 8 2" xfId="7466" xr:uid="{00000000-0005-0000-0000-00002C1D0000}"/>
    <cellStyle name="Calculation 3 2 8 2 2" xfId="7467" xr:uid="{00000000-0005-0000-0000-00002D1D0000}"/>
    <cellStyle name="Calculation 3 2 8 2 3" xfId="7468" xr:uid="{00000000-0005-0000-0000-00002E1D0000}"/>
    <cellStyle name="Calculation 3 2 8 2 4" xfId="7469" xr:uid="{00000000-0005-0000-0000-00002F1D0000}"/>
    <cellStyle name="Calculation 3 2 8 2 5" xfId="7470" xr:uid="{00000000-0005-0000-0000-0000301D0000}"/>
    <cellStyle name="Calculation 3 2 8 2 6" xfId="7471" xr:uid="{00000000-0005-0000-0000-0000311D0000}"/>
    <cellStyle name="Calculation 3 2 8 3" xfId="7472" xr:uid="{00000000-0005-0000-0000-0000321D0000}"/>
    <cellStyle name="Calculation 3 2 8 3 2" xfId="7473" xr:uid="{00000000-0005-0000-0000-0000331D0000}"/>
    <cellStyle name="Calculation 3 2 8 3 3" xfId="7474" xr:uid="{00000000-0005-0000-0000-0000341D0000}"/>
    <cellStyle name="Calculation 3 2 8 4" xfId="7475" xr:uid="{00000000-0005-0000-0000-0000351D0000}"/>
    <cellStyle name="Calculation 3 2 8 4 2" xfId="7476" xr:uid="{00000000-0005-0000-0000-0000361D0000}"/>
    <cellStyle name="Calculation 3 2 8 4 3" xfId="7477" xr:uid="{00000000-0005-0000-0000-0000371D0000}"/>
    <cellStyle name="Calculation 3 2 8 5" xfId="7478" xr:uid="{00000000-0005-0000-0000-0000381D0000}"/>
    <cellStyle name="Calculation 3 2 8 5 2" xfId="7479" xr:uid="{00000000-0005-0000-0000-0000391D0000}"/>
    <cellStyle name="Calculation 3 2 8 5 3" xfId="7480" xr:uid="{00000000-0005-0000-0000-00003A1D0000}"/>
    <cellStyle name="Calculation 3 2 8 6" xfId="7481" xr:uid="{00000000-0005-0000-0000-00003B1D0000}"/>
    <cellStyle name="Calculation 3 2 8 6 2" xfId="7482" xr:uid="{00000000-0005-0000-0000-00003C1D0000}"/>
    <cellStyle name="Calculation 3 2 8 6 3" xfId="7483" xr:uid="{00000000-0005-0000-0000-00003D1D0000}"/>
    <cellStyle name="Calculation 3 2 8 7" xfId="7484" xr:uid="{00000000-0005-0000-0000-00003E1D0000}"/>
    <cellStyle name="Calculation 3 2 8 8" xfId="7485" xr:uid="{00000000-0005-0000-0000-00003F1D0000}"/>
    <cellStyle name="Calculation 3 2 9" xfId="7486" xr:uid="{00000000-0005-0000-0000-0000401D0000}"/>
    <cellStyle name="Calculation 3 2 9 2" xfId="7487" xr:uid="{00000000-0005-0000-0000-0000411D0000}"/>
    <cellStyle name="Calculation 3 2 9 2 2" xfId="7488" xr:uid="{00000000-0005-0000-0000-0000421D0000}"/>
    <cellStyle name="Calculation 3 2 9 2 3" xfId="7489" xr:uid="{00000000-0005-0000-0000-0000431D0000}"/>
    <cellStyle name="Calculation 3 2 9 2 4" xfId="7490" xr:uid="{00000000-0005-0000-0000-0000441D0000}"/>
    <cellStyle name="Calculation 3 2 9 2 5" xfId="7491" xr:uid="{00000000-0005-0000-0000-0000451D0000}"/>
    <cellStyle name="Calculation 3 2 9 2 6" xfId="7492" xr:uid="{00000000-0005-0000-0000-0000461D0000}"/>
    <cellStyle name="Calculation 3 2 9 3" xfId="7493" xr:uid="{00000000-0005-0000-0000-0000471D0000}"/>
    <cellStyle name="Calculation 3 2 9 3 2" xfId="7494" xr:uid="{00000000-0005-0000-0000-0000481D0000}"/>
    <cellStyle name="Calculation 3 2 9 3 3" xfId="7495" xr:uid="{00000000-0005-0000-0000-0000491D0000}"/>
    <cellStyle name="Calculation 3 2 9 4" xfId="7496" xr:uid="{00000000-0005-0000-0000-00004A1D0000}"/>
    <cellStyle name="Calculation 3 2 9 4 2" xfId="7497" xr:uid="{00000000-0005-0000-0000-00004B1D0000}"/>
    <cellStyle name="Calculation 3 2 9 4 3" xfId="7498" xr:uid="{00000000-0005-0000-0000-00004C1D0000}"/>
    <cellStyle name="Calculation 3 2 9 5" xfId="7499" xr:uid="{00000000-0005-0000-0000-00004D1D0000}"/>
    <cellStyle name="Calculation 3 2 9 5 2" xfId="7500" xr:uid="{00000000-0005-0000-0000-00004E1D0000}"/>
    <cellStyle name="Calculation 3 2 9 5 3" xfId="7501" xr:uid="{00000000-0005-0000-0000-00004F1D0000}"/>
    <cellStyle name="Calculation 3 2 9 6" xfId="7502" xr:uid="{00000000-0005-0000-0000-0000501D0000}"/>
    <cellStyle name="Calculation 3 2 9 6 2" xfId="7503" xr:uid="{00000000-0005-0000-0000-0000511D0000}"/>
    <cellStyle name="Calculation 3 2 9 6 3" xfId="7504" xr:uid="{00000000-0005-0000-0000-0000521D0000}"/>
    <cellStyle name="Calculation 3 2 9 7" xfId="7505" xr:uid="{00000000-0005-0000-0000-0000531D0000}"/>
    <cellStyle name="Calculation 3 2 9 8" xfId="7506" xr:uid="{00000000-0005-0000-0000-0000541D0000}"/>
    <cellStyle name="Calculation 3 20" xfId="7507" xr:uid="{00000000-0005-0000-0000-0000551D0000}"/>
    <cellStyle name="Calculation 3 20 2" xfId="7508" xr:uid="{00000000-0005-0000-0000-0000561D0000}"/>
    <cellStyle name="Calculation 3 20 2 2" xfId="7509" xr:uid="{00000000-0005-0000-0000-0000571D0000}"/>
    <cellStyle name="Calculation 3 20 2 3" xfId="7510" xr:uid="{00000000-0005-0000-0000-0000581D0000}"/>
    <cellStyle name="Calculation 3 20 2 4" xfId="7511" xr:uid="{00000000-0005-0000-0000-0000591D0000}"/>
    <cellStyle name="Calculation 3 20 2 5" xfId="7512" xr:uid="{00000000-0005-0000-0000-00005A1D0000}"/>
    <cellStyle name="Calculation 3 20 2 6" xfId="7513" xr:uid="{00000000-0005-0000-0000-00005B1D0000}"/>
    <cellStyle name="Calculation 3 20 3" xfId="7514" xr:uid="{00000000-0005-0000-0000-00005C1D0000}"/>
    <cellStyle name="Calculation 3 20 3 2" xfId="7515" xr:uid="{00000000-0005-0000-0000-00005D1D0000}"/>
    <cellStyle name="Calculation 3 20 3 3" xfId="7516" xr:uid="{00000000-0005-0000-0000-00005E1D0000}"/>
    <cellStyle name="Calculation 3 20 4" xfId="7517" xr:uid="{00000000-0005-0000-0000-00005F1D0000}"/>
    <cellStyle name="Calculation 3 20 4 2" xfId="7518" xr:uid="{00000000-0005-0000-0000-0000601D0000}"/>
    <cellStyle name="Calculation 3 20 4 3" xfId="7519" xr:uid="{00000000-0005-0000-0000-0000611D0000}"/>
    <cellStyle name="Calculation 3 20 5" xfId="7520" xr:uid="{00000000-0005-0000-0000-0000621D0000}"/>
    <cellStyle name="Calculation 3 20 5 2" xfId="7521" xr:uid="{00000000-0005-0000-0000-0000631D0000}"/>
    <cellStyle name="Calculation 3 20 5 3" xfId="7522" xr:uid="{00000000-0005-0000-0000-0000641D0000}"/>
    <cellStyle name="Calculation 3 20 6" xfId="7523" xr:uid="{00000000-0005-0000-0000-0000651D0000}"/>
    <cellStyle name="Calculation 3 20 6 2" xfId="7524" xr:uid="{00000000-0005-0000-0000-0000661D0000}"/>
    <cellStyle name="Calculation 3 20 6 3" xfId="7525" xr:uid="{00000000-0005-0000-0000-0000671D0000}"/>
    <cellStyle name="Calculation 3 20 7" xfId="7526" xr:uid="{00000000-0005-0000-0000-0000681D0000}"/>
    <cellStyle name="Calculation 3 20 8" xfId="7527" xr:uid="{00000000-0005-0000-0000-0000691D0000}"/>
    <cellStyle name="Calculation 3 21" xfId="7528" xr:uid="{00000000-0005-0000-0000-00006A1D0000}"/>
    <cellStyle name="Calculation 3 21 2" xfId="7529" xr:uid="{00000000-0005-0000-0000-00006B1D0000}"/>
    <cellStyle name="Calculation 3 21 2 2" xfId="7530" xr:uid="{00000000-0005-0000-0000-00006C1D0000}"/>
    <cellStyle name="Calculation 3 21 2 3" xfId="7531" xr:uid="{00000000-0005-0000-0000-00006D1D0000}"/>
    <cellStyle name="Calculation 3 21 2 4" xfId="7532" xr:uid="{00000000-0005-0000-0000-00006E1D0000}"/>
    <cellStyle name="Calculation 3 21 2 5" xfId="7533" xr:uid="{00000000-0005-0000-0000-00006F1D0000}"/>
    <cellStyle name="Calculation 3 21 2 6" xfId="7534" xr:uid="{00000000-0005-0000-0000-0000701D0000}"/>
    <cellStyle name="Calculation 3 21 3" xfId="7535" xr:uid="{00000000-0005-0000-0000-0000711D0000}"/>
    <cellStyle name="Calculation 3 21 3 2" xfId="7536" xr:uid="{00000000-0005-0000-0000-0000721D0000}"/>
    <cellStyle name="Calculation 3 21 3 3" xfId="7537" xr:uid="{00000000-0005-0000-0000-0000731D0000}"/>
    <cellStyle name="Calculation 3 21 4" xfId="7538" xr:uid="{00000000-0005-0000-0000-0000741D0000}"/>
    <cellStyle name="Calculation 3 21 4 2" xfId="7539" xr:uid="{00000000-0005-0000-0000-0000751D0000}"/>
    <cellStyle name="Calculation 3 21 4 3" xfId="7540" xr:uid="{00000000-0005-0000-0000-0000761D0000}"/>
    <cellStyle name="Calculation 3 21 5" xfId="7541" xr:uid="{00000000-0005-0000-0000-0000771D0000}"/>
    <cellStyle name="Calculation 3 21 5 2" xfId="7542" xr:uid="{00000000-0005-0000-0000-0000781D0000}"/>
    <cellStyle name="Calculation 3 21 5 3" xfId="7543" xr:uid="{00000000-0005-0000-0000-0000791D0000}"/>
    <cellStyle name="Calculation 3 21 6" xfId="7544" xr:uid="{00000000-0005-0000-0000-00007A1D0000}"/>
    <cellStyle name="Calculation 3 21 6 2" xfId="7545" xr:uid="{00000000-0005-0000-0000-00007B1D0000}"/>
    <cellStyle name="Calculation 3 21 6 3" xfId="7546" xr:uid="{00000000-0005-0000-0000-00007C1D0000}"/>
    <cellStyle name="Calculation 3 21 7" xfId="7547" xr:uid="{00000000-0005-0000-0000-00007D1D0000}"/>
    <cellStyle name="Calculation 3 21 8" xfId="7548" xr:uid="{00000000-0005-0000-0000-00007E1D0000}"/>
    <cellStyle name="Calculation 3 22" xfId="7549" xr:uid="{00000000-0005-0000-0000-00007F1D0000}"/>
    <cellStyle name="Calculation 3 22 2" xfId="7550" xr:uid="{00000000-0005-0000-0000-0000801D0000}"/>
    <cellStyle name="Calculation 3 22 2 2" xfId="7551" xr:uid="{00000000-0005-0000-0000-0000811D0000}"/>
    <cellStyle name="Calculation 3 22 2 3" xfId="7552" xr:uid="{00000000-0005-0000-0000-0000821D0000}"/>
    <cellStyle name="Calculation 3 22 2 4" xfId="7553" xr:uid="{00000000-0005-0000-0000-0000831D0000}"/>
    <cellStyle name="Calculation 3 22 2 5" xfId="7554" xr:uid="{00000000-0005-0000-0000-0000841D0000}"/>
    <cellStyle name="Calculation 3 22 2 6" xfId="7555" xr:uid="{00000000-0005-0000-0000-0000851D0000}"/>
    <cellStyle name="Calculation 3 22 3" xfId="7556" xr:uid="{00000000-0005-0000-0000-0000861D0000}"/>
    <cellStyle name="Calculation 3 22 3 2" xfId="7557" xr:uid="{00000000-0005-0000-0000-0000871D0000}"/>
    <cellStyle name="Calculation 3 22 3 3" xfId="7558" xr:uid="{00000000-0005-0000-0000-0000881D0000}"/>
    <cellStyle name="Calculation 3 22 4" xfId="7559" xr:uid="{00000000-0005-0000-0000-0000891D0000}"/>
    <cellStyle name="Calculation 3 22 4 2" xfId="7560" xr:uid="{00000000-0005-0000-0000-00008A1D0000}"/>
    <cellStyle name="Calculation 3 22 4 3" xfId="7561" xr:uid="{00000000-0005-0000-0000-00008B1D0000}"/>
    <cellStyle name="Calculation 3 22 5" xfId="7562" xr:uid="{00000000-0005-0000-0000-00008C1D0000}"/>
    <cellStyle name="Calculation 3 22 5 2" xfId="7563" xr:uid="{00000000-0005-0000-0000-00008D1D0000}"/>
    <cellStyle name="Calculation 3 22 5 3" xfId="7564" xr:uid="{00000000-0005-0000-0000-00008E1D0000}"/>
    <cellStyle name="Calculation 3 22 6" xfId="7565" xr:uid="{00000000-0005-0000-0000-00008F1D0000}"/>
    <cellStyle name="Calculation 3 22 6 2" xfId="7566" xr:uid="{00000000-0005-0000-0000-0000901D0000}"/>
    <cellStyle name="Calculation 3 22 6 3" xfId="7567" xr:uid="{00000000-0005-0000-0000-0000911D0000}"/>
    <cellStyle name="Calculation 3 22 7" xfId="7568" xr:uid="{00000000-0005-0000-0000-0000921D0000}"/>
    <cellStyle name="Calculation 3 22 8" xfId="7569" xr:uid="{00000000-0005-0000-0000-0000931D0000}"/>
    <cellStyle name="Calculation 3 23" xfId="7570" xr:uid="{00000000-0005-0000-0000-0000941D0000}"/>
    <cellStyle name="Calculation 3 23 2" xfId="7571" xr:uid="{00000000-0005-0000-0000-0000951D0000}"/>
    <cellStyle name="Calculation 3 23 2 2" xfId="7572" xr:uid="{00000000-0005-0000-0000-0000961D0000}"/>
    <cellStyle name="Calculation 3 23 2 3" xfId="7573" xr:uid="{00000000-0005-0000-0000-0000971D0000}"/>
    <cellStyle name="Calculation 3 23 2 4" xfId="7574" xr:uid="{00000000-0005-0000-0000-0000981D0000}"/>
    <cellStyle name="Calculation 3 23 2 5" xfId="7575" xr:uid="{00000000-0005-0000-0000-0000991D0000}"/>
    <cellStyle name="Calculation 3 23 2 6" xfId="7576" xr:uid="{00000000-0005-0000-0000-00009A1D0000}"/>
    <cellStyle name="Calculation 3 23 3" xfId="7577" xr:uid="{00000000-0005-0000-0000-00009B1D0000}"/>
    <cellStyle name="Calculation 3 23 3 2" xfId="7578" xr:uid="{00000000-0005-0000-0000-00009C1D0000}"/>
    <cellStyle name="Calculation 3 23 3 3" xfId="7579" xr:uid="{00000000-0005-0000-0000-00009D1D0000}"/>
    <cellStyle name="Calculation 3 23 4" xfId="7580" xr:uid="{00000000-0005-0000-0000-00009E1D0000}"/>
    <cellStyle name="Calculation 3 23 4 2" xfId="7581" xr:uid="{00000000-0005-0000-0000-00009F1D0000}"/>
    <cellStyle name="Calculation 3 23 4 3" xfId="7582" xr:uid="{00000000-0005-0000-0000-0000A01D0000}"/>
    <cellStyle name="Calculation 3 23 5" xfId="7583" xr:uid="{00000000-0005-0000-0000-0000A11D0000}"/>
    <cellStyle name="Calculation 3 23 5 2" xfId="7584" xr:uid="{00000000-0005-0000-0000-0000A21D0000}"/>
    <cellStyle name="Calculation 3 23 5 3" xfId="7585" xr:uid="{00000000-0005-0000-0000-0000A31D0000}"/>
    <cellStyle name="Calculation 3 23 6" xfId="7586" xr:uid="{00000000-0005-0000-0000-0000A41D0000}"/>
    <cellStyle name="Calculation 3 23 6 2" xfId="7587" xr:uid="{00000000-0005-0000-0000-0000A51D0000}"/>
    <cellStyle name="Calculation 3 23 6 3" xfId="7588" xr:uid="{00000000-0005-0000-0000-0000A61D0000}"/>
    <cellStyle name="Calculation 3 23 7" xfId="7589" xr:uid="{00000000-0005-0000-0000-0000A71D0000}"/>
    <cellStyle name="Calculation 3 23 8" xfId="7590" xr:uid="{00000000-0005-0000-0000-0000A81D0000}"/>
    <cellStyle name="Calculation 3 24" xfId="7591" xr:uid="{00000000-0005-0000-0000-0000A91D0000}"/>
    <cellStyle name="Calculation 3 24 2" xfId="7592" xr:uid="{00000000-0005-0000-0000-0000AA1D0000}"/>
    <cellStyle name="Calculation 3 24 2 2" xfId="7593" xr:uid="{00000000-0005-0000-0000-0000AB1D0000}"/>
    <cellStyle name="Calculation 3 24 2 3" xfId="7594" xr:uid="{00000000-0005-0000-0000-0000AC1D0000}"/>
    <cellStyle name="Calculation 3 24 2 4" xfId="7595" xr:uid="{00000000-0005-0000-0000-0000AD1D0000}"/>
    <cellStyle name="Calculation 3 24 2 5" xfId="7596" xr:uid="{00000000-0005-0000-0000-0000AE1D0000}"/>
    <cellStyle name="Calculation 3 24 2 6" xfId="7597" xr:uid="{00000000-0005-0000-0000-0000AF1D0000}"/>
    <cellStyle name="Calculation 3 24 3" xfId="7598" xr:uid="{00000000-0005-0000-0000-0000B01D0000}"/>
    <cellStyle name="Calculation 3 24 3 2" xfId="7599" xr:uid="{00000000-0005-0000-0000-0000B11D0000}"/>
    <cellStyle name="Calculation 3 24 3 3" xfId="7600" xr:uid="{00000000-0005-0000-0000-0000B21D0000}"/>
    <cellStyle name="Calculation 3 24 4" xfId="7601" xr:uid="{00000000-0005-0000-0000-0000B31D0000}"/>
    <cellStyle name="Calculation 3 24 4 2" xfId="7602" xr:uid="{00000000-0005-0000-0000-0000B41D0000}"/>
    <cellStyle name="Calculation 3 24 4 3" xfId="7603" xr:uid="{00000000-0005-0000-0000-0000B51D0000}"/>
    <cellStyle name="Calculation 3 24 5" xfId="7604" xr:uid="{00000000-0005-0000-0000-0000B61D0000}"/>
    <cellStyle name="Calculation 3 24 5 2" xfId="7605" xr:uid="{00000000-0005-0000-0000-0000B71D0000}"/>
    <cellStyle name="Calculation 3 24 5 3" xfId="7606" xr:uid="{00000000-0005-0000-0000-0000B81D0000}"/>
    <cellStyle name="Calculation 3 24 6" xfId="7607" xr:uid="{00000000-0005-0000-0000-0000B91D0000}"/>
    <cellStyle name="Calculation 3 24 6 2" xfId="7608" xr:uid="{00000000-0005-0000-0000-0000BA1D0000}"/>
    <cellStyle name="Calculation 3 24 6 3" xfId="7609" xr:uid="{00000000-0005-0000-0000-0000BB1D0000}"/>
    <cellStyle name="Calculation 3 24 7" xfId="7610" xr:uid="{00000000-0005-0000-0000-0000BC1D0000}"/>
    <cellStyle name="Calculation 3 24 8" xfId="7611" xr:uid="{00000000-0005-0000-0000-0000BD1D0000}"/>
    <cellStyle name="Calculation 3 25" xfId="7612" xr:uid="{00000000-0005-0000-0000-0000BE1D0000}"/>
    <cellStyle name="Calculation 3 25 2" xfId="7613" xr:uid="{00000000-0005-0000-0000-0000BF1D0000}"/>
    <cellStyle name="Calculation 3 25 2 2" xfId="7614" xr:uid="{00000000-0005-0000-0000-0000C01D0000}"/>
    <cellStyle name="Calculation 3 25 2 3" xfId="7615" xr:uid="{00000000-0005-0000-0000-0000C11D0000}"/>
    <cellStyle name="Calculation 3 25 2 4" xfId="7616" xr:uid="{00000000-0005-0000-0000-0000C21D0000}"/>
    <cellStyle name="Calculation 3 25 2 5" xfId="7617" xr:uid="{00000000-0005-0000-0000-0000C31D0000}"/>
    <cellStyle name="Calculation 3 25 2 6" xfId="7618" xr:uid="{00000000-0005-0000-0000-0000C41D0000}"/>
    <cellStyle name="Calculation 3 25 3" xfId="7619" xr:uid="{00000000-0005-0000-0000-0000C51D0000}"/>
    <cellStyle name="Calculation 3 25 3 2" xfId="7620" xr:uid="{00000000-0005-0000-0000-0000C61D0000}"/>
    <cellStyle name="Calculation 3 25 3 3" xfId="7621" xr:uid="{00000000-0005-0000-0000-0000C71D0000}"/>
    <cellStyle name="Calculation 3 25 4" xfId="7622" xr:uid="{00000000-0005-0000-0000-0000C81D0000}"/>
    <cellStyle name="Calculation 3 25 4 2" xfId="7623" xr:uid="{00000000-0005-0000-0000-0000C91D0000}"/>
    <cellStyle name="Calculation 3 25 4 3" xfId="7624" xr:uid="{00000000-0005-0000-0000-0000CA1D0000}"/>
    <cellStyle name="Calculation 3 25 5" xfId="7625" xr:uid="{00000000-0005-0000-0000-0000CB1D0000}"/>
    <cellStyle name="Calculation 3 25 5 2" xfId="7626" xr:uid="{00000000-0005-0000-0000-0000CC1D0000}"/>
    <cellStyle name="Calculation 3 25 5 3" xfId="7627" xr:uid="{00000000-0005-0000-0000-0000CD1D0000}"/>
    <cellStyle name="Calculation 3 25 6" xfId="7628" xr:uid="{00000000-0005-0000-0000-0000CE1D0000}"/>
    <cellStyle name="Calculation 3 25 6 2" xfId="7629" xr:uid="{00000000-0005-0000-0000-0000CF1D0000}"/>
    <cellStyle name="Calculation 3 25 6 3" xfId="7630" xr:uid="{00000000-0005-0000-0000-0000D01D0000}"/>
    <cellStyle name="Calculation 3 25 7" xfId="7631" xr:uid="{00000000-0005-0000-0000-0000D11D0000}"/>
    <cellStyle name="Calculation 3 25 8" xfId="7632" xr:uid="{00000000-0005-0000-0000-0000D21D0000}"/>
    <cellStyle name="Calculation 3 26" xfId="7633" xr:uid="{00000000-0005-0000-0000-0000D31D0000}"/>
    <cellStyle name="Calculation 3 26 2" xfId="7634" xr:uid="{00000000-0005-0000-0000-0000D41D0000}"/>
    <cellStyle name="Calculation 3 26 2 2" xfId="7635" xr:uid="{00000000-0005-0000-0000-0000D51D0000}"/>
    <cellStyle name="Calculation 3 26 2 3" xfId="7636" xr:uid="{00000000-0005-0000-0000-0000D61D0000}"/>
    <cellStyle name="Calculation 3 26 2 4" xfId="7637" xr:uid="{00000000-0005-0000-0000-0000D71D0000}"/>
    <cellStyle name="Calculation 3 26 2 5" xfId="7638" xr:uid="{00000000-0005-0000-0000-0000D81D0000}"/>
    <cellStyle name="Calculation 3 26 2 6" xfId="7639" xr:uid="{00000000-0005-0000-0000-0000D91D0000}"/>
    <cellStyle name="Calculation 3 26 3" xfId="7640" xr:uid="{00000000-0005-0000-0000-0000DA1D0000}"/>
    <cellStyle name="Calculation 3 26 3 2" xfId="7641" xr:uid="{00000000-0005-0000-0000-0000DB1D0000}"/>
    <cellStyle name="Calculation 3 26 3 3" xfId="7642" xr:uid="{00000000-0005-0000-0000-0000DC1D0000}"/>
    <cellStyle name="Calculation 3 26 4" xfId="7643" xr:uid="{00000000-0005-0000-0000-0000DD1D0000}"/>
    <cellStyle name="Calculation 3 26 4 2" xfId="7644" xr:uid="{00000000-0005-0000-0000-0000DE1D0000}"/>
    <cellStyle name="Calculation 3 26 4 3" xfId="7645" xr:uid="{00000000-0005-0000-0000-0000DF1D0000}"/>
    <cellStyle name="Calculation 3 26 5" xfId="7646" xr:uid="{00000000-0005-0000-0000-0000E01D0000}"/>
    <cellStyle name="Calculation 3 26 5 2" xfId="7647" xr:uid="{00000000-0005-0000-0000-0000E11D0000}"/>
    <cellStyle name="Calculation 3 26 5 3" xfId="7648" xr:uid="{00000000-0005-0000-0000-0000E21D0000}"/>
    <cellStyle name="Calculation 3 26 6" xfId="7649" xr:uid="{00000000-0005-0000-0000-0000E31D0000}"/>
    <cellStyle name="Calculation 3 26 6 2" xfId="7650" xr:uid="{00000000-0005-0000-0000-0000E41D0000}"/>
    <cellStyle name="Calculation 3 26 6 3" xfId="7651" xr:uid="{00000000-0005-0000-0000-0000E51D0000}"/>
    <cellStyle name="Calculation 3 26 7" xfId="7652" xr:uid="{00000000-0005-0000-0000-0000E61D0000}"/>
    <cellStyle name="Calculation 3 26 8" xfId="7653" xr:uid="{00000000-0005-0000-0000-0000E71D0000}"/>
    <cellStyle name="Calculation 3 27" xfId="7654" xr:uid="{00000000-0005-0000-0000-0000E81D0000}"/>
    <cellStyle name="Calculation 3 27 2" xfId="7655" xr:uid="{00000000-0005-0000-0000-0000E91D0000}"/>
    <cellStyle name="Calculation 3 27 2 2" xfId="7656" xr:uid="{00000000-0005-0000-0000-0000EA1D0000}"/>
    <cellStyle name="Calculation 3 27 2 3" xfId="7657" xr:uid="{00000000-0005-0000-0000-0000EB1D0000}"/>
    <cellStyle name="Calculation 3 27 2 4" xfId="7658" xr:uid="{00000000-0005-0000-0000-0000EC1D0000}"/>
    <cellStyle name="Calculation 3 27 2 5" xfId="7659" xr:uid="{00000000-0005-0000-0000-0000ED1D0000}"/>
    <cellStyle name="Calculation 3 27 2 6" xfId="7660" xr:uid="{00000000-0005-0000-0000-0000EE1D0000}"/>
    <cellStyle name="Calculation 3 27 3" xfId="7661" xr:uid="{00000000-0005-0000-0000-0000EF1D0000}"/>
    <cellStyle name="Calculation 3 27 3 2" xfId="7662" xr:uid="{00000000-0005-0000-0000-0000F01D0000}"/>
    <cellStyle name="Calculation 3 27 3 3" xfId="7663" xr:uid="{00000000-0005-0000-0000-0000F11D0000}"/>
    <cellStyle name="Calculation 3 27 4" xfId="7664" xr:uid="{00000000-0005-0000-0000-0000F21D0000}"/>
    <cellStyle name="Calculation 3 27 4 2" xfId="7665" xr:uid="{00000000-0005-0000-0000-0000F31D0000}"/>
    <cellStyle name="Calculation 3 27 4 3" xfId="7666" xr:uid="{00000000-0005-0000-0000-0000F41D0000}"/>
    <cellStyle name="Calculation 3 27 5" xfId="7667" xr:uid="{00000000-0005-0000-0000-0000F51D0000}"/>
    <cellStyle name="Calculation 3 27 5 2" xfId="7668" xr:uid="{00000000-0005-0000-0000-0000F61D0000}"/>
    <cellStyle name="Calculation 3 27 5 3" xfId="7669" xr:uid="{00000000-0005-0000-0000-0000F71D0000}"/>
    <cellStyle name="Calculation 3 27 6" xfId="7670" xr:uid="{00000000-0005-0000-0000-0000F81D0000}"/>
    <cellStyle name="Calculation 3 27 6 2" xfId="7671" xr:uid="{00000000-0005-0000-0000-0000F91D0000}"/>
    <cellStyle name="Calculation 3 27 6 3" xfId="7672" xr:uid="{00000000-0005-0000-0000-0000FA1D0000}"/>
    <cellStyle name="Calculation 3 27 7" xfId="7673" xr:uid="{00000000-0005-0000-0000-0000FB1D0000}"/>
    <cellStyle name="Calculation 3 27 8" xfId="7674" xr:uid="{00000000-0005-0000-0000-0000FC1D0000}"/>
    <cellStyle name="Calculation 3 28" xfId="7675" xr:uid="{00000000-0005-0000-0000-0000FD1D0000}"/>
    <cellStyle name="Calculation 3 28 2" xfId="7676" xr:uid="{00000000-0005-0000-0000-0000FE1D0000}"/>
    <cellStyle name="Calculation 3 28 2 2" xfId="7677" xr:uid="{00000000-0005-0000-0000-0000FF1D0000}"/>
    <cellStyle name="Calculation 3 28 2 3" xfId="7678" xr:uid="{00000000-0005-0000-0000-0000001E0000}"/>
    <cellStyle name="Calculation 3 28 2 4" xfId="7679" xr:uid="{00000000-0005-0000-0000-0000011E0000}"/>
    <cellStyle name="Calculation 3 28 2 5" xfId="7680" xr:uid="{00000000-0005-0000-0000-0000021E0000}"/>
    <cellStyle name="Calculation 3 28 2 6" xfId="7681" xr:uid="{00000000-0005-0000-0000-0000031E0000}"/>
    <cellStyle name="Calculation 3 28 3" xfId="7682" xr:uid="{00000000-0005-0000-0000-0000041E0000}"/>
    <cellStyle name="Calculation 3 28 3 2" xfId="7683" xr:uid="{00000000-0005-0000-0000-0000051E0000}"/>
    <cellStyle name="Calculation 3 28 3 3" xfId="7684" xr:uid="{00000000-0005-0000-0000-0000061E0000}"/>
    <cellStyle name="Calculation 3 28 4" xfId="7685" xr:uid="{00000000-0005-0000-0000-0000071E0000}"/>
    <cellStyle name="Calculation 3 28 4 2" xfId="7686" xr:uid="{00000000-0005-0000-0000-0000081E0000}"/>
    <cellStyle name="Calculation 3 28 4 3" xfId="7687" xr:uid="{00000000-0005-0000-0000-0000091E0000}"/>
    <cellStyle name="Calculation 3 28 5" xfId="7688" xr:uid="{00000000-0005-0000-0000-00000A1E0000}"/>
    <cellStyle name="Calculation 3 28 5 2" xfId="7689" xr:uid="{00000000-0005-0000-0000-00000B1E0000}"/>
    <cellStyle name="Calculation 3 28 5 3" xfId="7690" xr:uid="{00000000-0005-0000-0000-00000C1E0000}"/>
    <cellStyle name="Calculation 3 28 6" xfId="7691" xr:uid="{00000000-0005-0000-0000-00000D1E0000}"/>
    <cellStyle name="Calculation 3 28 6 2" xfId="7692" xr:uid="{00000000-0005-0000-0000-00000E1E0000}"/>
    <cellStyle name="Calculation 3 28 6 3" xfId="7693" xr:uid="{00000000-0005-0000-0000-00000F1E0000}"/>
    <cellStyle name="Calculation 3 28 7" xfId="7694" xr:uid="{00000000-0005-0000-0000-0000101E0000}"/>
    <cellStyle name="Calculation 3 28 8" xfId="7695" xr:uid="{00000000-0005-0000-0000-0000111E0000}"/>
    <cellStyle name="Calculation 3 29" xfId="7696" xr:uid="{00000000-0005-0000-0000-0000121E0000}"/>
    <cellStyle name="Calculation 3 29 2" xfId="7697" xr:uid="{00000000-0005-0000-0000-0000131E0000}"/>
    <cellStyle name="Calculation 3 29 2 2" xfId="7698" xr:uid="{00000000-0005-0000-0000-0000141E0000}"/>
    <cellStyle name="Calculation 3 29 2 3" xfId="7699" xr:uid="{00000000-0005-0000-0000-0000151E0000}"/>
    <cellStyle name="Calculation 3 29 2 4" xfId="7700" xr:uid="{00000000-0005-0000-0000-0000161E0000}"/>
    <cellStyle name="Calculation 3 29 2 5" xfId="7701" xr:uid="{00000000-0005-0000-0000-0000171E0000}"/>
    <cellStyle name="Calculation 3 29 2 6" xfId="7702" xr:uid="{00000000-0005-0000-0000-0000181E0000}"/>
    <cellStyle name="Calculation 3 29 3" xfId="7703" xr:uid="{00000000-0005-0000-0000-0000191E0000}"/>
    <cellStyle name="Calculation 3 29 3 2" xfId="7704" xr:uid="{00000000-0005-0000-0000-00001A1E0000}"/>
    <cellStyle name="Calculation 3 29 3 3" xfId="7705" xr:uid="{00000000-0005-0000-0000-00001B1E0000}"/>
    <cellStyle name="Calculation 3 29 4" xfId="7706" xr:uid="{00000000-0005-0000-0000-00001C1E0000}"/>
    <cellStyle name="Calculation 3 29 4 2" xfId="7707" xr:uid="{00000000-0005-0000-0000-00001D1E0000}"/>
    <cellStyle name="Calculation 3 29 4 3" xfId="7708" xr:uid="{00000000-0005-0000-0000-00001E1E0000}"/>
    <cellStyle name="Calculation 3 29 5" xfId="7709" xr:uid="{00000000-0005-0000-0000-00001F1E0000}"/>
    <cellStyle name="Calculation 3 29 5 2" xfId="7710" xr:uid="{00000000-0005-0000-0000-0000201E0000}"/>
    <cellStyle name="Calculation 3 29 5 3" xfId="7711" xr:uid="{00000000-0005-0000-0000-0000211E0000}"/>
    <cellStyle name="Calculation 3 29 6" xfId="7712" xr:uid="{00000000-0005-0000-0000-0000221E0000}"/>
    <cellStyle name="Calculation 3 29 6 2" xfId="7713" xr:uid="{00000000-0005-0000-0000-0000231E0000}"/>
    <cellStyle name="Calculation 3 29 6 3" xfId="7714" xr:uid="{00000000-0005-0000-0000-0000241E0000}"/>
    <cellStyle name="Calculation 3 29 7" xfId="7715" xr:uid="{00000000-0005-0000-0000-0000251E0000}"/>
    <cellStyle name="Calculation 3 29 8" xfId="7716" xr:uid="{00000000-0005-0000-0000-0000261E0000}"/>
    <cellStyle name="Calculation 3 3" xfId="7717" xr:uid="{00000000-0005-0000-0000-0000271E0000}"/>
    <cellStyle name="Calculation 3 3 10" xfId="7718" xr:uid="{00000000-0005-0000-0000-0000281E0000}"/>
    <cellStyle name="Calculation 3 3 10 2" xfId="7719" xr:uid="{00000000-0005-0000-0000-0000291E0000}"/>
    <cellStyle name="Calculation 3 3 10 2 2" xfId="7720" xr:uid="{00000000-0005-0000-0000-00002A1E0000}"/>
    <cellStyle name="Calculation 3 3 10 2 3" xfId="7721" xr:uid="{00000000-0005-0000-0000-00002B1E0000}"/>
    <cellStyle name="Calculation 3 3 10 2 4" xfId="7722" xr:uid="{00000000-0005-0000-0000-00002C1E0000}"/>
    <cellStyle name="Calculation 3 3 10 2 5" xfId="7723" xr:uid="{00000000-0005-0000-0000-00002D1E0000}"/>
    <cellStyle name="Calculation 3 3 10 2 6" xfId="7724" xr:uid="{00000000-0005-0000-0000-00002E1E0000}"/>
    <cellStyle name="Calculation 3 3 10 3" xfId="7725" xr:uid="{00000000-0005-0000-0000-00002F1E0000}"/>
    <cellStyle name="Calculation 3 3 10 3 2" xfId="7726" xr:uid="{00000000-0005-0000-0000-0000301E0000}"/>
    <cellStyle name="Calculation 3 3 10 3 3" xfId="7727" xr:uid="{00000000-0005-0000-0000-0000311E0000}"/>
    <cellStyle name="Calculation 3 3 10 4" xfId="7728" xr:uid="{00000000-0005-0000-0000-0000321E0000}"/>
    <cellStyle name="Calculation 3 3 10 4 2" xfId="7729" xr:uid="{00000000-0005-0000-0000-0000331E0000}"/>
    <cellStyle name="Calculation 3 3 10 4 3" xfId="7730" xr:uid="{00000000-0005-0000-0000-0000341E0000}"/>
    <cellStyle name="Calculation 3 3 10 5" xfId="7731" xr:uid="{00000000-0005-0000-0000-0000351E0000}"/>
    <cellStyle name="Calculation 3 3 10 5 2" xfId="7732" xr:uid="{00000000-0005-0000-0000-0000361E0000}"/>
    <cellStyle name="Calculation 3 3 10 5 3" xfId="7733" xr:uid="{00000000-0005-0000-0000-0000371E0000}"/>
    <cellStyle name="Calculation 3 3 10 6" xfId="7734" xr:uid="{00000000-0005-0000-0000-0000381E0000}"/>
    <cellStyle name="Calculation 3 3 10 6 2" xfId="7735" xr:uid="{00000000-0005-0000-0000-0000391E0000}"/>
    <cellStyle name="Calculation 3 3 10 6 3" xfId="7736" xr:uid="{00000000-0005-0000-0000-00003A1E0000}"/>
    <cellStyle name="Calculation 3 3 10 7" xfId="7737" xr:uid="{00000000-0005-0000-0000-00003B1E0000}"/>
    <cellStyle name="Calculation 3 3 10 8" xfId="7738" xr:uid="{00000000-0005-0000-0000-00003C1E0000}"/>
    <cellStyle name="Calculation 3 3 11" xfId="7739" xr:uid="{00000000-0005-0000-0000-00003D1E0000}"/>
    <cellStyle name="Calculation 3 3 11 2" xfId="7740" xr:uid="{00000000-0005-0000-0000-00003E1E0000}"/>
    <cellStyle name="Calculation 3 3 11 2 2" xfId="7741" xr:uid="{00000000-0005-0000-0000-00003F1E0000}"/>
    <cellStyle name="Calculation 3 3 11 2 3" xfId="7742" xr:uid="{00000000-0005-0000-0000-0000401E0000}"/>
    <cellStyle name="Calculation 3 3 11 2 4" xfId="7743" xr:uid="{00000000-0005-0000-0000-0000411E0000}"/>
    <cellStyle name="Calculation 3 3 11 2 5" xfId="7744" xr:uid="{00000000-0005-0000-0000-0000421E0000}"/>
    <cellStyle name="Calculation 3 3 11 2 6" xfId="7745" xr:uid="{00000000-0005-0000-0000-0000431E0000}"/>
    <cellStyle name="Calculation 3 3 11 3" xfId="7746" xr:uid="{00000000-0005-0000-0000-0000441E0000}"/>
    <cellStyle name="Calculation 3 3 11 3 2" xfId="7747" xr:uid="{00000000-0005-0000-0000-0000451E0000}"/>
    <cellStyle name="Calculation 3 3 11 3 3" xfId="7748" xr:uid="{00000000-0005-0000-0000-0000461E0000}"/>
    <cellStyle name="Calculation 3 3 11 4" xfId="7749" xr:uid="{00000000-0005-0000-0000-0000471E0000}"/>
    <cellStyle name="Calculation 3 3 11 4 2" xfId="7750" xr:uid="{00000000-0005-0000-0000-0000481E0000}"/>
    <cellStyle name="Calculation 3 3 11 4 3" xfId="7751" xr:uid="{00000000-0005-0000-0000-0000491E0000}"/>
    <cellStyle name="Calculation 3 3 11 5" xfId="7752" xr:uid="{00000000-0005-0000-0000-00004A1E0000}"/>
    <cellStyle name="Calculation 3 3 11 5 2" xfId="7753" xr:uid="{00000000-0005-0000-0000-00004B1E0000}"/>
    <cellStyle name="Calculation 3 3 11 5 3" xfId="7754" xr:uid="{00000000-0005-0000-0000-00004C1E0000}"/>
    <cellStyle name="Calculation 3 3 11 6" xfId="7755" xr:uid="{00000000-0005-0000-0000-00004D1E0000}"/>
    <cellStyle name="Calculation 3 3 11 6 2" xfId="7756" xr:uid="{00000000-0005-0000-0000-00004E1E0000}"/>
    <cellStyle name="Calculation 3 3 11 6 3" xfId="7757" xr:uid="{00000000-0005-0000-0000-00004F1E0000}"/>
    <cellStyle name="Calculation 3 3 11 7" xfId="7758" xr:uid="{00000000-0005-0000-0000-0000501E0000}"/>
    <cellStyle name="Calculation 3 3 11 8" xfId="7759" xr:uid="{00000000-0005-0000-0000-0000511E0000}"/>
    <cellStyle name="Calculation 3 3 12" xfId="7760" xr:uid="{00000000-0005-0000-0000-0000521E0000}"/>
    <cellStyle name="Calculation 3 3 12 2" xfId="7761" xr:uid="{00000000-0005-0000-0000-0000531E0000}"/>
    <cellStyle name="Calculation 3 3 12 2 2" xfId="7762" xr:uid="{00000000-0005-0000-0000-0000541E0000}"/>
    <cellStyle name="Calculation 3 3 12 2 3" xfId="7763" xr:uid="{00000000-0005-0000-0000-0000551E0000}"/>
    <cellStyle name="Calculation 3 3 12 2 4" xfId="7764" xr:uid="{00000000-0005-0000-0000-0000561E0000}"/>
    <cellStyle name="Calculation 3 3 12 2 5" xfId="7765" xr:uid="{00000000-0005-0000-0000-0000571E0000}"/>
    <cellStyle name="Calculation 3 3 12 2 6" xfId="7766" xr:uid="{00000000-0005-0000-0000-0000581E0000}"/>
    <cellStyle name="Calculation 3 3 12 3" xfId="7767" xr:uid="{00000000-0005-0000-0000-0000591E0000}"/>
    <cellStyle name="Calculation 3 3 12 3 2" xfId="7768" xr:uid="{00000000-0005-0000-0000-00005A1E0000}"/>
    <cellStyle name="Calculation 3 3 12 3 3" xfId="7769" xr:uid="{00000000-0005-0000-0000-00005B1E0000}"/>
    <cellStyle name="Calculation 3 3 12 4" xfId="7770" xr:uid="{00000000-0005-0000-0000-00005C1E0000}"/>
    <cellStyle name="Calculation 3 3 12 4 2" xfId="7771" xr:uid="{00000000-0005-0000-0000-00005D1E0000}"/>
    <cellStyle name="Calculation 3 3 12 4 3" xfId="7772" xr:uid="{00000000-0005-0000-0000-00005E1E0000}"/>
    <cellStyle name="Calculation 3 3 12 5" xfId="7773" xr:uid="{00000000-0005-0000-0000-00005F1E0000}"/>
    <cellStyle name="Calculation 3 3 12 5 2" xfId="7774" xr:uid="{00000000-0005-0000-0000-0000601E0000}"/>
    <cellStyle name="Calculation 3 3 12 5 3" xfId="7775" xr:uid="{00000000-0005-0000-0000-0000611E0000}"/>
    <cellStyle name="Calculation 3 3 12 6" xfId="7776" xr:uid="{00000000-0005-0000-0000-0000621E0000}"/>
    <cellStyle name="Calculation 3 3 12 6 2" xfId="7777" xr:uid="{00000000-0005-0000-0000-0000631E0000}"/>
    <cellStyle name="Calculation 3 3 12 6 3" xfId="7778" xr:uid="{00000000-0005-0000-0000-0000641E0000}"/>
    <cellStyle name="Calculation 3 3 12 7" xfId="7779" xr:uid="{00000000-0005-0000-0000-0000651E0000}"/>
    <cellStyle name="Calculation 3 3 12 8" xfId="7780" xr:uid="{00000000-0005-0000-0000-0000661E0000}"/>
    <cellStyle name="Calculation 3 3 13" xfId="7781" xr:uid="{00000000-0005-0000-0000-0000671E0000}"/>
    <cellStyle name="Calculation 3 3 13 2" xfId="7782" xr:uid="{00000000-0005-0000-0000-0000681E0000}"/>
    <cellStyle name="Calculation 3 3 13 2 2" xfId="7783" xr:uid="{00000000-0005-0000-0000-0000691E0000}"/>
    <cellStyle name="Calculation 3 3 13 2 3" xfId="7784" xr:uid="{00000000-0005-0000-0000-00006A1E0000}"/>
    <cellStyle name="Calculation 3 3 13 2 4" xfId="7785" xr:uid="{00000000-0005-0000-0000-00006B1E0000}"/>
    <cellStyle name="Calculation 3 3 13 2 5" xfId="7786" xr:uid="{00000000-0005-0000-0000-00006C1E0000}"/>
    <cellStyle name="Calculation 3 3 13 2 6" xfId="7787" xr:uid="{00000000-0005-0000-0000-00006D1E0000}"/>
    <cellStyle name="Calculation 3 3 13 3" xfId="7788" xr:uid="{00000000-0005-0000-0000-00006E1E0000}"/>
    <cellStyle name="Calculation 3 3 13 3 2" xfId="7789" xr:uid="{00000000-0005-0000-0000-00006F1E0000}"/>
    <cellStyle name="Calculation 3 3 13 3 3" xfId="7790" xr:uid="{00000000-0005-0000-0000-0000701E0000}"/>
    <cellStyle name="Calculation 3 3 13 4" xfId="7791" xr:uid="{00000000-0005-0000-0000-0000711E0000}"/>
    <cellStyle name="Calculation 3 3 13 4 2" xfId="7792" xr:uid="{00000000-0005-0000-0000-0000721E0000}"/>
    <cellStyle name="Calculation 3 3 13 4 3" xfId="7793" xr:uid="{00000000-0005-0000-0000-0000731E0000}"/>
    <cellStyle name="Calculation 3 3 13 5" xfId="7794" xr:uid="{00000000-0005-0000-0000-0000741E0000}"/>
    <cellStyle name="Calculation 3 3 13 5 2" xfId="7795" xr:uid="{00000000-0005-0000-0000-0000751E0000}"/>
    <cellStyle name="Calculation 3 3 13 5 3" xfId="7796" xr:uid="{00000000-0005-0000-0000-0000761E0000}"/>
    <cellStyle name="Calculation 3 3 13 6" xfId="7797" xr:uid="{00000000-0005-0000-0000-0000771E0000}"/>
    <cellStyle name="Calculation 3 3 13 6 2" xfId="7798" xr:uid="{00000000-0005-0000-0000-0000781E0000}"/>
    <cellStyle name="Calculation 3 3 13 6 3" xfId="7799" xr:uid="{00000000-0005-0000-0000-0000791E0000}"/>
    <cellStyle name="Calculation 3 3 13 7" xfId="7800" xr:uid="{00000000-0005-0000-0000-00007A1E0000}"/>
    <cellStyle name="Calculation 3 3 13 8" xfId="7801" xr:uid="{00000000-0005-0000-0000-00007B1E0000}"/>
    <cellStyle name="Calculation 3 3 14" xfId="7802" xr:uid="{00000000-0005-0000-0000-00007C1E0000}"/>
    <cellStyle name="Calculation 3 3 14 2" xfId="7803" xr:uid="{00000000-0005-0000-0000-00007D1E0000}"/>
    <cellStyle name="Calculation 3 3 14 2 2" xfId="7804" xr:uid="{00000000-0005-0000-0000-00007E1E0000}"/>
    <cellStyle name="Calculation 3 3 14 2 3" xfId="7805" xr:uid="{00000000-0005-0000-0000-00007F1E0000}"/>
    <cellStyle name="Calculation 3 3 14 2 4" xfId="7806" xr:uid="{00000000-0005-0000-0000-0000801E0000}"/>
    <cellStyle name="Calculation 3 3 14 2 5" xfId="7807" xr:uid="{00000000-0005-0000-0000-0000811E0000}"/>
    <cellStyle name="Calculation 3 3 14 2 6" xfId="7808" xr:uid="{00000000-0005-0000-0000-0000821E0000}"/>
    <cellStyle name="Calculation 3 3 14 3" xfId="7809" xr:uid="{00000000-0005-0000-0000-0000831E0000}"/>
    <cellStyle name="Calculation 3 3 14 3 2" xfId="7810" xr:uid="{00000000-0005-0000-0000-0000841E0000}"/>
    <cellStyle name="Calculation 3 3 14 3 3" xfId="7811" xr:uid="{00000000-0005-0000-0000-0000851E0000}"/>
    <cellStyle name="Calculation 3 3 14 4" xfId="7812" xr:uid="{00000000-0005-0000-0000-0000861E0000}"/>
    <cellStyle name="Calculation 3 3 14 4 2" xfId="7813" xr:uid="{00000000-0005-0000-0000-0000871E0000}"/>
    <cellStyle name="Calculation 3 3 14 4 3" xfId="7814" xr:uid="{00000000-0005-0000-0000-0000881E0000}"/>
    <cellStyle name="Calculation 3 3 14 5" xfId="7815" xr:uid="{00000000-0005-0000-0000-0000891E0000}"/>
    <cellStyle name="Calculation 3 3 14 5 2" xfId="7816" xr:uid="{00000000-0005-0000-0000-00008A1E0000}"/>
    <cellStyle name="Calculation 3 3 14 5 3" xfId="7817" xr:uid="{00000000-0005-0000-0000-00008B1E0000}"/>
    <cellStyle name="Calculation 3 3 14 6" xfId="7818" xr:uid="{00000000-0005-0000-0000-00008C1E0000}"/>
    <cellStyle name="Calculation 3 3 14 6 2" xfId="7819" xr:uid="{00000000-0005-0000-0000-00008D1E0000}"/>
    <cellStyle name="Calculation 3 3 14 6 3" xfId="7820" xr:uid="{00000000-0005-0000-0000-00008E1E0000}"/>
    <cellStyle name="Calculation 3 3 14 7" xfId="7821" xr:uid="{00000000-0005-0000-0000-00008F1E0000}"/>
    <cellStyle name="Calculation 3 3 14 8" xfId="7822" xr:uid="{00000000-0005-0000-0000-0000901E0000}"/>
    <cellStyle name="Calculation 3 3 15" xfId="7823" xr:uid="{00000000-0005-0000-0000-0000911E0000}"/>
    <cellStyle name="Calculation 3 3 15 2" xfId="7824" xr:uid="{00000000-0005-0000-0000-0000921E0000}"/>
    <cellStyle name="Calculation 3 3 15 2 2" xfId="7825" xr:uid="{00000000-0005-0000-0000-0000931E0000}"/>
    <cellStyle name="Calculation 3 3 15 2 3" xfId="7826" xr:uid="{00000000-0005-0000-0000-0000941E0000}"/>
    <cellStyle name="Calculation 3 3 15 2 4" xfId="7827" xr:uid="{00000000-0005-0000-0000-0000951E0000}"/>
    <cellStyle name="Calculation 3 3 15 2 5" xfId="7828" xr:uid="{00000000-0005-0000-0000-0000961E0000}"/>
    <cellStyle name="Calculation 3 3 15 2 6" xfId="7829" xr:uid="{00000000-0005-0000-0000-0000971E0000}"/>
    <cellStyle name="Calculation 3 3 15 3" xfId="7830" xr:uid="{00000000-0005-0000-0000-0000981E0000}"/>
    <cellStyle name="Calculation 3 3 15 3 2" xfId="7831" xr:uid="{00000000-0005-0000-0000-0000991E0000}"/>
    <cellStyle name="Calculation 3 3 15 3 3" xfId="7832" xr:uid="{00000000-0005-0000-0000-00009A1E0000}"/>
    <cellStyle name="Calculation 3 3 15 4" xfId="7833" xr:uid="{00000000-0005-0000-0000-00009B1E0000}"/>
    <cellStyle name="Calculation 3 3 15 4 2" xfId="7834" xr:uid="{00000000-0005-0000-0000-00009C1E0000}"/>
    <cellStyle name="Calculation 3 3 15 4 3" xfId="7835" xr:uid="{00000000-0005-0000-0000-00009D1E0000}"/>
    <cellStyle name="Calculation 3 3 15 5" xfId="7836" xr:uid="{00000000-0005-0000-0000-00009E1E0000}"/>
    <cellStyle name="Calculation 3 3 15 5 2" xfId="7837" xr:uid="{00000000-0005-0000-0000-00009F1E0000}"/>
    <cellStyle name="Calculation 3 3 15 5 3" xfId="7838" xr:uid="{00000000-0005-0000-0000-0000A01E0000}"/>
    <cellStyle name="Calculation 3 3 15 6" xfId="7839" xr:uid="{00000000-0005-0000-0000-0000A11E0000}"/>
    <cellStyle name="Calculation 3 3 15 6 2" xfId="7840" xr:uid="{00000000-0005-0000-0000-0000A21E0000}"/>
    <cellStyle name="Calculation 3 3 15 6 3" xfId="7841" xr:uid="{00000000-0005-0000-0000-0000A31E0000}"/>
    <cellStyle name="Calculation 3 3 15 7" xfId="7842" xr:uid="{00000000-0005-0000-0000-0000A41E0000}"/>
    <cellStyle name="Calculation 3 3 15 8" xfId="7843" xr:uid="{00000000-0005-0000-0000-0000A51E0000}"/>
    <cellStyle name="Calculation 3 3 16" xfId="7844" xr:uid="{00000000-0005-0000-0000-0000A61E0000}"/>
    <cellStyle name="Calculation 3 3 16 2" xfId="7845" xr:uid="{00000000-0005-0000-0000-0000A71E0000}"/>
    <cellStyle name="Calculation 3 3 16 2 2" xfId="7846" xr:uid="{00000000-0005-0000-0000-0000A81E0000}"/>
    <cellStyle name="Calculation 3 3 16 2 3" xfId="7847" xr:uid="{00000000-0005-0000-0000-0000A91E0000}"/>
    <cellStyle name="Calculation 3 3 16 2 4" xfId="7848" xr:uid="{00000000-0005-0000-0000-0000AA1E0000}"/>
    <cellStyle name="Calculation 3 3 16 2 5" xfId="7849" xr:uid="{00000000-0005-0000-0000-0000AB1E0000}"/>
    <cellStyle name="Calculation 3 3 16 2 6" xfId="7850" xr:uid="{00000000-0005-0000-0000-0000AC1E0000}"/>
    <cellStyle name="Calculation 3 3 16 3" xfId="7851" xr:uid="{00000000-0005-0000-0000-0000AD1E0000}"/>
    <cellStyle name="Calculation 3 3 16 3 2" xfId="7852" xr:uid="{00000000-0005-0000-0000-0000AE1E0000}"/>
    <cellStyle name="Calculation 3 3 16 3 3" xfId="7853" xr:uid="{00000000-0005-0000-0000-0000AF1E0000}"/>
    <cellStyle name="Calculation 3 3 16 4" xfId="7854" xr:uid="{00000000-0005-0000-0000-0000B01E0000}"/>
    <cellStyle name="Calculation 3 3 16 4 2" xfId="7855" xr:uid="{00000000-0005-0000-0000-0000B11E0000}"/>
    <cellStyle name="Calculation 3 3 16 4 3" xfId="7856" xr:uid="{00000000-0005-0000-0000-0000B21E0000}"/>
    <cellStyle name="Calculation 3 3 16 5" xfId="7857" xr:uid="{00000000-0005-0000-0000-0000B31E0000}"/>
    <cellStyle name="Calculation 3 3 16 5 2" xfId="7858" xr:uid="{00000000-0005-0000-0000-0000B41E0000}"/>
    <cellStyle name="Calculation 3 3 16 5 3" xfId="7859" xr:uid="{00000000-0005-0000-0000-0000B51E0000}"/>
    <cellStyle name="Calculation 3 3 16 6" xfId="7860" xr:uid="{00000000-0005-0000-0000-0000B61E0000}"/>
    <cellStyle name="Calculation 3 3 16 6 2" xfId="7861" xr:uid="{00000000-0005-0000-0000-0000B71E0000}"/>
    <cellStyle name="Calculation 3 3 16 6 3" xfId="7862" xr:uid="{00000000-0005-0000-0000-0000B81E0000}"/>
    <cellStyle name="Calculation 3 3 16 7" xfId="7863" xr:uid="{00000000-0005-0000-0000-0000B91E0000}"/>
    <cellStyle name="Calculation 3 3 16 8" xfId="7864" xr:uid="{00000000-0005-0000-0000-0000BA1E0000}"/>
    <cellStyle name="Calculation 3 3 17" xfId="7865" xr:uid="{00000000-0005-0000-0000-0000BB1E0000}"/>
    <cellStyle name="Calculation 3 3 17 2" xfId="7866" xr:uid="{00000000-0005-0000-0000-0000BC1E0000}"/>
    <cellStyle name="Calculation 3 3 17 2 2" xfId="7867" xr:uid="{00000000-0005-0000-0000-0000BD1E0000}"/>
    <cellStyle name="Calculation 3 3 17 2 3" xfId="7868" xr:uid="{00000000-0005-0000-0000-0000BE1E0000}"/>
    <cellStyle name="Calculation 3 3 17 2 4" xfId="7869" xr:uid="{00000000-0005-0000-0000-0000BF1E0000}"/>
    <cellStyle name="Calculation 3 3 17 2 5" xfId="7870" xr:uid="{00000000-0005-0000-0000-0000C01E0000}"/>
    <cellStyle name="Calculation 3 3 17 2 6" xfId="7871" xr:uid="{00000000-0005-0000-0000-0000C11E0000}"/>
    <cellStyle name="Calculation 3 3 17 3" xfId="7872" xr:uid="{00000000-0005-0000-0000-0000C21E0000}"/>
    <cellStyle name="Calculation 3 3 17 3 2" xfId="7873" xr:uid="{00000000-0005-0000-0000-0000C31E0000}"/>
    <cellStyle name="Calculation 3 3 17 3 3" xfId="7874" xr:uid="{00000000-0005-0000-0000-0000C41E0000}"/>
    <cellStyle name="Calculation 3 3 17 4" xfId="7875" xr:uid="{00000000-0005-0000-0000-0000C51E0000}"/>
    <cellStyle name="Calculation 3 3 17 4 2" xfId="7876" xr:uid="{00000000-0005-0000-0000-0000C61E0000}"/>
    <cellStyle name="Calculation 3 3 17 4 3" xfId="7877" xr:uid="{00000000-0005-0000-0000-0000C71E0000}"/>
    <cellStyle name="Calculation 3 3 17 5" xfId="7878" xr:uid="{00000000-0005-0000-0000-0000C81E0000}"/>
    <cellStyle name="Calculation 3 3 17 5 2" xfId="7879" xr:uid="{00000000-0005-0000-0000-0000C91E0000}"/>
    <cellStyle name="Calculation 3 3 17 5 3" xfId="7880" xr:uid="{00000000-0005-0000-0000-0000CA1E0000}"/>
    <cellStyle name="Calculation 3 3 17 6" xfId="7881" xr:uid="{00000000-0005-0000-0000-0000CB1E0000}"/>
    <cellStyle name="Calculation 3 3 17 6 2" xfId="7882" xr:uid="{00000000-0005-0000-0000-0000CC1E0000}"/>
    <cellStyle name="Calculation 3 3 17 6 3" xfId="7883" xr:uid="{00000000-0005-0000-0000-0000CD1E0000}"/>
    <cellStyle name="Calculation 3 3 17 7" xfId="7884" xr:uid="{00000000-0005-0000-0000-0000CE1E0000}"/>
    <cellStyle name="Calculation 3 3 17 8" xfId="7885" xr:uid="{00000000-0005-0000-0000-0000CF1E0000}"/>
    <cellStyle name="Calculation 3 3 18" xfId="7886" xr:uid="{00000000-0005-0000-0000-0000D01E0000}"/>
    <cellStyle name="Calculation 3 3 18 2" xfId="7887" xr:uid="{00000000-0005-0000-0000-0000D11E0000}"/>
    <cellStyle name="Calculation 3 3 18 2 2" xfId="7888" xr:uid="{00000000-0005-0000-0000-0000D21E0000}"/>
    <cellStyle name="Calculation 3 3 18 2 3" xfId="7889" xr:uid="{00000000-0005-0000-0000-0000D31E0000}"/>
    <cellStyle name="Calculation 3 3 18 2 4" xfId="7890" xr:uid="{00000000-0005-0000-0000-0000D41E0000}"/>
    <cellStyle name="Calculation 3 3 18 2 5" xfId="7891" xr:uid="{00000000-0005-0000-0000-0000D51E0000}"/>
    <cellStyle name="Calculation 3 3 18 2 6" xfId="7892" xr:uid="{00000000-0005-0000-0000-0000D61E0000}"/>
    <cellStyle name="Calculation 3 3 18 3" xfId="7893" xr:uid="{00000000-0005-0000-0000-0000D71E0000}"/>
    <cellStyle name="Calculation 3 3 18 3 2" xfId="7894" xr:uid="{00000000-0005-0000-0000-0000D81E0000}"/>
    <cellStyle name="Calculation 3 3 18 3 3" xfId="7895" xr:uid="{00000000-0005-0000-0000-0000D91E0000}"/>
    <cellStyle name="Calculation 3 3 18 4" xfId="7896" xr:uid="{00000000-0005-0000-0000-0000DA1E0000}"/>
    <cellStyle name="Calculation 3 3 18 4 2" xfId="7897" xr:uid="{00000000-0005-0000-0000-0000DB1E0000}"/>
    <cellStyle name="Calculation 3 3 18 4 3" xfId="7898" xr:uid="{00000000-0005-0000-0000-0000DC1E0000}"/>
    <cellStyle name="Calculation 3 3 18 5" xfId="7899" xr:uid="{00000000-0005-0000-0000-0000DD1E0000}"/>
    <cellStyle name="Calculation 3 3 18 5 2" xfId="7900" xr:uid="{00000000-0005-0000-0000-0000DE1E0000}"/>
    <cellStyle name="Calculation 3 3 18 5 3" xfId="7901" xr:uid="{00000000-0005-0000-0000-0000DF1E0000}"/>
    <cellStyle name="Calculation 3 3 18 6" xfId="7902" xr:uid="{00000000-0005-0000-0000-0000E01E0000}"/>
    <cellStyle name="Calculation 3 3 18 6 2" xfId="7903" xr:uid="{00000000-0005-0000-0000-0000E11E0000}"/>
    <cellStyle name="Calculation 3 3 18 6 3" xfId="7904" xr:uid="{00000000-0005-0000-0000-0000E21E0000}"/>
    <cellStyle name="Calculation 3 3 18 7" xfId="7905" xr:uid="{00000000-0005-0000-0000-0000E31E0000}"/>
    <cellStyle name="Calculation 3 3 18 8" xfId="7906" xr:uid="{00000000-0005-0000-0000-0000E41E0000}"/>
    <cellStyle name="Calculation 3 3 19" xfId="7907" xr:uid="{00000000-0005-0000-0000-0000E51E0000}"/>
    <cellStyle name="Calculation 3 3 19 2" xfId="7908" xr:uid="{00000000-0005-0000-0000-0000E61E0000}"/>
    <cellStyle name="Calculation 3 3 19 2 2" xfId="7909" xr:uid="{00000000-0005-0000-0000-0000E71E0000}"/>
    <cellStyle name="Calculation 3 3 19 2 3" xfId="7910" xr:uid="{00000000-0005-0000-0000-0000E81E0000}"/>
    <cellStyle name="Calculation 3 3 19 2 4" xfId="7911" xr:uid="{00000000-0005-0000-0000-0000E91E0000}"/>
    <cellStyle name="Calculation 3 3 19 2 5" xfId="7912" xr:uid="{00000000-0005-0000-0000-0000EA1E0000}"/>
    <cellStyle name="Calculation 3 3 19 2 6" xfId="7913" xr:uid="{00000000-0005-0000-0000-0000EB1E0000}"/>
    <cellStyle name="Calculation 3 3 19 3" xfId="7914" xr:uid="{00000000-0005-0000-0000-0000EC1E0000}"/>
    <cellStyle name="Calculation 3 3 19 3 2" xfId="7915" xr:uid="{00000000-0005-0000-0000-0000ED1E0000}"/>
    <cellStyle name="Calculation 3 3 19 3 3" xfId="7916" xr:uid="{00000000-0005-0000-0000-0000EE1E0000}"/>
    <cellStyle name="Calculation 3 3 19 4" xfId="7917" xr:uid="{00000000-0005-0000-0000-0000EF1E0000}"/>
    <cellStyle name="Calculation 3 3 19 4 2" xfId="7918" xr:uid="{00000000-0005-0000-0000-0000F01E0000}"/>
    <cellStyle name="Calculation 3 3 19 4 3" xfId="7919" xr:uid="{00000000-0005-0000-0000-0000F11E0000}"/>
    <cellStyle name="Calculation 3 3 19 5" xfId="7920" xr:uid="{00000000-0005-0000-0000-0000F21E0000}"/>
    <cellStyle name="Calculation 3 3 19 5 2" xfId="7921" xr:uid="{00000000-0005-0000-0000-0000F31E0000}"/>
    <cellStyle name="Calculation 3 3 19 5 3" xfId="7922" xr:uid="{00000000-0005-0000-0000-0000F41E0000}"/>
    <cellStyle name="Calculation 3 3 19 6" xfId="7923" xr:uid="{00000000-0005-0000-0000-0000F51E0000}"/>
    <cellStyle name="Calculation 3 3 19 6 2" xfId="7924" xr:uid="{00000000-0005-0000-0000-0000F61E0000}"/>
    <cellStyle name="Calculation 3 3 19 6 3" xfId="7925" xr:uid="{00000000-0005-0000-0000-0000F71E0000}"/>
    <cellStyle name="Calculation 3 3 19 7" xfId="7926" xr:uid="{00000000-0005-0000-0000-0000F81E0000}"/>
    <cellStyle name="Calculation 3 3 19 8" xfId="7927" xr:uid="{00000000-0005-0000-0000-0000F91E0000}"/>
    <cellStyle name="Calculation 3 3 2" xfId="7928" xr:uid="{00000000-0005-0000-0000-0000FA1E0000}"/>
    <cellStyle name="Calculation 3 3 2 10" xfId="7929" xr:uid="{00000000-0005-0000-0000-0000FB1E0000}"/>
    <cellStyle name="Calculation 3 3 2 10 2" xfId="7930" xr:uid="{00000000-0005-0000-0000-0000FC1E0000}"/>
    <cellStyle name="Calculation 3 3 2 10 2 2" xfId="7931" xr:uid="{00000000-0005-0000-0000-0000FD1E0000}"/>
    <cellStyle name="Calculation 3 3 2 10 2 3" xfId="7932" xr:uid="{00000000-0005-0000-0000-0000FE1E0000}"/>
    <cellStyle name="Calculation 3 3 2 10 2 4" xfId="7933" xr:uid="{00000000-0005-0000-0000-0000FF1E0000}"/>
    <cellStyle name="Calculation 3 3 2 10 2 5" xfId="7934" xr:uid="{00000000-0005-0000-0000-0000001F0000}"/>
    <cellStyle name="Calculation 3 3 2 10 2 6" xfId="7935" xr:uid="{00000000-0005-0000-0000-0000011F0000}"/>
    <cellStyle name="Calculation 3 3 2 10 3" xfId="7936" xr:uid="{00000000-0005-0000-0000-0000021F0000}"/>
    <cellStyle name="Calculation 3 3 2 10 3 2" xfId="7937" xr:uid="{00000000-0005-0000-0000-0000031F0000}"/>
    <cellStyle name="Calculation 3 3 2 10 3 3" xfId="7938" xr:uid="{00000000-0005-0000-0000-0000041F0000}"/>
    <cellStyle name="Calculation 3 3 2 10 4" xfId="7939" xr:uid="{00000000-0005-0000-0000-0000051F0000}"/>
    <cellStyle name="Calculation 3 3 2 10 4 2" xfId="7940" xr:uid="{00000000-0005-0000-0000-0000061F0000}"/>
    <cellStyle name="Calculation 3 3 2 10 4 3" xfId="7941" xr:uid="{00000000-0005-0000-0000-0000071F0000}"/>
    <cellStyle name="Calculation 3 3 2 10 5" xfId="7942" xr:uid="{00000000-0005-0000-0000-0000081F0000}"/>
    <cellStyle name="Calculation 3 3 2 10 5 2" xfId="7943" xr:uid="{00000000-0005-0000-0000-0000091F0000}"/>
    <cellStyle name="Calculation 3 3 2 10 5 3" xfId="7944" xr:uid="{00000000-0005-0000-0000-00000A1F0000}"/>
    <cellStyle name="Calculation 3 3 2 10 6" xfId="7945" xr:uid="{00000000-0005-0000-0000-00000B1F0000}"/>
    <cellStyle name="Calculation 3 3 2 10 6 2" xfId="7946" xr:uid="{00000000-0005-0000-0000-00000C1F0000}"/>
    <cellStyle name="Calculation 3 3 2 10 6 3" xfId="7947" xr:uid="{00000000-0005-0000-0000-00000D1F0000}"/>
    <cellStyle name="Calculation 3 3 2 10 7" xfId="7948" xr:uid="{00000000-0005-0000-0000-00000E1F0000}"/>
    <cellStyle name="Calculation 3 3 2 10 8" xfId="7949" xr:uid="{00000000-0005-0000-0000-00000F1F0000}"/>
    <cellStyle name="Calculation 3 3 2 11" xfId="7950" xr:uid="{00000000-0005-0000-0000-0000101F0000}"/>
    <cellStyle name="Calculation 3 3 2 11 2" xfId="7951" xr:uid="{00000000-0005-0000-0000-0000111F0000}"/>
    <cellStyle name="Calculation 3 3 2 11 2 2" xfId="7952" xr:uid="{00000000-0005-0000-0000-0000121F0000}"/>
    <cellStyle name="Calculation 3 3 2 11 2 3" xfId="7953" xr:uid="{00000000-0005-0000-0000-0000131F0000}"/>
    <cellStyle name="Calculation 3 3 2 11 2 4" xfId="7954" xr:uid="{00000000-0005-0000-0000-0000141F0000}"/>
    <cellStyle name="Calculation 3 3 2 11 2 5" xfId="7955" xr:uid="{00000000-0005-0000-0000-0000151F0000}"/>
    <cellStyle name="Calculation 3 3 2 11 2 6" xfId="7956" xr:uid="{00000000-0005-0000-0000-0000161F0000}"/>
    <cellStyle name="Calculation 3 3 2 11 3" xfId="7957" xr:uid="{00000000-0005-0000-0000-0000171F0000}"/>
    <cellStyle name="Calculation 3 3 2 11 3 2" xfId="7958" xr:uid="{00000000-0005-0000-0000-0000181F0000}"/>
    <cellStyle name="Calculation 3 3 2 11 3 3" xfId="7959" xr:uid="{00000000-0005-0000-0000-0000191F0000}"/>
    <cellStyle name="Calculation 3 3 2 11 4" xfId="7960" xr:uid="{00000000-0005-0000-0000-00001A1F0000}"/>
    <cellStyle name="Calculation 3 3 2 11 4 2" xfId="7961" xr:uid="{00000000-0005-0000-0000-00001B1F0000}"/>
    <cellStyle name="Calculation 3 3 2 11 4 3" xfId="7962" xr:uid="{00000000-0005-0000-0000-00001C1F0000}"/>
    <cellStyle name="Calculation 3 3 2 11 5" xfId="7963" xr:uid="{00000000-0005-0000-0000-00001D1F0000}"/>
    <cellStyle name="Calculation 3 3 2 11 5 2" xfId="7964" xr:uid="{00000000-0005-0000-0000-00001E1F0000}"/>
    <cellStyle name="Calculation 3 3 2 11 5 3" xfId="7965" xr:uid="{00000000-0005-0000-0000-00001F1F0000}"/>
    <cellStyle name="Calculation 3 3 2 11 6" xfId="7966" xr:uid="{00000000-0005-0000-0000-0000201F0000}"/>
    <cellStyle name="Calculation 3 3 2 11 6 2" xfId="7967" xr:uid="{00000000-0005-0000-0000-0000211F0000}"/>
    <cellStyle name="Calculation 3 3 2 11 6 3" xfId="7968" xr:uid="{00000000-0005-0000-0000-0000221F0000}"/>
    <cellStyle name="Calculation 3 3 2 11 7" xfId="7969" xr:uid="{00000000-0005-0000-0000-0000231F0000}"/>
    <cellStyle name="Calculation 3 3 2 11 8" xfId="7970" xr:uid="{00000000-0005-0000-0000-0000241F0000}"/>
    <cellStyle name="Calculation 3 3 2 12" xfId="7971" xr:uid="{00000000-0005-0000-0000-0000251F0000}"/>
    <cellStyle name="Calculation 3 3 2 12 2" xfId="7972" xr:uid="{00000000-0005-0000-0000-0000261F0000}"/>
    <cellStyle name="Calculation 3 3 2 12 2 2" xfId="7973" xr:uid="{00000000-0005-0000-0000-0000271F0000}"/>
    <cellStyle name="Calculation 3 3 2 12 2 3" xfId="7974" xr:uid="{00000000-0005-0000-0000-0000281F0000}"/>
    <cellStyle name="Calculation 3 3 2 12 2 4" xfId="7975" xr:uid="{00000000-0005-0000-0000-0000291F0000}"/>
    <cellStyle name="Calculation 3 3 2 12 2 5" xfId="7976" xr:uid="{00000000-0005-0000-0000-00002A1F0000}"/>
    <cellStyle name="Calculation 3 3 2 12 2 6" xfId="7977" xr:uid="{00000000-0005-0000-0000-00002B1F0000}"/>
    <cellStyle name="Calculation 3 3 2 12 3" xfId="7978" xr:uid="{00000000-0005-0000-0000-00002C1F0000}"/>
    <cellStyle name="Calculation 3 3 2 12 3 2" xfId="7979" xr:uid="{00000000-0005-0000-0000-00002D1F0000}"/>
    <cellStyle name="Calculation 3 3 2 12 3 3" xfId="7980" xr:uid="{00000000-0005-0000-0000-00002E1F0000}"/>
    <cellStyle name="Calculation 3 3 2 12 4" xfId="7981" xr:uid="{00000000-0005-0000-0000-00002F1F0000}"/>
    <cellStyle name="Calculation 3 3 2 12 4 2" xfId="7982" xr:uid="{00000000-0005-0000-0000-0000301F0000}"/>
    <cellStyle name="Calculation 3 3 2 12 4 3" xfId="7983" xr:uid="{00000000-0005-0000-0000-0000311F0000}"/>
    <cellStyle name="Calculation 3 3 2 12 5" xfId="7984" xr:uid="{00000000-0005-0000-0000-0000321F0000}"/>
    <cellStyle name="Calculation 3 3 2 12 5 2" xfId="7985" xr:uid="{00000000-0005-0000-0000-0000331F0000}"/>
    <cellStyle name="Calculation 3 3 2 12 5 3" xfId="7986" xr:uid="{00000000-0005-0000-0000-0000341F0000}"/>
    <cellStyle name="Calculation 3 3 2 12 6" xfId="7987" xr:uid="{00000000-0005-0000-0000-0000351F0000}"/>
    <cellStyle name="Calculation 3 3 2 12 6 2" xfId="7988" xr:uid="{00000000-0005-0000-0000-0000361F0000}"/>
    <cellStyle name="Calculation 3 3 2 12 6 3" xfId="7989" xr:uid="{00000000-0005-0000-0000-0000371F0000}"/>
    <cellStyle name="Calculation 3 3 2 12 7" xfId="7990" xr:uid="{00000000-0005-0000-0000-0000381F0000}"/>
    <cellStyle name="Calculation 3 3 2 12 8" xfId="7991" xr:uid="{00000000-0005-0000-0000-0000391F0000}"/>
    <cellStyle name="Calculation 3 3 2 13" xfId="7992" xr:uid="{00000000-0005-0000-0000-00003A1F0000}"/>
    <cellStyle name="Calculation 3 3 2 13 2" xfId="7993" xr:uid="{00000000-0005-0000-0000-00003B1F0000}"/>
    <cellStyle name="Calculation 3 3 2 13 2 2" xfId="7994" xr:uid="{00000000-0005-0000-0000-00003C1F0000}"/>
    <cellStyle name="Calculation 3 3 2 13 2 3" xfId="7995" xr:uid="{00000000-0005-0000-0000-00003D1F0000}"/>
    <cellStyle name="Calculation 3 3 2 13 2 4" xfId="7996" xr:uid="{00000000-0005-0000-0000-00003E1F0000}"/>
    <cellStyle name="Calculation 3 3 2 13 2 5" xfId="7997" xr:uid="{00000000-0005-0000-0000-00003F1F0000}"/>
    <cellStyle name="Calculation 3 3 2 13 2 6" xfId="7998" xr:uid="{00000000-0005-0000-0000-0000401F0000}"/>
    <cellStyle name="Calculation 3 3 2 13 3" xfId="7999" xr:uid="{00000000-0005-0000-0000-0000411F0000}"/>
    <cellStyle name="Calculation 3 3 2 13 3 2" xfId="8000" xr:uid="{00000000-0005-0000-0000-0000421F0000}"/>
    <cellStyle name="Calculation 3 3 2 13 3 3" xfId="8001" xr:uid="{00000000-0005-0000-0000-0000431F0000}"/>
    <cellStyle name="Calculation 3 3 2 13 4" xfId="8002" xr:uid="{00000000-0005-0000-0000-0000441F0000}"/>
    <cellStyle name="Calculation 3 3 2 13 4 2" xfId="8003" xr:uid="{00000000-0005-0000-0000-0000451F0000}"/>
    <cellStyle name="Calculation 3 3 2 13 4 3" xfId="8004" xr:uid="{00000000-0005-0000-0000-0000461F0000}"/>
    <cellStyle name="Calculation 3 3 2 13 5" xfId="8005" xr:uid="{00000000-0005-0000-0000-0000471F0000}"/>
    <cellStyle name="Calculation 3 3 2 13 5 2" xfId="8006" xr:uid="{00000000-0005-0000-0000-0000481F0000}"/>
    <cellStyle name="Calculation 3 3 2 13 5 3" xfId="8007" xr:uid="{00000000-0005-0000-0000-0000491F0000}"/>
    <cellStyle name="Calculation 3 3 2 13 6" xfId="8008" xr:uid="{00000000-0005-0000-0000-00004A1F0000}"/>
    <cellStyle name="Calculation 3 3 2 13 6 2" xfId="8009" xr:uid="{00000000-0005-0000-0000-00004B1F0000}"/>
    <cellStyle name="Calculation 3 3 2 13 6 3" xfId="8010" xr:uid="{00000000-0005-0000-0000-00004C1F0000}"/>
    <cellStyle name="Calculation 3 3 2 13 7" xfId="8011" xr:uid="{00000000-0005-0000-0000-00004D1F0000}"/>
    <cellStyle name="Calculation 3 3 2 13 8" xfId="8012" xr:uid="{00000000-0005-0000-0000-00004E1F0000}"/>
    <cellStyle name="Calculation 3 3 2 14" xfId="8013" xr:uid="{00000000-0005-0000-0000-00004F1F0000}"/>
    <cellStyle name="Calculation 3 3 2 14 2" xfId="8014" xr:uid="{00000000-0005-0000-0000-0000501F0000}"/>
    <cellStyle name="Calculation 3 3 2 14 2 2" xfId="8015" xr:uid="{00000000-0005-0000-0000-0000511F0000}"/>
    <cellStyle name="Calculation 3 3 2 14 2 3" xfId="8016" xr:uid="{00000000-0005-0000-0000-0000521F0000}"/>
    <cellStyle name="Calculation 3 3 2 14 2 4" xfId="8017" xr:uid="{00000000-0005-0000-0000-0000531F0000}"/>
    <cellStyle name="Calculation 3 3 2 14 2 5" xfId="8018" xr:uid="{00000000-0005-0000-0000-0000541F0000}"/>
    <cellStyle name="Calculation 3 3 2 14 2 6" xfId="8019" xr:uid="{00000000-0005-0000-0000-0000551F0000}"/>
    <cellStyle name="Calculation 3 3 2 14 3" xfId="8020" xr:uid="{00000000-0005-0000-0000-0000561F0000}"/>
    <cellStyle name="Calculation 3 3 2 14 3 2" xfId="8021" xr:uid="{00000000-0005-0000-0000-0000571F0000}"/>
    <cellStyle name="Calculation 3 3 2 14 3 3" xfId="8022" xr:uid="{00000000-0005-0000-0000-0000581F0000}"/>
    <cellStyle name="Calculation 3 3 2 14 4" xfId="8023" xr:uid="{00000000-0005-0000-0000-0000591F0000}"/>
    <cellStyle name="Calculation 3 3 2 14 4 2" xfId="8024" xr:uid="{00000000-0005-0000-0000-00005A1F0000}"/>
    <cellStyle name="Calculation 3 3 2 14 4 3" xfId="8025" xr:uid="{00000000-0005-0000-0000-00005B1F0000}"/>
    <cellStyle name="Calculation 3 3 2 14 5" xfId="8026" xr:uid="{00000000-0005-0000-0000-00005C1F0000}"/>
    <cellStyle name="Calculation 3 3 2 14 5 2" xfId="8027" xr:uid="{00000000-0005-0000-0000-00005D1F0000}"/>
    <cellStyle name="Calculation 3 3 2 14 5 3" xfId="8028" xr:uid="{00000000-0005-0000-0000-00005E1F0000}"/>
    <cellStyle name="Calculation 3 3 2 14 6" xfId="8029" xr:uid="{00000000-0005-0000-0000-00005F1F0000}"/>
    <cellStyle name="Calculation 3 3 2 14 6 2" xfId="8030" xr:uid="{00000000-0005-0000-0000-0000601F0000}"/>
    <cellStyle name="Calculation 3 3 2 14 6 3" xfId="8031" xr:uid="{00000000-0005-0000-0000-0000611F0000}"/>
    <cellStyle name="Calculation 3 3 2 14 7" xfId="8032" xr:uid="{00000000-0005-0000-0000-0000621F0000}"/>
    <cellStyle name="Calculation 3 3 2 14 8" xfId="8033" xr:uid="{00000000-0005-0000-0000-0000631F0000}"/>
    <cellStyle name="Calculation 3 3 2 15" xfId="8034" xr:uid="{00000000-0005-0000-0000-0000641F0000}"/>
    <cellStyle name="Calculation 3 3 2 15 2" xfId="8035" xr:uid="{00000000-0005-0000-0000-0000651F0000}"/>
    <cellStyle name="Calculation 3 3 2 15 2 2" xfId="8036" xr:uid="{00000000-0005-0000-0000-0000661F0000}"/>
    <cellStyle name="Calculation 3 3 2 15 2 3" xfId="8037" xr:uid="{00000000-0005-0000-0000-0000671F0000}"/>
    <cellStyle name="Calculation 3 3 2 15 2 4" xfId="8038" xr:uid="{00000000-0005-0000-0000-0000681F0000}"/>
    <cellStyle name="Calculation 3 3 2 15 2 5" xfId="8039" xr:uid="{00000000-0005-0000-0000-0000691F0000}"/>
    <cellStyle name="Calculation 3 3 2 15 2 6" xfId="8040" xr:uid="{00000000-0005-0000-0000-00006A1F0000}"/>
    <cellStyle name="Calculation 3 3 2 15 3" xfId="8041" xr:uid="{00000000-0005-0000-0000-00006B1F0000}"/>
    <cellStyle name="Calculation 3 3 2 15 3 2" xfId="8042" xr:uid="{00000000-0005-0000-0000-00006C1F0000}"/>
    <cellStyle name="Calculation 3 3 2 15 3 3" xfId="8043" xr:uid="{00000000-0005-0000-0000-00006D1F0000}"/>
    <cellStyle name="Calculation 3 3 2 15 4" xfId="8044" xr:uid="{00000000-0005-0000-0000-00006E1F0000}"/>
    <cellStyle name="Calculation 3 3 2 15 4 2" xfId="8045" xr:uid="{00000000-0005-0000-0000-00006F1F0000}"/>
    <cellStyle name="Calculation 3 3 2 15 4 3" xfId="8046" xr:uid="{00000000-0005-0000-0000-0000701F0000}"/>
    <cellStyle name="Calculation 3 3 2 15 5" xfId="8047" xr:uid="{00000000-0005-0000-0000-0000711F0000}"/>
    <cellStyle name="Calculation 3 3 2 15 5 2" xfId="8048" xr:uid="{00000000-0005-0000-0000-0000721F0000}"/>
    <cellStyle name="Calculation 3 3 2 15 5 3" xfId="8049" xr:uid="{00000000-0005-0000-0000-0000731F0000}"/>
    <cellStyle name="Calculation 3 3 2 15 6" xfId="8050" xr:uid="{00000000-0005-0000-0000-0000741F0000}"/>
    <cellStyle name="Calculation 3 3 2 15 6 2" xfId="8051" xr:uid="{00000000-0005-0000-0000-0000751F0000}"/>
    <cellStyle name="Calculation 3 3 2 15 6 3" xfId="8052" xr:uid="{00000000-0005-0000-0000-0000761F0000}"/>
    <cellStyle name="Calculation 3 3 2 15 7" xfId="8053" xr:uid="{00000000-0005-0000-0000-0000771F0000}"/>
    <cellStyle name="Calculation 3 3 2 15 8" xfId="8054" xr:uid="{00000000-0005-0000-0000-0000781F0000}"/>
    <cellStyle name="Calculation 3 3 2 16" xfId="8055" xr:uid="{00000000-0005-0000-0000-0000791F0000}"/>
    <cellStyle name="Calculation 3 3 2 16 2" xfId="8056" xr:uid="{00000000-0005-0000-0000-00007A1F0000}"/>
    <cellStyle name="Calculation 3 3 2 16 2 2" xfId="8057" xr:uid="{00000000-0005-0000-0000-00007B1F0000}"/>
    <cellStyle name="Calculation 3 3 2 16 2 3" xfId="8058" xr:uid="{00000000-0005-0000-0000-00007C1F0000}"/>
    <cellStyle name="Calculation 3 3 2 16 2 4" xfId="8059" xr:uid="{00000000-0005-0000-0000-00007D1F0000}"/>
    <cellStyle name="Calculation 3 3 2 16 2 5" xfId="8060" xr:uid="{00000000-0005-0000-0000-00007E1F0000}"/>
    <cellStyle name="Calculation 3 3 2 16 2 6" xfId="8061" xr:uid="{00000000-0005-0000-0000-00007F1F0000}"/>
    <cellStyle name="Calculation 3 3 2 16 3" xfId="8062" xr:uid="{00000000-0005-0000-0000-0000801F0000}"/>
    <cellStyle name="Calculation 3 3 2 16 3 2" xfId="8063" xr:uid="{00000000-0005-0000-0000-0000811F0000}"/>
    <cellStyle name="Calculation 3 3 2 16 3 3" xfId="8064" xr:uid="{00000000-0005-0000-0000-0000821F0000}"/>
    <cellStyle name="Calculation 3 3 2 16 4" xfId="8065" xr:uid="{00000000-0005-0000-0000-0000831F0000}"/>
    <cellStyle name="Calculation 3 3 2 16 4 2" xfId="8066" xr:uid="{00000000-0005-0000-0000-0000841F0000}"/>
    <cellStyle name="Calculation 3 3 2 16 4 3" xfId="8067" xr:uid="{00000000-0005-0000-0000-0000851F0000}"/>
    <cellStyle name="Calculation 3 3 2 16 5" xfId="8068" xr:uid="{00000000-0005-0000-0000-0000861F0000}"/>
    <cellStyle name="Calculation 3 3 2 16 5 2" xfId="8069" xr:uid="{00000000-0005-0000-0000-0000871F0000}"/>
    <cellStyle name="Calculation 3 3 2 16 5 3" xfId="8070" xr:uid="{00000000-0005-0000-0000-0000881F0000}"/>
    <cellStyle name="Calculation 3 3 2 16 6" xfId="8071" xr:uid="{00000000-0005-0000-0000-0000891F0000}"/>
    <cellStyle name="Calculation 3 3 2 16 6 2" xfId="8072" xr:uid="{00000000-0005-0000-0000-00008A1F0000}"/>
    <cellStyle name="Calculation 3 3 2 16 6 3" xfId="8073" xr:uid="{00000000-0005-0000-0000-00008B1F0000}"/>
    <cellStyle name="Calculation 3 3 2 16 7" xfId="8074" xr:uid="{00000000-0005-0000-0000-00008C1F0000}"/>
    <cellStyle name="Calculation 3 3 2 16 8" xfId="8075" xr:uid="{00000000-0005-0000-0000-00008D1F0000}"/>
    <cellStyle name="Calculation 3 3 2 17" xfId="8076" xr:uid="{00000000-0005-0000-0000-00008E1F0000}"/>
    <cellStyle name="Calculation 3 3 2 17 2" xfId="8077" xr:uid="{00000000-0005-0000-0000-00008F1F0000}"/>
    <cellStyle name="Calculation 3 3 2 17 2 2" xfId="8078" xr:uid="{00000000-0005-0000-0000-0000901F0000}"/>
    <cellStyle name="Calculation 3 3 2 17 2 3" xfId="8079" xr:uid="{00000000-0005-0000-0000-0000911F0000}"/>
    <cellStyle name="Calculation 3 3 2 17 2 4" xfId="8080" xr:uid="{00000000-0005-0000-0000-0000921F0000}"/>
    <cellStyle name="Calculation 3 3 2 17 2 5" xfId="8081" xr:uid="{00000000-0005-0000-0000-0000931F0000}"/>
    <cellStyle name="Calculation 3 3 2 17 2 6" xfId="8082" xr:uid="{00000000-0005-0000-0000-0000941F0000}"/>
    <cellStyle name="Calculation 3 3 2 17 3" xfId="8083" xr:uid="{00000000-0005-0000-0000-0000951F0000}"/>
    <cellStyle name="Calculation 3 3 2 17 3 2" xfId="8084" xr:uid="{00000000-0005-0000-0000-0000961F0000}"/>
    <cellStyle name="Calculation 3 3 2 17 3 3" xfId="8085" xr:uid="{00000000-0005-0000-0000-0000971F0000}"/>
    <cellStyle name="Calculation 3 3 2 17 4" xfId="8086" xr:uid="{00000000-0005-0000-0000-0000981F0000}"/>
    <cellStyle name="Calculation 3 3 2 17 4 2" xfId="8087" xr:uid="{00000000-0005-0000-0000-0000991F0000}"/>
    <cellStyle name="Calculation 3 3 2 17 4 3" xfId="8088" xr:uid="{00000000-0005-0000-0000-00009A1F0000}"/>
    <cellStyle name="Calculation 3 3 2 17 5" xfId="8089" xr:uid="{00000000-0005-0000-0000-00009B1F0000}"/>
    <cellStyle name="Calculation 3 3 2 17 5 2" xfId="8090" xr:uid="{00000000-0005-0000-0000-00009C1F0000}"/>
    <cellStyle name="Calculation 3 3 2 17 5 3" xfId="8091" xr:uid="{00000000-0005-0000-0000-00009D1F0000}"/>
    <cellStyle name="Calculation 3 3 2 17 6" xfId="8092" xr:uid="{00000000-0005-0000-0000-00009E1F0000}"/>
    <cellStyle name="Calculation 3 3 2 17 6 2" xfId="8093" xr:uid="{00000000-0005-0000-0000-00009F1F0000}"/>
    <cellStyle name="Calculation 3 3 2 17 6 3" xfId="8094" xr:uid="{00000000-0005-0000-0000-0000A01F0000}"/>
    <cellStyle name="Calculation 3 3 2 17 7" xfId="8095" xr:uid="{00000000-0005-0000-0000-0000A11F0000}"/>
    <cellStyle name="Calculation 3 3 2 17 8" xfId="8096" xr:uid="{00000000-0005-0000-0000-0000A21F0000}"/>
    <cellStyle name="Calculation 3 3 2 18" xfId="8097" xr:uid="{00000000-0005-0000-0000-0000A31F0000}"/>
    <cellStyle name="Calculation 3 3 2 18 2" xfId="8098" xr:uid="{00000000-0005-0000-0000-0000A41F0000}"/>
    <cellStyle name="Calculation 3 3 2 18 2 2" xfId="8099" xr:uid="{00000000-0005-0000-0000-0000A51F0000}"/>
    <cellStyle name="Calculation 3 3 2 18 2 3" xfId="8100" xr:uid="{00000000-0005-0000-0000-0000A61F0000}"/>
    <cellStyle name="Calculation 3 3 2 18 2 4" xfId="8101" xr:uid="{00000000-0005-0000-0000-0000A71F0000}"/>
    <cellStyle name="Calculation 3 3 2 18 2 5" xfId="8102" xr:uid="{00000000-0005-0000-0000-0000A81F0000}"/>
    <cellStyle name="Calculation 3 3 2 18 2 6" xfId="8103" xr:uid="{00000000-0005-0000-0000-0000A91F0000}"/>
    <cellStyle name="Calculation 3 3 2 18 3" xfId="8104" xr:uid="{00000000-0005-0000-0000-0000AA1F0000}"/>
    <cellStyle name="Calculation 3 3 2 18 3 2" xfId="8105" xr:uid="{00000000-0005-0000-0000-0000AB1F0000}"/>
    <cellStyle name="Calculation 3 3 2 18 3 3" xfId="8106" xr:uid="{00000000-0005-0000-0000-0000AC1F0000}"/>
    <cellStyle name="Calculation 3 3 2 18 4" xfId="8107" xr:uid="{00000000-0005-0000-0000-0000AD1F0000}"/>
    <cellStyle name="Calculation 3 3 2 18 4 2" xfId="8108" xr:uid="{00000000-0005-0000-0000-0000AE1F0000}"/>
    <cellStyle name="Calculation 3 3 2 18 4 3" xfId="8109" xr:uid="{00000000-0005-0000-0000-0000AF1F0000}"/>
    <cellStyle name="Calculation 3 3 2 18 5" xfId="8110" xr:uid="{00000000-0005-0000-0000-0000B01F0000}"/>
    <cellStyle name="Calculation 3 3 2 18 5 2" xfId="8111" xr:uid="{00000000-0005-0000-0000-0000B11F0000}"/>
    <cellStyle name="Calculation 3 3 2 18 5 3" xfId="8112" xr:uid="{00000000-0005-0000-0000-0000B21F0000}"/>
    <cellStyle name="Calculation 3 3 2 18 6" xfId="8113" xr:uid="{00000000-0005-0000-0000-0000B31F0000}"/>
    <cellStyle name="Calculation 3 3 2 18 6 2" xfId="8114" xr:uid="{00000000-0005-0000-0000-0000B41F0000}"/>
    <cellStyle name="Calculation 3 3 2 18 6 3" xfId="8115" xr:uid="{00000000-0005-0000-0000-0000B51F0000}"/>
    <cellStyle name="Calculation 3 3 2 18 7" xfId="8116" xr:uid="{00000000-0005-0000-0000-0000B61F0000}"/>
    <cellStyle name="Calculation 3 3 2 18 8" xfId="8117" xr:uid="{00000000-0005-0000-0000-0000B71F0000}"/>
    <cellStyle name="Calculation 3 3 2 19" xfId="8118" xr:uid="{00000000-0005-0000-0000-0000B81F0000}"/>
    <cellStyle name="Calculation 3 3 2 19 2" xfId="8119" xr:uid="{00000000-0005-0000-0000-0000B91F0000}"/>
    <cellStyle name="Calculation 3 3 2 19 2 2" xfId="8120" xr:uid="{00000000-0005-0000-0000-0000BA1F0000}"/>
    <cellStyle name="Calculation 3 3 2 19 2 3" xfId="8121" xr:uid="{00000000-0005-0000-0000-0000BB1F0000}"/>
    <cellStyle name="Calculation 3 3 2 19 2 4" xfId="8122" xr:uid="{00000000-0005-0000-0000-0000BC1F0000}"/>
    <cellStyle name="Calculation 3 3 2 19 2 5" xfId="8123" xr:uid="{00000000-0005-0000-0000-0000BD1F0000}"/>
    <cellStyle name="Calculation 3 3 2 19 2 6" xfId="8124" xr:uid="{00000000-0005-0000-0000-0000BE1F0000}"/>
    <cellStyle name="Calculation 3 3 2 19 3" xfId="8125" xr:uid="{00000000-0005-0000-0000-0000BF1F0000}"/>
    <cellStyle name="Calculation 3 3 2 19 3 2" xfId="8126" xr:uid="{00000000-0005-0000-0000-0000C01F0000}"/>
    <cellStyle name="Calculation 3 3 2 19 3 3" xfId="8127" xr:uid="{00000000-0005-0000-0000-0000C11F0000}"/>
    <cellStyle name="Calculation 3 3 2 19 4" xfId="8128" xr:uid="{00000000-0005-0000-0000-0000C21F0000}"/>
    <cellStyle name="Calculation 3 3 2 19 4 2" xfId="8129" xr:uid="{00000000-0005-0000-0000-0000C31F0000}"/>
    <cellStyle name="Calculation 3 3 2 19 4 3" xfId="8130" xr:uid="{00000000-0005-0000-0000-0000C41F0000}"/>
    <cellStyle name="Calculation 3 3 2 19 5" xfId="8131" xr:uid="{00000000-0005-0000-0000-0000C51F0000}"/>
    <cellStyle name="Calculation 3 3 2 19 5 2" xfId="8132" xr:uid="{00000000-0005-0000-0000-0000C61F0000}"/>
    <cellStyle name="Calculation 3 3 2 19 5 3" xfId="8133" xr:uid="{00000000-0005-0000-0000-0000C71F0000}"/>
    <cellStyle name="Calculation 3 3 2 19 6" xfId="8134" xr:uid="{00000000-0005-0000-0000-0000C81F0000}"/>
    <cellStyle name="Calculation 3 3 2 19 6 2" xfId="8135" xr:uid="{00000000-0005-0000-0000-0000C91F0000}"/>
    <cellStyle name="Calculation 3 3 2 19 6 3" xfId="8136" xr:uid="{00000000-0005-0000-0000-0000CA1F0000}"/>
    <cellStyle name="Calculation 3 3 2 19 7" xfId="8137" xr:uid="{00000000-0005-0000-0000-0000CB1F0000}"/>
    <cellStyle name="Calculation 3 3 2 19 8" xfId="8138" xr:uid="{00000000-0005-0000-0000-0000CC1F0000}"/>
    <cellStyle name="Calculation 3 3 2 2" xfId="8139" xr:uid="{00000000-0005-0000-0000-0000CD1F0000}"/>
    <cellStyle name="Calculation 3 3 2 2 2" xfId="8140" xr:uid="{00000000-0005-0000-0000-0000CE1F0000}"/>
    <cellStyle name="Calculation 3 3 2 2 2 2" xfId="8141" xr:uid="{00000000-0005-0000-0000-0000CF1F0000}"/>
    <cellStyle name="Calculation 3 3 2 2 2 3" xfId="8142" xr:uid="{00000000-0005-0000-0000-0000D01F0000}"/>
    <cellStyle name="Calculation 3 3 2 2 2 4" xfId="8143" xr:uid="{00000000-0005-0000-0000-0000D11F0000}"/>
    <cellStyle name="Calculation 3 3 2 2 2 5" xfId="8144" xr:uid="{00000000-0005-0000-0000-0000D21F0000}"/>
    <cellStyle name="Calculation 3 3 2 2 2 6" xfId="8145" xr:uid="{00000000-0005-0000-0000-0000D31F0000}"/>
    <cellStyle name="Calculation 3 3 2 2 3" xfId="8146" xr:uid="{00000000-0005-0000-0000-0000D41F0000}"/>
    <cellStyle name="Calculation 3 3 2 2 3 2" xfId="8147" xr:uid="{00000000-0005-0000-0000-0000D51F0000}"/>
    <cellStyle name="Calculation 3 3 2 2 3 3" xfId="8148" xr:uid="{00000000-0005-0000-0000-0000D61F0000}"/>
    <cellStyle name="Calculation 3 3 2 2 4" xfId="8149" xr:uid="{00000000-0005-0000-0000-0000D71F0000}"/>
    <cellStyle name="Calculation 3 3 2 2 4 2" xfId="8150" xr:uid="{00000000-0005-0000-0000-0000D81F0000}"/>
    <cellStyle name="Calculation 3 3 2 2 4 3" xfId="8151" xr:uid="{00000000-0005-0000-0000-0000D91F0000}"/>
    <cellStyle name="Calculation 3 3 2 2 5" xfId="8152" xr:uid="{00000000-0005-0000-0000-0000DA1F0000}"/>
    <cellStyle name="Calculation 3 3 2 2 5 2" xfId="8153" xr:uid="{00000000-0005-0000-0000-0000DB1F0000}"/>
    <cellStyle name="Calculation 3 3 2 2 5 3" xfId="8154" xr:uid="{00000000-0005-0000-0000-0000DC1F0000}"/>
    <cellStyle name="Calculation 3 3 2 2 6" xfId="8155" xr:uid="{00000000-0005-0000-0000-0000DD1F0000}"/>
    <cellStyle name="Calculation 3 3 2 2 6 2" xfId="8156" xr:uid="{00000000-0005-0000-0000-0000DE1F0000}"/>
    <cellStyle name="Calculation 3 3 2 2 6 3" xfId="8157" xr:uid="{00000000-0005-0000-0000-0000DF1F0000}"/>
    <cellStyle name="Calculation 3 3 2 2 7" xfId="8158" xr:uid="{00000000-0005-0000-0000-0000E01F0000}"/>
    <cellStyle name="Calculation 3 3 2 2 8" xfId="8159" xr:uid="{00000000-0005-0000-0000-0000E11F0000}"/>
    <cellStyle name="Calculation 3 3 2 20" xfId="8160" xr:uid="{00000000-0005-0000-0000-0000E21F0000}"/>
    <cellStyle name="Calculation 3 3 2 20 2" xfId="8161" xr:uid="{00000000-0005-0000-0000-0000E31F0000}"/>
    <cellStyle name="Calculation 3 3 2 20 2 2" xfId="8162" xr:uid="{00000000-0005-0000-0000-0000E41F0000}"/>
    <cellStyle name="Calculation 3 3 2 20 2 3" xfId="8163" xr:uid="{00000000-0005-0000-0000-0000E51F0000}"/>
    <cellStyle name="Calculation 3 3 2 20 2 4" xfId="8164" xr:uid="{00000000-0005-0000-0000-0000E61F0000}"/>
    <cellStyle name="Calculation 3 3 2 20 2 5" xfId="8165" xr:uid="{00000000-0005-0000-0000-0000E71F0000}"/>
    <cellStyle name="Calculation 3 3 2 20 2 6" xfId="8166" xr:uid="{00000000-0005-0000-0000-0000E81F0000}"/>
    <cellStyle name="Calculation 3 3 2 20 3" xfId="8167" xr:uid="{00000000-0005-0000-0000-0000E91F0000}"/>
    <cellStyle name="Calculation 3 3 2 20 3 2" xfId="8168" xr:uid="{00000000-0005-0000-0000-0000EA1F0000}"/>
    <cellStyle name="Calculation 3 3 2 20 3 3" xfId="8169" xr:uid="{00000000-0005-0000-0000-0000EB1F0000}"/>
    <cellStyle name="Calculation 3 3 2 20 4" xfId="8170" xr:uid="{00000000-0005-0000-0000-0000EC1F0000}"/>
    <cellStyle name="Calculation 3 3 2 20 4 2" xfId="8171" xr:uid="{00000000-0005-0000-0000-0000ED1F0000}"/>
    <cellStyle name="Calculation 3 3 2 20 4 3" xfId="8172" xr:uid="{00000000-0005-0000-0000-0000EE1F0000}"/>
    <cellStyle name="Calculation 3 3 2 20 5" xfId="8173" xr:uid="{00000000-0005-0000-0000-0000EF1F0000}"/>
    <cellStyle name="Calculation 3 3 2 20 5 2" xfId="8174" xr:uid="{00000000-0005-0000-0000-0000F01F0000}"/>
    <cellStyle name="Calculation 3 3 2 20 5 3" xfId="8175" xr:uid="{00000000-0005-0000-0000-0000F11F0000}"/>
    <cellStyle name="Calculation 3 3 2 20 6" xfId="8176" xr:uid="{00000000-0005-0000-0000-0000F21F0000}"/>
    <cellStyle name="Calculation 3 3 2 20 6 2" xfId="8177" xr:uid="{00000000-0005-0000-0000-0000F31F0000}"/>
    <cellStyle name="Calculation 3 3 2 20 6 3" xfId="8178" xr:uid="{00000000-0005-0000-0000-0000F41F0000}"/>
    <cellStyle name="Calculation 3 3 2 20 7" xfId="8179" xr:uid="{00000000-0005-0000-0000-0000F51F0000}"/>
    <cellStyle name="Calculation 3 3 2 20 8" xfId="8180" xr:uid="{00000000-0005-0000-0000-0000F61F0000}"/>
    <cellStyle name="Calculation 3 3 2 21" xfId="8181" xr:uid="{00000000-0005-0000-0000-0000F71F0000}"/>
    <cellStyle name="Calculation 3 3 2 21 2" xfId="8182" xr:uid="{00000000-0005-0000-0000-0000F81F0000}"/>
    <cellStyle name="Calculation 3 3 2 21 2 2" xfId="8183" xr:uid="{00000000-0005-0000-0000-0000F91F0000}"/>
    <cellStyle name="Calculation 3 3 2 21 2 3" xfId="8184" xr:uid="{00000000-0005-0000-0000-0000FA1F0000}"/>
    <cellStyle name="Calculation 3 3 2 21 2 4" xfId="8185" xr:uid="{00000000-0005-0000-0000-0000FB1F0000}"/>
    <cellStyle name="Calculation 3 3 2 21 2 5" xfId="8186" xr:uid="{00000000-0005-0000-0000-0000FC1F0000}"/>
    <cellStyle name="Calculation 3 3 2 21 2 6" xfId="8187" xr:uid="{00000000-0005-0000-0000-0000FD1F0000}"/>
    <cellStyle name="Calculation 3 3 2 21 3" xfId="8188" xr:uid="{00000000-0005-0000-0000-0000FE1F0000}"/>
    <cellStyle name="Calculation 3 3 2 21 3 2" xfId="8189" xr:uid="{00000000-0005-0000-0000-0000FF1F0000}"/>
    <cellStyle name="Calculation 3 3 2 21 3 3" xfId="8190" xr:uid="{00000000-0005-0000-0000-000000200000}"/>
    <cellStyle name="Calculation 3 3 2 21 4" xfId="8191" xr:uid="{00000000-0005-0000-0000-000001200000}"/>
    <cellStyle name="Calculation 3 3 2 21 4 2" xfId="8192" xr:uid="{00000000-0005-0000-0000-000002200000}"/>
    <cellStyle name="Calculation 3 3 2 21 4 3" xfId="8193" xr:uid="{00000000-0005-0000-0000-000003200000}"/>
    <cellStyle name="Calculation 3 3 2 21 5" xfId="8194" xr:uid="{00000000-0005-0000-0000-000004200000}"/>
    <cellStyle name="Calculation 3 3 2 21 5 2" xfId="8195" xr:uid="{00000000-0005-0000-0000-000005200000}"/>
    <cellStyle name="Calculation 3 3 2 21 5 3" xfId="8196" xr:uid="{00000000-0005-0000-0000-000006200000}"/>
    <cellStyle name="Calculation 3 3 2 21 6" xfId="8197" xr:uid="{00000000-0005-0000-0000-000007200000}"/>
    <cellStyle name="Calculation 3 3 2 21 6 2" xfId="8198" xr:uid="{00000000-0005-0000-0000-000008200000}"/>
    <cellStyle name="Calculation 3 3 2 21 6 3" xfId="8199" xr:uid="{00000000-0005-0000-0000-000009200000}"/>
    <cellStyle name="Calculation 3 3 2 21 7" xfId="8200" xr:uid="{00000000-0005-0000-0000-00000A200000}"/>
    <cellStyle name="Calculation 3 3 2 21 8" xfId="8201" xr:uid="{00000000-0005-0000-0000-00000B200000}"/>
    <cellStyle name="Calculation 3 3 2 22" xfId="8202" xr:uid="{00000000-0005-0000-0000-00000C200000}"/>
    <cellStyle name="Calculation 3 3 2 22 2" xfId="8203" xr:uid="{00000000-0005-0000-0000-00000D200000}"/>
    <cellStyle name="Calculation 3 3 2 22 2 2" xfId="8204" xr:uid="{00000000-0005-0000-0000-00000E200000}"/>
    <cellStyle name="Calculation 3 3 2 22 2 3" xfId="8205" xr:uid="{00000000-0005-0000-0000-00000F200000}"/>
    <cellStyle name="Calculation 3 3 2 22 2 4" xfId="8206" xr:uid="{00000000-0005-0000-0000-000010200000}"/>
    <cellStyle name="Calculation 3 3 2 22 2 5" xfId="8207" xr:uid="{00000000-0005-0000-0000-000011200000}"/>
    <cellStyle name="Calculation 3 3 2 22 2 6" xfId="8208" xr:uid="{00000000-0005-0000-0000-000012200000}"/>
    <cellStyle name="Calculation 3 3 2 22 3" xfId="8209" xr:uid="{00000000-0005-0000-0000-000013200000}"/>
    <cellStyle name="Calculation 3 3 2 22 3 2" xfId="8210" xr:uid="{00000000-0005-0000-0000-000014200000}"/>
    <cellStyle name="Calculation 3 3 2 22 3 3" xfId="8211" xr:uid="{00000000-0005-0000-0000-000015200000}"/>
    <cellStyle name="Calculation 3 3 2 22 4" xfId="8212" xr:uid="{00000000-0005-0000-0000-000016200000}"/>
    <cellStyle name="Calculation 3 3 2 22 4 2" xfId="8213" xr:uid="{00000000-0005-0000-0000-000017200000}"/>
    <cellStyle name="Calculation 3 3 2 22 4 3" xfId="8214" xr:uid="{00000000-0005-0000-0000-000018200000}"/>
    <cellStyle name="Calculation 3 3 2 22 5" xfId="8215" xr:uid="{00000000-0005-0000-0000-000019200000}"/>
    <cellStyle name="Calculation 3 3 2 22 5 2" xfId="8216" xr:uid="{00000000-0005-0000-0000-00001A200000}"/>
    <cellStyle name="Calculation 3 3 2 22 5 3" xfId="8217" xr:uid="{00000000-0005-0000-0000-00001B200000}"/>
    <cellStyle name="Calculation 3 3 2 22 6" xfId="8218" xr:uid="{00000000-0005-0000-0000-00001C200000}"/>
    <cellStyle name="Calculation 3 3 2 22 6 2" xfId="8219" xr:uid="{00000000-0005-0000-0000-00001D200000}"/>
    <cellStyle name="Calculation 3 3 2 22 6 3" xfId="8220" xr:uid="{00000000-0005-0000-0000-00001E200000}"/>
    <cellStyle name="Calculation 3 3 2 22 7" xfId="8221" xr:uid="{00000000-0005-0000-0000-00001F200000}"/>
    <cellStyle name="Calculation 3 3 2 22 8" xfId="8222" xr:uid="{00000000-0005-0000-0000-000020200000}"/>
    <cellStyle name="Calculation 3 3 2 23" xfId="8223" xr:uid="{00000000-0005-0000-0000-000021200000}"/>
    <cellStyle name="Calculation 3 3 2 23 2" xfId="8224" xr:uid="{00000000-0005-0000-0000-000022200000}"/>
    <cellStyle name="Calculation 3 3 2 23 2 2" xfId="8225" xr:uid="{00000000-0005-0000-0000-000023200000}"/>
    <cellStyle name="Calculation 3 3 2 23 2 3" xfId="8226" xr:uid="{00000000-0005-0000-0000-000024200000}"/>
    <cellStyle name="Calculation 3 3 2 23 2 4" xfId="8227" xr:uid="{00000000-0005-0000-0000-000025200000}"/>
    <cellStyle name="Calculation 3 3 2 23 2 5" xfId="8228" xr:uid="{00000000-0005-0000-0000-000026200000}"/>
    <cellStyle name="Calculation 3 3 2 23 2 6" xfId="8229" xr:uid="{00000000-0005-0000-0000-000027200000}"/>
    <cellStyle name="Calculation 3 3 2 23 3" xfId="8230" xr:uid="{00000000-0005-0000-0000-000028200000}"/>
    <cellStyle name="Calculation 3 3 2 23 3 2" xfId="8231" xr:uid="{00000000-0005-0000-0000-000029200000}"/>
    <cellStyle name="Calculation 3 3 2 23 3 3" xfId="8232" xr:uid="{00000000-0005-0000-0000-00002A200000}"/>
    <cellStyle name="Calculation 3 3 2 23 4" xfId="8233" xr:uid="{00000000-0005-0000-0000-00002B200000}"/>
    <cellStyle name="Calculation 3 3 2 23 4 2" xfId="8234" xr:uid="{00000000-0005-0000-0000-00002C200000}"/>
    <cellStyle name="Calculation 3 3 2 23 4 3" xfId="8235" xr:uid="{00000000-0005-0000-0000-00002D200000}"/>
    <cellStyle name="Calculation 3 3 2 23 5" xfId="8236" xr:uid="{00000000-0005-0000-0000-00002E200000}"/>
    <cellStyle name="Calculation 3 3 2 23 5 2" xfId="8237" xr:uid="{00000000-0005-0000-0000-00002F200000}"/>
    <cellStyle name="Calculation 3 3 2 23 5 3" xfId="8238" xr:uid="{00000000-0005-0000-0000-000030200000}"/>
    <cellStyle name="Calculation 3 3 2 23 6" xfId="8239" xr:uid="{00000000-0005-0000-0000-000031200000}"/>
    <cellStyle name="Calculation 3 3 2 23 6 2" xfId="8240" xr:uid="{00000000-0005-0000-0000-000032200000}"/>
    <cellStyle name="Calculation 3 3 2 23 6 3" xfId="8241" xr:uid="{00000000-0005-0000-0000-000033200000}"/>
    <cellStyle name="Calculation 3 3 2 23 7" xfId="8242" xr:uid="{00000000-0005-0000-0000-000034200000}"/>
    <cellStyle name="Calculation 3 3 2 23 8" xfId="8243" xr:uid="{00000000-0005-0000-0000-000035200000}"/>
    <cellStyle name="Calculation 3 3 2 24" xfId="8244" xr:uid="{00000000-0005-0000-0000-000036200000}"/>
    <cellStyle name="Calculation 3 3 2 24 2" xfId="8245" xr:uid="{00000000-0005-0000-0000-000037200000}"/>
    <cellStyle name="Calculation 3 3 2 24 2 2" xfId="8246" xr:uid="{00000000-0005-0000-0000-000038200000}"/>
    <cellStyle name="Calculation 3 3 2 24 2 3" xfId="8247" xr:uid="{00000000-0005-0000-0000-000039200000}"/>
    <cellStyle name="Calculation 3 3 2 24 2 4" xfId="8248" xr:uid="{00000000-0005-0000-0000-00003A200000}"/>
    <cellStyle name="Calculation 3 3 2 24 2 5" xfId="8249" xr:uid="{00000000-0005-0000-0000-00003B200000}"/>
    <cellStyle name="Calculation 3 3 2 24 2 6" xfId="8250" xr:uid="{00000000-0005-0000-0000-00003C200000}"/>
    <cellStyle name="Calculation 3 3 2 24 3" xfId="8251" xr:uid="{00000000-0005-0000-0000-00003D200000}"/>
    <cellStyle name="Calculation 3 3 2 24 3 2" xfId="8252" xr:uid="{00000000-0005-0000-0000-00003E200000}"/>
    <cellStyle name="Calculation 3 3 2 24 3 3" xfId="8253" xr:uid="{00000000-0005-0000-0000-00003F200000}"/>
    <cellStyle name="Calculation 3 3 2 24 4" xfId="8254" xr:uid="{00000000-0005-0000-0000-000040200000}"/>
    <cellStyle name="Calculation 3 3 2 24 4 2" xfId="8255" xr:uid="{00000000-0005-0000-0000-000041200000}"/>
    <cellStyle name="Calculation 3 3 2 24 4 3" xfId="8256" xr:uid="{00000000-0005-0000-0000-000042200000}"/>
    <cellStyle name="Calculation 3 3 2 24 5" xfId="8257" xr:uid="{00000000-0005-0000-0000-000043200000}"/>
    <cellStyle name="Calculation 3 3 2 24 5 2" xfId="8258" xr:uid="{00000000-0005-0000-0000-000044200000}"/>
    <cellStyle name="Calculation 3 3 2 24 5 3" xfId="8259" xr:uid="{00000000-0005-0000-0000-000045200000}"/>
    <cellStyle name="Calculation 3 3 2 24 6" xfId="8260" xr:uid="{00000000-0005-0000-0000-000046200000}"/>
    <cellStyle name="Calculation 3 3 2 24 6 2" xfId="8261" xr:uid="{00000000-0005-0000-0000-000047200000}"/>
    <cellStyle name="Calculation 3 3 2 24 6 3" xfId="8262" xr:uid="{00000000-0005-0000-0000-000048200000}"/>
    <cellStyle name="Calculation 3 3 2 24 7" xfId="8263" xr:uid="{00000000-0005-0000-0000-000049200000}"/>
    <cellStyle name="Calculation 3 3 2 24 8" xfId="8264" xr:uid="{00000000-0005-0000-0000-00004A200000}"/>
    <cellStyle name="Calculation 3 3 2 25" xfId="8265" xr:uid="{00000000-0005-0000-0000-00004B200000}"/>
    <cellStyle name="Calculation 3 3 2 25 2" xfId="8266" xr:uid="{00000000-0005-0000-0000-00004C200000}"/>
    <cellStyle name="Calculation 3 3 2 25 2 2" xfId="8267" xr:uid="{00000000-0005-0000-0000-00004D200000}"/>
    <cellStyle name="Calculation 3 3 2 25 2 3" xfId="8268" xr:uid="{00000000-0005-0000-0000-00004E200000}"/>
    <cellStyle name="Calculation 3 3 2 25 2 4" xfId="8269" xr:uid="{00000000-0005-0000-0000-00004F200000}"/>
    <cellStyle name="Calculation 3 3 2 25 2 5" xfId="8270" xr:uid="{00000000-0005-0000-0000-000050200000}"/>
    <cellStyle name="Calculation 3 3 2 25 2 6" xfId="8271" xr:uid="{00000000-0005-0000-0000-000051200000}"/>
    <cellStyle name="Calculation 3 3 2 25 3" xfId="8272" xr:uid="{00000000-0005-0000-0000-000052200000}"/>
    <cellStyle name="Calculation 3 3 2 25 3 2" xfId="8273" xr:uid="{00000000-0005-0000-0000-000053200000}"/>
    <cellStyle name="Calculation 3 3 2 25 3 3" xfId="8274" xr:uid="{00000000-0005-0000-0000-000054200000}"/>
    <cellStyle name="Calculation 3 3 2 25 4" xfId="8275" xr:uid="{00000000-0005-0000-0000-000055200000}"/>
    <cellStyle name="Calculation 3 3 2 25 4 2" xfId="8276" xr:uid="{00000000-0005-0000-0000-000056200000}"/>
    <cellStyle name="Calculation 3 3 2 25 4 3" xfId="8277" xr:uid="{00000000-0005-0000-0000-000057200000}"/>
    <cellStyle name="Calculation 3 3 2 25 5" xfId="8278" xr:uid="{00000000-0005-0000-0000-000058200000}"/>
    <cellStyle name="Calculation 3 3 2 25 5 2" xfId="8279" xr:uid="{00000000-0005-0000-0000-000059200000}"/>
    <cellStyle name="Calculation 3 3 2 25 5 3" xfId="8280" xr:uid="{00000000-0005-0000-0000-00005A200000}"/>
    <cellStyle name="Calculation 3 3 2 25 6" xfId="8281" xr:uid="{00000000-0005-0000-0000-00005B200000}"/>
    <cellStyle name="Calculation 3 3 2 25 6 2" xfId="8282" xr:uid="{00000000-0005-0000-0000-00005C200000}"/>
    <cellStyle name="Calculation 3 3 2 25 6 3" xfId="8283" xr:uid="{00000000-0005-0000-0000-00005D200000}"/>
    <cellStyle name="Calculation 3 3 2 25 7" xfId="8284" xr:uid="{00000000-0005-0000-0000-00005E200000}"/>
    <cellStyle name="Calculation 3 3 2 25 8" xfId="8285" xr:uid="{00000000-0005-0000-0000-00005F200000}"/>
    <cellStyle name="Calculation 3 3 2 26" xfId="8286" xr:uid="{00000000-0005-0000-0000-000060200000}"/>
    <cellStyle name="Calculation 3 3 2 26 2" xfId="8287" xr:uid="{00000000-0005-0000-0000-000061200000}"/>
    <cellStyle name="Calculation 3 3 2 26 2 2" xfId="8288" xr:uid="{00000000-0005-0000-0000-000062200000}"/>
    <cellStyle name="Calculation 3 3 2 26 2 3" xfId="8289" xr:uid="{00000000-0005-0000-0000-000063200000}"/>
    <cellStyle name="Calculation 3 3 2 26 2 4" xfId="8290" xr:uid="{00000000-0005-0000-0000-000064200000}"/>
    <cellStyle name="Calculation 3 3 2 26 2 5" xfId="8291" xr:uid="{00000000-0005-0000-0000-000065200000}"/>
    <cellStyle name="Calculation 3 3 2 26 2 6" xfId="8292" xr:uid="{00000000-0005-0000-0000-000066200000}"/>
    <cellStyle name="Calculation 3 3 2 26 3" xfId="8293" xr:uid="{00000000-0005-0000-0000-000067200000}"/>
    <cellStyle name="Calculation 3 3 2 26 3 2" xfId="8294" xr:uid="{00000000-0005-0000-0000-000068200000}"/>
    <cellStyle name="Calculation 3 3 2 26 3 3" xfId="8295" xr:uid="{00000000-0005-0000-0000-000069200000}"/>
    <cellStyle name="Calculation 3 3 2 26 4" xfId="8296" xr:uid="{00000000-0005-0000-0000-00006A200000}"/>
    <cellStyle name="Calculation 3 3 2 26 4 2" xfId="8297" xr:uid="{00000000-0005-0000-0000-00006B200000}"/>
    <cellStyle name="Calculation 3 3 2 26 4 3" xfId="8298" xr:uid="{00000000-0005-0000-0000-00006C200000}"/>
    <cellStyle name="Calculation 3 3 2 26 5" xfId="8299" xr:uid="{00000000-0005-0000-0000-00006D200000}"/>
    <cellStyle name="Calculation 3 3 2 26 5 2" xfId="8300" xr:uid="{00000000-0005-0000-0000-00006E200000}"/>
    <cellStyle name="Calculation 3 3 2 26 5 3" xfId="8301" xr:uid="{00000000-0005-0000-0000-00006F200000}"/>
    <cellStyle name="Calculation 3 3 2 26 6" xfId="8302" xr:uid="{00000000-0005-0000-0000-000070200000}"/>
    <cellStyle name="Calculation 3 3 2 26 6 2" xfId="8303" xr:uid="{00000000-0005-0000-0000-000071200000}"/>
    <cellStyle name="Calculation 3 3 2 26 6 3" xfId="8304" xr:uid="{00000000-0005-0000-0000-000072200000}"/>
    <cellStyle name="Calculation 3 3 2 26 7" xfId="8305" xr:uid="{00000000-0005-0000-0000-000073200000}"/>
    <cellStyle name="Calculation 3 3 2 26 8" xfId="8306" xr:uid="{00000000-0005-0000-0000-000074200000}"/>
    <cellStyle name="Calculation 3 3 2 27" xfId="8307" xr:uid="{00000000-0005-0000-0000-000075200000}"/>
    <cellStyle name="Calculation 3 3 2 27 2" xfId="8308" xr:uid="{00000000-0005-0000-0000-000076200000}"/>
    <cellStyle name="Calculation 3 3 2 27 2 2" xfId="8309" xr:uid="{00000000-0005-0000-0000-000077200000}"/>
    <cellStyle name="Calculation 3 3 2 27 2 3" xfId="8310" xr:uid="{00000000-0005-0000-0000-000078200000}"/>
    <cellStyle name="Calculation 3 3 2 27 2 4" xfId="8311" xr:uid="{00000000-0005-0000-0000-000079200000}"/>
    <cellStyle name="Calculation 3 3 2 27 2 5" xfId="8312" xr:uid="{00000000-0005-0000-0000-00007A200000}"/>
    <cellStyle name="Calculation 3 3 2 27 2 6" xfId="8313" xr:uid="{00000000-0005-0000-0000-00007B200000}"/>
    <cellStyle name="Calculation 3 3 2 27 3" xfId="8314" xr:uid="{00000000-0005-0000-0000-00007C200000}"/>
    <cellStyle name="Calculation 3 3 2 27 3 2" xfId="8315" xr:uid="{00000000-0005-0000-0000-00007D200000}"/>
    <cellStyle name="Calculation 3 3 2 27 3 3" xfId="8316" xr:uid="{00000000-0005-0000-0000-00007E200000}"/>
    <cellStyle name="Calculation 3 3 2 27 4" xfId="8317" xr:uid="{00000000-0005-0000-0000-00007F200000}"/>
    <cellStyle name="Calculation 3 3 2 27 4 2" xfId="8318" xr:uid="{00000000-0005-0000-0000-000080200000}"/>
    <cellStyle name="Calculation 3 3 2 27 4 3" xfId="8319" xr:uid="{00000000-0005-0000-0000-000081200000}"/>
    <cellStyle name="Calculation 3 3 2 27 5" xfId="8320" xr:uid="{00000000-0005-0000-0000-000082200000}"/>
    <cellStyle name="Calculation 3 3 2 27 5 2" xfId="8321" xr:uid="{00000000-0005-0000-0000-000083200000}"/>
    <cellStyle name="Calculation 3 3 2 27 5 3" xfId="8322" xr:uid="{00000000-0005-0000-0000-000084200000}"/>
    <cellStyle name="Calculation 3 3 2 27 6" xfId="8323" xr:uid="{00000000-0005-0000-0000-000085200000}"/>
    <cellStyle name="Calculation 3 3 2 27 6 2" xfId="8324" xr:uid="{00000000-0005-0000-0000-000086200000}"/>
    <cellStyle name="Calculation 3 3 2 27 6 3" xfId="8325" xr:uid="{00000000-0005-0000-0000-000087200000}"/>
    <cellStyle name="Calculation 3 3 2 27 7" xfId="8326" xr:uid="{00000000-0005-0000-0000-000088200000}"/>
    <cellStyle name="Calculation 3 3 2 27 8" xfId="8327" xr:uid="{00000000-0005-0000-0000-000089200000}"/>
    <cellStyle name="Calculation 3 3 2 28" xfId="8328" xr:uid="{00000000-0005-0000-0000-00008A200000}"/>
    <cellStyle name="Calculation 3 3 2 28 2" xfId="8329" xr:uid="{00000000-0005-0000-0000-00008B200000}"/>
    <cellStyle name="Calculation 3 3 2 28 2 2" xfId="8330" xr:uid="{00000000-0005-0000-0000-00008C200000}"/>
    <cellStyle name="Calculation 3 3 2 28 2 3" xfId="8331" xr:uid="{00000000-0005-0000-0000-00008D200000}"/>
    <cellStyle name="Calculation 3 3 2 28 2 4" xfId="8332" xr:uid="{00000000-0005-0000-0000-00008E200000}"/>
    <cellStyle name="Calculation 3 3 2 28 2 5" xfId="8333" xr:uid="{00000000-0005-0000-0000-00008F200000}"/>
    <cellStyle name="Calculation 3 3 2 28 2 6" xfId="8334" xr:uid="{00000000-0005-0000-0000-000090200000}"/>
    <cellStyle name="Calculation 3 3 2 28 3" xfId="8335" xr:uid="{00000000-0005-0000-0000-000091200000}"/>
    <cellStyle name="Calculation 3 3 2 28 3 2" xfId="8336" xr:uid="{00000000-0005-0000-0000-000092200000}"/>
    <cellStyle name="Calculation 3 3 2 28 3 3" xfId="8337" xr:uid="{00000000-0005-0000-0000-000093200000}"/>
    <cellStyle name="Calculation 3 3 2 28 4" xfId="8338" xr:uid="{00000000-0005-0000-0000-000094200000}"/>
    <cellStyle name="Calculation 3 3 2 28 4 2" xfId="8339" xr:uid="{00000000-0005-0000-0000-000095200000}"/>
    <cellStyle name="Calculation 3 3 2 28 4 3" xfId="8340" xr:uid="{00000000-0005-0000-0000-000096200000}"/>
    <cellStyle name="Calculation 3 3 2 28 5" xfId="8341" xr:uid="{00000000-0005-0000-0000-000097200000}"/>
    <cellStyle name="Calculation 3 3 2 28 5 2" xfId="8342" xr:uid="{00000000-0005-0000-0000-000098200000}"/>
    <cellStyle name="Calculation 3 3 2 28 5 3" xfId="8343" xr:uid="{00000000-0005-0000-0000-000099200000}"/>
    <cellStyle name="Calculation 3 3 2 28 6" xfId="8344" xr:uid="{00000000-0005-0000-0000-00009A200000}"/>
    <cellStyle name="Calculation 3 3 2 28 6 2" xfId="8345" xr:uid="{00000000-0005-0000-0000-00009B200000}"/>
    <cellStyle name="Calculation 3 3 2 28 6 3" xfId="8346" xr:uid="{00000000-0005-0000-0000-00009C200000}"/>
    <cellStyle name="Calculation 3 3 2 28 7" xfId="8347" xr:uid="{00000000-0005-0000-0000-00009D200000}"/>
    <cellStyle name="Calculation 3 3 2 28 8" xfId="8348" xr:uid="{00000000-0005-0000-0000-00009E200000}"/>
    <cellStyle name="Calculation 3 3 2 29" xfId="8349" xr:uid="{00000000-0005-0000-0000-00009F200000}"/>
    <cellStyle name="Calculation 3 3 2 29 2" xfId="8350" xr:uid="{00000000-0005-0000-0000-0000A0200000}"/>
    <cellStyle name="Calculation 3 3 2 29 2 2" xfId="8351" xr:uid="{00000000-0005-0000-0000-0000A1200000}"/>
    <cellStyle name="Calculation 3 3 2 29 2 3" xfId="8352" xr:uid="{00000000-0005-0000-0000-0000A2200000}"/>
    <cellStyle name="Calculation 3 3 2 29 2 4" xfId="8353" xr:uid="{00000000-0005-0000-0000-0000A3200000}"/>
    <cellStyle name="Calculation 3 3 2 29 2 5" xfId="8354" xr:uid="{00000000-0005-0000-0000-0000A4200000}"/>
    <cellStyle name="Calculation 3 3 2 29 2 6" xfId="8355" xr:uid="{00000000-0005-0000-0000-0000A5200000}"/>
    <cellStyle name="Calculation 3 3 2 29 3" xfId="8356" xr:uid="{00000000-0005-0000-0000-0000A6200000}"/>
    <cellStyle name="Calculation 3 3 2 29 3 2" xfId="8357" xr:uid="{00000000-0005-0000-0000-0000A7200000}"/>
    <cellStyle name="Calculation 3 3 2 29 3 3" xfId="8358" xr:uid="{00000000-0005-0000-0000-0000A8200000}"/>
    <cellStyle name="Calculation 3 3 2 29 4" xfId="8359" xr:uid="{00000000-0005-0000-0000-0000A9200000}"/>
    <cellStyle name="Calculation 3 3 2 29 4 2" xfId="8360" xr:uid="{00000000-0005-0000-0000-0000AA200000}"/>
    <cellStyle name="Calculation 3 3 2 29 4 3" xfId="8361" xr:uid="{00000000-0005-0000-0000-0000AB200000}"/>
    <cellStyle name="Calculation 3 3 2 29 5" xfId="8362" xr:uid="{00000000-0005-0000-0000-0000AC200000}"/>
    <cellStyle name="Calculation 3 3 2 29 5 2" xfId="8363" xr:uid="{00000000-0005-0000-0000-0000AD200000}"/>
    <cellStyle name="Calculation 3 3 2 29 5 3" xfId="8364" xr:uid="{00000000-0005-0000-0000-0000AE200000}"/>
    <cellStyle name="Calculation 3 3 2 29 6" xfId="8365" xr:uid="{00000000-0005-0000-0000-0000AF200000}"/>
    <cellStyle name="Calculation 3 3 2 29 6 2" xfId="8366" xr:uid="{00000000-0005-0000-0000-0000B0200000}"/>
    <cellStyle name="Calculation 3 3 2 29 6 3" xfId="8367" xr:uid="{00000000-0005-0000-0000-0000B1200000}"/>
    <cellStyle name="Calculation 3 3 2 29 7" xfId="8368" xr:uid="{00000000-0005-0000-0000-0000B2200000}"/>
    <cellStyle name="Calculation 3 3 2 29 8" xfId="8369" xr:uid="{00000000-0005-0000-0000-0000B3200000}"/>
    <cellStyle name="Calculation 3 3 2 3" xfId="8370" xr:uid="{00000000-0005-0000-0000-0000B4200000}"/>
    <cellStyle name="Calculation 3 3 2 3 2" xfId="8371" xr:uid="{00000000-0005-0000-0000-0000B5200000}"/>
    <cellStyle name="Calculation 3 3 2 3 2 2" xfId="8372" xr:uid="{00000000-0005-0000-0000-0000B6200000}"/>
    <cellStyle name="Calculation 3 3 2 3 2 3" xfId="8373" xr:uid="{00000000-0005-0000-0000-0000B7200000}"/>
    <cellStyle name="Calculation 3 3 2 3 2 4" xfId="8374" xr:uid="{00000000-0005-0000-0000-0000B8200000}"/>
    <cellStyle name="Calculation 3 3 2 3 2 5" xfId="8375" xr:uid="{00000000-0005-0000-0000-0000B9200000}"/>
    <cellStyle name="Calculation 3 3 2 3 2 6" xfId="8376" xr:uid="{00000000-0005-0000-0000-0000BA200000}"/>
    <cellStyle name="Calculation 3 3 2 3 3" xfId="8377" xr:uid="{00000000-0005-0000-0000-0000BB200000}"/>
    <cellStyle name="Calculation 3 3 2 3 3 2" xfId="8378" xr:uid="{00000000-0005-0000-0000-0000BC200000}"/>
    <cellStyle name="Calculation 3 3 2 3 3 3" xfId="8379" xr:uid="{00000000-0005-0000-0000-0000BD200000}"/>
    <cellStyle name="Calculation 3 3 2 3 4" xfId="8380" xr:uid="{00000000-0005-0000-0000-0000BE200000}"/>
    <cellStyle name="Calculation 3 3 2 3 4 2" xfId="8381" xr:uid="{00000000-0005-0000-0000-0000BF200000}"/>
    <cellStyle name="Calculation 3 3 2 3 4 3" xfId="8382" xr:uid="{00000000-0005-0000-0000-0000C0200000}"/>
    <cellStyle name="Calculation 3 3 2 3 5" xfId="8383" xr:uid="{00000000-0005-0000-0000-0000C1200000}"/>
    <cellStyle name="Calculation 3 3 2 3 5 2" xfId="8384" xr:uid="{00000000-0005-0000-0000-0000C2200000}"/>
    <cellStyle name="Calculation 3 3 2 3 5 3" xfId="8385" xr:uid="{00000000-0005-0000-0000-0000C3200000}"/>
    <cellStyle name="Calculation 3 3 2 3 6" xfId="8386" xr:uid="{00000000-0005-0000-0000-0000C4200000}"/>
    <cellStyle name="Calculation 3 3 2 3 6 2" xfId="8387" xr:uid="{00000000-0005-0000-0000-0000C5200000}"/>
    <cellStyle name="Calculation 3 3 2 3 6 3" xfId="8388" xr:uid="{00000000-0005-0000-0000-0000C6200000}"/>
    <cellStyle name="Calculation 3 3 2 3 7" xfId="8389" xr:uid="{00000000-0005-0000-0000-0000C7200000}"/>
    <cellStyle name="Calculation 3 3 2 3 8" xfId="8390" xr:uid="{00000000-0005-0000-0000-0000C8200000}"/>
    <cellStyle name="Calculation 3 3 2 30" xfId="8391" xr:uid="{00000000-0005-0000-0000-0000C9200000}"/>
    <cellStyle name="Calculation 3 3 2 30 2" xfId="8392" xr:uid="{00000000-0005-0000-0000-0000CA200000}"/>
    <cellStyle name="Calculation 3 3 2 30 2 2" xfId="8393" xr:uid="{00000000-0005-0000-0000-0000CB200000}"/>
    <cellStyle name="Calculation 3 3 2 30 2 3" xfId="8394" xr:uid="{00000000-0005-0000-0000-0000CC200000}"/>
    <cellStyle name="Calculation 3 3 2 30 2 4" xfId="8395" xr:uid="{00000000-0005-0000-0000-0000CD200000}"/>
    <cellStyle name="Calculation 3 3 2 30 2 5" xfId="8396" xr:uid="{00000000-0005-0000-0000-0000CE200000}"/>
    <cellStyle name="Calculation 3 3 2 30 2 6" xfId="8397" xr:uid="{00000000-0005-0000-0000-0000CF200000}"/>
    <cellStyle name="Calculation 3 3 2 30 3" xfId="8398" xr:uid="{00000000-0005-0000-0000-0000D0200000}"/>
    <cellStyle name="Calculation 3 3 2 30 3 2" xfId="8399" xr:uid="{00000000-0005-0000-0000-0000D1200000}"/>
    <cellStyle name="Calculation 3 3 2 30 3 3" xfId="8400" xr:uid="{00000000-0005-0000-0000-0000D2200000}"/>
    <cellStyle name="Calculation 3 3 2 30 4" xfId="8401" xr:uid="{00000000-0005-0000-0000-0000D3200000}"/>
    <cellStyle name="Calculation 3 3 2 30 4 2" xfId="8402" xr:uid="{00000000-0005-0000-0000-0000D4200000}"/>
    <cellStyle name="Calculation 3 3 2 30 4 3" xfId="8403" xr:uid="{00000000-0005-0000-0000-0000D5200000}"/>
    <cellStyle name="Calculation 3 3 2 30 5" xfId="8404" xr:uid="{00000000-0005-0000-0000-0000D6200000}"/>
    <cellStyle name="Calculation 3 3 2 30 5 2" xfId="8405" xr:uid="{00000000-0005-0000-0000-0000D7200000}"/>
    <cellStyle name="Calculation 3 3 2 30 5 3" xfId="8406" xr:uid="{00000000-0005-0000-0000-0000D8200000}"/>
    <cellStyle name="Calculation 3 3 2 30 6" xfId="8407" xr:uid="{00000000-0005-0000-0000-0000D9200000}"/>
    <cellStyle name="Calculation 3 3 2 30 6 2" xfId="8408" xr:uid="{00000000-0005-0000-0000-0000DA200000}"/>
    <cellStyle name="Calculation 3 3 2 30 6 3" xfId="8409" xr:uid="{00000000-0005-0000-0000-0000DB200000}"/>
    <cellStyle name="Calculation 3 3 2 30 7" xfId="8410" xr:uid="{00000000-0005-0000-0000-0000DC200000}"/>
    <cellStyle name="Calculation 3 3 2 30 8" xfId="8411" xr:uid="{00000000-0005-0000-0000-0000DD200000}"/>
    <cellStyle name="Calculation 3 3 2 31" xfId="8412" xr:uid="{00000000-0005-0000-0000-0000DE200000}"/>
    <cellStyle name="Calculation 3 3 2 31 2" xfId="8413" xr:uid="{00000000-0005-0000-0000-0000DF200000}"/>
    <cellStyle name="Calculation 3 3 2 31 2 2" xfId="8414" xr:uid="{00000000-0005-0000-0000-0000E0200000}"/>
    <cellStyle name="Calculation 3 3 2 31 2 3" xfId="8415" xr:uid="{00000000-0005-0000-0000-0000E1200000}"/>
    <cellStyle name="Calculation 3 3 2 31 2 4" xfId="8416" xr:uid="{00000000-0005-0000-0000-0000E2200000}"/>
    <cellStyle name="Calculation 3 3 2 31 2 5" xfId="8417" xr:uid="{00000000-0005-0000-0000-0000E3200000}"/>
    <cellStyle name="Calculation 3 3 2 31 2 6" xfId="8418" xr:uid="{00000000-0005-0000-0000-0000E4200000}"/>
    <cellStyle name="Calculation 3 3 2 31 3" xfId="8419" xr:uid="{00000000-0005-0000-0000-0000E5200000}"/>
    <cellStyle name="Calculation 3 3 2 31 3 2" xfId="8420" xr:uid="{00000000-0005-0000-0000-0000E6200000}"/>
    <cellStyle name="Calculation 3 3 2 31 3 3" xfId="8421" xr:uid="{00000000-0005-0000-0000-0000E7200000}"/>
    <cellStyle name="Calculation 3 3 2 31 4" xfId="8422" xr:uid="{00000000-0005-0000-0000-0000E8200000}"/>
    <cellStyle name="Calculation 3 3 2 31 4 2" xfId="8423" xr:uid="{00000000-0005-0000-0000-0000E9200000}"/>
    <cellStyle name="Calculation 3 3 2 31 4 3" xfId="8424" xr:uid="{00000000-0005-0000-0000-0000EA200000}"/>
    <cellStyle name="Calculation 3 3 2 31 5" xfId="8425" xr:uid="{00000000-0005-0000-0000-0000EB200000}"/>
    <cellStyle name="Calculation 3 3 2 31 5 2" xfId="8426" xr:uid="{00000000-0005-0000-0000-0000EC200000}"/>
    <cellStyle name="Calculation 3 3 2 31 5 3" xfId="8427" xr:uid="{00000000-0005-0000-0000-0000ED200000}"/>
    <cellStyle name="Calculation 3 3 2 31 6" xfId="8428" xr:uid="{00000000-0005-0000-0000-0000EE200000}"/>
    <cellStyle name="Calculation 3 3 2 31 6 2" xfId="8429" xr:uid="{00000000-0005-0000-0000-0000EF200000}"/>
    <cellStyle name="Calculation 3 3 2 31 6 3" xfId="8430" xr:uid="{00000000-0005-0000-0000-0000F0200000}"/>
    <cellStyle name="Calculation 3 3 2 31 7" xfId="8431" xr:uid="{00000000-0005-0000-0000-0000F1200000}"/>
    <cellStyle name="Calculation 3 3 2 31 8" xfId="8432" xr:uid="{00000000-0005-0000-0000-0000F2200000}"/>
    <cellStyle name="Calculation 3 3 2 32" xfId="8433" xr:uid="{00000000-0005-0000-0000-0000F3200000}"/>
    <cellStyle name="Calculation 3 3 2 32 2" xfId="8434" xr:uid="{00000000-0005-0000-0000-0000F4200000}"/>
    <cellStyle name="Calculation 3 3 2 32 2 2" xfId="8435" xr:uid="{00000000-0005-0000-0000-0000F5200000}"/>
    <cellStyle name="Calculation 3 3 2 32 2 3" xfId="8436" xr:uid="{00000000-0005-0000-0000-0000F6200000}"/>
    <cellStyle name="Calculation 3 3 2 32 2 4" xfId="8437" xr:uid="{00000000-0005-0000-0000-0000F7200000}"/>
    <cellStyle name="Calculation 3 3 2 32 2 5" xfId="8438" xr:uid="{00000000-0005-0000-0000-0000F8200000}"/>
    <cellStyle name="Calculation 3 3 2 32 2 6" xfId="8439" xr:uid="{00000000-0005-0000-0000-0000F9200000}"/>
    <cellStyle name="Calculation 3 3 2 32 3" xfId="8440" xr:uid="{00000000-0005-0000-0000-0000FA200000}"/>
    <cellStyle name="Calculation 3 3 2 32 3 2" xfId="8441" xr:uid="{00000000-0005-0000-0000-0000FB200000}"/>
    <cellStyle name="Calculation 3 3 2 32 3 3" xfId="8442" xr:uid="{00000000-0005-0000-0000-0000FC200000}"/>
    <cellStyle name="Calculation 3 3 2 32 4" xfId="8443" xr:uid="{00000000-0005-0000-0000-0000FD200000}"/>
    <cellStyle name="Calculation 3 3 2 32 4 2" xfId="8444" xr:uid="{00000000-0005-0000-0000-0000FE200000}"/>
    <cellStyle name="Calculation 3 3 2 32 4 3" xfId="8445" xr:uid="{00000000-0005-0000-0000-0000FF200000}"/>
    <cellStyle name="Calculation 3 3 2 32 5" xfId="8446" xr:uid="{00000000-0005-0000-0000-000000210000}"/>
    <cellStyle name="Calculation 3 3 2 32 5 2" xfId="8447" xr:uid="{00000000-0005-0000-0000-000001210000}"/>
    <cellStyle name="Calculation 3 3 2 32 5 3" xfId="8448" xr:uid="{00000000-0005-0000-0000-000002210000}"/>
    <cellStyle name="Calculation 3 3 2 32 6" xfId="8449" xr:uid="{00000000-0005-0000-0000-000003210000}"/>
    <cellStyle name="Calculation 3 3 2 32 6 2" xfId="8450" xr:uid="{00000000-0005-0000-0000-000004210000}"/>
    <cellStyle name="Calculation 3 3 2 32 6 3" xfId="8451" xr:uid="{00000000-0005-0000-0000-000005210000}"/>
    <cellStyle name="Calculation 3 3 2 32 7" xfId="8452" xr:uid="{00000000-0005-0000-0000-000006210000}"/>
    <cellStyle name="Calculation 3 3 2 32 8" xfId="8453" xr:uid="{00000000-0005-0000-0000-000007210000}"/>
    <cellStyle name="Calculation 3 3 2 33" xfId="8454" xr:uid="{00000000-0005-0000-0000-000008210000}"/>
    <cellStyle name="Calculation 3 3 2 33 2" xfId="8455" xr:uid="{00000000-0005-0000-0000-000009210000}"/>
    <cellStyle name="Calculation 3 3 2 33 2 2" xfId="8456" xr:uid="{00000000-0005-0000-0000-00000A210000}"/>
    <cellStyle name="Calculation 3 3 2 33 2 3" xfId="8457" xr:uid="{00000000-0005-0000-0000-00000B210000}"/>
    <cellStyle name="Calculation 3 3 2 33 2 4" xfId="8458" xr:uid="{00000000-0005-0000-0000-00000C210000}"/>
    <cellStyle name="Calculation 3 3 2 33 2 5" xfId="8459" xr:uid="{00000000-0005-0000-0000-00000D210000}"/>
    <cellStyle name="Calculation 3 3 2 33 2 6" xfId="8460" xr:uid="{00000000-0005-0000-0000-00000E210000}"/>
    <cellStyle name="Calculation 3 3 2 33 3" xfId="8461" xr:uid="{00000000-0005-0000-0000-00000F210000}"/>
    <cellStyle name="Calculation 3 3 2 33 3 2" xfId="8462" xr:uid="{00000000-0005-0000-0000-000010210000}"/>
    <cellStyle name="Calculation 3 3 2 33 3 3" xfId="8463" xr:uid="{00000000-0005-0000-0000-000011210000}"/>
    <cellStyle name="Calculation 3 3 2 33 4" xfId="8464" xr:uid="{00000000-0005-0000-0000-000012210000}"/>
    <cellStyle name="Calculation 3 3 2 33 4 2" xfId="8465" xr:uid="{00000000-0005-0000-0000-000013210000}"/>
    <cellStyle name="Calculation 3 3 2 33 4 3" xfId="8466" xr:uid="{00000000-0005-0000-0000-000014210000}"/>
    <cellStyle name="Calculation 3 3 2 33 5" xfId="8467" xr:uid="{00000000-0005-0000-0000-000015210000}"/>
    <cellStyle name="Calculation 3 3 2 33 5 2" xfId="8468" xr:uid="{00000000-0005-0000-0000-000016210000}"/>
    <cellStyle name="Calculation 3 3 2 33 5 3" xfId="8469" xr:uid="{00000000-0005-0000-0000-000017210000}"/>
    <cellStyle name="Calculation 3 3 2 33 6" xfId="8470" xr:uid="{00000000-0005-0000-0000-000018210000}"/>
    <cellStyle name="Calculation 3 3 2 33 6 2" xfId="8471" xr:uid="{00000000-0005-0000-0000-000019210000}"/>
    <cellStyle name="Calculation 3 3 2 33 6 3" xfId="8472" xr:uid="{00000000-0005-0000-0000-00001A210000}"/>
    <cellStyle name="Calculation 3 3 2 33 7" xfId="8473" xr:uid="{00000000-0005-0000-0000-00001B210000}"/>
    <cellStyle name="Calculation 3 3 2 33 8" xfId="8474" xr:uid="{00000000-0005-0000-0000-00001C210000}"/>
    <cellStyle name="Calculation 3 3 2 34" xfId="8475" xr:uid="{00000000-0005-0000-0000-00001D210000}"/>
    <cellStyle name="Calculation 3 3 2 34 2" xfId="8476" xr:uid="{00000000-0005-0000-0000-00001E210000}"/>
    <cellStyle name="Calculation 3 3 2 34 2 2" xfId="8477" xr:uid="{00000000-0005-0000-0000-00001F210000}"/>
    <cellStyle name="Calculation 3 3 2 34 2 3" xfId="8478" xr:uid="{00000000-0005-0000-0000-000020210000}"/>
    <cellStyle name="Calculation 3 3 2 34 2 4" xfId="8479" xr:uid="{00000000-0005-0000-0000-000021210000}"/>
    <cellStyle name="Calculation 3 3 2 34 2 5" xfId="8480" xr:uid="{00000000-0005-0000-0000-000022210000}"/>
    <cellStyle name="Calculation 3 3 2 34 2 6" xfId="8481" xr:uid="{00000000-0005-0000-0000-000023210000}"/>
    <cellStyle name="Calculation 3 3 2 34 3" xfId="8482" xr:uid="{00000000-0005-0000-0000-000024210000}"/>
    <cellStyle name="Calculation 3 3 2 34 3 2" xfId="8483" xr:uid="{00000000-0005-0000-0000-000025210000}"/>
    <cellStyle name="Calculation 3 3 2 34 3 3" xfId="8484" xr:uid="{00000000-0005-0000-0000-000026210000}"/>
    <cellStyle name="Calculation 3 3 2 34 4" xfId="8485" xr:uid="{00000000-0005-0000-0000-000027210000}"/>
    <cellStyle name="Calculation 3 3 2 34 4 2" xfId="8486" xr:uid="{00000000-0005-0000-0000-000028210000}"/>
    <cellStyle name="Calculation 3 3 2 34 4 3" xfId="8487" xr:uid="{00000000-0005-0000-0000-000029210000}"/>
    <cellStyle name="Calculation 3 3 2 34 5" xfId="8488" xr:uid="{00000000-0005-0000-0000-00002A210000}"/>
    <cellStyle name="Calculation 3 3 2 34 5 2" xfId="8489" xr:uid="{00000000-0005-0000-0000-00002B210000}"/>
    <cellStyle name="Calculation 3 3 2 34 5 3" xfId="8490" xr:uid="{00000000-0005-0000-0000-00002C210000}"/>
    <cellStyle name="Calculation 3 3 2 34 6" xfId="8491" xr:uid="{00000000-0005-0000-0000-00002D210000}"/>
    <cellStyle name="Calculation 3 3 2 34 6 2" xfId="8492" xr:uid="{00000000-0005-0000-0000-00002E210000}"/>
    <cellStyle name="Calculation 3 3 2 34 6 3" xfId="8493" xr:uid="{00000000-0005-0000-0000-00002F210000}"/>
    <cellStyle name="Calculation 3 3 2 34 7" xfId="8494" xr:uid="{00000000-0005-0000-0000-000030210000}"/>
    <cellStyle name="Calculation 3 3 2 34 8" xfId="8495" xr:uid="{00000000-0005-0000-0000-000031210000}"/>
    <cellStyle name="Calculation 3 3 2 35" xfId="8496" xr:uid="{00000000-0005-0000-0000-000032210000}"/>
    <cellStyle name="Calculation 3 3 2 35 2" xfId="8497" xr:uid="{00000000-0005-0000-0000-000033210000}"/>
    <cellStyle name="Calculation 3 3 2 35 3" xfId="8498" xr:uid="{00000000-0005-0000-0000-000034210000}"/>
    <cellStyle name="Calculation 3 3 2 35 4" xfId="8499" xr:uid="{00000000-0005-0000-0000-000035210000}"/>
    <cellStyle name="Calculation 3 3 2 35 5" xfId="8500" xr:uid="{00000000-0005-0000-0000-000036210000}"/>
    <cellStyle name="Calculation 3 3 2 35 6" xfId="8501" xr:uid="{00000000-0005-0000-0000-000037210000}"/>
    <cellStyle name="Calculation 3 3 2 36" xfId="8502" xr:uid="{00000000-0005-0000-0000-000038210000}"/>
    <cellStyle name="Calculation 3 3 2 36 2" xfId="8503" xr:uid="{00000000-0005-0000-0000-000039210000}"/>
    <cellStyle name="Calculation 3 3 2 36 3" xfId="8504" xr:uid="{00000000-0005-0000-0000-00003A210000}"/>
    <cellStyle name="Calculation 3 3 2 37" xfId="8505" xr:uid="{00000000-0005-0000-0000-00003B210000}"/>
    <cellStyle name="Calculation 3 3 2 37 2" xfId="8506" xr:uid="{00000000-0005-0000-0000-00003C210000}"/>
    <cellStyle name="Calculation 3 3 2 37 3" xfId="8507" xr:uid="{00000000-0005-0000-0000-00003D210000}"/>
    <cellStyle name="Calculation 3 3 2 38" xfId="8508" xr:uid="{00000000-0005-0000-0000-00003E210000}"/>
    <cellStyle name="Calculation 3 3 2 38 2" xfId="8509" xr:uid="{00000000-0005-0000-0000-00003F210000}"/>
    <cellStyle name="Calculation 3 3 2 38 3" xfId="8510" xr:uid="{00000000-0005-0000-0000-000040210000}"/>
    <cellStyle name="Calculation 3 3 2 39" xfId="8511" xr:uid="{00000000-0005-0000-0000-000041210000}"/>
    <cellStyle name="Calculation 3 3 2 39 2" xfId="8512" xr:uid="{00000000-0005-0000-0000-000042210000}"/>
    <cellStyle name="Calculation 3 3 2 39 3" xfId="8513" xr:uid="{00000000-0005-0000-0000-000043210000}"/>
    <cellStyle name="Calculation 3 3 2 4" xfId="8514" xr:uid="{00000000-0005-0000-0000-000044210000}"/>
    <cellStyle name="Calculation 3 3 2 4 2" xfId="8515" xr:uid="{00000000-0005-0000-0000-000045210000}"/>
    <cellStyle name="Calculation 3 3 2 4 2 2" xfId="8516" xr:uid="{00000000-0005-0000-0000-000046210000}"/>
    <cellStyle name="Calculation 3 3 2 4 2 3" xfId="8517" xr:uid="{00000000-0005-0000-0000-000047210000}"/>
    <cellStyle name="Calculation 3 3 2 4 2 4" xfId="8518" xr:uid="{00000000-0005-0000-0000-000048210000}"/>
    <cellStyle name="Calculation 3 3 2 4 2 5" xfId="8519" xr:uid="{00000000-0005-0000-0000-000049210000}"/>
    <cellStyle name="Calculation 3 3 2 4 2 6" xfId="8520" xr:uid="{00000000-0005-0000-0000-00004A210000}"/>
    <cellStyle name="Calculation 3 3 2 4 3" xfId="8521" xr:uid="{00000000-0005-0000-0000-00004B210000}"/>
    <cellStyle name="Calculation 3 3 2 4 3 2" xfId="8522" xr:uid="{00000000-0005-0000-0000-00004C210000}"/>
    <cellStyle name="Calculation 3 3 2 4 3 3" xfId="8523" xr:uid="{00000000-0005-0000-0000-00004D210000}"/>
    <cellStyle name="Calculation 3 3 2 4 4" xfId="8524" xr:uid="{00000000-0005-0000-0000-00004E210000}"/>
    <cellStyle name="Calculation 3 3 2 4 4 2" xfId="8525" xr:uid="{00000000-0005-0000-0000-00004F210000}"/>
    <cellStyle name="Calculation 3 3 2 4 4 3" xfId="8526" xr:uid="{00000000-0005-0000-0000-000050210000}"/>
    <cellStyle name="Calculation 3 3 2 4 5" xfId="8527" xr:uid="{00000000-0005-0000-0000-000051210000}"/>
    <cellStyle name="Calculation 3 3 2 4 5 2" xfId="8528" xr:uid="{00000000-0005-0000-0000-000052210000}"/>
    <cellStyle name="Calculation 3 3 2 4 5 3" xfId="8529" xr:uid="{00000000-0005-0000-0000-000053210000}"/>
    <cellStyle name="Calculation 3 3 2 4 6" xfId="8530" xr:uid="{00000000-0005-0000-0000-000054210000}"/>
    <cellStyle name="Calculation 3 3 2 4 6 2" xfId="8531" xr:uid="{00000000-0005-0000-0000-000055210000}"/>
    <cellStyle name="Calculation 3 3 2 4 6 3" xfId="8532" xr:uid="{00000000-0005-0000-0000-000056210000}"/>
    <cellStyle name="Calculation 3 3 2 4 7" xfId="8533" xr:uid="{00000000-0005-0000-0000-000057210000}"/>
    <cellStyle name="Calculation 3 3 2 4 8" xfId="8534" xr:uid="{00000000-0005-0000-0000-000058210000}"/>
    <cellStyle name="Calculation 3 3 2 40" xfId="8535" xr:uid="{00000000-0005-0000-0000-000059210000}"/>
    <cellStyle name="Calculation 3 3 2 41" xfId="8536" xr:uid="{00000000-0005-0000-0000-00005A210000}"/>
    <cellStyle name="Calculation 3 3 2 5" xfId="8537" xr:uid="{00000000-0005-0000-0000-00005B210000}"/>
    <cellStyle name="Calculation 3 3 2 5 2" xfId="8538" xr:uid="{00000000-0005-0000-0000-00005C210000}"/>
    <cellStyle name="Calculation 3 3 2 5 2 2" xfId="8539" xr:uid="{00000000-0005-0000-0000-00005D210000}"/>
    <cellStyle name="Calculation 3 3 2 5 2 3" xfId="8540" xr:uid="{00000000-0005-0000-0000-00005E210000}"/>
    <cellStyle name="Calculation 3 3 2 5 2 4" xfId="8541" xr:uid="{00000000-0005-0000-0000-00005F210000}"/>
    <cellStyle name="Calculation 3 3 2 5 2 5" xfId="8542" xr:uid="{00000000-0005-0000-0000-000060210000}"/>
    <cellStyle name="Calculation 3 3 2 5 2 6" xfId="8543" xr:uid="{00000000-0005-0000-0000-000061210000}"/>
    <cellStyle name="Calculation 3 3 2 5 3" xfId="8544" xr:uid="{00000000-0005-0000-0000-000062210000}"/>
    <cellStyle name="Calculation 3 3 2 5 3 2" xfId="8545" xr:uid="{00000000-0005-0000-0000-000063210000}"/>
    <cellStyle name="Calculation 3 3 2 5 3 3" xfId="8546" xr:uid="{00000000-0005-0000-0000-000064210000}"/>
    <cellStyle name="Calculation 3 3 2 5 4" xfId="8547" xr:uid="{00000000-0005-0000-0000-000065210000}"/>
    <cellStyle name="Calculation 3 3 2 5 4 2" xfId="8548" xr:uid="{00000000-0005-0000-0000-000066210000}"/>
    <cellStyle name="Calculation 3 3 2 5 4 3" xfId="8549" xr:uid="{00000000-0005-0000-0000-000067210000}"/>
    <cellStyle name="Calculation 3 3 2 5 5" xfId="8550" xr:uid="{00000000-0005-0000-0000-000068210000}"/>
    <cellStyle name="Calculation 3 3 2 5 5 2" xfId="8551" xr:uid="{00000000-0005-0000-0000-000069210000}"/>
    <cellStyle name="Calculation 3 3 2 5 5 3" xfId="8552" xr:uid="{00000000-0005-0000-0000-00006A210000}"/>
    <cellStyle name="Calculation 3 3 2 5 6" xfId="8553" xr:uid="{00000000-0005-0000-0000-00006B210000}"/>
    <cellStyle name="Calculation 3 3 2 5 6 2" xfId="8554" xr:uid="{00000000-0005-0000-0000-00006C210000}"/>
    <cellStyle name="Calculation 3 3 2 5 6 3" xfId="8555" xr:uid="{00000000-0005-0000-0000-00006D210000}"/>
    <cellStyle name="Calculation 3 3 2 5 7" xfId="8556" xr:uid="{00000000-0005-0000-0000-00006E210000}"/>
    <cellStyle name="Calculation 3 3 2 5 8" xfId="8557" xr:uid="{00000000-0005-0000-0000-00006F210000}"/>
    <cellStyle name="Calculation 3 3 2 6" xfId="8558" xr:uid="{00000000-0005-0000-0000-000070210000}"/>
    <cellStyle name="Calculation 3 3 2 6 2" xfId="8559" xr:uid="{00000000-0005-0000-0000-000071210000}"/>
    <cellStyle name="Calculation 3 3 2 6 2 2" xfId="8560" xr:uid="{00000000-0005-0000-0000-000072210000}"/>
    <cellStyle name="Calculation 3 3 2 6 2 3" xfId="8561" xr:uid="{00000000-0005-0000-0000-000073210000}"/>
    <cellStyle name="Calculation 3 3 2 6 2 4" xfId="8562" xr:uid="{00000000-0005-0000-0000-000074210000}"/>
    <cellStyle name="Calculation 3 3 2 6 2 5" xfId="8563" xr:uid="{00000000-0005-0000-0000-000075210000}"/>
    <cellStyle name="Calculation 3 3 2 6 2 6" xfId="8564" xr:uid="{00000000-0005-0000-0000-000076210000}"/>
    <cellStyle name="Calculation 3 3 2 6 3" xfId="8565" xr:uid="{00000000-0005-0000-0000-000077210000}"/>
    <cellStyle name="Calculation 3 3 2 6 3 2" xfId="8566" xr:uid="{00000000-0005-0000-0000-000078210000}"/>
    <cellStyle name="Calculation 3 3 2 6 3 3" xfId="8567" xr:uid="{00000000-0005-0000-0000-000079210000}"/>
    <cellStyle name="Calculation 3 3 2 6 4" xfId="8568" xr:uid="{00000000-0005-0000-0000-00007A210000}"/>
    <cellStyle name="Calculation 3 3 2 6 4 2" xfId="8569" xr:uid="{00000000-0005-0000-0000-00007B210000}"/>
    <cellStyle name="Calculation 3 3 2 6 4 3" xfId="8570" xr:uid="{00000000-0005-0000-0000-00007C210000}"/>
    <cellStyle name="Calculation 3 3 2 6 5" xfId="8571" xr:uid="{00000000-0005-0000-0000-00007D210000}"/>
    <cellStyle name="Calculation 3 3 2 6 5 2" xfId="8572" xr:uid="{00000000-0005-0000-0000-00007E210000}"/>
    <cellStyle name="Calculation 3 3 2 6 5 3" xfId="8573" xr:uid="{00000000-0005-0000-0000-00007F210000}"/>
    <cellStyle name="Calculation 3 3 2 6 6" xfId="8574" xr:uid="{00000000-0005-0000-0000-000080210000}"/>
    <cellStyle name="Calculation 3 3 2 6 6 2" xfId="8575" xr:uid="{00000000-0005-0000-0000-000081210000}"/>
    <cellStyle name="Calculation 3 3 2 6 6 3" xfId="8576" xr:uid="{00000000-0005-0000-0000-000082210000}"/>
    <cellStyle name="Calculation 3 3 2 6 7" xfId="8577" xr:uid="{00000000-0005-0000-0000-000083210000}"/>
    <cellStyle name="Calculation 3 3 2 6 8" xfId="8578" xr:uid="{00000000-0005-0000-0000-000084210000}"/>
    <cellStyle name="Calculation 3 3 2 7" xfId="8579" xr:uid="{00000000-0005-0000-0000-000085210000}"/>
    <cellStyle name="Calculation 3 3 2 7 2" xfId="8580" xr:uid="{00000000-0005-0000-0000-000086210000}"/>
    <cellStyle name="Calculation 3 3 2 7 2 2" xfId="8581" xr:uid="{00000000-0005-0000-0000-000087210000}"/>
    <cellStyle name="Calculation 3 3 2 7 2 3" xfId="8582" xr:uid="{00000000-0005-0000-0000-000088210000}"/>
    <cellStyle name="Calculation 3 3 2 7 2 4" xfId="8583" xr:uid="{00000000-0005-0000-0000-000089210000}"/>
    <cellStyle name="Calculation 3 3 2 7 2 5" xfId="8584" xr:uid="{00000000-0005-0000-0000-00008A210000}"/>
    <cellStyle name="Calculation 3 3 2 7 2 6" xfId="8585" xr:uid="{00000000-0005-0000-0000-00008B210000}"/>
    <cellStyle name="Calculation 3 3 2 7 3" xfId="8586" xr:uid="{00000000-0005-0000-0000-00008C210000}"/>
    <cellStyle name="Calculation 3 3 2 7 3 2" xfId="8587" xr:uid="{00000000-0005-0000-0000-00008D210000}"/>
    <cellStyle name="Calculation 3 3 2 7 3 3" xfId="8588" xr:uid="{00000000-0005-0000-0000-00008E210000}"/>
    <cellStyle name="Calculation 3 3 2 7 4" xfId="8589" xr:uid="{00000000-0005-0000-0000-00008F210000}"/>
    <cellStyle name="Calculation 3 3 2 7 4 2" xfId="8590" xr:uid="{00000000-0005-0000-0000-000090210000}"/>
    <cellStyle name="Calculation 3 3 2 7 4 3" xfId="8591" xr:uid="{00000000-0005-0000-0000-000091210000}"/>
    <cellStyle name="Calculation 3 3 2 7 5" xfId="8592" xr:uid="{00000000-0005-0000-0000-000092210000}"/>
    <cellStyle name="Calculation 3 3 2 7 5 2" xfId="8593" xr:uid="{00000000-0005-0000-0000-000093210000}"/>
    <cellStyle name="Calculation 3 3 2 7 5 3" xfId="8594" xr:uid="{00000000-0005-0000-0000-000094210000}"/>
    <cellStyle name="Calculation 3 3 2 7 6" xfId="8595" xr:uid="{00000000-0005-0000-0000-000095210000}"/>
    <cellStyle name="Calculation 3 3 2 7 6 2" xfId="8596" xr:uid="{00000000-0005-0000-0000-000096210000}"/>
    <cellStyle name="Calculation 3 3 2 7 6 3" xfId="8597" xr:uid="{00000000-0005-0000-0000-000097210000}"/>
    <cellStyle name="Calculation 3 3 2 7 7" xfId="8598" xr:uid="{00000000-0005-0000-0000-000098210000}"/>
    <cellStyle name="Calculation 3 3 2 7 8" xfId="8599" xr:uid="{00000000-0005-0000-0000-000099210000}"/>
    <cellStyle name="Calculation 3 3 2 8" xfId="8600" xr:uid="{00000000-0005-0000-0000-00009A210000}"/>
    <cellStyle name="Calculation 3 3 2 8 2" xfId="8601" xr:uid="{00000000-0005-0000-0000-00009B210000}"/>
    <cellStyle name="Calculation 3 3 2 8 2 2" xfId="8602" xr:uid="{00000000-0005-0000-0000-00009C210000}"/>
    <cellStyle name="Calculation 3 3 2 8 2 3" xfId="8603" xr:uid="{00000000-0005-0000-0000-00009D210000}"/>
    <cellStyle name="Calculation 3 3 2 8 2 4" xfId="8604" xr:uid="{00000000-0005-0000-0000-00009E210000}"/>
    <cellStyle name="Calculation 3 3 2 8 2 5" xfId="8605" xr:uid="{00000000-0005-0000-0000-00009F210000}"/>
    <cellStyle name="Calculation 3 3 2 8 2 6" xfId="8606" xr:uid="{00000000-0005-0000-0000-0000A0210000}"/>
    <cellStyle name="Calculation 3 3 2 8 3" xfId="8607" xr:uid="{00000000-0005-0000-0000-0000A1210000}"/>
    <cellStyle name="Calculation 3 3 2 8 3 2" xfId="8608" xr:uid="{00000000-0005-0000-0000-0000A2210000}"/>
    <cellStyle name="Calculation 3 3 2 8 3 3" xfId="8609" xr:uid="{00000000-0005-0000-0000-0000A3210000}"/>
    <cellStyle name="Calculation 3 3 2 8 4" xfId="8610" xr:uid="{00000000-0005-0000-0000-0000A4210000}"/>
    <cellStyle name="Calculation 3 3 2 8 4 2" xfId="8611" xr:uid="{00000000-0005-0000-0000-0000A5210000}"/>
    <cellStyle name="Calculation 3 3 2 8 4 3" xfId="8612" xr:uid="{00000000-0005-0000-0000-0000A6210000}"/>
    <cellStyle name="Calculation 3 3 2 8 5" xfId="8613" xr:uid="{00000000-0005-0000-0000-0000A7210000}"/>
    <cellStyle name="Calculation 3 3 2 8 5 2" xfId="8614" xr:uid="{00000000-0005-0000-0000-0000A8210000}"/>
    <cellStyle name="Calculation 3 3 2 8 5 3" xfId="8615" xr:uid="{00000000-0005-0000-0000-0000A9210000}"/>
    <cellStyle name="Calculation 3 3 2 8 6" xfId="8616" xr:uid="{00000000-0005-0000-0000-0000AA210000}"/>
    <cellStyle name="Calculation 3 3 2 8 6 2" xfId="8617" xr:uid="{00000000-0005-0000-0000-0000AB210000}"/>
    <cellStyle name="Calculation 3 3 2 8 6 3" xfId="8618" xr:uid="{00000000-0005-0000-0000-0000AC210000}"/>
    <cellStyle name="Calculation 3 3 2 8 7" xfId="8619" xr:uid="{00000000-0005-0000-0000-0000AD210000}"/>
    <cellStyle name="Calculation 3 3 2 8 8" xfId="8620" xr:uid="{00000000-0005-0000-0000-0000AE210000}"/>
    <cellStyle name="Calculation 3 3 2 9" xfId="8621" xr:uid="{00000000-0005-0000-0000-0000AF210000}"/>
    <cellStyle name="Calculation 3 3 2 9 2" xfId="8622" xr:uid="{00000000-0005-0000-0000-0000B0210000}"/>
    <cellStyle name="Calculation 3 3 2 9 2 2" xfId="8623" xr:uid="{00000000-0005-0000-0000-0000B1210000}"/>
    <cellStyle name="Calculation 3 3 2 9 2 3" xfId="8624" xr:uid="{00000000-0005-0000-0000-0000B2210000}"/>
    <cellStyle name="Calculation 3 3 2 9 2 4" xfId="8625" xr:uid="{00000000-0005-0000-0000-0000B3210000}"/>
    <cellStyle name="Calculation 3 3 2 9 2 5" xfId="8626" xr:uid="{00000000-0005-0000-0000-0000B4210000}"/>
    <cellStyle name="Calculation 3 3 2 9 2 6" xfId="8627" xr:uid="{00000000-0005-0000-0000-0000B5210000}"/>
    <cellStyle name="Calculation 3 3 2 9 3" xfId="8628" xr:uid="{00000000-0005-0000-0000-0000B6210000}"/>
    <cellStyle name="Calculation 3 3 2 9 3 2" xfId="8629" xr:uid="{00000000-0005-0000-0000-0000B7210000}"/>
    <cellStyle name="Calculation 3 3 2 9 3 3" xfId="8630" xr:uid="{00000000-0005-0000-0000-0000B8210000}"/>
    <cellStyle name="Calculation 3 3 2 9 4" xfId="8631" xr:uid="{00000000-0005-0000-0000-0000B9210000}"/>
    <cellStyle name="Calculation 3 3 2 9 4 2" xfId="8632" xr:uid="{00000000-0005-0000-0000-0000BA210000}"/>
    <cellStyle name="Calculation 3 3 2 9 4 3" xfId="8633" xr:uid="{00000000-0005-0000-0000-0000BB210000}"/>
    <cellStyle name="Calculation 3 3 2 9 5" xfId="8634" xr:uid="{00000000-0005-0000-0000-0000BC210000}"/>
    <cellStyle name="Calculation 3 3 2 9 5 2" xfId="8635" xr:uid="{00000000-0005-0000-0000-0000BD210000}"/>
    <cellStyle name="Calculation 3 3 2 9 5 3" xfId="8636" xr:uid="{00000000-0005-0000-0000-0000BE210000}"/>
    <cellStyle name="Calculation 3 3 2 9 6" xfId="8637" xr:uid="{00000000-0005-0000-0000-0000BF210000}"/>
    <cellStyle name="Calculation 3 3 2 9 6 2" xfId="8638" xr:uid="{00000000-0005-0000-0000-0000C0210000}"/>
    <cellStyle name="Calculation 3 3 2 9 6 3" xfId="8639" xr:uid="{00000000-0005-0000-0000-0000C1210000}"/>
    <cellStyle name="Calculation 3 3 2 9 7" xfId="8640" xr:uid="{00000000-0005-0000-0000-0000C2210000}"/>
    <cellStyle name="Calculation 3 3 2 9 8" xfId="8641" xr:uid="{00000000-0005-0000-0000-0000C3210000}"/>
    <cellStyle name="Calculation 3 3 20" xfId="8642" xr:uid="{00000000-0005-0000-0000-0000C4210000}"/>
    <cellStyle name="Calculation 3 3 20 2" xfId="8643" xr:uid="{00000000-0005-0000-0000-0000C5210000}"/>
    <cellStyle name="Calculation 3 3 20 2 2" xfId="8644" xr:uid="{00000000-0005-0000-0000-0000C6210000}"/>
    <cellStyle name="Calculation 3 3 20 2 3" xfId="8645" xr:uid="{00000000-0005-0000-0000-0000C7210000}"/>
    <cellStyle name="Calculation 3 3 20 2 4" xfId="8646" xr:uid="{00000000-0005-0000-0000-0000C8210000}"/>
    <cellStyle name="Calculation 3 3 20 2 5" xfId="8647" xr:uid="{00000000-0005-0000-0000-0000C9210000}"/>
    <cellStyle name="Calculation 3 3 20 2 6" xfId="8648" xr:uid="{00000000-0005-0000-0000-0000CA210000}"/>
    <cellStyle name="Calculation 3 3 20 3" xfId="8649" xr:uid="{00000000-0005-0000-0000-0000CB210000}"/>
    <cellStyle name="Calculation 3 3 20 3 2" xfId="8650" xr:uid="{00000000-0005-0000-0000-0000CC210000}"/>
    <cellStyle name="Calculation 3 3 20 3 3" xfId="8651" xr:uid="{00000000-0005-0000-0000-0000CD210000}"/>
    <cellStyle name="Calculation 3 3 20 4" xfId="8652" xr:uid="{00000000-0005-0000-0000-0000CE210000}"/>
    <cellStyle name="Calculation 3 3 20 4 2" xfId="8653" xr:uid="{00000000-0005-0000-0000-0000CF210000}"/>
    <cellStyle name="Calculation 3 3 20 4 3" xfId="8654" xr:uid="{00000000-0005-0000-0000-0000D0210000}"/>
    <cellStyle name="Calculation 3 3 20 5" xfId="8655" xr:uid="{00000000-0005-0000-0000-0000D1210000}"/>
    <cellStyle name="Calculation 3 3 20 5 2" xfId="8656" xr:uid="{00000000-0005-0000-0000-0000D2210000}"/>
    <cellStyle name="Calculation 3 3 20 5 3" xfId="8657" xr:uid="{00000000-0005-0000-0000-0000D3210000}"/>
    <cellStyle name="Calculation 3 3 20 6" xfId="8658" xr:uid="{00000000-0005-0000-0000-0000D4210000}"/>
    <cellStyle name="Calculation 3 3 20 6 2" xfId="8659" xr:uid="{00000000-0005-0000-0000-0000D5210000}"/>
    <cellStyle name="Calculation 3 3 20 6 3" xfId="8660" xr:uid="{00000000-0005-0000-0000-0000D6210000}"/>
    <cellStyle name="Calculation 3 3 20 7" xfId="8661" xr:uid="{00000000-0005-0000-0000-0000D7210000}"/>
    <cellStyle name="Calculation 3 3 20 8" xfId="8662" xr:uid="{00000000-0005-0000-0000-0000D8210000}"/>
    <cellStyle name="Calculation 3 3 21" xfId="8663" xr:uid="{00000000-0005-0000-0000-0000D9210000}"/>
    <cellStyle name="Calculation 3 3 21 2" xfId="8664" xr:uid="{00000000-0005-0000-0000-0000DA210000}"/>
    <cellStyle name="Calculation 3 3 21 2 2" xfId="8665" xr:uid="{00000000-0005-0000-0000-0000DB210000}"/>
    <cellStyle name="Calculation 3 3 21 2 3" xfId="8666" xr:uid="{00000000-0005-0000-0000-0000DC210000}"/>
    <cellStyle name="Calculation 3 3 21 2 4" xfId="8667" xr:uid="{00000000-0005-0000-0000-0000DD210000}"/>
    <cellStyle name="Calculation 3 3 21 2 5" xfId="8668" xr:uid="{00000000-0005-0000-0000-0000DE210000}"/>
    <cellStyle name="Calculation 3 3 21 2 6" xfId="8669" xr:uid="{00000000-0005-0000-0000-0000DF210000}"/>
    <cellStyle name="Calculation 3 3 21 3" xfId="8670" xr:uid="{00000000-0005-0000-0000-0000E0210000}"/>
    <cellStyle name="Calculation 3 3 21 3 2" xfId="8671" xr:uid="{00000000-0005-0000-0000-0000E1210000}"/>
    <cellStyle name="Calculation 3 3 21 3 3" xfId="8672" xr:uid="{00000000-0005-0000-0000-0000E2210000}"/>
    <cellStyle name="Calculation 3 3 21 4" xfId="8673" xr:uid="{00000000-0005-0000-0000-0000E3210000}"/>
    <cellStyle name="Calculation 3 3 21 4 2" xfId="8674" xr:uid="{00000000-0005-0000-0000-0000E4210000}"/>
    <cellStyle name="Calculation 3 3 21 4 3" xfId="8675" xr:uid="{00000000-0005-0000-0000-0000E5210000}"/>
    <cellStyle name="Calculation 3 3 21 5" xfId="8676" xr:uid="{00000000-0005-0000-0000-0000E6210000}"/>
    <cellStyle name="Calculation 3 3 21 5 2" xfId="8677" xr:uid="{00000000-0005-0000-0000-0000E7210000}"/>
    <cellStyle name="Calculation 3 3 21 5 3" xfId="8678" xr:uid="{00000000-0005-0000-0000-0000E8210000}"/>
    <cellStyle name="Calculation 3 3 21 6" xfId="8679" xr:uid="{00000000-0005-0000-0000-0000E9210000}"/>
    <cellStyle name="Calculation 3 3 21 6 2" xfId="8680" xr:uid="{00000000-0005-0000-0000-0000EA210000}"/>
    <cellStyle name="Calculation 3 3 21 6 3" xfId="8681" xr:uid="{00000000-0005-0000-0000-0000EB210000}"/>
    <cellStyle name="Calculation 3 3 21 7" xfId="8682" xr:uid="{00000000-0005-0000-0000-0000EC210000}"/>
    <cellStyle name="Calculation 3 3 21 8" xfId="8683" xr:uid="{00000000-0005-0000-0000-0000ED210000}"/>
    <cellStyle name="Calculation 3 3 22" xfId="8684" xr:uid="{00000000-0005-0000-0000-0000EE210000}"/>
    <cellStyle name="Calculation 3 3 22 2" xfId="8685" xr:uid="{00000000-0005-0000-0000-0000EF210000}"/>
    <cellStyle name="Calculation 3 3 22 2 2" xfId="8686" xr:uid="{00000000-0005-0000-0000-0000F0210000}"/>
    <cellStyle name="Calculation 3 3 22 2 3" xfId="8687" xr:uid="{00000000-0005-0000-0000-0000F1210000}"/>
    <cellStyle name="Calculation 3 3 22 2 4" xfId="8688" xr:uid="{00000000-0005-0000-0000-0000F2210000}"/>
    <cellStyle name="Calculation 3 3 22 2 5" xfId="8689" xr:uid="{00000000-0005-0000-0000-0000F3210000}"/>
    <cellStyle name="Calculation 3 3 22 2 6" xfId="8690" xr:uid="{00000000-0005-0000-0000-0000F4210000}"/>
    <cellStyle name="Calculation 3 3 22 3" xfId="8691" xr:uid="{00000000-0005-0000-0000-0000F5210000}"/>
    <cellStyle name="Calculation 3 3 22 3 2" xfId="8692" xr:uid="{00000000-0005-0000-0000-0000F6210000}"/>
    <cellStyle name="Calculation 3 3 22 3 3" xfId="8693" xr:uid="{00000000-0005-0000-0000-0000F7210000}"/>
    <cellStyle name="Calculation 3 3 22 4" xfId="8694" xr:uid="{00000000-0005-0000-0000-0000F8210000}"/>
    <cellStyle name="Calculation 3 3 22 4 2" xfId="8695" xr:uid="{00000000-0005-0000-0000-0000F9210000}"/>
    <cellStyle name="Calculation 3 3 22 4 3" xfId="8696" xr:uid="{00000000-0005-0000-0000-0000FA210000}"/>
    <cellStyle name="Calculation 3 3 22 5" xfId="8697" xr:uid="{00000000-0005-0000-0000-0000FB210000}"/>
    <cellStyle name="Calculation 3 3 22 5 2" xfId="8698" xr:uid="{00000000-0005-0000-0000-0000FC210000}"/>
    <cellStyle name="Calculation 3 3 22 5 3" xfId="8699" xr:uid="{00000000-0005-0000-0000-0000FD210000}"/>
    <cellStyle name="Calculation 3 3 22 6" xfId="8700" xr:uid="{00000000-0005-0000-0000-0000FE210000}"/>
    <cellStyle name="Calculation 3 3 22 6 2" xfId="8701" xr:uid="{00000000-0005-0000-0000-0000FF210000}"/>
    <cellStyle name="Calculation 3 3 22 6 3" xfId="8702" xr:uid="{00000000-0005-0000-0000-000000220000}"/>
    <cellStyle name="Calculation 3 3 22 7" xfId="8703" xr:uid="{00000000-0005-0000-0000-000001220000}"/>
    <cellStyle name="Calculation 3 3 22 8" xfId="8704" xr:uid="{00000000-0005-0000-0000-000002220000}"/>
    <cellStyle name="Calculation 3 3 23" xfId="8705" xr:uid="{00000000-0005-0000-0000-000003220000}"/>
    <cellStyle name="Calculation 3 3 23 2" xfId="8706" xr:uid="{00000000-0005-0000-0000-000004220000}"/>
    <cellStyle name="Calculation 3 3 23 2 2" xfId="8707" xr:uid="{00000000-0005-0000-0000-000005220000}"/>
    <cellStyle name="Calculation 3 3 23 2 3" xfId="8708" xr:uid="{00000000-0005-0000-0000-000006220000}"/>
    <cellStyle name="Calculation 3 3 23 2 4" xfId="8709" xr:uid="{00000000-0005-0000-0000-000007220000}"/>
    <cellStyle name="Calculation 3 3 23 2 5" xfId="8710" xr:uid="{00000000-0005-0000-0000-000008220000}"/>
    <cellStyle name="Calculation 3 3 23 2 6" xfId="8711" xr:uid="{00000000-0005-0000-0000-000009220000}"/>
    <cellStyle name="Calculation 3 3 23 3" xfId="8712" xr:uid="{00000000-0005-0000-0000-00000A220000}"/>
    <cellStyle name="Calculation 3 3 23 3 2" xfId="8713" xr:uid="{00000000-0005-0000-0000-00000B220000}"/>
    <cellStyle name="Calculation 3 3 23 3 3" xfId="8714" xr:uid="{00000000-0005-0000-0000-00000C220000}"/>
    <cellStyle name="Calculation 3 3 23 4" xfId="8715" xr:uid="{00000000-0005-0000-0000-00000D220000}"/>
    <cellStyle name="Calculation 3 3 23 4 2" xfId="8716" xr:uid="{00000000-0005-0000-0000-00000E220000}"/>
    <cellStyle name="Calculation 3 3 23 4 3" xfId="8717" xr:uid="{00000000-0005-0000-0000-00000F220000}"/>
    <cellStyle name="Calculation 3 3 23 5" xfId="8718" xr:uid="{00000000-0005-0000-0000-000010220000}"/>
    <cellStyle name="Calculation 3 3 23 5 2" xfId="8719" xr:uid="{00000000-0005-0000-0000-000011220000}"/>
    <cellStyle name="Calculation 3 3 23 5 3" xfId="8720" xr:uid="{00000000-0005-0000-0000-000012220000}"/>
    <cellStyle name="Calculation 3 3 23 6" xfId="8721" xr:uid="{00000000-0005-0000-0000-000013220000}"/>
    <cellStyle name="Calculation 3 3 23 6 2" xfId="8722" xr:uid="{00000000-0005-0000-0000-000014220000}"/>
    <cellStyle name="Calculation 3 3 23 6 3" xfId="8723" xr:uid="{00000000-0005-0000-0000-000015220000}"/>
    <cellStyle name="Calculation 3 3 23 7" xfId="8724" xr:uid="{00000000-0005-0000-0000-000016220000}"/>
    <cellStyle name="Calculation 3 3 23 8" xfId="8725" xr:uid="{00000000-0005-0000-0000-000017220000}"/>
    <cellStyle name="Calculation 3 3 24" xfId="8726" xr:uid="{00000000-0005-0000-0000-000018220000}"/>
    <cellStyle name="Calculation 3 3 24 2" xfId="8727" xr:uid="{00000000-0005-0000-0000-000019220000}"/>
    <cellStyle name="Calculation 3 3 24 2 2" xfId="8728" xr:uid="{00000000-0005-0000-0000-00001A220000}"/>
    <cellStyle name="Calculation 3 3 24 2 3" xfId="8729" xr:uid="{00000000-0005-0000-0000-00001B220000}"/>
    <cellStyle name="Calculation 3 3 24 2 4" xfId="8730" xr:uid="{00000000-0005-0000-0000-00001C220000}"/>
    <cellStyle name="Calculation 3 3 24 2 5" xfId="8731" xr:uid="{00000000-0005-0000-0000-00001D220000}"/>
    <cellStyle name="Calculation 3 3 24 2 6" xfId="8732" xr:uid="{00000000-0005-0000-0000-00001E220000}"/>
    <cellStyle name="Calculation 3 3 24 3" xfId="8733" xr:uid="{00000000-0005-0000-0000-00001F220000}"/>
    <cellStyle name="Calculation 3 3 24 3 2" xfId="8734" xr:uid="{00000000-0005-0000-0000-000020220000}"/>
    <cellStyle name="Calculation 3 3 24 3 3" xfId="8735" xr:uid="{00000000-0005-0000-0000-000021220000}"/>
    <cellStyle name="Calculation 3 3 24 4" xfId="8736" xr:uid="{00000000-0005-0000-0000-000022220000}"/>
    <cellStyle name="Calculation 3 3 24 4 2" xfId="8737" xr:uid="{00000000-0005-0000-0000-000023220000}"/>
    <cellStyle name="Calculation 3 3 24 4 3" xfId="8738" xr:uid="{00000000-0005-0000-0000-000024220000}"/>
    <cellStyle name="Calculation 3 3 24 5" xfId="8739" xr:uid="{00000000-0005-0000-0000-000025220000}"/>
    <cellStyle name="Calculation 3 3 24 5 2" xfId="8740" xr:uid="{00000000-0005-0000-0000-000026220000}"/>
    <cellStyle name="Calculation 3 3 24 5 3" xfId="8741" xr:uid="{00000000-0005-0000-0000-000027220000}"/>
    <cellStyle name="Calculation 3 3 24 6" xfId="8742" xr:uid="{00000000-0005-0000-0000-000028220000}"/>
    <cellStyle name="Calculation 3 3 24 6 2" xfId="8743" xr:uid="{00000000-0005-0000-0000-000029220000}"/>
    <cellStyle name="Calculation 3 3 24 6 3" xfId="8744" xr:uid="{00000000-0005-0000-0000-00002A220000}"/>
    <cellStyle name="Calculation 3 3 24 7" xfId="8745" xr:uid="{00000000-0005-0000-0000-00002B220000}"/>
    <cellStyle name="Calculation 3 3 24 8" xfId="8746" xr:uid="{00000000-0005-0000-0000-00002C220000}"/>
    <cellStyle name="Calculation 3 3 25" xfId="8747" xr:uid="{00000000-0005-0000-0000-00002D220000}"/>
    <cellStyle name="Calculation 3 3 25 2" xfId="8748" xr:uid="{00000000-0005-0000-0000-00002E220000}"/>
    <cellStyle name="Calculation 3 3 25 2 2" xfId="8749" xr:uid="{00000000-0005-0000-0000-00002F220000}"/>
    <cellStyle name="Calculation 3 3 25 2 3" xfId="8750" xr:uid="{00000000-0005-0000-0000-000030220000}"/>
    <cellStyle name="Calculation 3 3 25 2 4" xfId="8751" xr:uid="{00000000-0005-0000-0000-000031220000}"/>
    <cellStyle name="Calculation 3 3 25 2 5" xfId="8752" xr:uid="{00000000-0005-0000-0000-000032220000}"/>
    <cellStyle name="Calculation 3 3 25 2 6" xfId="8753" xr:uid="{00000000-0005-0000-0000-000033220000}"/>
    <cellStyle name="Calculation 3 3 25 3" xfId="8754" xr:uid="{00000000-0005-0000-0000-000034220000}"/>
    <cellStyle name="Calculation 3 3 25 3 2" xfId="8755" xr:uid="{00000000-0005-0000-0000-000035220000}"/>
    <cellStyle name="Calculation 3 3 25 3 3" xfId="8756" xr:uid="{00000000-0005-0000-0000-000036220000}"/>
    <cellStyle name="Calculation 3 3 25 4" xfId="8757" xr:uid="{00000000-0005-0000-0000-000037220000}"/>
    <cellStyle name="Calculation 3 3 25 4 2" xfId="8758" xr:uid="{00000000-0005-0000-0000-000038220000}"/>
    <cellStyle name="Calculation 3 3 25 4 3" xfId="8759" xr:uid="{00000000-0005-0000-0000-000039220000}"/>
    <cellStyle name="Calculation 3 3 25 5" xfId="8760" xr:uid="{00000000-0005-0000-0000-00003A220000}"/>
    <cellStyle name="Calculation 3 3 25 5 2" xfId="8761" xr:uid="{00000000-0005-0000-0000-00003B220000}"/>
    <cellStyle name="Calculation 3 3 25 5 3" xfId="8762" xr:uid="{00000000-0005-0000-0000-00003C220000}"/>
    <cellStyle name="Calculation 3 3 25 6" xfId="8763" xr:uid="{00000000-0005-0000-0000-00003D220000}"/>
    <cellStyle name="Calculation 3 3 25 6 2" xfId="8764" xr:uid="{00000000-0005-0000-0000-00003E220000}"/>
    <cellStyle name="Calculation 3 3 25 6 3" xfId="8765" xr:uid="{00000000-0005-0000-0000-00003F220000}"/>
    <cellStyle name="Calculation 3 3 25 7" xfId="8766" xr:uid="{00000000-0005-0000-0000-000040220000}"/>
    <cellStyle name="Calculation 3 3 25 8" xfId="8767" xr:uid="{00000000-0005-0000-0000-000041220000}"/>
    <cellStyle name="Calculation 3 3 26" xfId="8768" xr:uid="{00000000-0005-0000-0000-000042220000}"/>
    <cellStyle name="Calculation 3 3 26 2" xfId="8769" xr:uid="{00000000-0005-0000-0000-000043220000}"/>
    <cellStyle name="Calculation 3 3 26 2 2" xfId="8770" xr:uid="{00000000-0005-0000-0000-000044220000}"/>
    <cellStyle name="Calculation 3 3 26 2 3" xfId="8771" xr:uid="{00000000-0005-0000-0000-000045220000}"/>
    <cellStyle name="Calculation 3 3 26 2 4" xfId="8772" xr:uid="{00000000-0005-0000-0000-000046220000}"/>
    <cellStyle name="Calculation 3 3 26 2 5" xfId="8773" xr:uid="{00000000-0005-0000-0000-000047220000}"/>
    <cellStyle name="Calculation 3 3 26 2 6" xfId="8774" xr:uid="{00000000-0005-0000-0000-000048220000}"/>
    <cellStyle name="Calculation 3 3 26 3" xfId="8775" xr:uid="{00000000-0005-0000-0000-000049220000}"/>
    <cellStyle name="Calculation 3 3 26 3 2" xfId="8776" xr:uid="{00000000-0005-0000-0000-00004A220000}"/>
    <cellStyle name="Calculation 3 3 26 3 3" xfId="8777" xr:uid="{00000000-0005-0000-0000-00004B220000}"/>
    <cellStyle name="Calculation 3 3 26 4" xfId="8778" xr:uid="{00000000-0005-0000-0000-00004C220000}"/>
    <cellStyle name="Calculation 3 3 26 4 2" xfId="8779" xr:uid="{00000000-0005-0000-0000-00004D220000}"/>
    <cellStyle name="Calculation 3 3 26 4 3" xfId="8780" xr:uid="{00000000-0005-0000-0000-00004E220000}"/>
    <cellStyle name="Calculation 3 3 26 5" xfId="8781" xr:uid="{00000000-0005-0000-0000-00004F220000}"/>
    <cellStyle name="Calculation 3 3 26 5 2" xfId="8782" xr:uid="{00000000-0005-0000-0000-000050220000}"/>
    <cellStyle name="Calculation 3 3 26 5 3" xfId="8783" xr:uid="{00000000-0005-0000-0000-000051220000}"/>
    <cellStyle name="Calculation 3 3 26 6" xfId="8784" xr:uid="{00000000-0005-0000-0000-000052220000}"/>
    <cellStyle name="Calculation 3 3 26 6 2" xfId="8785" xr:uid="{00000000-0005-0000-0000-000053220000}"/>
    <cellStyle name="Calculation 3 3 26 6 3" xfId="8786" xr:uid="{00000000-0005-0000-0000-000054220000}"/>
    <cellStyle name="Calculation 3 3 26 7" xfId="8787" xr:uid="{00000000-0005-0000-0000-000055220000}"/>
    <cellStyle name="Calculation 3 3 26 8" xfId="8788" xr:uid="{00000000-0005-0000-0000-000056220000}"/>
    <cellStyle name="Calculation 3 3 27" xfId="8789" xr:uid="{00000000-0005-0000-0000-000057220000}"/>
    <cellStyle name="Calculation 3 3 27 2" xfId="8790" xr:uid="{00000000-0005-0000-0000-000058220000}"/>
    <cellStyle name="Calculation 3 3 27 2 2" xfId="8791" xr:uid="{00000000-0005-0000-0000-000059220000}"/>
    <cellStyle name="Calculation 3 3 27 2 3" xfId="8792" xr:uid="{00000000-0005-0000-0000-00005A220000}"/>
    <cellStyle name="Calculation 3 3 27 2 4" xfId="8793" xr:uid="{00000000-0005-0000-0000-00005B220000}"/>
    <cellStyle name="Calculation 3 3 27 2 5" xfId="8794" xr:uid="{00000000-0005-0000-0000-00005C220000}"/>
    <cellStyle name="Calculation 3 3 27 2 6" xfId="8795" xr:uid="{00000000-0005-0000-0000-00005D220000}"/>
    <cellStyle name="Calculation 3 3 27 3" xfId="8796" xr:uid="{00000000-0005-0000-0000-00005E220000}"/>
    <cellStyle name="Calculation 3 3 27 3 2" xfId="8797" xr:uid="{00000000-0005-0000-0000-00005F220000}"/>
    <cellStyle name="Calculation 3 3 27 3 3" xfId="8798" xr:uid="{00000000-0005-0000-0000-000060220000}"/>
    <cellStyle name="Calculation 3 3 27 4" xfId="8799" xr:uid="{00000000-0005-0000-0000-000061220000}"/>
    <cellStyle name="Calculation 3 3 27 4 2" xfId="8800" xr:uid="{00000000-0005-0000-0000-000062220000}"/>
    <cellStyle name="Calculation 3 3 27 4 3" xfId="8801" xr:uid="{00000000-0005-0000-0000-000063220000}"/>
    <cellStyle name="Calculation 3 3 27 5" xfId="8802" xr:uid="{00000000-0005-0000-0000-000064220000}"/>
    <cellStyle name="Calculation 3 3 27 5 2" xfId="8803" xr:uid="{00000000-0005-0000-0000-000065220000}"/>
    <cellStyle name="Calculation 3 3 27 5 3" xfId="8804" xr:uid="{00000000-0005-0000-0000-000066220000}"/>
    <cellStyle name="Calculation 3 3 27 6" xfId="8805" xr:uid="{00000000-0005-0000-0000-000067220000}"/>
    <cellStyle name="Calculation 3 3 27 6 2" xfId="8806" xr:uid="{00000000-0005-0000-0000-000068220000}"/>
    <cellStyle name="Calculation 3 3 27 6 3" xfId="8807" xr:uid="{00000000-0005-0000-0000-000069220000}"/>
    <cellStyle name="Calculation 3 3 27 7" xfId="8808" xr:uid="{00000000-0005-0000-0000-00006A220000}"/>
    <cellStyle name="Calculation 3 3 27 8" xfId="8809" xr:uid="{00000000-0005-0000-0000-00006B220000}"/>
    <cellStyle name="Calculation 3 3 28" xfId="8810" xr:uid="{00000000-0005-0000-0000-00006C220000}"/>
    <cellStyle name="Calculation 3 3 28 2" xfId="8811" xr:uid="{00000000-0005-0000-0000-00006D220000}"/>
    <cellStyle name="Calculation 3 3 28 2 2" xfId="8812" xr:uid="{00000000-0005-0000-0000-00006E220000}"/>
    <cellStyle name="Calculation 3 3 28 2 3" xfId="8813" xr:uid="{00000000-0005-0000-0000-00006F220000}"/>
    <cellStyle name="Calculation 3 3 28 2 4" xfId="8814" xr:uid="{00000000-0005-0000-0000-000070220000}"/>
    <cellStyle name="Calculation 3 3 28 2 5" xfId="8815" xr:uid="{00000000-0005-0000-0000-000071220000}"/>
    <cellStyle name="Calculation 3 3 28 2 6" xfId="8816" xr:uid="{00000000-0005-0000-0000-000072220000}"/>
    <cellStyle name="Calculation 3 3 28 3" xfId="8817" xr:uid="{00000000-0005-0000-0000-000073220000}"/>
    <cellStyle name="Calculation 3 3 28 3 2" xfId="8818" xr:uid="{00000000-0005-0000-0000-000074220000}"/>
    <cellStyle name="Calculation 3 3 28 3 3" xfId="8819" xr:uid="{00000000-0005-0000-0000-000075220000}"/>
    <cellStyle name="Calculation 3 3 28 4" xfId="8820" xr:uid="{00000000-0005-0000-0000-000076220000}"/>
    <cellStyle name="Calculation 3 3 28 4 2" xfId="8821" xr:uid="{00000000-0005-0000-0000-000077220000}"/>
    <cellStyle name="Calculation 3 3 28 4 3" xfId="8822" xr:uid="{00000000-0005-0000-0000-000078220000}"/>
    <cellStyle name="Calculation 3 3 28 5" xfId="8823" xr:uid="{00000000-0005-0000-0000-000079220000}"/>
    <cellStyle name="Calculation 3 3 28 5 2" xfId="8824" xr:uid="{00000000-0005-0000-0000-00007A220000}"/>
    <cellStyle name="Calculation 3 3 28 5 3" xfId="8825" xr:uid="{00000000-0005-0000-0000-00007B220000}"/>
    <cellStyle name="Calculation 3 3 28 6" xfId="8826" xr:uid="{00000000-0005-0000-0000-00007C220000}"/>
    <cellStyle name="Calculation 3 3 28 6 2" xfId="8827" xr:uid="{00000000-0005-0000-0000-00007D220000}"/>
    <cellStyle name="Calculation 3 3 28 6 3" xfId="8828" xr:uid="{00000000-0005-0000-0000-00007E220000}"/>
    <cellStyle name="Calculation 3 3 28 7" xfId="8829" xr:uid="{00000000-0005-0000-0000-00007F220000}"/>
    <cellStyle name="Calculation 3 3 28 8" xfId="8830" xr:uid="{00000000-0005-0000-0000-000080220000}"/>
    <cellStyle name="Calculation 3 3 29" xfId="8831" xr:uid="{00000000-0005-0000-0000-000081220000}"/>
    <cellStyle name="Calculation 3 3 29 2" xfId="8832" xr:uid="{00000000-0005-0000-0000-000082220000}"/>
    <cellStyle name="Calculation 3 3 29 2 2" xfId="8833" xr:uid="{00000000-0005-0000-0000-000083220000}"/>
    <cellStyle name="Calculation 3 3 29 2 3" xfId="8834" xr:uid="{00000000-0005-0000-0000-000084220000}"/>
    <cellStyle name="Calculation 3 3 29 2 4" xfId="8835" xr:uid="{00000000-0005-0000-0000-000085220000}"/>
    <cellStyle name="Calculation 3 3 29 2 5" xfId="8836" xr:uid="{00000000-0005-0000-0000-000086220000}"/>
    <cellStyle name="Calculation 3 3 29 2 6" xfId="8837" xr:uid="{00000000-0005-0000-0000-000087220000}"/>
    <cellStyle name="Calculation 3 3 29 3" xfId="8838" xr:uid="{00000000-0005-0000-0000-000088220000}"/>
    <cellStyle name="Calculation 3 3 29 3 2" xfId="8839" xr:uid="{00000000-0005-0000-0000-000089220000}"/>
    <cellStyle name="Calculation 3 3 29 3 3" xfId="8840" xr:uid="{00000000-0005-0000-0000-00008A220000}"/>
    <cellStyle name="Calculation 3 3 29 4" xfId="8841" xr:uid="{00000000-0005-0000-0000-00008B220000}"/>
    <cellStyle name="Calculation 3 3 29 4 2" xfId="8842" xr:uid="{00000000-0005-0000-0000-00008C220000}"/>
    <cellStyle name="Calculation 3 3 29 4 3" xfId="8843" xr:uid="{00000000-0005-0000-0000-00008D220000}"/>
    <cellStyle name="Calculation 3 3 29 5" xfId="8844" xr:uid="{00000000-0005-0000-0000-00008E220000}"/>
    <cellStyle name="Calculation 3 3 29 5 2" xfId="8845" xr:uid="{00000000-0005-0000-0000-00008F220000}"/>
    <cellStyle name="Calculation 3 3 29 5 3" xfId="8846" xr:uid="{00000000-0005-0000-0000-000090220000}"/>
    <cellStyle name="Calculation 3 3 29 6" xfId="8847" xr:uid="{00000000-0005-0000-0000-000091220000}"/>
    <cellStyle name="Calculation 3 3 29 6 2" xfId="8848" xr:uid="{00000000-0005-0000-0000-000092220000}"/>
    <cellStyle name="Calculation 3 3 29 6 3" xfId="8849" xr:uid="{00000000-0005-0000-0000-000093220000}"/>
    <cellStyle name="Calculation 3 3 29 7" xfId="8850" xr:uid="{00000000-0005-0000-0000-000094220000}"/>
    <cellStyle name="Calculation 3 3 29 8" xfId="8851" xr:uid="{00000000-0005-0000-0000-000095220000}"/>
    <cellStyle name="Calculation 3 3 3" xfId="8852" xr:uid="{00000000-0005-0000-0000-000096220000}"/>
    <cellStyle name="Calculation 3 3 3 2" xfId="8853" xr:uid="{00000000-0005-0000-0000-000097220000}"/>
    <cellStyle name="Calculation 3 3 3 2 2" xfId="8854" xr:uid="{00000000-0005-0000-0000-000098220000}"/>
    <cellStyle name="Calculation 3 3 3 2 3" xfId="8855" xr:uid="{00000000-0005-0000-0000-000099220000}"/>
    <cellStyle name="Calculation 3 3 3 2 4" xfId="8856" xr:uid="{00000000-0005-0000-0000-00009A220000}"/>
    <cellStyle name="Calculation 3 3 3 2 5" xfId="8857" xr:uid="{00000000-0005-0000-0000-00009B220000}"/>
    <cellStyle name="Calculation 3 3 3 2 6" xfId="8858" xr:uid="{00000000-0005-0000-0000-00009C220000}"/>
    <cellStyle name="Calculation 3 3 3 3" xfId="8859" xr:uid="{00000000-0005-0000-0000-00009D220000}"/>
    <cellStyle name="Calculation 3 3 3 3 2" xfId="8860" xr:uid="{00000000-0005-0000-0000-00009E220000}"/>
    <cellStyle name="Calculation 3 3 3 3 3" xfId="8861" xr:uid="{00000000-0005-0000-0000-00009F220000}"/>
    <cellStyle name="Calculation 3 3 3 4" xfId="8862" xr:uid="{00000000-0005-0000-0000-0000A0220000}"/>
    <cellStyle name="Calculation 3 3 3 4 2" xfId="8863" xr:uid="{00000000-0005-0000-0000-0000A1220000}"/>
    <cellStyle name="Calculation 3 3 3 4 3" xfId="8864" xr:uid="{00000000-0005-0000-0000-0000A2220000}"/>
    <cellStyle name="Calculation 3 3 3 5" xfId="8865" xr:uid="{00000000-0005-0000-0000-0000A3220000}"/>
    <cellStyle name="Calculation 3 3 3 5 2" xfId="8866" xr:uid="{00000000-0005-0000-0000-0000A4220000}"/>
    <cellStyle name="Calculation 3 3 3 5 3" xfId="8867" xr:uid="{00000000-0005-0000-0000-0000A5220000}"/>
    <cellStyle name="Calculation 3 3 3 6" xfId="8868" xr:uid="{00000000-0005-0000-0000-0000A6220000}"/>
    <cellStyle name="Calculation 3 3 3 6 2" xfId="8869" xr:uid="{00000000-0005-0000-0000-0000A7220000}"/>
    <cellStyle name="Calculation 3 3 3 6 3" xfId="8870" xr:uid="{00000000-0005-0000-0000-0000A8220000}"/>
    <cellStyle name="Calculation 3 3 3 7" xfId="8871" xr:uid="{00000000-0005-0000-0000-0000A9220000}"/>
    <cellStyle name="Calculation 3 3 3 8" xfId="8872" xr:uid="{00000000-0005-0000-0000-0000AA220000}"/>
    <cellStyle name="Calculation 3 3 30" xfId="8873" xr:uid="{00000000-0005-0000-0000-0000AB220000}"/>
    <cellStyle name="Calculation 3 3 30 2" xfId="8874" xr:uid="{00000000-0005-0000-0000-0000AC220000}"/>
    <cellStyle name="Calculation 3 3 30 2 2" xfId="8875" xr:uid="{00000000-0005-0000-0000-0000AD220000}"/>
    <cellStyle name="Calculation 3 3 30 2 3" xfId="8876" xr:uid="{00000000-0005-0000-0000-0000AE220000}"/>
    <cellStyle name="Calculation 3 3 30 2 4" xfId="8877" xr:uid="{00000000-0005-0000-0000-0000AF220000}"/>
    <cellStyle name="Calculation 3 3 30 2 5" xfId="8878" xr:uid="{00000000-0005-0000-0000-0000B0220000}"/>
    <cellStyle name="Calculation 3 3 30 2 6" xfId="8879" xr:uid="{00000000-0005-0000-0000-0000B1220000}"/>
    <cellStyle name="Calculation 3 3 30 3" xfId="8880" xr:uid="{00000000-0005-0000-0000-0000B2220000}"/>
    <cellStyle name="Calculation 3 3 30 3 2" xfId="8881" xr:uid="{00000000-0005-0000-0000-0000B3220000}"/>
    <cellStyle name="Calculation 3 3 30 3 3" xfId="8882" xr:uid="{00000000-0005-0000-0000-0000B4220000}"/>
    <cellStyle name="Calculation 3 3 30 4" xfId="8883" xr:uid="{00000000-0005-0000-0000-0000B5220000}"/>
    <cellStyle name="Calculation 3 3 30 4 2" xfId="8884" xr:uid="{00000000-0005-0000-0000-0000B6220000}"/>
    <cellStyle name="Calculation 3 3 30 4 3" xfId="8885" xr:uid="{00000000-0005-0000-0000-0000B7220000}"/>
    <cellStyle name="Calculation 3 3 30 5" xfId="8886" xr:uid="{00000000-0005-0000-0000-0000B8220000}"/>
    <cellStyle name="Calculation 3 3 30 5 2" xfId="8887" xr:uid="{00000000-0005-0000-0000-0000B9220000}"/>
    <cellStyle name="Calculation 3 3 30 5 3" xfId="8888" xr:uid="{00000000-0005-0000-0000-0000BA220000}"/>
    <cellStyle name="Calculation 3 3 30 6" xfId="8889" xr:uid="{00000000-0005-0000-0000-0000BB220000}"/>
    <cellStyle name="Calculation 3 3 30 6 2" xfId="8890" xr:uid="{00000000-0005-0000-0000-0000BC220000}"/>
    <cellStyle name="Calculation 3 3 30 6 3" xfId="8891" xr:uid="{00000000-0005-0000-0000-0000BD220000}"/>
    <cellStyle name="Calculation 3 3 30 7" xfId="8892" xr:uid="{00000000-0005-0000-0000-0000BE220000}"/>
    <cellStyle name="Calculation 3 3 30 8" xfId="8893" xr:uid="{00000000-0005-0000-0000-0000BF220000}"/>
    <cellStyle name="Calculation 3 3 31" xfId="8894" xr:uid="{00000000-0005-0000-0000-0000C0220000}"/>
    <cellStyle name="Calculation 3 3 31 2" xfId="8895" xr:uid="{00000000-0005-0000-0000-0000C1220000}"/>
    <cellStyle name="Calculation 3 3 31 2 2" xfId="8896" xr:uid="{00000000-0005-0000-0000-0000C2220000}"/>
    <cellStyle name="Calculation 3 3 31 2 3" xfId="8897" xr:uid="{00000000-0005-0000-0000-0000C3220000}"/>
    <cellStyle name="Calculation 3 3 31 2 4" xfId="8898" xr:uid="{00000000-0005-0000-0000-0000C4220000}"/>
    <cellStyle name="Calculation 3 3 31 2 5" xfId="8899" xr:uid="{00000000-0005-0000-0000-0000C5220000}"/>
    <cellStyle name="Calculation 3 3 31 2 6" xfId="8900" xr:uid="{00000000-0005-0000-0000-0000C6220000}"/>
    <cellStyle name="Calculation 3 3 31 3" xfId="8901" xr:uid="{00000000-0005-0000-0000-0000C7220000}"/>
    <cellStyle name="Calculation 3 3 31 3 2" xfId="8902" xr:uid="{00000000-0005-0000-0000-0000C8220000}"/>
    <cellStyle name="Calculation 3 3 31 3 3" xfId="8903" xr:uid="{00000000-0005-0000-0000-0000C9220000}"/>
    <cellStyle name="Calculation 3 3 31 4" xfId="8904" xr:uid="{00000000-0005-0000-0000-0000CA220000}"/>
    <cellStyle name="Calculation 3 3 31 4 2" xfId="8905" xr:uid="{00000000-0005-0000-0000-0000CB220000}"/>
    <cellStyle name="Calculation 3 3 31 4 3" xfId="8906" xr:uid="{00000000-0005-0000-0000-0000CC220000}"/>
    <cellStyle name="Calculation 3 3 31 5" xfId="8907" xr:uid="{00000000-0005-0000-0000-0000CD220000}"/>
    <cellStyle name="Calculation 3 3 31 5 2" xfId="8908" xr:uid="{00000000-0005-0000-0000-0000CE220000}"/>
    <cellStyle name="Calculation 3 3 31 5 3" xfId="8909" xr:uid="{00000000-0005-0000-0000-0000CF220000}"/>
    <cellStyle name="Calculation 3 3 31 6" xfId="8910" xr:uid="{00000000-0005-0000-0000-0000D0220000}"/>
    <cellStyle name="Calculation 3 3 31 6 2" xfId="8911" xr:uid="{00000000-0005-0000-0000-0000D1220000}"/>
    <cellStyle name="Calculation 3 3 31 6 3" xfId="8912" xr:uid="{00000000-0005-0000-0000-0000D2220000}"/>
    <cellStyle name="Calculation 3 3 31 7" xfId="8913" xr:uid="{00000000-0005-0000-0000-0000D3220000}"/>
    <cellStyle name="Calculation 3 3 31 8" xfId="8914" xr:uid="{00000000-0005-0000-0000-0000D4220000}"/>
    <cellStyle name="Calculation 3 3 32" xfId="8915" xr:uid="{00000000-0005-0000-0000-0000D5220000}"/>
    <cellStyle name="Calculation 3 3 32 2" xfId="8916" xr:uid="{00000000-0005-0000-0000-0000D6220000}"/>
    <cellStyle name="Calculation 3 3 32 2 2" xfId="8917" xr:uid="{00000000-0005-0000-0000-0000D7220000}"/>
    <cellStyle name="Calculation 3 3 32 2 3" xfId="8918" xr:uid="{00000000-0005-0000-0000-0000D8220000}"/>
    <cellStyle name="Calculation 3 3 32 2 4" xfId="8919" xr:uid="{00000000-0005-0000-0000-0000D9220000}"/>
    <cellStyle name="Calculation 3 3 32 2 5" xfId="8920" xr:uid="{00000000-0005-0000-0000-0000DA220000}"/>
    <cellStyle name="Calculation 3 3 32 2 6" xfId="8921" xr:uid="{00000000-0005-0000-0000-0000DB220000}"/>
    <cellStyle name="Calculation 3 3 32 3" xfId="8922" xr:uid="{00000000-0005-0000-0000-0000DC220000}"/>
    <cellStyle name="Calculation 3 3 32 3 2" xfId="8923" xr:uid="{00000000-0005-0000-0000-0000DD220000}"/>
    <cellStyle name="Calculation 3 3 32 3 3" xfId="8924" xr:uid="{00000000-0005-0000-0000-0000DE220000}"/>
    <cellStyle name="Calculation 3 3 32 4" xfId="8925" xr:uid="{00000000-0005-0000-0000-0000DF220000}"/>
    <cellStyle name="Calculation 3 3 32 4 2" xfId="8926" xr:uid="{00000000-0005-0000-0000-0000E0220000}"/>
    <cellStyle name="Calculation 3 3 32 4 3" xfId="8927" xr:uid="{00000000-0005-0000-0000-0000E1220000}"/>
    <cellStyle name="Calculation 3 3 32 5" xfId="8928" xr:uid="{00000000-0005-0000-0000-0000E2220000}"/>
    <cellStyle name="Calculation 3 3 32 5 2" xfId="8929" xr:uid="{00000000-0005-0000-0000-0000E3220000}"/>
    <cellStyle name="Calculation 3 3 32 5 3" xfId="8930" xr:uid="{00000000-0005-0000-0000-0000E4220000}"/>
    <cellStyle name="Calculation 3 3 32 6" xfId="8931" xr:uid="{00000000-0005-0000-0000-0000E5220000}"/>
    <cellStyle name="Calculation 3 3 32 6 2" xfId="8932" xr:uid="{00000000-0005-0000-0000-0000E6220000}"/>
    <cellStyle name="Calculation 3 3 32 6 3" xfId="8933" xr:uid="{00000000-0005-0000-0000-0000E7220000}"/>
    <cellStyle name="Calculation 3 3 32 7" xfId="8934" xr:uid="{00000000-0005-0000-0000-0000E8220000}"/>
    <cellStyle name="Calculation 3 3 32 8" xfId="8935" xr:uid="{00000000-0005-0000-0000-0000E9220000}"/>
    <cellStyle name="Calculation 3 3 33" xfId="8936" xr:uid="{00000000-0005-0000-0000-0000EA220000}"/>
    <cellStyle name="Calculation 3 3 33 2" xfId="8937" xr:uid="{00000000-0005-0000-0000-0000EB220000}"/>
    <cellStyle name="Calculation 3 3 33 2 2" xfId="8938" xr:uid="{00000000-0005-0000-0000-0000EC220000}"/>
    <cellStyle name="Calculation 3 3 33 2 3" xfId="8939" xr:uid="{00000000-0005-0000-0000-0000ED220000}"/>
    <cellStyle name="Calculation 3 3 33 2 4" xfId="8940" xr:uid="{00000000-0005-0000-0000-0000EE220000}"/>
    <cellStyle name="Calculation 3 3 33 2 5" xfId="8941" xr:uid="{00000000-0005-0000-0000-0000EF220000}"/>
    <cellStyle name="Calculation 3 3 33 2 6" xfId="8942" xr:uid="{00000000-0005-0000-0000-0000F0220000}"/>
    <cellStyle name="Calculation 3 3 33 3" xfId="8943" xr:uid="{00000000-0005-0000-0000-0000F1220000}"/>
    <cellStyle name="Calculation 3 3 33 3 2" xfId="8944" xr:uid="{00000000-0005-0000-0000-0000F2220000}"/>
    <cellStyle name="Calculation 3 3 33 3 3" xfId="8945" xr:uid="{00000000-0005-0000-0000-0000F3220000}"/>
    <cellStyle name="Calculation 3 3 33 4" xfId="8946" xr:uid="{00000000-0005-0000-0000-0000F4220000}"/>
    <cellStyle name="Calculation 3 3 33 4 2" xfId="8947" xr:uid="{00000000-0005-0000-0000-0000F5220000}"/>
    <cellStyle name="Calculation 3 3 33 4 3" xfId="8948" xr:uid="{00000000-0005-0000-0000-0000F6220000}"/>
    <cellStyle name="Calculation 3 3 33 5" xfId="8949" xr:uid="{00000000-0005-0000-0000-0000F7220000}"/>
    <cellStyle name="Calculation 3 3 33 5 2" xfId="8950" xr:uid="{00000000-0005-0000-0000-0000F8220000}"/>
    <cellStyle name="Calculation 3 3 33 5 3" xfId="8951" xr:uid="{00000000-0005-0000-0000-0000F9220000}"/>
    <cellStyle name="Calculation 3 3 33 6" xfId="8952" xr:uid="{00000000-0005-0000-0000-0000FA220000}"/>
    <cellStyle name="Calculation 3 3 33 6 2" xfId="8953" xr:uid="{00000000-0005-0000-0000-0000FB220000}"/>
    <cellStyle name="Calculation 3 3 33 6 3" xfId="8954" xr:uid="{00000000-0005-0000-0000-0000FC220000}"/>
    <cellStyle name="Calculation 3 3 33 7" xfId="8955" xr:uid="{00000000-0005-0000-0000-0000FD220000}"/>
    <cellStyle name="Calculation 3 3 33 8" xfId="8956" xr:uid="{00000000-0005-0000-0000-0000FE220000}"/>
    <cellStyle name="Calculation 3 3 34" xfId="8957" xr:uid="{00000000-0005-0000-0000-0000FF220000}"/>
    <cellStyle name="Calculation 3 3 34 2" xfId="8958" xr:uid="{00000000-0005-0000-0000-000000230000}"/>
    <cellStyle name="Calculation 3 3 34 2 2" xfId="8959" xr:uid="{00000000-0005-0000-0000-000001230000}"/>
    <cellStyle name="Calculation 3 3 34 2 3" xfId="8960" xr:uid="{00000000-0005-0000-0000-000002230000}"/>
    <cellStyle name="Calculation 3 3 34 2 4" xfId="8961" xr:uid="{00000000-0005-0000-0000-000003230000}"/>
    <cellStyle name="Calculation 3 3 34 2 5" xfId="8962" xr:uid="{00000000-0005-0000-0000-000004230000}"/>
    <cellStyle name="Calculation 3 3 34 2 6" xfId="8963" xr:uid="{00000000-0005-0000-0000-000005230000}"/>
    <cellStyle name="Calculation 3 3 34 3" xfId="8964" xr:uid="{00000000-0005-0000-0000-000006230000}"/>
    <cellStyle name="Calculation 3 3 34 3 2" xfId="8965" xr:uid="{00000000-0005-0000-0000-000007230000}"/>
    <cellStyle name="Calculation 3 3 34 3 3" xfId="8966" xr:uid="{00000000-0005-0000-0000-000008230000}"/>
    <cellStyle name="Calculation 3 3 34 4" xfId="8967" xr:uid="{00000000-0005-0000-0000-000009230000}"/>
    <cellStyle name="Calculation 3 3 34 4 2" xfId="8968" xr:uid="{00000000-0005-0000-0000-00000A230000}"/>
    <cellStyle name="Calculation 3 3 34 4 3" xfId="8969" xr:uid="{00000000-0005-0000-0000-00000B230000}"/>
    <cellStyle name="Calculation 3 3 34 5" xfId="8970" xr:uid="{00000000-0005-0000-0000-00000C230000}"/>
    <cellStyle name="Calculation 3 3 34 5 2" xfId="8971" xr:uid="{00000000-0005-0000-0000-00000D230000}"/>
    <cellStyle name="Calculation 3 3 34 5 3" xfId="8972" xr:uid="{00000000-0005-0000-0000-00000E230000}"/>
    <cellStyle name="Calculation 3 3 34 6" xfId="8973" xr:uid="{00000000-0005-0000-0000-00000F230000}"/>
    <cellStyle name="Calculation 3 3 34 6 2" xfId="8974" xr:uid="{00000000-0005-0000-0000-000010230000}"/>
    <cellStyle name="Calculation 3 3 34 6 3" xfId="8975" xr:uid="{00000000-0005-0000-0000-000011230000}"/>
    <cellStyle name="Calculation 3 3 34 7" xfId="8976" xr:uid="{00000000-0005-0000-0000-000012230000}"/>
    <cellStyle name="Calculation 3 3 34 8" xfId="8977" xr:uid="{00000000-0005-0000-0000-000013230000}"/>
    <cellStyle name="Calculation 3 3 35" xfId="8978" xr:uid="{00000000-0005-0000-0000-000014230000}"/>
    <cellStyle name="Calculation 3 3 35 2" xfId="8979" xr:uid="{00000000-0005-0000-0000-000015230000}"/>
    <cellStyle name="Calculation 3 3 35 2 2" xfId="8980" xr:uid="{00000000-0005-0000-0000-000016230000}"/>
    <cellStyle name="Calculation 3 3 35 2 3" xfId="8981" xr:uid="{00000000-0005-0000-0000-000017230000}"/>
    <cellStyle name="Calculation 3 3 35 2 4" xfId="8982" xr:uid="{00000000-0005-0000-0000-000018230000}"/>
    <cellStyle name="Calculation 3 3 35 2 5" xfId="8983" xr:uid="{00000000-0005-0000-0000-000019230000}"/>
    <cellStyle name="Calculation 3 3 35 2 6" xfId="8984" xr:uid="{00000000-0005-0000-0000-00001A230000}"/>
    <cellStyle name="Calculation 3 3 35 3" xfId="8985" xr:uid="{00000000-0005-0000-0000-00001B230000}"/>
    <cellStyle name="Calculation 3 3 35 3 2" xfId="8986" xr:uid="{00000000-0005-0000-0000-00001C230000}"/>
    <cellStyle name="Calculation 3 3 35 3 3" xfId="8987" xr:uid="{00000000-0005-0000-0000-00001D230000}"/>
    <cellStyle name="Calculation 3 3 35 4" xfId="8988" xr:uid="{00000000-0005-0000-0000-00001E230000}"/>
    <cellStyle name="Calculation 3 3 35 4 2" xfId="8989" xr:uid="{00000000-0005-0000-0000-00001F230000}"/>
    <cellStyle name="Calculation 3 3 35 4 3" xfId="8990" xr:uid="{00000000-0005-0000-0000-000020230000}"/>
    <cellStyle name="Calculation 3 3 35 5" xfId="8991" xr:uid="{00000000-0005-0000-0000-000021230000}"/>
    <cellStyle name="Calculation 3 3 35 5 2" xfId="8992" xr:uid="{00000000-0005-0000-0000-000022230000}"/>
    <cellStyle name="Calculation 3 3 35 5 3" xfId="8993" xr:uid="{00000000-0005-0000-0000-000023230000}"/>
    <cellStyle name="Calculation 3 3 35 6" xfId="8994" xr:uid="{00000000-0005-0000-0000-000024230000}"/>
    <cellStyle name="Calculation 3 3 35 6 2" xfId="8995" xr:uid="{00000000-0005-0000-0000-000025230000}"/>
    <cellStyle name="Calculation 3 3 35 6 3" xfId="8996" xr:uid="{00000000-0005-0000-0000-000026230000}"/>
    <cellStyle name="Calculation 3 3 35 7" xfId="8997" xr:uid="{00000000-0005-0000-0000-000027230000}"/>
    <cellStyle name="Calculation 3 3 35 8" xfId="8998" xr:uid="{00000000-0005-0000-0000-000028230000}"/>
    <cellStyle name="Calculation 3 3 36" xfId="8999" xr:uid="{00000000-0005-0000-0000-000029230000}"/>
    <cellStyle name="Calculation 3 3 36 2" xfId="9000" xr:uid="{00000000-0005-0000-0000-00002A230000}"/>
    <cellStyle name="Calculation 3 3 36 3" xfId="9001" xr:uid="{00000000-0005-0000-0000-00002B230000}"/>
    <cellStyle name="Calculation 3 3 36 4" xfId="9002" xr:uid="{00000000-0005-0000-0000-00002C230000}"/>
    <cellStyle name="Calculation 3 3 36 5" xfId="9003" xr:uid="{00000000-0005-0000-0000-00002D230000}"/>
    <cellStyle name="Calculation 3 3 36 6" xfId="9004" xr:uid="{00000000-0005-0000-0000-00002E230000}"/>
    <cellStyle name="Calculation 3 3 37" xfId="9005" xr:uid="{00000000-0005-0000-0000-00002F230000}"/>
    <cellStyle name="Calculation 3 3 37 2" xfId="9006" xr:uid="{00000000-0005-0000-0000-000030230000}"/>
    <cellStyle name="Calculation 3 3 37 3" xfId="9007" xr:uid="{00000000-0005-0000-0000-000031230000}"/>
    <cellStyle name="Calculation 3 3 37 4" xfId="9008" xr:uid="{00000000-0005-0000-0000-000032230000}"/>
    <cellStyle name="Calculation 3 3 37 5" xfId="9009" xr:uid="{00000000-0005-0000-0000-000033230000}"/>
    <cellStyle name="Calculation 3 3 37 6" xfId="9010" xr:uid="{00000000-0005-0000-0000-000034230000}"/>
    <cellStyle name="Calculation 3 3 38" xfId="9011" xr:uid="{00000000-0005-0000-0000-000035230000}"/>
    <cellStyle name="Calculation 3 3 38 2" xfId="9012" xr:uid="{00000000-0005-0000-0000-000036230000}"/>
    <cellStyle name="Calculation 3 3 38 3" xfId="9013" xr:uid="{00000000-0005-0000-0000-000037230000}"/>
    <cellStyle name="Calculation 3 3 39" xfId="9014" xr:uid="{00000000-0005-0000-0000-000038230000}"/>
    <cellStyle name="Calculation 3 3 39 2" xfId="9015" xr:uid="{00000000-0005-0000-0000-000039230000}"/>
    <cellStyle name="Calculation 3 3 39 3" xfId="9016" xr:uid="{00000000-0005-0000-0000-00003A230000}"/>
    <cellStyle name="Calculation 3 3 4" xfId="9017" xr:uid="{00000000-0005-0000-0000-00003B230000}"/>
    <cellStyle name="Calculation 3 3 4 2" xfId="9018" xr:uid="{00000000-0005-0000-0000-00003C230000}"/>
    <cellStyle name="Calculation 3 3 4 2 2" xfId="9019" xr:uid="{00000000-0005-0000-0000-00003D230000}"/>
    <cellStyle name="Calculation 3 3 4 2 3" xfId="9020" xr:uid="{00000000-0005-0000-0000-00003E230000}"/>
    <cellStyle name="Calculation 3 3 4 2 4" xfId="9021" xr:uid="{00000000-0005-0000-0000-00003F230000}"/>
    <cellStyle name="Calculation 3 3 4 2 5" xfId="9022" xr:uid="{00000000-0005-0000-0000-000040230000}"/>
    <cellStyle name="Calculation 3 3 4 2 6" xfId="9023" xr:uid="{00000000-0005-0000-0000-000041230000}"/>
    <cellStyle name="Calculation 3 3 4 3" xfId="9024" xr:uid="{00000000-0005-0000-0000-000042230000}"/>
    <cellStyle name="Calculation 3 3 4 3 2" xfId="9025" xr:uid="{00000000-0005-0000-0000-000043230000}"/>
    <cellStyle name="Calculation 3 3 4 3 3" xfId="9026" xr:uid="{00000000-0005-0000-0000-000044230000}"/>
    <cellStyle name="Calculation 3 3 4 4" xfId="9027" xr:uid="{00000000-0005-0000-0000-000045230000}"/>
    <cellStyle name="Calculation 3 3 4 4 2" xfId="9028" xr:uid="{00000000-0005-0000-0000-000046230000}"/>
    <cellStyle name="Calculation 3 3 4 4 3" xfId="9029" xr:uid="{00000000-0005-0000-0000-000047230000}"/>
    <cellStyle name="Calculation 3 3 4 5" xfId="9030" xr:uid="{00000000-0005-0000-0000-000048230000}"/>
    <cellStyle name="Calculation 3 3 4 5 2" xfId="9031" xr:uid="{00000000-0005-0000-0000-000049230000}"/>
    <cellStyle name="Calculation 3 3 4 5 3" xfId="9032" xr:uid="{00000000-0005-0000-0000-00004A230000}"/>
    <cellStyle name="Calculation 3 3 4 6" xfId="9033" xr:uid="{00000000-0005-0000-0000-00004B230000}"/>
    <cellStyle name="Calculation 3 3 4 6 2" xfId="9034" xr:uid="{00000000-0005-0000-0000-00004C230000}"/>
    <cellStyle name="Calculation 3 3 4 6 3" xfId="9035" xr:uid="{00000000-0005-0000-0000-00004D230000}"/>
    <cellStyle name="Calculation 3 3 4 7" xfId="9036" xr:uid="{00000000-0005-0000-0000-00004E230000}"/>
    <cellStyle name="Calculation 3 3 4 8" xfId="9037" xr:uid="{00000000-0005-0000-0000-00004F230000}"/>
    <cellStyle name="Calculation 3 3 40" xfId="9038" xr:uid="{00000000-0005-0000-0000-000050230000}"/>
    <cellStyle name="Calculation 3 3 40 2" xfId="9039" xr:uid="{00000000-0005-0000-0000-000051230000}"/>
    <cellStyle name="Calculation 3 3 40 3" xfId="9040" xr:uid="{00000000-0005-0000-0000-000052230000}"/>
    <cellStyle name="Calculation 3 3 41" xfId="9041" xr:uid="{00000000-0005-0000-0000-000053230000}"/>
    <cellStyle name="Calculation 3 3 42" xfId="9042" xr:uid="{00000000-0005-0000-0000-000054230000}"/>
    <cellStyle name="Calculation 3 3 5" xfId="9043" xr:uid="{00000000-0005-0000-0000-000055230000}"/>
    <cellStyle name="Calculation 3 3 5 2" xfId="9044" xr:uid="{00000000-0005-0000-0000-000056230000}"/>
    <cellStyle name="Calculation 3 3 5 2 2" xfId="9045" xr:uid="{00000000-0005-0000-0000-000057230000}"/>
    <cellStyle name="Calculation 3 3 5 2 3" xfId="9046" xr:uid="{00000000-0005-0000-0000-000058230000}"/>
    <cellStyle name="Calculation 3 3 5 2 4" xfId="9047" xr:uid="{00000000-0005-0000-0000-000059230000}"/>
    <cellStyle name="Calculation 3 3 5 2 5" xfId="9048" xr:uid="{00000000-0005-0000-0000-00005A230000}"/>
    <cellStyle name="Calculation 3 3 5 2 6" xfId="9049" xr:uid="{00000000-0005-0000-0000-00005B230000}"/>
    <cellStyle name="Calculation 3 3 5 3" xfId="9050" xr:uid="{00000000-0005-0000-0000-00005C230000}"/>
    <cellStyle name="Calculation 3 3 5 3 2" xfId="9051" xr:uid="{00000000-0005-0000-0000-00005D230000}"/>
    <cellStyle name="Calculation 3 3 5 3 3" xfId="9052" xr:uid="{00000000-0005-0000-0000-00005E230000}"/>
    <cellStyle name="Calculation 3 3 5 4" xfId="9053" xr:uid="{00000000-0005-0000-0000-00005F230000}"/>
    <cellStyle name="Calculation 3 3 5 4 2" xfId="9054" xr:uid="{00000000-0005-0000-0000-000060230000}"/>
    <cellStyle name="Calculation 3 3 5 4 3" xfId="9055" xr:uid="{00000000-0005-0000-0000-000061230000}"/>
    <cellStyle name="Calculation 3 3 5 5" xfId="9056" xr:uid="{00000000-0005-0000-0000-000062230000}"/>
    <cellStyle name="Calculation 3 3 5 5 2" xfId="9057" xr:uid="{00000000-0005-0000-0000-000063230000}"/>
    <cellStyle name="Calculation 3 3 5 5 3" xfId="9058" xr:uid="{00000000-0005-0000-0000-000064230000}"/>
    <cellStyle name="Calculation 3 3 5 6" xfId="9059" xr:uid="{00000000-0005-0000-0000-000065230000}"/>
    <cellStyle name="Calculation 3 3 5 6 2" xfId="9060" xr:uid="{00000000-0005-0000-0000-000066230000}"/>
    <cellStyle name="Calculation 3 3 5 6 3" xfId="9061" xr:uid="{00000000-0005-0000-0000-000067230000}"/>
    <cellStyle name="Calculation 3 3 5 7" xfId="9062" xr:uid="{00000000-0005-0000-0000-000068230000}"/>
    <cellStyle name="Calculation 3 3 5 8" xfId="9063" xr:uid="{00000000-0005-0000-0000-000069230000}"/>
    <cellStyle name="Calculation 3 3 6" xfId="9064" xr:uid="{00000000-0005-0000-0000-00006A230000}"/>
    <cellStyle name="Calculation 3 3 6 2" xfId="9065" xr:uid="{00000000-0005-0000-0000-00006B230000}"/>
    <cellStyle name="Calculation 3 3 6 2 2" xfId="9066" xr:uid="{00000000-0005-0000-0000-00006C230000}"/>
    <cellStyle name="Calculation 3 3 6 2 3" xfId="9067" xr:uid="{00000000-0005-0000-0000-00006D230000}"/>
    <cellStyle name="Calculation 3 3 6 2 4" xfId="9068" xr:uid="{00000000-0005-0000-0000-00006E230000}"/>
    <cellStyle name="Calculation 3 3 6 2 5" xfId="9069" xr:uid="{00000000-0005-0000-0000-00006F230000}"/>
    <cellStyle name="Calculation 3 3 6 2 6" xfId="9070" xr:uid="{00000000-0005-0000-0000-000070230000}"/>
    <cellStyle name="Calculation 3 3 6 3" xfId="9071" xr:uid="{00000000-0005-0000-0000-000071230000}"/>
    <cellStyle name="Calculation 3 3 6 3 2" xfId="9072" xr:uid="{00000000-0005-0000-0000-000072230000}"/>
    <cellStyle name="Calculation 3 3 6 3 3" xfId="9073" xr:uid="{00000000-0005-0000-0000-000073230000}"/>
    <cellStyle name="Calculation 3 3 6 4" xfId="9074" xr:uid="{00000000-0005-0000-0000-000074230000}"/>
    <cellStyle name="Calculation 3 3 6 4 2" xfId="9075" xr:uid="{00000000-0005-0000-0000-000075230000}"/>
    <cellStyle name="Calculation 3 3 6 4 3" xfId="9076" xr:uid="{00000000-0005-0000-0000-000076230000}"/>
    <cellStyle name="Calculation 3 3 6 5" xfId="9077" xr:uid="{00000000-0005-0000-0000-000077230000}"/>
    <cellStyle name="Calculation 3 3 6 5 2" xfId="9078" xr:uid="{00000000-0005-0000-0000-000078230000}"/>
    <cellStyle name="Calculation 3 3 6 5 3" xfId="9079" xr:uid="{00000000-0005-0000-0000-000079230000}"/>
    <cellStyle name="Calculation 3 3 6 6" xfId="9080" xr:uid="{00000000-0005-0000-0000-00007A230000}"/>
    <cellStyle name="Calculation 3 3 6 6 2" xfId="9081" xr:uid="{00000000-0005-0000-0000-00007B230000}"/>
    <cellStyle name="Calculation 3 3 6 6 3" xfId="9082" xr:uid="{00000000-0005-0000-0000-00007C230000}"/>
    <cellStyle name="Calculation 3 3 6 7" xfId="9083" xr:uid="{00000000-0005-0000-0000-00007D230000}"/>
    <cellStyle name="Calculation 3 3 6 8" xfId="9084" xr:uid="{00000000-0005-0000-0000-00007E230000}"/>
    <cellStyle name="Calculation 3 3 7" xfId="9085" xr:uid="{00000000-0005-0000-0000-00007F230000}"/>
    <cellStyle name="Calculation 3 3 7 2" xfId="9086" xr:uid="{00000000-0005-0000-0000-000080230000}"/>
    <cellStyle name="Calculation 3 3 7 2 2" xfId="9087" xr:uid="{00000000-0005-0000-0000-000081230000}"/>
    <cellStyle name="Calculation 3 3 7 2 3" xfId="9088" xr:uid="{00000000-0005-0000-0000-000082230000}"/>
    <cellStyle name="Calculation 3 3 7 2 4" xfId="9089" xr:uid="{00000000-0005-0000-0000-000083230000}"/>
    <cellStyle name="Calculation 3 3 7 2 5" xfId="9090" xr:uid="{00000000-0005-0000-0000-000084230000}"/>
    <cellStyle name="Calculation 3 3 7 2 6" xfId="9091" xr:uid="{00000000-0005-0000-0000-000085230000}"/>
    <cellStyle name="Calculation 3 3 7 3" xfId="9092" xr:uid="{00000000-0005-0000-0000-000086230000}"/>
    <cellStyle name="Calculation 3 3 7 3 2" xfId="9093" xr:uid="{00000000-0005-0000-0000-000087230000}"/>
    <cellStyle name="Calculation 3 3 7 3 3" xfId="9094" xr:uid="{00000000-0005-0000-0000-000088230000}"/>
    <cellStyle name="Calculation 3 3 7 4" xfId="9095" xr:uid="{00000000-0005-0000-0000-000089230000}"/>
    <cellStyle name="Calculation 3 3 7 4 2" xfId="9096" xr:uid="{00000000-0005-0000-0000-00008A230000}"/>
    <cellStyle name="Calculation 3 3 7 4 3" xfId="9097" xr:uid="{00000000-0005-0000-0000-00008B230000}"/>
    <cellStyle name="Calculation 3 3 7 5" xfId="9098" xr:uid="{00000000-0005-0000-0000-00008C230000}"/>
    <cellStyle name="Calculation 3 3 7 5 2" xfId="9099" xr:uid="{00000000-0005-0000-0000-00008D230000}"/>
    <cellStyle name="Calculation 3 3 7 5 3" xfId="9100" xr:uid="{00000000-0005-0000-0000-00008E230000}"/>
    <cellStyle name="Calculation 3 3 7 6" xfId="9101" xr:uid="{00000000-0005-0000-0000-00008F230000}"/>
    <cellStyle name="Calculation 3 3 7 6 2" xfId="9102" xr:uid="{00000000-0005-0000-0000-000090230000}"/>
    <cellStyle name="Calculation 3 3 7 6 3" xfId="9103" xr:uid="{00000000-0005-0000-0000-000091230000}"/>
    <cellStyle name="Calculation 3 3 7 7" xfId="9104" xr:uid="{00000000-0005-0000-0000-000092230000}"/>
    <cellStyle name="Calculation 3 3 7 8" xfId="9105" xr:uid="{00000000-0005-0000-0000-000093230000}"/>
    <cellStyle name="Calculation 3 3 8" xfId="9106" xr:uid="{00000000-0005-0000-0000-000094230000}"/>
    <cellStyle name="Calculation 3 3 8 2" xfId="9107" xr:uid="{00000000-0005-0000-0000-000095230000}"/>
    <cellStyle name="Calculation 3 3 8 2 2" xfId="9108" xr:uid="{00000000-0005-0000-0000-000096230000}"/>
    <cellStyle name="Calculation 3 3 8 2 3" xfId="9109" xr:uid="{00000000-0005-0000-0000-000097230000}"/>
    <cellStyle name="Calculation 3 3 8 2 4" xfId="9110" xr:uid="{00000000-0005-0000-0000-000098230000}"/>
    <cellStyle name="Calculation 3 3 8 2 5" xfId="9111" xr:uid="{00000000-0005-0000-0000-000099230000}"/>
    <cellStyle name="Calculation 3 3 8 2 6" xfId="9112" xr:uid="{00000000-0005-0000-0000-00009A230000}"/>
    <cellStyle name="Calculation 3 3 8 3" xfId="9113" xr:uid="{00000000-0005-0000-0000-00009B230000}"/>
    <cellStyle name="Calculation 3 3 8 3 2" xfId="9114" xr:uid="{00000000-0005-0000-0000-00009C230000}"/>
    <cellStyle name="Calculation 3 3 8 3 3" xfId="9115" xr:uid="{00000000-0005-0000-0000-00009D230000}"/>
    <cellStyle name="Calculation 3 3 8 4" xfId="9116" xr:uid="{00000000-0005-0000-0000-00009E230000}"/>
    <cellStyle name="Calculation 3 3 8 4 2" xfId="9117" xr:uid="{00000000-0005-0000-0000-00009F230000}"/>
    <cellStyle name="Calculation 3 3 8 4 3" xfId="9118" xr:uid="{00000000-0005-0000-0000-0000A0230000}"/>
    <cellStyle name="Calculation 3 3 8 5" xfId="9119" xr:uid="{00000000-0005-0000-0000-0000A1230000}"/>
    <cellStyle name="Calculation 3 3 8 5 2" xfId="9120" xr:uid="{00000000-0005-0000-0000-0000A2230000}"/>
    <cellStyle name="Calculation 3 3 8 5 3" xfId="9121" xr:uid="{00000000-0005-0000-0000-0000A3230000}"/>
    <cellStyle name="Calculation 3 3 8 6" xfId="9122" xr:uid="{00000000-0005-0000-0000-0000A4230000}"/>
    <cellStyle name="Calculation 3 3 8 6 2" xfId="9123" xr:uid="{00000000-0005-0000-0000-0000A5230000}"/>
    <cellStyle name="Calculation 3 3 8 6 3" xfId="9124" xr:uid="{00000000-0005-0000-0000-0000A6230000}"/>
    <cellStyle name="Calculation 3 3 8 7" xfId="9125" xr:uid="{00000000-0005-0000-0000-0000A7230000}"/>
    <cellStyle name="Calculation 3 3 8 8" xfId="9126" xr:uid="{00000000-0005-0000-0000-0000A8230000}"/>
    <cellStyle name="Calculation 3 3 9" xfId="9127" xr:uid="{00000000-0005-0000-0000-0000A9230000}"/>
    <cellStyle name="Calculation 3 3 9 2" xfId="9128" xr:uid="{00000000-0005-0000-0000-0000AA230000}"/>
    <cellStyle name="Calculation 3 3 9 2 2" xfId="9129" xr:uid="{00000000-0005-0000-0000-0000AB230000}"/>
    <cellStyle name="Calculation 3 3 9 2 3" xfId="9130" xr:uid="{00000000-0005-0000-0000-0000AC230000}"/>
    <cellStyle name="Calculation 3 3 9 2 4" xfId="9131" xr:uid="{00000000-0005-0000-0000-0000AD230000}"/>
    <cellStyle name="Calculation 3 3 9 2 5" xfId="9132" xr:uid="{00000000-0005-0000-0000-0000AE230000}"/>
    <cellStyle name="Calculation 3 3 9 2 6" xfId="9133" xr:uid="{00000000-0005-0000-0000-0000AF230000}"/>
    <cellStyle name="Calculation 3 3 9 3" xfId="9134" xr:uid="{00000000-0005-0000-0000-0000B0230000}"/>
    <cellStyle name="Calculation 3 3 9 3 2" xfId="9135" xr:uid="{00000000-0005-0000-0000-0000B1230000}"/>
    <cellStyle name="Calculation 3 3 9 3 3" xfId="9136" xr:uid="{00000000-0005-0000-0000-0000B2230000}"/>
    <cellStyle name="Calculation 3 3 9 4" xfId="9137" xr:uid="{00000000-0005-0000-0000-0000B3230000}"/>
    <cellStyle name="Calculation 3 3 9 4 2" xfId="9138" xr:uid="{00000000-0005-0000-0000-0000B4230000}"/>
    <cellStyle name="Calculation 3 3 9 4 3" xfId="9139" xr:uid="{00000000-0005-0000-0000-0000B5230000}"/>
    <cellStyle name="Calculation 3 3 9 5" xfId="9140" xr:uid="{00000000-0005-0000-0000-0000B6230000}"/>
    <cellStyle name="Calculation 3 3 9 5 2" xfId="9141" xr:uid="{00000000-0005-0000-0000-0000B7230000}"/>
    <cellStyle name="Calculation 3 3 9 5 3" xfId="9142" xr:uid="{00000000-0005-0000-0000-0000B8230000}"/>
    <cellStyle name="Calculation 3 3 9 6" xfId="9143" xr:uid="{00000000-0005-0000-0000-0000B9230000}"/>
    <cellStyle name="Calculation 3 3 9 6 2" xfId="9144" xr:uid="{00000000-0005-0000-0000-0000BA230000}"/>
    <cellStyle name="Calculation 3 3 9 6 3" xfId="9145" xr:uid="{00000000-0005-0000-0000-0000BB230000}"/>
    <cellStyle name="Calculation 3 3 9 7" xfId="9146" xr:uid="{00000000-0005-0000-0000-0000BC230000}"/>
    <cellStyle name="Calculation 3 3 9 8" xfId="9147" xr:uid="{00000000-0005-0000-0000-0000BD230000}"/>
    <cellStyle name="Calculation 3 30" xfId="9148" xr:uid="{00000000-0005-0000-0000-0000BE230000}"/>
    <cellStyle name="Calculation 3 30 2" xfId="9149" xr:uid="{00000000-0005-0000-0000-0000BF230000}"/>
    <cellStyle name="Calculation 3 30 2 2" xfId="9150" xr:uid="{00000000-0005-0000-0000-0000C0230000}"/>
    <cellStyle name="Calculation 3 30 2 3" xfId="9151" xr:uid="{00000000-0005-0000-0000-0000C1230000}"/>
    <cellStyle name="Calculation 3 30 2 4" xfId="9152" xr:uid="{00000000-0005-0000-0000-0000C2230000}"/>
    <cellStyle name="Calculation 3 30 2 5" xfId="9153" xr:uid="{00000000-0005-0000-0000-0000C3230000}"/>
    <cellStyle name="Calculation 3 30 2 6" xfId="9154" xr:uid="{00000000-0005-0000-0000-0000C4230000}"/>
    <cellStyle name="Calculation 3 30 3" xfId="9155" xr:uid="{00000000-0005-0000-0000-0000C5230000}"/>
    <cellStyle name="Calculation 3 30 3 2" xfId="9156" xr:uid="{00000000-0005-0000-0000-0000C6230000}"/>
    <cellStyle name="Calculation 3 30 3 3" xfId="9157" xr:uid="{00000000-0005-0000-0000-0000C7230000}"/>
    <cellStyle name="Calculation 3 30 4" xfId="9158" xr:uid="{00000000-0005-0000-0000-0000C8230000}"/>
    <cellStyle name="Calculation 3 30 4 2" xfId="9159" xr:uid="{00000000-0005-0000-0000-0000C9230000}"/>
    <cellStyle name="Calculation 3 30 4 3" xfId="9160" xr:uid="{00000000-0005-0000-0000-0000CA230000}"/>
    <cellStyle name="Calculation 3 30 5" xfId="9161" xr:uid="{00000000-0005-0000-0000-0000CB230000}"/>
    <cellStyle name="Calculation 3 30 5 2" xfId="9162" xr:uid="{00000000-0005-0000-0000-0000CC230000}"/>
    <cellStyle name="Calculation 3 30 5 3" xfId="9163" xr:uid="{00000000-0005-0000-0000-0000CD230000}"/>
    <cellStyle name="Calculation 3 30 6" xfId="9164" xr:uid="{00000000-0005-0000-0000-0000CE230000}"/>
    <cellStyle name="Calculation 3 30 6 2" xfId="9165" xr:uid="{00000000-0005-0000-0000-0000CF230000}"/>
    <cellStyle name="Calculation 3 30 6 3" xfId="9166" xr:uid="{00000000-0005-0000-0000-0000D0230000}"/>
    <cellStyle name="Calculation 3 30 7" xfId="9167" xr:uid="{00000000-0005-0000-0000-0000D1230000}"/>
    <cellStyle name="Calculation 3 30 8" xfId="9168" xr:uid="{00000000-0005-0000-0000-0000D2230000}"/>
    <cellStyle name="Calculation 3 31" xfId="9169" xr:uid="{00000000-0005-0000-0000-0000D3230000}"/>
    <cellStyle name="Calculation 3 31 2" xfId="9170" xr:uid="{00000000-0005-0000-0000-0000D4230000}"/>
    <cellStyle name="Calculation 3 31 2 2" xfId="9171" xr:uid="{00000000-0005-0000-0000-0000D5230000}"/>
    <cellStyle name="Calculation 3 31 2 3" xfId="9172" xr:uid="{00000000-0005-0000-0000-0000D6230000}"/>
    <cellStyle name="Calculation 3 31 2 4" xfId="9173" xr:uid="{00000000-0005-0000-0000-0000D7230000}"/>
    <cellStyle name="Calculation 3 31 2 5" xfId="9174" xr:uid="{00000000-0005-0000-0000-0000D8230000}"/>
    <cellStyle name="Calculation 3 31 2 6" xfId="9175" xr:uid="{00000000-0005-0000-0000-0000D9230000}"/>
    <cellStyle name="Calculation 3 31 3" xfId="9176" xr:uid="{00000000-0005-0000-0000-0000DA230000}"/>
    <cellStyle name="Calculation 3 31 3 2" xfId="9177" xr:uid="{00000000-0005-0000-0000-0000DB230000}"/>
    <cellStyle name="Calculation 3 31 3 3" xfId="9178" xr:uid="{00000000-0005-0000-0000-0000DC230000}"/>
    <cellStyle name="Calculation 3 31 4" xfId="9179" xr:uid="{00000000-0005-0000-0000-0000DD230000}"/>
    <cellStyle name="Calculation 3 31 4 2" xfId="9180" xr:uid="{00000000-0005-0000-0000-0000DE230000}"/>
    <cellStyle name="Calculation 3 31 4 3" xfId="9181" xr:uid="{00000000-0005-0000-0000-0000DF230000}"/>
    <cellStyle name="Calculation 3 31 5" xfId="9182" xr:uid="{00000000-0005-0000-0000-0000E0230000}"/>
    <cellStyle name="Calculation 3 31 5 2" xfId="9183" xr:uid="{00000000-0005-0000-0000-0000E1230000}"/>
    <cellStyle name="Calculation 3 31 5 3" xfId="9184" xr:uid="{00000000-0005-0000-0000-0000E2230000}"/>
    <cellStyle name="Calculation 3 31 6" xfId="9185" xr:uid="{00000000-0005-0000-0000-0000E3230000}"/>
    <cellStyle name="Calculation 3 31 6 2" xfId="9186" xr:uid="{00000000-0005-0000-0000-0000E4230000}"/>
    <cellStyle name="Calculation 3 31 6 3" xfId="9187" xr:uid="{00000000-0005-0000-0000-0000E5230000}"/>
    <cellStyle name="Calculation 3 31 7" xfId="9188" xr:uid="{00000000-0005-0000-0000-0000E6230000}"/>
    <cellStyle name="Calculation 3 31 8" xfId="9189" xr:uid="{00000000-0005-0000-0000-0000E7230000}"/>
    <cellStyle name="Calculation 3 32" xfId="9190" xr:uid="{00000000-0005-0000-0000-0000E8230000}"/>
    <cellStyle name="Calculation 3 32 2" xfId="9191" xr:uid="{00000000-0005-0000-0000-0000E9230000}"/>
    <cellStyle name="Calculation 3 32 2 2" xfId="9192" xr:uid="{00000000-0005-0000-0000-0000EA230000}"/>
    <cellStyle name="Calculation 3 32 2 3" xfId="9193" xr:uid="{00000000-0005-0000-0000-0000EB230000}"/>
    <cellStyle name="Calculation 3 32 2 4" xfId="9194" xr:uid="{00000000-0005-0000-0000-0000EC230000}"/>
    <cellStyle name="Calculation 3 32 2 5" xfId="9195" xr:uid="{00000000-0005-0000-0000-0000ED230000}"/>
    <cellStyle name="Calculation 3 32 2 6" xfId="9196" xr:uid="{00000000-0005-0000-0000-0000EE230000}"/>
    <cellStyle name="Calculation 3 32 3" xfId="9197" xr:uid="{00000000-0005-0000-0000-0000EF230000}"/>
    <cellStyle name="Calculation 3 32 3 2" xfId="9198" xr:uid="{00000000-0005-0000-0000-0000F0230000}"/>
    <cellStyle name="Calculation 3 32 3 3" xfId="9199" xr:uid="{00000000-0005-0000-0000-0000F1230000}"/>
    <cellStyle name="Calculation 3 32 4" xfId="9200" xr:uid="{00000000-0005-0000-0000-0000F2230000}"/>
    <cellStyle name="Calculation 3 32 4 2" xfId="9201" xr:uid="{00000000-0005-0000-0000-0000F3230000}"/>
    <cellStyle name="Calculation 3 32 4 3" xfId="9202" xr:uid="{00000000-0005-0000-0000-0000F4230000}"/>
    <cellStyle name="Calculation 3 32 5" xfId="9203" xr:uid="{00000000-0005-0000-0000-0000F5230000}"/>
    <cellStyle name="Calculation 3 32 5 2" xfId="9204" xr:uid="{00000000-0005-0000-0000-0000F6230000}"/>
    <cellStyle name="Calculation 3 32 5 3" xfId="9205" xr:uid="{00000000-0005-0000-0000-0000F7230000}"/>
    <cellStyle name="Calculation 3 32 6" xfId="9206" xr:uid="{00000000-0005-0000-0000-0000F8230000}"/>
    <cellStyle name="Calculation 3 32 6 2" xfId="9207" xr:uid="{00000000-0005-0000-0000-0000F9230000}"/>
    <cellStyle name="Calculation 3 32 6 3" xfId="9208" xr:uid="{00000000-0005-0000-0000-0000FA230000}"/>
    <cellStyle name="Calculation 3 32 7" xfId="9209" xr:uid="{00000000-0005-0000-0000-0000FB230000}"/>
    <cellStyle name="Calculation 3 32 8" xfId="9210" xr:uid="{00000000-0005-0000-0000-0000FC230000}"/>
    <cellStyle name="Calculation 3 33" xfId="9211" xr:uid="{00000000-0005-0000-0000-0000FD230000}"/>
    <cellStyle name="Calculation 3 33 2" xfId="9212" xr:uid="{00000000-0005-0000-0000-0000FE230000}"/>
    <cellStyle name="Calculation 3 33 2 2" xfId="9213" xr:uid="{00000000-0005-0000-0000-0000FF230000}"/>
    <cellStyle name="Calculation 3 33 2 3" xfId="9214" xr:uid="{00000000-0005-0000-0000-000000240000}"/>
    <cellStyle name="Calculation 3 33 2 4" xfId="9215" xr:uid="{00000000-0005-0000-0000-000001240000}"/>
    <cellStyle name="Calculation 3 33 2 5" xfId="9216" xr:uid="{00000000-0005-0000-0000-000002240000}"/>
    <cellStyle name="Calculation 3 33 2 6" xfId="9217" xr:uid="{00000000-0005-0000-0000-000003240000}"/>
    <cellStyle name="Calculation 3 33 3" xfId="9218" xr:uid="{00000000-0005-0000-0000-000004240000}"/>
    <cellStyle name="Calculation 3 33 3 2" xfId="9219" xr:uid="{00000000-0005-0000-0000-000005240000}"/>
    <cellStyle name="Calculation 3 33 3 3" xfId="9220" xr:uid="{00000000-0005-0000-0000-000006240000}"/>
    <cellStyle name="Calculation 3 33 4" xfId="9221" xr:uid="{00000000-0005-0000-0000-000007240000}"/>
    <cellStyle name="Calculation 3 33 4 2" xfId="9222" xr:uid="{00000000-0005-0000-0000-000008240000}"/>
    <cellStyle name="Calculation 3 33 4 3" xfId="9223" xr:uid="{00000000-0005-0000-0000-000009240000}"/>
    <cellStyle name="Calculation 3 33 5" xfId="9224" xr:uid="{00000000-0005-0000-0000-00000A240000}"/>
    <cellStyle name="Calculation 3 33 5 2" xfId="9225" xr:uid="{00000000-0005-0000-0000-00000B240000}"/>
    <cellStyle name="Calculation 3 33 5 3" xfId="9226" xr:uid="{00000000-0005-0000-0000-00000C240000}"/>
    <cellStyle name="Calculation 3 33 6" xfId="9227" xr:uid="{00000000-0005-0000-0000-00000D240000}"/>
    <cellStyle name="Calculation 3 33 6 2" xfId="9228" xr:uid="{00000000-0005-0000-0000-00000E240000}"/>
    <cellStyle name="Calculation 3 33 6 3" xfId="9229" xr:uid="{00000000-0005-0000-0000-00000F240000}"/>
    <cellStyle name="Calculation 3 33 7" xfId="9230" xr:uid="{00000000-0005-0000-0000-000010240000}"/>
    <cellStyle name="Calculation 3 33 8" xfId="9231" xr:uid="{00000000-0005-0000-0000-000011240000}"/>
    <cellStyle name="Calculation 3 34" xfId="9232" xr:uid="{00000000-0005-0000-0000-000012240000}"/>
    <cellStyle name="Calculation 3 34 2" xfId="9233" xr:uid="{00000000-0005-0000-0000-000013240000}"/>
    <cellStyle name="Calculation 3 34 2 2" xfId="9234" xr:uid="{00000000-0005-0000-0000-000014240000}"/>
    <cellStyle name="Calculation 3 34 2 3" xfId="9235" xr:uid="{00000000-0005-0000-0000-000015240000}"/>
    <cellStyle name="Calculation 3 34 2 4" xfId="9236" xr:uid="{00000000-0005-0000-0000-000016240000}"/>
    <cellStyle name="Calculation 3 34 2 5" xfId="9237" xr:uid="{00000000-0005-0000-0000-000017240000}"/>
    <cellStyle name="Calculation 3 34 2 6" xfId="9238" xr:uid="{00000000-0005-0000-0000-000018240000}"/>
    <cellStyle name="Calculation 3 34 3" xfId="9239" xr:uid="{00000000-0005-0000-0000-000019240000}"/>
    <cellStyle name="Calculation 3 34 3 2" xfId="9240" xr:uid="{00000000-0005-0000-0000-00001A240000}"/>
    <cellStyle name="Calculation 3 34 3 3" xfId="9241" xr:uid="{00000000-0005-0000-0000-00001B240000}"/>
    <cellStyle name="Calculation 3 34 4" xfId="9242" xr:uid="{00000000-0005-0000-0000-00001C240000}"/>
    <cellStyle name="Calculation 3 34 4 2" xfId="9243" xr:uid="{00000000-0005-0000-0000-00001D240000}"/>
    <cellStyle name="Calculation 3 34 4 3" xfId="9244" xr:uid="{00000000-0005-0000-0000-00001E240000}"/>
    <cellStyle name="Calculation 3 34 5" xfId="9245" xr:uid="{00000000-0005-0000-0000-00001F240000}"/>
    <cellStyle name="Calculation 3 34 5 2" xfId="9246" xr:uid="{00000000-0005-0000-0000-000020240000}"/>
    <cellStyle name="Calculation 3 34 5 3" xfId="9247" xr:uid="{00000000-0005-0000-0000-000021240000}"/>
    <cellStyle name="Calculation 3 34 6" xfId="9248" xr:uid="{00000000-0005-0000-0000-000022240000}"/>
    <cellStyle name="Calculation 3 34 6 2" xfId="9249" xr:uid="{00000000-0005-0000-0000-000023240000}"/>
    <cellStyle name="Calculation 3 34 6 3" xfId="9250" xr:uid="{00000000-0005-0000-0000-000024240000}"/>
    <cellStyle name="Calculation 3 34 7" xfId="9251" xr:uid="{00000000-0005-0000-0000-000025240000}"/>
    <cellStyle name="Calculation 3 34 8" xfId="9252" xr:uid="{00000000-0005-0000-0000-000026240000}"/>
    <cellStyle name="Calculation 3 35" xfId="9253" xr:uid="{00000000-0005-0000-0000-000027240000}"/>
    <cellStyle name="Calculation 3 35 2" xfId="9254" xr:uid="{00000000-0005-0000-0000-000028240000}"/>
    <cellStyle name="Calculation 3 35 2 2" xfId="9255" xr:uid="{00000000-0005-0000-0000-000029240000}"/>
    <cellStyle name="Calculation 3 35 2 3" xfId="9256" xr:uid="{00000000-0005-0000-0000-00002A240000}"/>
    <cellStyle name="Calculation 3 35 2 4" xfId="9257" xr:uid="{00000000-0005-0000-0000-00002B240000}"/>
    <cellStyle name="Calculation 3 35 2 5" xfId="9258" xr:uid="{00000000-0005-0000-0000-00002C240000}"/>
    <cellStyle name="Calculation 3 35 2 6" xfId="9259" xr:uid="{00000000-0005-0000-0000-00002D240000}"/>
    <cellStyle name="Calculation 3 35 3" xfId="9260" xr:uid="{00000000-0005-0000-0000-00002E240000}"/>
    <cellStyle name="Calculation 3 35 3 2" xfId="9261" xr:uid="{00000000-0005-0000-0000-00002F240000}"/>
    <cellStyle name="Calculation 3 35 3 3" xfId="9262" xr:uid="{00000000-0005-0000-0000-000030240000}"/>
    <cellStyle name="Calculation 3 35 4" xfId="9263" xr:uid="{00000000-0005-0000-0000-000031240000}"/>
    <cellStyle name="Calculation 3 35 4 2" xfId="9264" xr:uid="{00000000-0005-0000-0000-000032240000}"/>
    <cellStyle name="Calculation 3 35 4 3" xfId="9265" xr:uid="{00000000-0005-0000-0000-000033240000}"/>
    <cellStyle name="Calculation 3 35 5" xfId="9266" xr:uid="{00000000-0005-0000-0000-000034240000}"/>
    <cellStyle name="Calculation 3 35 5 2" xfId="9267" xr:uid="{00000000-0005-0000-0000-000035240000}"/>
    <cellStyle name="Calculation 3 35 5 3" xfId="9268" xr:uid="{00000000-0005-0000-0000-000036240000}"/>
    <cellStyle name="Calculation 3 35 6" xfId="9269" xr:uid="{00000000-0005-0000-0000-000037240000}"/>
    <cellStyle name="Calculation 3 35 6 2" xfId="9270" xr:uid="{00000000-0005-0000-0000-000038240000}"/>
    <cellStyle name="Calculation 3 35 6 3" xfId="9271" xr:uid="{00000000-0005-0000-0000-000039240000}"/>
    <cellStyle name="Calculation 3 35 7" xfId="9272" xr:uid="{00000000-0005-0000-0000-00003A240000}"/>
    <cellStyle name="Calculation 3 35 8" xfId="9273" xr:uid="{00000000-0005-0000-0000-00003B240000}"/>
    <cellStyle name="Calculation 3 36" xfId="9274" xr:uid="{00000000-0005-0000-0000-00003C240000}"/>
    <cellStyle name="Calculation 3 36 2" xfId="9275" xr:uid="{00000000-0005-0000-0000-00003D240000}"/>
    <cellStyle name="Calculation 3 36 2 2" xfId="9276" xr:uid="{00000000-0005-0000-0000-00003E240000}"/>
    <cellStyle name="Calculation 3 36 2 3" xfId="9277" xr:uid="{00000000-0005-0000-0000-00003F240000}"/>
    <cellStyle name="Calculation 3 36 2 4" xfId="9278" xr:uid="{00000000-0005-0000-0000-000040240000}"/>
    <cellStyle name="Calculation 3 36 2 5" xfId="9279" xr:uid="{00000000-0005-0000-0000-000041240000}"/>
    <cellStyle name="Calculation 3 36 2 6" xfId="9280" xr:uid="{00000000-0005-0000-0000-000042240000}"/>
    <cellStyle name="Calculation 3 36 3" xfId="9281" xr:uid="{00000000-0005-0000-0000-000043240000}"/>
    <cellStyle name="Calculation 3 36 3 2" xfId="9282" xr:uid="{00000000-0005-0000-0000-000044240000}"/>
    <cellStyle name="Calculation 3 36 3 3" xfId="9283" xr:uid="{00000000-0005-0000-0000-000045240000}"/>
    <cellStyle name="Calculation 3 36 4" xfId="9284" xr:uid="{00000000-0005-0000-0000-000046240000}"/>
    <cellStyle name="Calculation 3 36 4 2" xfId="9285" xr:uid="{00000000-0005-0000-0000-000047240000}"/>
    <cellStyle name="Calculation 3 36 4 3" xfId="9286" xr:uid="{00000000-0005-0000-0000-000048240000}"/>
    <cellStyle name="Calculation 3 36 5" xfId="9287" xr:uid="{00000000-0005-0000-0000-000049240000}"/>
    <cellStyle name="Calculation 3 36 5 2" xfId="9288" xr:uid="{00000000-0005-0000-0000-00004A240000}"/>
    <cellStyle name="Calculation 3 36 5 3" xfId="9289" xr:uid="{00000000-0005-0000-0000-00004B240000}"/>
    <cellStyle name="Calculation 3 36 6" xfId="9290" xr:uid="{00000000-0005-0000-0000-00004C240000}"/>
    <cellStyle name="Calculation 3 36 6 2" xfId="9291" xr:uid="{00000000-0005-0000-0000-00004D240000}"/>
    <cellStyle name="Calculation 3 36 6 3" xfId="9292" xr:uid="{00000000-0005-0000-0000-00004E240000}"/>
    <cellStyle name="Calculation 3 36 7" xfId="9293" xr:uid="{00000000-0005-0000-0000-00004F240000}"/>
    <cellStyle name="Calculation 3 36 8" xfId="9294" xr:uid="{00000000-0005-0000-0000-000050240000}"/>
    <cellStyle name="Calculation 3 37" xfId="9295" xr:uid="{00000000-0005-0000-0000-000051240000}"/>
    <cellStyle name="Calculation 3 37 2" xfId="9296" xr:uid="{00000000-0005-0000-0000-000052240000}"/>
    <cellStyle name="Calculation 3 37 2 2" xfId="9297" xr:uid="{00000000-0005-0000-0000-000053240000}"/>
    <cellStyle name="Calculation 3 37 2 3" xfId="9298" xr:uid="{00000000-0005-0000-0000-000054240000}"/>
    <cellStyle name="Calculation 3 37 2 4" xfId="9299" xr:uid="{00000000-0005-0000-0000-000055240000}"/>
    <cellStyle name="Calculation 3 37 2 5" xfId="9300" xr:uid="{00000000-0005-0000-0000-000056240000}"/>
    <cellStyle name="Calculation 3 37 2 6" xfId="9301" xr:uid="{00000000-0005-0000-0000-000057240000}"/>
    <cellStyle name="Calculation 3 37 3" xfId="9302" xr:uid="{00000000-0005-0000-0000-000058240000}"/>
    <cellStyle name="Calculation 3 37 3 2" xfId="9303" xr:uid="{00000000-0005-0000-0000-000059240000}"/>
    <cellStyle name="Calculation 3 37 3 3" xfId="9304" xr:uid="{00000000-0005-0000-0000-00005A240000}"/>
    <cellStyle name="Calculation 3 37 4" xfId="9305" xr:uid="{00000000-0005-0000-0000-00005B240000}"/>
    <cellStyle name="Calculation 3 37 4 2" xfId="9306" xr:uid="{00000000-0005-0000-0000-00005C240000}"/>
    <cellStyle name="Calculation 3 37 4 3" xfId="9307" xr:uid="{00000000-0005-0000-0000-00005D240000}"/>
    <cellStyle name="Calculation 3 37 5" xfId="9308" xr:uid="{00000000-0005-0000-0000-00005E240000}"/>
    <cellStyle name="Calculation 3 37 5 2" xfId="9309" xr:uid="{00000000-0005-0000-0000-00005F240000}"/>
    <cellStyle name="Calculation 3 37 5 3" xfId="9310" xr:uid="{00000000-0005-0000-0000-000060240000}"/>
    <cellStyle name="Calculation 3 37 6" xfId="9311" xr:uid="{00000000-0005-0000-0000-000061240000}"/>
    <cellStyle name="Calculation 3 37 6 2" xfId="9312" xr:uid="{00000000-0005-0000-0000-000062240000}"/>
    <cellStyle name="Calculation 3 37 6 3" xfId="9313" xr:uid="{00000000-0005-0000-0000-000063240000}"/>
    <cellStyle name="Calculation 3 37 7" xfId="9314" xr:uid="{00000000-0005-0000-0000-000064240000}"/>
    <cellStyle name="Calculation 3 37 8" xfId="9315" xr:uid="{00000000-0005-0000-0000-000065240000}"/>
    <cellStyle name="Calculation 3 38" xfId="9316" xr:uid="{00000000-0005-0000-0000-000066240000}"/>
    <cellStyle name="Calculation 3 38 2" xfId="9317" xr:uid="{00000000-0005-0000-0000-000067240000}"/>
    <cellStyle name="Calculation 3 38 2 2" xfId="9318" xr:uid="{00000000-0005-0000-0000-000068240000}"/>
    <cellStyle name="Calculation 3 38 2 3" xfId="9319" xr:uid="{00000000-0005-0000-0000-000069240000}"/>
    <cellStyle name="Calculation 3 38 2 4" xfId="9320" xr:uid="{00000000-0005-0000-0000-00006A240000}"/>
    <cellStyle name="Calculation 3 38 2 5" xfId="9321" xr:uid="{00000000-0005-0000-0000-00006B240000}"/>
    <cellStyle name="Calculation 3 38 2 6" xfId="9322" xr:uid="{00000000-0005-0000-0000-00006C240000}"/>
    <cellStyle name="Calculation 3 38 3" xfId="9323" xr:uid="{00000000-0005-0000-0000-00006D240000}"/>
    <cellStyle name="Calculation 3 38 3 2" xfId="9324" xr:uid="{00000000-0005-0000-0000-00006E240000}"/>
    <cellStyle name="Calculation 3 38 3 3" xfId="9325" xr:uid="{00000000-0005-0000-0000-00006F240000}"/>
    <cellStyle name="Calculation 3 38 4" xfId="9326" xr:uid="{00000000-0005-0000-0000-000070240000}"/>
    <cellStyle name="Calculation 3 38 4 2" xfId="9327" xr:uid="{00000000-0005-0000-0000-000071240000}"/>
    <cellStyle name="Calculation 3 38 4 3" xfId="9328" xr:uid="{00000000-0005-0000-0000-000072240000}"/>
    <cellStyle name="Calculation 3 38 5" xfId="9329" xr:uid="{00000000-0005-0000-0000-000073240000}"/>
    <cellStyle name="Calculation 3 38 5 2" xfId="9330" xr:uid="{00000000-0005-0000-0000-000074240000}"/>
    <cellStyle name="Calculation 3 38 5 3" xfId="9331" xr:uid="{00000000-0005-0000-0000-000075240000}"/>
    <cellStyle name="Calculation 3 38 6" xfId="9332" xr:uid="{00000000-0005-0000-0000-000076240000}"/>
    <cellStyle name="Calculation 3 38 6 2" xfId="9333" xr:uid="{00000000-0005-0000-0000-000077240000}"/>
    <cellStyle name="Calculation 3 38 6 3" xfId="9334" xr:uid="{00000000-0005-0000-0000-000078240000}"/>
    <cellStyle name="Calculation 3 38 7" xfId="9335" xr:uid="{00000000-0005-0000-0000-000079240000}"/>
    <cellStyle name="Calculation 3 38 8" xfId="9336" xr:uid="{00000000-0005-0000-0000-00007A240000}"/>
    <cellStyle name="Calculation 3 39" xfId="9337" xr:uid="{00000000-0005-0000-0000-00007B240000}"/>
    <cellStyle name="Calculation 3 39 2" xfId="9338" xr:uid="{00000000-0005-0000-0000-00007C240000}"/>
    <cellStyle name="Calculation 3 39 3" xfId="9339" xr:uid="{00000000-0005-0000-0000-00007D240000}"/>
    <cellStyle name="Calculation 3 39 4" xfId="9340" xr:uid="{00000000-0005-0000-0000-00007E240000}"/>
    <cellStyle name="Calculation 3 39 5" xfId="9341" xr:uid="{00000000-0005-0000-0000-00007F240000}"/>
    <cellStyle name="Calculation 3 39 6" xfId="9342" xr:uid="{00000000-0005-0000-0000-000080240000}"/>
    <cellStyle name="Calculation 3 4" xfId="9343" xr:uid="{00000000-0005-0000-0000-000081240000}"/>
    <cellStyle name="Calculation 3 4 10" xfId="9344" xr:uid="{00000000-0005-0000-0000-000082240000}"/>
    <cellStyle name="Calculation 3 4 10 2" xfId="9345" xr:uid="{00000000-0005-0000-0000-000083240000}"/>
    <cellStyle name="Calculation 3 4 10 2 2" xfId="9346" xr:uid="{00000000-0005-0000-0000-000084240000}"/>
    <cellStyle name="Calculation 3 4 10 2 3" xfId="9347" xr:uid="{00000000-0005-0000-0000-000085240000}"/>
    <cellStyle name="Calculation 3 4 10 2 4" xfId="9348" xr:uid="{00000000-0005-0000-0000-000086240000}"/>
    <cellStyle name="Calculation 3 4 10 2 5" xfId="9349" xr:uid="{00000000-0005-0000-0000-000087240000}"/>
    <cellStyle name="Calculation 3 4 10 2 6" xfId="9350" xr:uid="{00000000-0005-0000-0000-000088240000}"/>
    <cellStyle name="Calculation 3 4 10 3" xfId="9351" xr:uid="{00000000-0005-0000-0000-000089240000}"/>
    <cellStyle name="Calculation 3 4 10 3 2" xfId="9352" xr:uid="{00000000-0005-0000-0000-00008A240000}"/>
    <cellStyle name="Calculation 3 4 10 3 3" xfId="9353" xr:uid="{00000000-0005-0000-0000-00008B240000}"/>
    <cellStyle name="Calculation 3 4 10 4" xfId="9354" xr:uid="{00000000-0005-0000-0000-00008C240000}"/>
    <cellStyle name="Calculation 3 4 10 4 2" xfId="9355" xr:uid="{00000000-0005-0000-0000-00008D240000}"/>
    <cellStyle name="Calculation 3 4 10 4 3" xfId="9356" xr:uid="{00000000-0005-0000-0000-00008E240000}"/>
    <cellStyle name="Calculation 3 4 10 5" xfId="9357" xr:uid="{00000000-0005-0000-0000-00008F240000}"/>
    <cellStyle name="Calculation 3 4 10 5 2" xfId="9358" xr:uid="{00000000-0005-0000-0000-000090240000}"/>
    <cellStyle name="Calculation 3 4 10 5 3" xfId="9359" xr:uid="{00000000-0005-0000-0000-000091240000}"/>
    <cellStyle name="Calculation 3 4 10 6" xfId="9360" xr:uid="{00000000-0005-0000-0000-000092240000}"/>
    <cellStyle name="Calculation 3 4 10 6 2" xfId="9361" xr:uid="{00000000-0005-0000-0000-000093240000}"/>
    <cellStyle name="Calculation 3 4 10 6 3" xfId="9362" xr:uid="{00000000-0005-0000-0000-000094240000}"/>
    <cellStyle name="Calculation 3 4 10 7" xfId="9363" xr:uid="{00000000-0005-0000-0000-000095240000}"/>
    <cellStyle name="Calculation 3 4 10 8" xfId="9364" xr:uid="{00000000-0005-0000-0000-000096240000}"/>
    <cellStyle name="Calculation 3 4 11" xfId="9365" xr:uid="{00000000-0005-0000-0000-000097240000}"/>
    <cellStyle name="Calculation 3 4 11 2" xfId="9366" xr:uid="{00000000-0005-0000-0000-000098240000}"/>
    <cellStyle name="Calculation 3 4 11 2 2" xfId="9367" xr:uid="{00000000-0005-0000-0000-000099240000}"/>
    <cellStyle name="Calculation 3 4 11 2 3" xfId="9368" xr:uid="{00000000-0005-0000-0000-00009A240000}"/>
    <cellStyle name="Calculation 3 4 11 2 4" xfId="9369" xr:uid="{00000000-0005-0000-0000-00009B240000}"/>
    <cellStyle name="Calculation 3 4 11 2 5" xfId="9370" xr:uid="{00000000-0005-0000-0000-00009C240000}"/>
    <cellStyle name="Calculation 3 4 11 2 6" xfId="9371" xr:uid="{00000000-0005-0000-0000-00009D240000}"/>
    <cellStyle name="Calculation 3 4 11 3" xfId="9372" xr:uid="{00000000-0005-0000-0000-00009E240000}"/>
    <cellStyle name="Calculation 3 4 11 3 2" xfId="9373" xr:uid="{00000000-0005-0000-0000-00009F240000}"/>
    <cellStyle name="Calculation 3 4 11 3 3" xfId="9374" xr:uid="{00000000-0005-0000-0000-0000A0240000}"/>
    <cellStyle name="Calculation 3 4 11 4" xfId="9375" xr:uid="{00000000-0005-0000-0000-0000A1240000}"/>
    <cellStyle name="Calculation 3 4 11 4 2" xfId="9376" xr:uid="{00000000-0005-0000-0000-0000A2240000}"/>
    <cellStyle name="Calculation 3 4 11 4 3" xfId="9377" xr:uid="{00000000-0005-0000-0000-0000A3240000}"/>
    <cellStyle name="Calculation 3 4 11 5" xfId="9378" xr:uid="{00000000-0005-0000-0000-0000A4240000}"/>
    <cellStyle name="Calculation 3 4 11 5 2" xfId="9379" xr:uid="{00000000-0005-0000-0000-0000A5240000}"/>
    <cellStyle name="Calculation 3 4 11 5 3" xfId="9380" xr:uid="{00000000-0005-0000-0000-0000A6240000}"/>
    <cellStyle name="Calculation 3 4 11 6" xfId="9381" xr:uid="{00000000-0005-0000-0000-0000A7240000}"/>
    <cellStyle name="Calculation 3 4 11 6 2" xfId="9382" xr:uid="{00000000-0005-0000-0000-0000A8240000}"/>
    <cellStyle name="Calculation 3 4 11 6 3" xfId="9383" xr:uid="{00000000-0005-0000-0000-0000A9240000}"/>
    <cellStyle name="Calculation 3 4 11 7" xfId="9384" xr:uid="{00000000-0005-0000-0000-0000AA240000}"/>
    <cellStyle name="Calculation 3 4 11 8" xfId="9385" xr:uid="{00000000-0005-0000-0000-0000AB240000}"/>
    <cellStyle name="Calculation 3 4 12" xfId="9386" xr:uid="{00000000-0005-0000-0000-0000AC240000}"/>
    <cellStyle name="Calculation 3 4 12 2" xfId="9387" xr:uid="{00000000-0005-0000-0000-0000AD240000}"/>
    <cellStyle name="Calculation 3 4 12 2 2" xfId="9388" xr:uid="{00000000-0005-0000-0000-0000AE240000}"/>
    <cellStyle name="Calculation 3 4 12 2 3" xfId="9389" xr:uid="{00000000-0005-0000-0000-0000AF240000}"/>
    <cellStyle name="Calculation 3 4 12 2 4" xfId="9390" xr:uid="{00000000-0005-0000-0000-0000B0240000}"/>
    <cellStyle name="Calculation 3 4 12 2 5" xfId="9391" xr:uid="{00000000-0005-0000-0000-0000B1240000}"/>
    <cellStyle name="Calculation 3 4 12 2 6" xfId="9392" xr:uid="{00000000-0005-0000-0000-0000B2240000}"/>
    <cellStyle name="Calculation 3 4 12 3" xfId="9393" xr:uid="{00000000-0005-0000-0000-0000B3240000}"/>
    <cellStyle name="Calculation 3 4 12 3 2" xfId="9394" xr:uid="{00000000-0005-0000-0000-0000B4240000}"/>
    <cellStyle name="Calculation 3 4 12 3 3" xfId="9395" xr:uid="{00000000-0005-0000-0000-0000B5240000}"/>
    <cellStyle name="Calculation 3 4 12 4" xfId="9396" xr:uid="{00000000-0005-0000-0000-0000B6240000}"/>
    <cellStyle name="Calculation 3 4 12 4 2" xfId="9397" xr:uid="{00000000-0005-0000-0000-0000B7240000}"/>
    <cellStyle name="Calculation 3 4 12 4 3" xfId="9398" xr:uid="{00000000-0005-0000-0000-0000B8240000}"/>
    <cellStyle name="Calculation 3 4 12 5" xfId="9399" xr:uid="{00000000-0005-0000-0000-0000B9240000}"/>
    <cellStyle name="Calculation 3 4 12 5 2" xfId="9400" xr:uid="{00000000-0005-0000-0000-0000BA240000}"/>
    <cellStyle name="Calculation 3 4 12 5 3" xfId="9401" xr:uid="{00000000-0005-0000-0000-0000BB240000}"/>
    <cellStyle name="Calculation 3 4 12 6" xfId="9402" xr:uid="{00000000-0005-0000-0000-0000BC240000}"/>
    <cellStyle name="Calculation 3 4 12 6 2" xfId="9403" xr:uid="{00000000-0005-0000-0000-0000BD240000}"/>
    <cellStyle name="Calculation 3 4 12 6 3" xfId="9404" xr:uid="{00000000-0005-0000-0000-0000BE240000}"/>
    <cellStyle name="Calculation 3 4 12 7" xfId="9405" xr:uid="{00000000-0005-0000-0000-0000BF240000}"/>
    <cellStyle name="Calculation 3 4 12 8" xfId="9406" xr:uid="{00000000-0005-0000-0000-0000C0240000}"/>
    <cellStyle name="Calculation 3 4 13" xfId="9407" xr:uid="{00000000-0005-0000-0000-0000C1240000}"/>
    <cellStyle name="Calculation 3 4 13 2" xfId="9408" xr:uid="{00000000-0005-0000-0000-0000C2240000}"/>
    <cellStyle name="Calculation 3 4 13 2 2" xfId="9409" xr:uid="{00000000-0005-0000-0000-0000C3240000}"/>
    <cellStyle name="Calculation 3 4 13 2 3" xfId="9410" xr:uid="{00000000-0005-0000-0000-0000C4240000}"/>
    <cellStyle name="Calculation 3 4 13 2 4" xfId="9411" xr:uid="{00000000-0005-0000-0000-0000C5240000}"/>
    <cellStyle name="Calculation 3 4 13 2 5" xfId="9412" xr:uid="{00000000-0005-0000-0000-0000C6240000}"/>
    <cellStyle name="Calculation 3 4 13 2 6" xfId="9413" xr:uid="{00000000-0005-0000-0000-0000C7240000}"/>
    <cellStyle name="Calculation 3 4 13 3" xfId="9414" xr:uid="{00000000-0005-0000-0000-0000C8240000}"/>
    <cellStyle name="Calculation 3 4 13 3 2" xfId="9415" xr:uid="{00000000-0005-0000-0000-0000C9240000}"/>
    <cellStyle name="Calculation 3 4 13 3 3" xfId="9416" xr:uid="{00000000-0005-0000-0000-0000CA240000}"/>
    <cellStyle name="Calculation 3 4 13 4" xfId="9417" xr:uid="{00000000-0005-0000-0000-0000CB240000}"/>
    <cellStyle name="Calculation 3 4 13 4 2" xfId="9418" xr:uid="{00000000-0005-0000-0000-0000CC240000}"/>
    <cellStyle name="Calculation 3 4 13 4 3" xfId="9419" xr:uid="{00000000-0005-0000-0000-0000CD240000}"/>
    <cellStyle name="Calculation 3 4 13 5" xfId="9420" xr:uid="{00000000-0005-0000-0000-0000CE240000}"/>
    <cellStyle name="Calculation 3 4 13 5 2" xfId="9421" xr:uid="{00000000-0005-0000-0000-0000CF240000}"/>
    <cellStyle name="Calculation 3 4 13 5 3" xfId="9422" xr:uid="{00000000-0005-0000-0000-0000D0240000}"/>
    <cellStyle name="Calculation 3 4 13 6" xfId="9423" xr:uid="{00000000-0005-0000-0000-0000D1240000}"/>
    <cellStyle name="Calculation 3 4 13 6 2" xfId="9424" xr:uid="{00000000-0005-0000-0000-0000D2240000}"/>
    <cellStyle name="Calculation 3 4 13 6 3" xfId="9425" xr:uid="{00000000-0005-0000-0000-0000D3240000}"/>
    <cellStyle name="Calculation 3 4 13 7" xfId="9426" xr:uid="{00000000-0005-0000-0000-0000D4240000}"/>
    <cellStyle name="Calculation 3 4 13 8" xfId="9427" xr:uid="{00000000-0005-0000-0000-0000D5240000}"/>
    <cellStyle name="Calculation 3 4 14" xfId="9428" xr:uid="{00000000-0005-0000-0000-0000D6240000}"/>
    <cellStyle name="Calculation 3 4 14 2" xfId="9429" xr:uid="{00000000-0005-0000-0000-0000D7240000}"/>
    <cellStyle name="Calculation 3 4 14 2 2" xfId="9430" xr:uid="{00000000-0005-0000-0000-0000D8240000}"/>
    <cellStyle name="Calculation 3 4 14 2 3" xfId="9431" xr:uid="{00000000-0005-0000-0000-0000D9240000}"/>
    <cellStyle name="Calculation 3 4 14 2 4" xfId="9432" xr:uid="{00000000-0005-0000-0000-0000DA240000}"/>
    <cellStyle name="Calculation 3 4 14 2 5" xfId="9433" xr:uid="{00000000-0005-0000-0000-0000DB240000}"/>
    <cellStyle name="Calculation 3 4 14 2 6" xfId="9434" xr:uid="{00000000-0005-0000-0000-0000DC240000}"/>
    <cellStyle name="Calculation 3 4 14 3" xfId="9435" xr:uid="{00000000-0005-0000-0000-0000DD240000}"/>
    <cellStyle name="Calculation 3 4 14 3 2" xfId="9436" xr:uid="{00000000-0005-0000-0000-0000DE240000}"/>
    <cellStyle name="Calculation 3 4 14 3 3" xfId="9437" xr:uid="{00000000-0005-0000-0000-0000DF240000}"/>
    <cellStyle name="Calculation 3 4 14 4" xfId="9438" xr:uid="{00000000-0005-0000-0000-0000E0240000}"/>
    <cellStyle name="Calculation 3 4 14 4 2" xfId="9439" xr:uid="{00000000-0005-0000-0000-0000E1240000}"/>
    <cellStyle name="Calculation 3 4 14 4 3" xfId="9440" xr:uid="{00000000-0005-0000-0000-0000E2240000}"/>
    <cellStyle name="Calculation 3 4 14 5" xfId="9441" xr:uid="{00000000-0005-0000-0000-0000E3240000}"/>
    <cellStyle name="Calculation 3 4 14 5 2" xfId="9442" xr:uid="{00000000-0005-0000-0000-0000E4240000}"/>
    <cellStyle name="Calculation 3 4 14 5 3" xfId="9443" xr:uid="{00000000-0005-0000-0000-0000E5240000}"/>
    <cellStyle name="Calculation 3 4 14 6" xfId="9444" xr:uid="{00000000-0005-0000-0000-0000E6240000}"/>
    <cellStyle name="Calculation 3 4 14 6 2" xfId="9445" xr:uid="{00000000-0005-0000-0000-0000E7240000}"/>
    <cellStyle name="Calculation 3 4 14 6 3" xfId="9446" xr:uid="{00000000-0005-0000-0000-0000E8240000}"/>
    <cellStyle name="Calculation 3 4 14 7" xfId="9447" xr:uid="{00000000-0005-0000-0000-0000E9240000}"/>
    <cellStyle name="Calculation 3 4 14 8" xfId="9448" xr:uid="{00000000-0005-0000-0000-0000EA240000}"/>
    <cellStyle name="Calculation 3 4 15" xfId="9449" xr:uid="{00000000-0005-0000-0000-0000EB240000}"/>
    <cellStyle name="Calculation 3 4 15 2" xfId="9450" xr:uid="{00000000-0005-0000-0000-0000EC240000}"/>
    <cellStyle name="Calculation 3 4 15 2 2" xfId="9451" xr:uid="{00000000-0005-0000-0000-0000ED240000}"/>
    <cellStyle name="Calculation 3 4 15 2 3" xfId="9452" xr:uid="{00000000-0005-0000-0000-0000EE240000}"/>
    <cellStyle name="Calculation 3 4 15 2 4" xfId="9453" xr:uid="{00000000-0005-0000-0000-0000EF240000}"/>
    <cellStyle name="Calculation 3 4 15 2 5" xfId="9454" xr:uid="{00000000-0005-0000-0000-0000F0240000}"/>
    <cellStyle name="Calculation 3 4 15 2 6" xfId="9455" xr:uid="{00000000-0005-0000-0000-0000F1240000}"/>
    <cellStyle name="Calculation 3 4 15 3" xfId="9456" xr:uid="{00000000-0005-0000-0000-0000F2240000}"/>
    <cellStyle name="Calculation 3 4 15 3 2" xfId="9457" xr:uid="{00000000-0005-0000-0000-0000F3240000}"/>
    <cellStyle name="Calculation 3 4 15 3 3" xfId="9458" xr:uid="{00000000-0005-0000-0000-0000F4240000}"/>
    <cellStyle name="Calculation 3 4 15 4" xfId="9459" xr:uid="{00000000-0005-0000-0000-0000F5240000}"/>
    <cellStyle name="Calculation 3 4 15 4 2" xfId="9460" xr:uid="{00000000-0005-0000-0000-0000F6240000}"/>
    <cellStyle name="Calculation 3 4 15 4 3" xfId="9461" xr:uid="{00000000-0005-0000-0000-0000F7240000}"/>
    <cellStyle name="Calculation 3 4 15 5" xfId="9462" xr:uid="{00000000-0005-0000-0000-0000F8240000}"/>
    <cellStyle name="Calculation 3 4 15 5 2" xfId="9463" xr:uid="{00000000-0005-0000-0000-0000F9240000}"/>
    <cellStyle name="Calculation 3 4 15 5 3" xfId="9464" xr:uid="{00000000-0005-0000-0000-0000FA240000}"/>
    <cellStyle name="Calculation 3 4 15 6" xfId="9465" xr:uid="{00000000-0005-0000-0000-0000FB240000}"/>
    <cellStyle name="Calculation 3 4 15 6 2" xfId="9466" xr:uid="{00000000-0005-0000-0000-0000FC240000}"/>
    <cellStyle name="Calculation 3 4 15 6 3" xfId="9467" xr:uid="{00000000-0005-0000-0000-0000FD240000}"/>
    <cellStyle name="Calculation 3 4 15 7" xfId="9468" xr:uid="{00000000-0005-0000-0000-0000FE240000}"/>
    <cellStyle name="Calculation 3 4 15 8" xfId="9469" xr:uid="{00000000-0005-0000-0000-0000FF240000}"/>
    <cellStyle name="Calculation 3 4 16" xfId="9470" xr:uid="{00000000-0005-0000-0000-000000250000}"/>
    <cellStyle name="Calculation 3 4 16 2" xfId="9471" xr:uid="{00000000-0005-0000-0000-000001250000}"/>
    <cellStyle name="Calculation 3 4 16 2 2" xfId="9472" xr:uid="{00000000-0005-0000-0000-000002250000}"/>
    <cellStyle name="Calculation 3 4 16 2 3" xfId="9473" xr:uid="{00000000-0005-0000-0000-000003250000}"/>
    <cellStyle name="Calculation 3 4 16 2 4" xfId="9474" xr:uid="{00000000-0005-0000-0000-000004250000}"/>
    <cellStyle name="Calculation 3 4 16 2 5" xfId="9475" xr:uid="{00000000-0005-0000-0000-000005250000}"/>
    <cellStyle name="Calculation 3 4 16 2 6" xfId="9476" xr:uid="{00000000-0005-0000-0000-000006250000}"/>
    <cellStyle name="Calculation 3 4 16 3" xfId="9477" xr:uid="{00000000-0005-0000-0000-000007250000}"/>
    <cellStyle name="Calculation 3 4 16 3 2" xfId="9478" xr:uid="{00000000-0005-0000-0000-000008250000}"/>
    <cellStyle name="Calculation 3 4 16 3 3" xfId="9479" xr:uid="{00000000-0005-0000-0000-000009250000}"/>
    <cellStyle name="Calculation 3 4 16 4" xfId="9480" xr:uid="{00000000-0005-0000-0000-00000A250000}"/>
    <cellStyle name="Calculation 3 4 16 4 2" xfId="9481" xr:uid="{00000000-0005-0000-0000-00000B250000}"/>
    <cellStyle name="Calculation 3 4 16 4 3" xfId="9482" xr:uid="{00000000-0005-0000-0000-00000C250000}"/>
    <cellStyle name="Calculation 3 4 16 5" xfId="9483" xr:uid="{00000000-0005-0000-0000-00000D250000}"/>
    <cellStyle name="Calculation 3 4 16 5 2" xfId="9484" xr:uid="{00000000-0005-0000-0000-00000E250000}"/>
    <cellStyle name="Calculation 3 4 16 5 3" xfId="9485" xr:uid="{00000000-0005-0000-0000-00000F250000}"/>
    <cellStyle name="Calculation 3 4 16 6" xfId="9486" xr:uid="{00000000-0005-0000-0000-000010250000}"/>
    <cellStyle name="Calculation 3 4 16 6 2" xfId="9487" xr:uid="{00000000-0005-0000-0000-000011250000}"/>
    <cellStyle name="Calculation 3 4 16 6 3" xfId="9488" xr:uid="{00000000-0005-0000-0000-000012250000}"/>
    <cellStyle name="Calculation 3 4 16 7" xfId="9489" xr:uid="{00000000-0005-0000-0000-000013250000}"/>
    <cellStyle name="Calculation 3 4 16 8" xfId="9490" xr:uid="{00000000-0005-0000-0000-000014250000}"/>
    <cellStyle name="Calculation 3 4 17" xfId="9491" xr:uid="{00000000-0005-0000-0000-000015250000}"/>
    <cellStyle name="Calculation 3 4 17 2" xfId="9492" xr:uid="{00000000-0005-0000-0000-000016250000}"/>
    <cellStyle name="Calculation 3 4 17 2 2" xfId="9493" xr:uid="{00000000-0005-0000-0000-000017250000}"/>
    <cellStyle name="Calculation 3 4 17 2 3" xfId="9494" xr:uid="{00000000-0005-0000-0000-000018250000}"/>
    <cellStyle name="Calculation 3 4 17 2 4" xfId="9495" xr:uid="{00000000-0005-0000-0000-000019250000}"/>
    <cellStyle name="Calculation 3 4 17 2 5" xfId="9496" xr:uid="{00000000-0005-0000-0000-00001A250000}"/>
    <cellStyle name="Calculation 3 4 17 2 6" xfId="9497" xr:uid="{00000000-0005-0000-0000-00001B250000}"/>
    <cellStyle name="Calculation 3 4 17 3" xfId="9498" xr:uid="{00000000-0005-0000-0000-00001C250000}"/>
    <cellStyle name="Calculation 3 4 17 3 2" xfId="9499" xr:uid="{00000000-0005-0000-0000-00001D250000}"/>
    <cellStyle name="Calculation 3 4 17 3 3" xfId="9500" xr:uid="{00000000-0005-0000-0000-00001E250000}"/>
    <cellStyle name="Calculation 3 4 17 4" xfId="9501" xr:uid="{00000000-0005-0000-0000-00001F250000}"/>
    <cellStyle name="Calculation 3 4 17 4 2" xfId="9502" xr:uid="{00000000-0005-0000-0000-000020250000}"/>
    <cellStyle name="Calculation 3 4 17 4 3" xfId="9503" xr:uid="{00000000-0005-0000-0000-000021250000}"/>
    <cellStyle name="Calculation 3 4 17 5" xfId="9504" xr:uid="{00000000-0005-0000-0000-000022250000}"/>
    <cellStyle name="Calculation 3 4 17 5 2" xfId="9505" xr:uid="{00000000-0005-0000-0000-000023250000}"/>
    <cellStyle name="Calculation 3 4 17 5 3" xfId="9506" xr:uid="{00000000-0005-0000-0000-000024250000}"/>
    <cellStyle name="Calculation 3 4 17 6" xfId="9507" xr:uid="{00000000-0005-0000-0000-000025250000}"/>
    <cellStyle name="Calculation 3 4 17 6 2" xfId="9508" xr:uid="{00000000-0005-0000-0000-000026250000}"/>
    <cellStyle name="Calculation 3 4 17 6 3" xfId="9509" xr:uid="{00000000-0005-0000-0000-000027250000}"/>
    <cellStyle name="Calculation 3 4 17 7" xfId="9510" xr:uid="{00000000-0005-0000-0000-000028250000}"/>
    <cellStyle name="Calculation 3 4 17 8" xfId="9511" xr:uid="{00000000-0005-0000-0000-000029250000}"/>
    <cellStyle name="Calculation 3 4 18" xfId="9512" xr:uid="{00000000-0005-0000-0000-00002A250000}"/>
    <cellStyle name="Calculation 3 4 18 2" xfId="9513" xr:uid="{00000000-0005-0000-0000-00002B250000}"/>
    <cellStyle name="Calculation 3 4 18 2 2" xfId="9514" xr:uid="{00000000-0005-0000-0000-00002C250000}"/>
    <cellStyle name="Calculation 3 4 18 2 3" xfId="9515" xr:uid="{00000000-0005-0000-0000-00002D250000}"/>
    <cellStyle name="Calculation 3 4 18 2 4" xfId="9516" xr:uid="{00000000-0005-0000-0000-00002E250000}"/>
    <cellStyle name="Calculation 3 4 18 2 5" xfId="9517" xr:uid="{00000000-0005-0000-0000-00002F250000}"/>
    <cellStyle name="Calculation 3 4 18 2 6" xfId="9518" xr:uid="{00000000-0005-0000-0000-000030250000}"/>
    <cellStyle name="Calculation 3 4 18 3" xfId="9519" xr:uid="{00000000-0005-0000-0000-000031250000}"/>
    <cellStyle name="Calculation 3 4 18 3 2" xfId="9520" xr:uid="{00000000-0005-0000-0000-000032250000}"/>
    <cellStyle name="Calculation 3 4 18 3 3" xfId="9521" xr:uid="{00000000-0005-0000-0000-000033250000}"/>
    <cellStyle name="Calculation 3 4 18 4" xfId="9522" xr:uid="{00000000-0005-0000-0000-000034250000}"/>
    <cellStyle name="Calculation 3 4 18 4 2" xfId="9523" xr:uid="{00000000-0005-0000-0000-000035250000}"/>
    <cellStyle name="Calculation 3 4 18 4 3" xfId="9524" xr:uid="{00000000-0005-0000-0000-000036250000}"/>
    <cellStyle name="Calculation 3 4 18 5" xfId="9525" xr:uid="{00000000-0005-0000-0000-000037250000}"/>
    <cellStyle name="Calculation 3 4 18 5 2" xfId="9526" xr:uid="{00000000-0005-0000-0000-000038250000}"/>
    <cellStyle name="Calculation 3 4 18 5 3" xfId="9527" xr:uid="{00000000-0005-0000-0000-000039250000}"/>
    <cellStyle name="Calculation 3 4 18 6" xfId="9528" xr:uid="{00000000-0005-0000-0000-00003A250000}"/>
    <cellStyle name="Calculation 3 4 18 6 2" xfId="9529" xr:uid="{00000000-0005-0000-0000-00003B250000}"/>
    <cellStyle name="Calculation 3 4 18 6 3" xfId="9530" xr:uid="{00000000-0005-0000-0000-00003C250000}"/>
    <cellStyle name="Calculation 3 4 18 7" xfId="9531" xr:uid="{00000000-0005-0000-0000-00003D250000}"/>
    <cellStyle name="Calculation 3 4 18 8" xfId="9532" xr:uid="{00000000-0005-0000-0000-00003E250000}"/>
    <cellStyle name="Calculation 3 4 19" xfId="9533" xr:uid="{00000000-0005-0000-0000-00003F250000}"/>
    <cellStyle name="Calculation 3 4 19 2" xfId="9534" xr:uid="{00000000-0005-0000-0000-000040250000}"/>
    <cellStyle name="Calculation 3 4 19 2 2" xfId="9535" xr:uid="{00000000-0005-0000-0000-000041250000}"/>
    <cellStyle name="Calculation 3 4 19 2 3" xfId="9536" xr:uid="{00000000-0005-0000-0000-000042250000}"/>
    <cellStyle name="Calculation 3 4 19 2 4" xfId="9537" xr:uid="{00000000-0005-0000-0000-000043250000}"/>
    <cellStyle name="Calculation 3 4 19 2 5" xfId="9538" xr:uid="{00000000-0005-0000-0000-000044250000}"/>
    <cellStyle name="Calculation 3 4 19 2 6" xfId="9539" xr:uid="{00000000-0005-0000-0000-000045250000}"/>
    <cellStyle name="Calculation 3 4 19 3" xfId="9540" xr:uid="{00000000-0005-0000-0000-000046250000}"/>
    <cellStyle name="Calculation 3 4 19 3 2" xfId="9541" xr:uid="{00000000-0005-0000-0000-000047250000}"/>
    <cellStyle name="Calculation 3 4 19 3 3" xfId="9542" xr:uid="{00000000-0005-0000-0000-000048250000}"/>
    <cellStyle name="Calculation 3 4 19 4" xfId="9543" xr:uid="{00000000-0005-0000-0000-000049250000}"/>
    <cellStyle name="Calculation 3 4 19 4 2" xfId="9544" xr:uid="{00000000-0005-0000-0000-00004A250000}"/>
    <cellStyle name="Calculation 3 4 19 4 3" xfId="9545" xr:uid="{00000000-0005-0000-0000-00004B250000}"/>
    <cellStyle name="Calculation 3 4 19 5" xfId="9546" xr:uid="{00000000-0005-0000-0000-00004C250000}"/>
    <cellStyle name="Calculation 3 4 19 5 2" xfId="9547" xr:uid="{00000000-0005-0000-0000-00004D250000}"/>
    <cellStyle name="Calculation 3 4 19 5 3" xfId="9548" xr:uid="{00000000-0005-0000-0000-00004E250000}"/>
    <cellStyle name="Calculation 3 4 19 6" xfId="9549" xr:uid="{00000000-0005-0000-0000-00004F250000}"/>
    <cellStyle name="Calculation 3 4 19 6 2" xfId="9550" xr:uid="{00000000-0005-0000-0000-000050250000}"/>
    <cellStyle name="Calculation 3 4 19 6 3" xfId="9551" xr:uid="{00000000-0005-0000-0000-000051250000}"/>
    <cellStyle name="Calculation 3 4 19 7" xfId="9552" xr:uid="{00000000-0005-0000-0000-000052250000}"/>
    <cellStyle name="Calculation 3 4 19 8" xfId="9553" xr:uid="{00000000-0005-0000-0000-000053250000}"/>
    <cellStyle name="Calculation 3 4 2" xfId="9554" xr:uid="{00000000-0005-0000-0000-000054250000}"/>
    <cellStyle name="Calculation 3 4 2 2" xfId="9555" xr:uid="{00000000-0005-0000-0000-000055250000}"/>
    <cellStyle name="Calculation 3 4 2 2 2" xfId="9556" xr:uid="{00000000-0005-0000-0000-000056250000}"/>
    <cellStyle name="Calculation 3 4 2 2 3" xfId="9557" xr:uid="{00000000-0005-0000-0000-000057250000}"/>
    <cellStyle name="Calculation 3 4 2 2 4" xfId="9558" xr:uid="{00000000-0005-0000-0000-000058250000}"/>
    <cellStyle name="Calculation 3 4 2 2 5" xfId="9559" xr:uid="{00000000-0005-0000-0000-000059250000}"/>
    <cellStyle name="Calculation 3 4 2 2 6" xfId="9560" xr:uid="{00000000-0005-0000-0000-00005A250000}"/>
    <cellStyle name="Calculation 3 4 2 3" xfId="9561" xr:uid="{00000000-0005-0000-0000-00005B250000}"/>
    <cellStyle name="Calculation 3 4 2 3 2" xfId="9562" xr:uid="{00000000-0005-0000-0000-00005C250000}"/>
    <cellStyle name="Calculation 3 4 2 3 3" xfId="9563" xr:uid="{00000000-0005-0000-0000-00005D250000}"/>
    <cellStyle name="Calculation 3 4 2 4" xfId="9564" xr:uid="{00000000-0005-0000-0000-00005E250000}"/>
    <cellStyle name="Calculation 3 4 2 4 2" xfId="9565" xr:uid="{00000000-0005-0000-0000-00005F250000}"/>
    <cellStyle name="Calculation 3 4 2 4 3" xfId="9566" xr:uid="{00000000-0005-0000-0000-000060250000}"/>
    <cellStyle name="Calculation 3 4 2 5" xfId="9567" xr:uid="{00000000-0005-0000-0000-000061250000}"/>
    <cellStyle name="Calculation 3 4 2 5 2" xfId="9568" xr:uid="{00000000-0005-0000-0000-000062250000}"/>
    <cellStyle name="Calculation 3 4 2 5 3" xfId="9569" xr:uid="{00000000-0005-0000-0000-000063250000}"/>
    <cellStyle name="Calculation 3 4 2 6" xfId="9570" xr:uid="{00000000-0005-0000-0000-000064250000}"/>
    <cellStyle name="Calculation 3 4 2 6 2" xfId="9571" xr:uid="{00000000-0005-0000-0000-000065250000}"/>
    <cellStyle name="Calculation 3 4 2 6 3" xfId="9572" xr:uid="{00000000-0005-0000-0000-000066250000}"/>
    <cellStyle name="Calculation 3 4 2 7" xfId="9573" xr:uid="{00000000-0005-0000-0000-000067250000}"/>
    <cellStyle name="Calculation 3 4 2 8" xfId="9574" xr:uid="{00000000-0005-0000-0000-000068250000}"/>
    <cellStyle name="Calculation 3 4 20" xfId="9575" xr:uid="{00000000-0005-0000-0000-000069250000}"/>
    <cellStyle name="Calculation 3 4 20 2" xfId="9576" xr:uid="{00000000-0005-0000-0000-00006A250000}"/>
    <cellStyle name="Calculation 3 4 20 2 2" xfId="9577" xr:uid="{00000000-0005-0000-0000-00006B250000}"/>
    <cellStyle name="Calculation 3 4 20 2 3" xfId="9578" xr:uid="{00000000-0005-0000-0000-00006C250000}"/>
    <cellStyle name="Calculation 3 4 20 2 4" xfId="9579" xr:uid="{00000000-0005-0000-0000-00006D250000}"/>
    <cellStyle name="Calculation 3 4 20 2 5" xfId="9580" xr:uid="{00000000-0005-0000-0000-00006E250000}"/>
    <cellStyle name="Calculation 3 4 20 2 6" xfId="9581" xr:uid="{00000000-0005-0000-0000-00006F250000}"/>
    <cellStyle name="Calculation 3 4 20 3" xfId="9582" xr:uid="{00000000-0005-0000-0000-000070250000}"/>
    <cellStyle name="Calculation 3 4 20 3 2" xfId="9583" xr:uid="{00000000-0005-0000-0000-000071250000}"/>
    <cellStyle name="Calculation 3 4 20 3 3" xfId="9584" xr:uid="{00000000-0005-0000-0000-000072250000}"/>
    <cellStyle name="Calculation 3 4 20 4" xfId="9585" xr:uid="{00000000-0005-0000-0000-000073250000}"/>
    <cellStyle name="Calculation 3 4 20 4 2" xfId="9586" xr:uid="{00000000-0005-0000-0000-000074250000}"/>
    <cellStyle name="Calculation 3 4 20 4 3" xfId="9587" xr:uid="{00000000-0005-0000-0000-000075250000}"/>
    <cellStyle name="Calculation 3 4 20 5" xfId="9588" xr:uid="{00000000-0005-0000-0000-000076250000}"/>
    <cellStyle name="Calculation 3 4 20 5 2" xfId="9589" xr:uid="{00000000-0005-0000-0000-000077250000}"/>
    <cellStyle name="Calculation 3 4 20 5 3" xfId="9590" xr:uid="{00000000-0005-0000-0000-000078250000}"/>
    <cellStyle name="Calculation 3 4 20 6" xfId="9591" xr:uid="{00000000-0005-0000-0000-000079250000}"/>
    <cellStyle name="Calculation 3 4 20 6 2" xfId="9592" xr:uid="{00000000-0005-0000-0000-00007A250000}"/>
    <cellStyle name="Calculation 3 4 20 6 3" xfId="9593" xr:uid="{00000000-0005-0000-0000-00007B250000}"/>
    <cellStyle name="Calculation 3 4 20 7" xfId="9594" xr:uid="{00000000-0005-0000-0000-00007C250000}"/>
    <cellStyle name="Calculation 3 4 20 8" xfId="9595" xr:uid="{00000000-0005-0000-0000-00007D250000}"/>
    <cellStyle name="Calculation 3 4 21" xfId="9596" xr:uid="{00000000-0005-0000-0000-00007E250000}"/>
    <cellStyle name="Calculation 3 4 21 2" xfId="9597" xr:uid="{00000000-0005-0000-0000-00007F250000}"/>
    <cellStyle name="Calculation 3 4 21 2 2" xfId="9598" xr:uid="{00000000-0005-0000-0000-000080250000}"/>
    <cellStyle name="Calculation 3 4 21 2 3" xfId="9599" xr:uid="{00000000-0005-0000-0000-000081250000}"/>
    <cellStyle name="Calculation 3 4 21 2 4" xfId="9600" xr:uid="{00000000-0005-0000-0000-000082250000}"/>
    <cellStyle name="Calculation 3 4 21 2 5" xfId="9601" xr:uid="{00000000-0005-0000-0000-000083250000}"/>
    <cellStyle name="Calculation 3 4 21 2 6" xfId="9602" xr:uid="{00000000-0005-0000-0000-000084250000}"/>
    <cellStyle name="Calculation 3 4 21 3" xfId="9603" xr:uid="{00000000-0005-0000-0000-000085250000}"/>
    <cellStyle name="Calculation 3 4 21 3 2" xfId="9604" xr:uid="{00000000-0005-0000-0000-000086250000}"/>
    <cellStyle name="Calculation 3 4 21 3 3" xfId="9605" xr:uid="{00000000-0005-0000-0000-000087250000}"/>
    <cellStyle name="Calculation 3 4 21 4" xfId="9606" xr:uid="{00000000-0005-0000-0000-000088250000}"/>
    <cellStyle name="Calculation 3 4 21 4 2" xfId="9607" xr:uid="{00000000-0005-0000-0000-000089250000}"/>
    <cellStyle name="Calculation 3 4 21 4 3" xfId="9608" xr:uid="{00000000-0005-0000-0000-00008A250000}"/>
    <cellStyle name="Calculation 3 4 21 5" xfId="9609" xr:uid="{00000000-0005-0000-0000-00008B250000}"/>
    <cellStyle name="Calculation 3 4 21 5 2" xfId="9610" xr:uid="{00000000-0005-0000-0000-00008C250000}"/>
    <cellStyle name="Calculation 3 4 21 5 3" xfId="9611" xr:uid="{00000000-0005-0000-0000-00008D250000}"/>
    <cellStyle name="Calculation 3 4 21 6" xfId="9612" xr:uid="{00000000-0005-0000-0000-00008E250000}"/>
    <cellStyle name="Calculation 3 4 21 6 2" xfId="9613" xr:uid="{00000000-0005-0000-0000-00008F250000}"/>
    <cellStyle name="Calculation 3 4 21 6 3" xfId="9614" xr:uid="{00000000-0005-0000-0000-000090250000}"/>
    <cellStyle name="Calculation 3 4 21 7" xfId="9615" xr:uid="{00000000-0005-0000-0000-000091250000}"/>
    <cellStyle name="Calculation 3 4 21 8" xfId="9616" xr:uid="{00000000-0005-0000-0000-000092250000}"/>
    <cellStyle name="Calculation 3 4 22" xfId="9617" xr:uid="{00000000-0005-0000-0000-000093250000}"/>
    <cellStyle name="Calculation 3 4 22 2" xfId="9618" xr:uid="{00000000-0005-0000-0000-000094250000}"/>
    <cellStyle name="Calculation 3 4 22 2 2" xfId="9619" xr:uid="{00000000-0005-0000-0000-000095250000}"/>
    <cellStyle name="Calculation 3 4 22 2 3" xfId="9620" xr:uid="{00000000-0005-0000-0000-000096250000}"/>
    <cellStyle name="Calculation 3 4 22 2 4" xfId="9621" xr:uid="{00000000-0005-0000-0000-000097250000}"/>
    <cellStyle name="Calculation 3 4 22 2 5" xfId="9622" xr:uid="{00000000-0005-0000-0000-000098250000}"/>
    <cellStyle name="Calculation 3 4 22 2 6" xfId="9623" xr:uid="{00000000-0005-0000-0000-000099250000}"/>
    <cellStyle name="Calculation 3 4 22 3" xfId="9624" xr:uid="{00000000-0005-0000-0000-00009A250000}"/>
    <cellStyle name="Calculation 3 4 22 3 2" xfId="9625" xr:uid="{00000000-0005-0000-0000-00009B250000}"/>
    <cellStyle name="Calculation 3 4 22 3 3" xfId="9626" xr:uid="{00000000-0005-0000-0000-00009C250000}"/>
    <cellStyle name="Calculation 3 4 22 4" xfId="9627" xr:uid="{00000000-0005-0000-0000-00009D250000}"/>
    <cellStyle name="Calculation 3 4 22 4 2" xfId="9628" xr:uid="{00000000-0005-0000-0000-00009E250000}"/>
    <cellStyle name="Calculation 3 4 22 4 3" xfId="9629" xr:uid="{00000000-0005-0000-0000-00009F250000}"/>
    <cellStyle name="Calculation 3 4 22 5" xfId="9630" xr:uid="{00000000-0005-0000-0000-0000A0250000}"/>
    <cellStyle name="Calculation 3 4 22 5 2" xfId="9631" xr:uid="{00000000-0005-0000-0000-0000A1250000}"/>
    <cellStyle name="Calculation 3 4 22 5 3" xfId="9632" xr:uid="{00000000-0005-0000-0000-0000A2250000}"/>
    <cellStyle name="Calculation 3 4 22 6" xfId="9633" xr:uid="{00000000-0005-0000-0000-0000A3250000}"/>
    <cellStyle name="Calculation 3 4 22 6 2" xfId="9634" xr:uid="{00000000-0005-0000-0000-0000A4250000}"/>
    <cellStyle name="Calculation 3 4 22 6 3" xfId="9635" xr:uid="{00000000-0005-0000-0000-0000A5250000}"/>
    <cellStyle name="Calculation 3 4 22 7" xfId="9636" xr:uid="{00000000-0005-0000-0000-0000A6250000}"/>
    <cellStyle name="Calculation 3 4 22 8" xfId="9637" xr:uid="{00000000-0005-0000-0000-0000A7250000}"/>
    <cellStyle name="Calculation 3 4 23" xfId="9638" xr:uid="{00000000-0005-0000-0000-0000A8250000}"/>
    <cellStyle name="Calculation 3 4 23 2" xfId="9639" xr:uid="{00000000-0005-0000-0000-0000A9250000}"/>
    <cellStyle name="Calculation 3 4 23 2 2" xfId="9640" xr:uid="{00000000-0005-0000-0000-0000AA250000}"/>
    <cellStyle name="Calculation 3 4 23 2 3" xfId="9641" xr:uid="{00000000-0005-0000-0000-0000AB250000}"/>
    <cellStyle name="Calculation 3 4 23 2 4" xfId="9642" xr:uid="{00000000-0005-0000-0000-0000AC250000}"/>
    <cellStyle name="Calculation 3 4 23 2 5" xfId="9643" xr:uid="{00000000-0005-0000-0000-0000AD250000}"/>
    <cellStyle name="Calculation 3 4 23 2 6" xfId="9644" xr:uid="{00000000-0005-0000-0000-0000AE250000}"/>
    <cellStyle name="Calculation 3 4 23 3" xfId="9645" xr:uid="{00000000-0005-0000-0000-0000AF250000}"/>
    <cellStyle name="Calculation 3 4 23 3 2" xfId="9646" xr:uid="{00000000-0005-0000-0000-0000B0250000}"/>
    <cellStyle name="Calculation 3 4 23 3 3" xfId="9647" xr:uid="{00000000-0005-0000-0000-0000B1250000}"/>
    <cellStyle name="Calculation 3 4 23 4" xfId="9648" xr:uid="{00000000-0005-0000-0000-0000B2250000}"/>
    <cellStyle name="Calculation 3 4 23 4 2" xfId="9649" xr:uid="{00000000-0005-0000-0000-0000B3250000}"/>
    <cellStyle name="Calculation 3 4 23 4 3" xfId="9650" xr:uid="{00000000-0005-0000-0000-0000B4250000}"/>
    <cellStyle name="Calculation 3 4 23 5" xfId="9651" xr:uid="{00000000-0005-0000-0000-0000B5250000}"/>
    <cellStyle name="Calculation 3 4 23 5 2" xfId="9652" xr:uid="{00000000-0005-0000-0000-0000B6250000}"/>
    <cellStyle name="Calculation 3 4 23 5 3" xfId="9653" xr:uid="{00000000-0005-0000-0000-0000B7250000}"/>
    <cellStyle name="Calculation 3 4 23 6" xfId="9654" xr:uid="{00000000-0005-0000-0000-0000B8250000}"/>
    <cellStyle name="Calculation 3 4 23 6 2" xfId="9655" xr:uid="{00000000-0005-0000-0000-0000B9250000}"/>
    <cellStyle name="Calculation 3 4 23 6 3" xfId="9656" xr:uid="{00000000-0005-0000-0000-0000BA250000}"/>
    <cellStyle name="Calculation 3 4 23 7" xfId="9657" xr:uid="{00000000-0005-0000-0000-0000BB250000}"/>
    <cellStyle name="Calculation 3 4 23 8" xfId="9658" xr:uid="{00000000-0005-0000-0000-0000BC250000}"/>
    <cellStyle name="Calculation 3 4 24" xfId="9659" xr:uid="{00000000-0005-0000-0000-0000BD250000}"/>
    <cellStyle name="Calculation 3 4 24 2" xfId="9660" xr:uid="{00000000-0005-0000-0000-0000BE250000}"/>
    <cellStyle name="Calculation 3 4 24 2 2" xfId="9661" xr:uid="{00000000-0005-0000-0000-0000BF250000}"/>
    <cellStyle name="Calculation 3 4 24 2 3" xfId="9662" xr:uid="{00000000-0005-0000-0000-0000C0250000}"/>
    <cellStyle name="Calculation 3 4 24 2 4" xfId="9663" xr:uid="{00000000-0005-0000-0000-0000C1250000}"/>
    <cellStyle name="Calculation 3 4 24 2 5" xfId="9664" xr:uid="{00000000-0005-0000-0000-0000C2250000}"/>
    <cellStyle name="Calculation 3 4 24 2 6" xfId="9665" xr:uid="{00000000-0005-0000-0000-0000C3250000}"/>
    <cellStyle name="Calculation 3 4 24 3" xfId="9666" xr:uid="{00000000-0005-0000-0000-0000C4250000}"/>
    <cellStyle name="Calculation 3 4 24 3 2" xfId="9667" xr:uid="{00000000-0005-0000-0000-0000C5250000}"/>
    <cellStyle name="Calculation 3 4 24 3 3" xfId="9668" xr:uid="{00000000-0005-0000-0000-0000C6250000}"/>
    <cellStyle name="Calculation 3 4 24 4" xfId="9669" xr:uid="{00000000-0005-0000-0000-0000C7250000}"/>
    <cellStyle name="Calculation 3 4 24 4 2" xfId="9670" xr:uid="{00000000-0005-0000-0000-0000C8250000}"/>
    <cellStyle name="Calculation 3 4 24 4 3" xfId="9671" xr:uid="{00000000-0005-0000-0000-0000C9250000}"/>
    <cellStyle name="Calculation 3 4 24 5" xfId="9672" xr:uid="{00000000-0005-0000-0000-0000CA250000}"/>
    <cellStyle name="Calculation 3 4 24 5 2" xfId="9673" xr:uid="{00000000-0005-0000-0000-0000CB250000}"/>
    <cellStyle name="Calculation 3 4 24 5 3" xfId="9674" xr:uid="{00000000-0005-0000-0000-0000CC250000}"/>
    <cellStyle name="Calculation 3 4 24 6" xfId="9675" xr:uid="{00000000-0005-0000-0000-0000CD250000}"/>
    <cellStyle name="Calculation 3 4 24 6 2" xfId="9676" xr:uid="{00000000-0005-0000-0000-0000CE250000}"/>
    <cellStyle name="Calculation 3 4 24 6 3" xfId="9677" xr:uid="{00000000-0005-0000-0000-0000CF250000}"/>
    <cellStyle name="Calculation 3 4 24 7" xfId="9678" xr:uid="{00000000-0005-0000-0000-0000D0250000}"/>
    <cellStyle name="Calculation 3 4 24 8" xfId="9679" xr:uid="{00000000-0005-0000-0000-0000D1250000}"/>
    <cellStyle name="Calculation 3 4 25" xfId="9680" xr:uid="{00000000-0005-0000-0000-0000D2250000}"/>
    <cellStyle name="Calculation 3 4 25 2" xfId="9681" xr:uid="{00000000-0005-0000-0000-0000D3250000}"/>
    <cellStyle name="Calculation 3 4 25 2 2" xfId="9682" xr:uid="{00000000-0005-0000-0000-0000D4250000}"/>
    <cellStyle name="Calculation 3 4 25 2 3" xfId="9683" xr:uid="{00000000-0005-0000-0000-0000D5250000}"/>
    <cellStyle name="Calculation 3 4 25 2 4" xfId="9684" xr:uid="{00000000-0005-0000-0000-0000D6250000}"/>
    <cellStyle name="Calculation 3 4 25 2 5" xfId="9685" xr:uid="{00000000-0005-0000-0000-0000D7250000}"/>
    <cellStyle name="Calculation 3 4 25 2 6" xfId="9686" xr:uid="{00000000-0005-0000-0000-0000D8250000}"/>
    <cellStyle name="Calculation 3 4 25 3" xfId="9687" xr:uid="{00000000-0005-0000-0000-0000D9250000}"/>
    <cellStyle name="Calculation 3 4 25 3 2" xfId="9688" xr:uid="{00000000-0005-0000-0000-0000DA250000}"/>
    <cellStyle name="Calculation 3 4 25 3 3" xfId="9689" xr:uid="{00000000-0005-0000-0000-0000DB250000}"/>
    <cellStyle name="Calculation 3 4 25 4" xfId="9690" xr:uid="{00000000-0005-0000-0000-0000DC250000}"/>
    <cellStyle name="Calculation 3 4 25 4 2" xfId="9691" xr:uid="{00000000-0005-0000-0000-0000DD250000}"/>
    <cellStyle name="Calculation 3 4 25 4 3" xfId="9692" xr:uid="{00000000-0005-0000-0000-0000DE250000}"/>
    <cellStyle name="Calculation 3 4 25 5" xfId="9693" xr:uid="{00000000-0005-0000-0000-0000DF250000}"/>
    <cellStyle name="Calculation 3 4 25 5 2" xfId="9694" xr:uid="{00000000-0005-0000-0000-0000E0250000}"/>
    <cellStyle name="Calculation 3 4 25 5 3" xfId="9695" xr:uid="{00000000-0005-0000-0000-0000E1250000}"/>
    <cellStyle name="Calculation 3 4 25 6" xfId="9696" xr:uid="{00000000-0005-0000-0000-0000E2250000}"/>
    <cellStyle name="Calculation 3 4 25 6 2" xfId="9697" xr:uid="{00000000-0005-0000-0000-0000E3250000}"/>
    <cellStyle name="Calculation 3 4 25 6 3" xfId="9698" xr:uid="{00000000-0005-0000-0000-0000E4250000}"/>
    <cellStyle name="Calculation 3 4 25 7" xfId="9699" xr:uid="{00000000-0005-0000-0000-0000E5250000}"/>
    <cellStyle name="Calculation 3 4 25 8" xfId="9700" xr:uid="{00000000-0005-0000-0000-0000E6250000}"/>
    <cellStyle name="Calculation 3 4 26" xfId="9701" xr:uid="{00000000-0005-0000-0000-0000E7250000}"/>
    <cellStyle name="Calculation 3 4 26 2" xfId="9702" xr:uid="{00000000-0005-0000-0000-0000E8250000}"/>
    <cellStyle name="Calculation 3 4 26 2 2" xfId="9703" xr:uid="{00000000-0005-0000-0000-0000E9250000}"/>
    <cellStyle name="Calculation 3 4 26 2 3" xfId="9704" xr:uid="{00000000-0005-0000-0000-0000EA250000}"/>
    <cellStyle name="Calculation 3 4 26 2 4" xfId="9705" xr:uid="{00000000-0005-0000-0000-0000EB250000}"/>
    <cellStyle name="Calculation 3 4 26 2 5" xfId="9706" xr:uid="{00000000-0005-0000-0000-0000EC250000}"/>
    <cellStyle name="Calculation 3 4 26 2 6" xfId="9707" xr:uid="{00000000-0005-0000-0000-0000ED250000}"/>
    <cellStyle name="Calculation 3 4 26 3" xfId="9708" xr:uid="{00000000-0005-0000-0000-0000EE250000}"/>
    <cellStyle name="Calculation 3 4 26 3 2" xfId="9709" xr:uid="{00000000-0005-0000-0000-0000EF250000}"/>
    <cellStyle name="Calculation 3 4 26 3 3" xfId="9710" xr:uid="{00000000-0005-0000-0000-0000F0250000}"/>
    <cellStyle name="Calculation 3 4 26 4" xfId="9711" xr:uid="{00000000-0005-0000-0000-0000F1250000}"/>
    <cellStyle name="Calculation 3 4 26 4 2" xfId="9712" xr:uid="{00000000-0005-0000-0000-0000F2250000}"/>
    <cellStyle name="Calculation 3 4 26 4 3" xfId="9713" xr:uid="{00000000-0005-0000-0000-0000F3250000}"/>
    <cellStyle name="Calculation 3 4 26 5" xfId="9714" xr:uid="{00000000-0005-0000-0000-0000F4250000}"/>
    <cellStyle name="Calculation 3 4 26 5 2" xfId="9715" xr:uid="{00000000-0005-0000-0000-0000F5250000}"/>
    <cellStyle name="Calculation 3 4 26 5 3" xfId="9716" xr:uid="{00000000-0005-0000-0000-0000F6250000}"/>
    <cellStyle name="Calculation 3 4 26 6" xfId="9717" xr:uid="{00000000-0005-0000-0000-0000F7250000}"/>
    <cellStyle name="Calculation 3 4 26 6 2" xfId="9718" xr:uid="{00000000-0005-0000-0000-0000F8250000}"/>
    <cellStyle name="Calculation 3 4 26 6 3" xfId="9719" xr:uid="{00000000-0005-0000-0000-0000F9250000}"/>
    <cellStyle name="Calculation 3 4 26 7" xfId="9720" xr:uid="{00000000-0005-0000-0000-0000FA250000}"/>
    <cellStyle name="Calculation 3 4 26 8" xfId="9721" xr:uid="{00000000-0005-0000-0000-0000FB250000}"/>
    <cellStyle name="Calculation 3 4 27" xfId="9722" xr:uid="{00000000-0005-0000-0000-0000FC250000}"/>
    <cellStyle name="Calculation 3 4 27 2" xfId="9723" xr:uid="{00000000-0005-0000-0000-0000FD250000}"/>
    <cellStyle name="Calculation 3 4 27 2 2" xfId="9724" xr:uid="{00000000-0005-0000-0000-0000FE250000}"/>
    <cellStyle name="Calculation 3 4 27 2 3" xfId="9725" xr:uid="{00000000-0005-0000-0000-0000FF250000}"/>
    <cellStyle name="Calculation 3 4 27 2 4" xfId="9726" xr:uid="{00000000-0005-0000-0000-000000260000}"/>
    <cellStyle name="Calculation 3 4 27 2 5" xfId="9727" xr:uid="{00000000-0005-0000-0000-000001260000}"/>
    <cellStyle name="Calculation 3 4 27 2 6" xfId="9728" xr:uid="{00000000-0005-0000-0000-000002260000}"/>
    <cellStyle name="Calculation 3 4 27 3" xfId="9729" xr:uid="{00000000-0005-0000-0000-000003260000}"/>
    <cellStyle name="Calculation 3 4 27 3 2" xfId="9730" xr:uid="{00000000-0005-0000-0000-000004260000}"/>
    <cellStyle name="Calculation 3 4 27 3 3" xfId="9731" xr:uid="{00000000-0005-0000-0000-000005260000}"/>
    <cellStyle name="Calculation 3 4 27 4" xfId="9732" xr:uid="{00000000-0005-0000-0000-000006260000}"/>
    <cellStyle name="Calculation 3 4 27 4 2" xfId="9733" xr:uid="{00000000-0005-0000-0000-000007260000}"/>
    <cellStyle name="Calculation 3 4 27 4 3" xfId="9734" xr:uid="{00000000-0005-0000-0000-000008260000}"/>
    <cellStyle name="Calculation 3 4 27 5" xfId="9735" xr:uid="{00000000-0005-0000-0000-000009260000}"/>
    <cellStyle name="Calculation 3 4 27 5 2" xfId="9736" xr:uid="{00000000-0005-0000-0000-00000A260000}"/>
    <cellStyle name="Calculation 3 4 27 5 3" xfId="9737" xr:uid="{00000000-0005-0000-0000-00000B260000}"/>
    <cellStyle name="Calculation 3 4 27 6" xfId="9738" xr:uid="{00000000-0005-0000-0000-00000C260000}"/>
    <cellStyle name="Calculation 3 4 27 6 2" xfId="9739" xr:uid="{00000000-0005-0000-0000-00000D260000}"/>
    <cellStyle name="Calculation 3 4 27 6 3" xfId="9740" xr:uid="{00000000-0005-0000-0000-00000E260000}"/>
    <cellStyle name="Calculation 3 4 27 7" xfId="9741" xr:uid="{00000000-0005-0000-0000-00000F260000}"/>
    <cellStyle name="Calculation 3 4 27 8" xfId="9742" xr:uid="{00000000-0005-0000-0000-000010260000}"/>
    <cellStyle name="Calculation 3 4 28" xfId="9743" xr:uid="{00000000-0005-0000-0000-000011260000}"/>
    <cellStyle name="Calculation 3 4 28 2" xfId="9744" xr:uid="{00000000-0005-0000-0000-000012260000}"/>
    <cellStyle name="Calculation 3 4 28 2 2" xfId="9745" xr:uid="{00000000-0005-0000-0000-000013260000}"/>
    <cellStyle name="Calculation 3 4 28 2 3" xfId="9746" xr:uid="{00000000-0005-0000-0000-000014260000}"/>
    <cellStyle name="Calculation 3 4 28 2 4" xfId="9747" xr:uid="{00000000-0005-0000-0000-000015260000}"/>
    <cellStyle name="Calculation 3 4 28 2 5" xfId="9748" xr:uid="{00000000-0005-0000-0000-000016260000}"/>
    <cellStyle name="Calculation 3 4 28 2 6" xfId="9749" xr:uid="{00000000-0005-0000-0000-000017260000}"/>
    <cellStyle name="Calculation 3 4 28 3" xfId="9750" xr:uid="{00000000-0005-0000-0000-000018260000}"/>
    <cellStyle name="Calculation 3 4 28 3 2" xfId="9751" xr:uid="{00000000-0005-0000-0000-000019260000}"/>
    <cellStyle name="Calculation 3 4 28 3 3" xfId="9752" xr:uid="{00000000-0005-0000-0000-00001A260000}"/>
    <cellStyle name="Calculation 3 4 28 4" xfId="9753" xr:uid="{00000000-0005-0000-0000-00001B260000}"/>
    <cellStyle name="Calculation 3 4 28 4 2" xfId="9754" xr:uid="{00000000-0005-0000-0000-00001C260000}"/>
    <cellStyle name="Calculation 3 4 28 4 3" xfId="9755" xr:uid="{00000000-0005-0000-0000-00001D260000}"/>
    <cellStyle name="Calculation 3 4 28 5" xfId="9756" xr:uid="{00000000-0005-0000-0000-00001E260000}"/>
    <cellStyle name="Calculation 3 4 28 5 2" xfId="9757" xr:uid="{00000000-0005-0000-0000-00001F260000}"/>
    <cellStyle name="Calculation 3 4 28 5 3" xfId="9758" xr:uid="{00000000-0005-0000-0000-000020260000}"/>
    <cellStyle name="Calculation 3 4 28 6" xfId="9759" xr:uid="{00000000-0005-0000-0000-000021260000}"/>
    <cellStyle name="Calculation 3 4 28 6 2" xfId="9760" xr:uid="{00000000-0005-0000-0000-000022260000}"/>
    <cellStyle name="Calculation 3 4 28 6 3" xfId="9761" xr:uid="{00000000-0005-0000-0000-000023260000}"/>
    <cellStyle name="Calculation 3 4 28 7" xfId="9762" xr:uid="{00000000-0005-0000-0000-000024260000}"/>
    <cellStyle name="Calculation 3 4 28 8" xfId="9763" xr:uid="{00000000-0005-0000-0000-000025260000}"/>
    <cellStyle name="Calculation 3 4 29" xfId="9764" xr:uid="{00000000-0005-0000-0000-000026260000}"/>
    <cellStyle name="Calculation 3 4 29 2" xfId="9765" xr:uid="{00000000-0005-0000-0000-000027260000}"/>
    <cellStyle name="Calculation 3 4 29 2 2" xfId="9766" xr:uid="{00000000-0005-0000-0000-000028260000}"/>
    <cellStyle name="Calculation 3 4 29 2 3" xfId="9767" xr:uid="{00000000-0005-0000-0000-000029260000}"/>
    <cellStyle name="Calculation 3 4 29 2 4" xfId="9768" xr:uid="{00000000-0005-0000-0000-00002A260000}"/>
    <cellStyle name="Calculation 3 4 29 2 5" xfId="9769" xr:uid="{00000000-0005-0000-0000-00002B260000}"/>
    <cellStyle name="Calculation 3 4 29 2 6" xfId="9770" xr:uid="{00000000-0005-0000-0000-00002C260000}"/>
    <cellStyle name="Calculation 3 4 29 3" xfId="9771" xr:uid="{00000000-0005-0000-0000-00002D260000}"/>
    <cellStyle name="Calculation 3 4 29 3 2" xfId="9772" xr:uid="{00000000-0005-0000-0000-00002E260000}"/>
    <cellStyle name="Calculation 3 4 29 3 3" xfId="9773" xr:uid="{00000000-0005-0000-0000-00002F260000}"/>
    <cellStyle name="Calculation 3 4 29 4" xfId="9774" xr:uid="{00000000-0005-0000-0000-000030260000}"/>
    <cellStyle name="Calculation 3 4 29 4 2" xfId="9775" xr:uid="{00000000-0005-0000-0000-000031260000}"/>
    <cellStyle name="Calculation 3 4 29 4 3" xfId="9776" xr:uid="{00000000-0005-0000-0000-000032260000}"/>
    <cellStyle name="Calculation 3 4 29 5" xfId="9777" xr:uid="{00000000-0005-0000-0000-000033260000}"/>
    <cellStyle name="Calculation 3 4 29 5 2" xfId="9778" xr:uid="{00000000-0005-0000-0000-000034260000}"/>
    <cellStyle name="Calculation 3 4 29 5 3" xfId="9779" xr:uid="{00000000-0005-0000-0000-000035260000}"/>
    <cellStyle name="Calculation 3 4 29 6" xfId="9780" xr:uid="{00000000-0005-0000-0000-000036260000}"/>
    <cellStyle name="Calculation 3 4 29 6 2" xfId="9781" xr:uid="{00000000-0005-0000-0000-000037260000}"/>
    <cellStyle name="Calculation 3 4 29 6 3" xfId="9782" xr:uid="{00000000-0005-0000-0000-000038260000}"/>
    <cellStyle name="Calculation 3 4 29 7" xfId="9783" xr:uid="{00000000-0005-0000-0000-000039260000}"/>
    <cellStyle name="Calculation 3 4 29 8" xfId="9784" xr:uid="{00000000-0005-0000-0000-00003A260000}"/>
    <cellStyle name="Calculation 3 4 3" xfId="9785" xr:uid="{00000000-0005-0000-0000-00003B260000}"/>
    <cellStyle name="Calculation 3 4 3 2" xfId="9786" xr:uid="{00000000-0005-0000-0000-00003C260000}"/>
    <cellStyle name="Calculation 3 4 3 2 2" xfId="9787" xr:uid="{00000000-0005-0000-0000-00003D260000}"/>
    <cellStyle name="Calculation 3 4 3 2 3" xfId="9788" xr:uid="{00000000-0005-0000-0000-00003E260000}"/>
    <cellStyle name="Calculation 3 4 3 2 4" xfId="9789" xr:uid="{00000000-0005-0000-0000-00003F260000}"/>
    <cellStyle name="Calculation 3 4 3 2 5" xfId="9790" xr:uid="{00000000-0005-0000-0000-000040260000}"/>
    <cellStyle name="Calculation 3 4 3 2 6" xfId="9791" xr:uid="{00000000-0005-0000-0000-000041260000}"/>
    <cellStyle name="Calculation 3 4 3 3" xfId="9792" xr:uid="{00000000-0005-0000-0000-000042260000}"/>
    <cellStyle name="Calculation 3 4 3 3 2" xfId="9793" xr:uid="{00000000-0005-0000-0000-000043260000}"/>
    <cellStyle name="Calculation 3 4 3 3 3" xfId="9794" xr:uid="{00000000-0005-0000-0000-000044260000}"/>
    <cellStyle name="Calculation 3 4 3 4" xfId="9795" xr:uid="{00000000-0005-0000-0000-000045260000}"/>
    <cellStyle name="Calculation 3 4 3 4 2" xfId="9796" xr:uid="{00000000-0005-0000-0000-000046260000}"/>
    <cellStyle name="Calculation 3 4 3 4 3" xfId="9797" xr:uid="{00000000-0005-0000-0000-000047260000}"/>
    <cellStyle name="Calculation 3 4 3 5" xfId="9798" xr:uid="{00000000-0005-0000-0000-000048260000}"/>
    <cellStyle name="Calculation 3 4 3 5 2" xfId="9799" xr:uid="{00000000-0005-0000-0000-000049260000}"/>
    <cellStyle name="Calculation 3 4 3 5 3" xfId="9800" xr:uid="{00000000-0005-0000-0000-00004A260000}"/>
    <cellStyle name="Calculation 3 4 3 6" xfId="9801" xr:uid="{00000000-0005-0000-0000-00004B260000}"/>
    <cellStyle name="Calculation 3 4 3 6 2" xfId="9802" xr:uid="{00000000-0005-0000-0000-00004C260000}"/>
    <cellStyle name="Calculation 3 4 3 6 3" xfId="9803" xr:uid="{00000000-0005-0000-0000-00004D260000}"/>
    <cellStyle name="Calculation 3 4 3 7" xfId="9804" xr:uid="{00000000-0005-0000-0000-00004E260000}"/>
    <cellStyle name="Calculation 3 4 3 8" xfId="9805" xr:uid="{00000000-0005-0000-0000-00004F260000}"/>
    <cellStyle name="Calculation 3 4 30" xfId="9806" xr:uid="{00000000-0005-0000-0000-000050260000}"/>
    <cellStyle name="Calculation 3 4 30 2" xfId="9807" xr:uid="{00000000-0005-0000-0000-000051260000}"/>
    <cellStyle name="Calculation 3 4 30 2 2" xfId="9808" xr:uid="{00000000-0005-0000-0000-000052260000}"/>
    <cellStyle name="Calculation 3 4 30 2 3" xfId="9809" xr:uid="{00000000-0005-0000-0000-000053260000}"/>
    <cellStyle name="Calculation 3 4 30 2 4" xfId="9810" xr:uid="{00000000-0005-0000-0000-000054260000}"/>
    <cellStyle name="Calculation 3 4 30 2 5" xfId="9811" xr:uid="{00000000-0005-0000-0000-000055260000}"/>
    <cellStyle name="Calculation 3 4 30 2 6" xfId="9812" xr:uid="{00000000-0005-0000-0000-000056260000}"/>
    <cellStyle name="Calculation 3 4 30 3" xfId="9813" xr:uid="{00000000-0005-0000-0000-000057260000}"/>
    <cellStyle name="Calculation 3 4 30 3 2" xfId="9814" xr:uid="{00000000-0005-0000-0000-000058260000}"/>
    <cellStyle name="Calculation 3 4 30 3 3" xfId="9815" xr:uid="{00000000-0005-0000-0000-000059260000}"/>
    <cellStyle name="Calculation 3 4 30 4" xfId="9816" xr:uid="{00000000-0005-0000-0000-00005A260000}"/>
    <cellStyle name="Calculation 3 4 30 4 2" xfId="9817" xr:uid="{00000000-0005-0000-0000-00005B260000}"/>
    <cellStyle name="Calculation 3 4 30 4 3" xfId="9818" xr:uid="{00000000-0005-0000-0000-00005C260000}"/>
    <cellStyle name="Calculation 3 4 30 5" xfId="9819" xr:uid="{00000000-0005-0000-0000-00005D260000}"/>
    <cellStyle name="Calculation 3 4 30 5 2" xfId="9820" xr:uid="{00000000-0005-0000-0000-00005E260000}"/>
    <cellStyle name="Calculation 3 4 30 5 3" xfId="9821" xr:uid="{00000000-0005-0000-0000-00005F260000}"/>
    <cellStyle name="Calculation 3 4 30 6" xfId="9822" xr:uid="{00000000-0005-0000-0000-000060260000}"/>
    <cellStyle name="Calculation 3 4 30 6 2" xfId="9823" xr:uid="{00000000-0005-0000-0000-000061260000}"/>
    <cellStyle name="Calculation 3 4 30 6 3" xfId="9824" xr:uid="{00000000-0005-0000-0000-000062260000}"/>
    <cellStyle name="Calculation 3 4 30 7" xfId="9825" xr:uid="{00000000-0005-0000-0000-000063260000}"/>
    <cellStyle name="Calculation 3 4 30 8" xfId="9826" xr:uid="{00000000-0005-0000-0000-000064260000}"/>
    <cellStyle name="Calculation 3 4 31" xfId="9827" xr:uid="{00000000-0005-0000-0000-000065260000}"/>
    <cellStyle name="Calculation 3 4 31 2" xfId="9828" xr:uid="{00000000-0005-0000-0000-000066260000}"/>
    <cellStyle name="Calculation 3 4 31 2 2" xfId="9829" xr:uid="{00000000-0005-0000-0000-000067260000}"/>
    <cellStyle name="Calculation 3 4 31 2 3" xfId="9830" xr:uid="{00000000-0005-0000-0000-000068260000}"/>
    <cellStyle name="Calculation 3 4 31 2 4" xfId="9831" xr:uid="{00000000-0005-0000-0000-000069260000}"/>
    <cellStyle name="Calculation 3 4 31 2 5" xfId="9832" xr:uid="{00000000-0005-0000-0000-00006A260000}"/>
    <cellStyle name="Calculation 3 4 31 2 6" xfId="9833" xr:uid="{00000000-0005-0000-0000-00006B260000}"/>
    <cellStyle name="Calculation 3 4 31 3" xfId="9834" xr:uid="{00000000-0005-0000-0000-00006C260000}"/>
    <cellStyle name="Calculation 3 4 31 3 2" xfId="9835" xr:uid="{00000000-0005-0000-0000-00006D260000}"/>
    <cellStyle name="Calculation 3 4 31 3 3" xfId="9836" xr:uid="{00000000-0005-0000-0000-00006E260000}"/>
    <cellStyle name="Calculation 3 4 31 4" xfId="9837" xr:uid="{00000000-0005-0000-0000-00006F260000}"/>
    <cellStyle name="Calculation 3 4 31 4 2" xfId="9838" xr:uid="{00000000-0005-0000-0000-000070260000}"/>
    <cellStyle name="Calculation 3 4 31 4 3" xfId="9839" xr:uid="{00000000-0005-0000-0000-000071260000}"/>
    <cellStyle name="Calculation 3 4 31 5" xfId="9840" xr:uid="{00000000-0005-0000-0000-000072260000}"/>
    <cellStyle name="Calculation 3 4 31 5 2" xfId="9841" xr:uid="{00000000-0005-0000-0000-000073260000}"/>
    <cellStyle name="Calculation 3 4 31 5 3" xfId="9842" xr:uid="{00000000-0005-0000-0000-000074260000}"/>
    <cellStyle name="Calculation 3 4 31 6" xfId="9843" xr:uid="{00000000-0005-0000-0000-000075260000}"/>
    <cellStyle name="Calculation 3 4 31 6 2" xfId="9844" xr:uid="{00000000-0005-0000-0000-000076260000}"/>
    <cellStyle name="Calculation 3 4 31 6 3" xfId="9845" xr:uid="{00000000-0005-0000-0000-000077260000}"/>
    <cellStyle name="Calculation 3 4 31 7" xfId="9846" xr:uid="{00000000-0005-0000-0000-000078260000}"/>
    <cellStyle name="Calculation 3 4 31 8" xfId="9847" xr:uid="{00000000-0005-0000-0000-000079260000}"/>
    <cellStyle name="Calculation 3 4 32" xfId="9848" xr:uid="{00000000-0005-0000-0000-00007A260000}"/>
    <cellStyle name="Calculation 3 4 32 2" xfId="9849" xr:uid="{00000000-0005-0000-0000-00007B260000}"/>
    <cellStyle name="Calculation 3 4 32 2 2" xfId="9850" xr:uid="{00000000-0005-0000-0000-00007C260000}"/>
    <cellStyle name="Calculation 3 4 32 2 3" xfId="9851" xr:uid="{00000000-0005-0000-0000-00007D260000}"/>
    <cellStyle name="Calculation 3 4 32 2 4" xfId="9852" xr:uid="{00000000-0005-0000-0000-00007E260000}"/>
    <cellStyle name="Calculation 3 4 32 2 5" xfId="9853" xr:uid="{00000000-0005-0000-0000-00007F260000}"/>
    <cellStyle name="Calculation 3 4 32 2 6" xfId="9854" xr:uid="{00000000-0005-0000-0000-000080260000}"/>
    <cellStyle name="Calculation 3 4 32 3" xfId="9855" xr:uid="{00000000-0005-0000-0000-000081260000}"/>
    <cellStyle name="Calculation 3 4 32 3 2" xfId="9856" xr:uid="{00000000-0005-0000-0000-000082260000}"/>
    <cellStyle name="Calculation 3 4 32 3 3" xfId="9857" xr:uid="{00000000-0005-0000-0000-000083260000}"/>
    <cellStyle name="Calculation 3 4 32 4" xfId="9858" xr:uid="{00000000-0005-0000-0000-000084260000}"/>
    <cellStyle name="Calculation 3 4 32 4 2" xfId="9859" xr:uid="{00000000-0005-0000-0000-000085260000}"/>
    <cellStyle name="Calculation 3 4 32 4 3" xfId="9860" xr:uid="{00000000-0005-0000-0000-000086260000}"/>
    <cellStyle name="Calculation 3 4 32 5" xfId="9861" xr:uid="{00000000-0005-0000-0000-000087260000}"/>
    <cellStyle name="Calculation 3 4 32 5 2" xfId="9862" xr:uid="{00000000-0005-0000-0000-000088260000}"/>
    <cellStyle name="Calculation 3 4 32 5 3" xfId="9863" xr:uid="{00000000-0005-0000-0000-000089260000}"/>
    <cellStyle name="Calculation 3 4 32 6" xfId="9864" xr:uid="{00000000-0005-0000-0000-00008A260000}"/>
    <cellStyle name="Calculation 3 4 32 6 2" xfId="9865" xr:uid="{00000000-0005-0000-0000-00008B260000}"/>
    <cellStyle name="Calculation 3 4 32 6 3" xfId="9866" xr:uid="{00000000-0005-0000-0000-00008C260000}"/>
    <cellStyle name="Calculation 3 4 32 7" xfId="9867" xr:uid="{00000000-0005-0000-0000-00008D260000}"/>
    <cellStyle name="Calculation 3 4 32 8" xfId="9868" xr:uid="{00000000-0005-0000-0000-00008E260000}"/>
    <cellStyle name="Calculation 3 4 33" xfId="9869" xr:uid="{00000000-0005-0000-0000-00008F260000}"/>
    <cellStyle name="Calculation 3 4 33 2" xfId="9870" xr:uid="{00000000-0005-0000-0000-000090260000}"/>
    <cellStyle name="Calculation 3 4 33 2 2" xfId="9871" xr:uid="{00000000-0005-0000-0000-000091260000}"/>
    <cellStyle name="Calculation 3 4 33 2 3" xfId="9872" xr:uid="{00000000-0005-0000-0000-000092260000}"/>
    <cellStyle name="Calculation 3 4 33 2 4" xfId="9873" xr:uid="{00000000-0005-0000-0000-000093260000}"/>
    <cellStyle name="Calculation 3 4 33 2 5" xfId="9874" xr:uid="{00000000-0005-0000-0000-000094260000}"/>
    <cellStyle name="Calculation 3 4 33 2 6" xfId="9875" xr:uid="{00000000-0005-0000-0000-000095260000}"/>
    <cellStyle name="Calculation 3 4 33 3" xfId="9876" xr:uid="{00000000-0005-0000-0000-000096260000}"/>
    <cellStyle name="Calculation 3 4 33 3 2" xfId="9877" xr:uid="{00000000-0005-0000-0000-000097260000}"/>
    <cellStyle name="Calculation 3 4 33 3 3" xfId="9878" xr:uid="{00000000-0005-0000-0000-000098260000}"/>
    <cellStyle name="Calculation 3 4 33 4" xfId="9879" xr:uid="{00000000-0005-0000-0000-000099260000}"/>
    <cellStyle name="Calculation 3 4 33 4 2" xfId="9880" xr:uid="{00000000-0005-0000-0000-00009A260000}"/>
    <cellStyle name="Calculation 3 4 33 4 3" xfId="9881" xr:uid="{00000000-0005-0000-0000-00009B260000}"/>
    <cellStyle name="Calculation 3 4 33 5" xfId="9882" xr:uid="{00000000-0005-0000-0000-00009C260000}"/>
    <cellStyle name="Calculation 3 4 33 5 2" xfId="9883" xr:uid="{00000000-0005-0000-0000-00009D260000}"/>
    <cellStyle name="Calculation 3 4 33 5 3" xfId="9884" xr:uid="{00000000-0005-0000-0000-00009E260000}"/>
    <cellStyle name="Calculation 3 4 33 6" xfId="9885" xr:uid="{00000000-0005-0000-0000-00009F260000}"/>
    <cellStyle name="Calculation 3 4 33 6 2" xfId="9886" xr:uid="{00000000-0005-0000-0000-0000A0260000}"/>
    <cellStyle name="Calculation 3 4 33 6 3" xfId="9887" xr:uid="{00000000-0005-0000-0000-0000A1260000}"/>
    <cellStyle name="Calculation 3 4 33 7" xfId="9888" xr:uid="{00000000-0005-0000-0000-0000A2260000}"/>
    <cellStyle name="Calculation 3 4 33 8" xfId="9889" xr:uid="{00000000-0005-0000-0000-0000A3260000}"/>
    <cellStyle name="Calculation 3 4 34" xfId="9890" xr:uid="{00000000-0005-0000-0000-0000A4260000}"/>
    <cellStyle name="Calculation 3 4 34 2" xfId="9891" xr:uid="{00000000-0005-0000-0000-0000A5260000}"/>
    <cellStyle name="Calculation 3 4 34 2 2" xfId="9892" xr:uid="{00000000-0005-0000-0000-0000A6260000}"/>
    <cellStyle name="Calculation 3 4 34 2 3" xfId="9893" xr:uid="{00000000-0005-0000-0000-0000A7260000}"/>
    <cellStyle name="Calculation 3 4 34 2 4" xfId="9894" xr:uid="{00000000-0005-0000-0000-0000A8260000}"/>
    <cellStyle name="Calculation 3 4 34 2 5" xfId="9895" xr:uid="{00000000-0005-0000-0000-0000A9260000}"/>
    <cellStyle name="Calculation 3 4 34 2 6" xfId="9896" xr:uid="{00000000-0005-0000-0000-0000AA260000}"/>
    <cellStyle name="Calculation 3 4 34 3" xfId="9897" xr:uid="{00000000-0005-0000-0000-0000AB260000}"/>
    <cellStyle name="Calculation 3 4 34 3 2" xfId="9898" xr:uid="{00000000-0005-0000-0000-0000AC260000}"/>
    <cellStyle name="Calculation 3 4 34 3 3" xfId="9899" xr:uid="{00000000-0005-0000-0000-0000AD260000}"/>
    <cellStyle name="Calculation 3 4 34 4" xfId="9900" xr:uid="{00000000-0005-0000-0000-0000AE260000}"/>
    <cellStyle name="Calculation 3 4 34 4 2" xfId="9901" xr:uid="{00000000-0005-0000-0000-0000AF260000}"/>
    <cellStyle name="Calculation 3 4 34 4 3" xfId="9902" xr:uid="{00000000-0005-0000-0000-0000B0260000}"/>
    <cellStyle name="Calculation 3 4 34 5" xfId="9903" xr:uid="{00000000-0005-0000-0000-0000B1260000}"/>
    <cellStyle name="Calculation 3 4 34 5 2" xfId="9904" xr:uid="{00000000-0005-0000-0000-0000B2260000}"/>
    <cellStyle name="Calculation 3 4 34 5 3" xfId="9905" xr:uid="{00000000-0005-0000-0000-0000B3260000}"/>
    <cellStyle name="Calculation 3 4 34 6" xfId="9906" xr:uid="{00000000-0005-0000-0000-0000B4260000}"/>
    <cellStyle name="Calculation 3 4 34 6 2" xfId="9907" xr:uid="{00000000-0005-0000-0000-0000B5260000}"/>
    <cellStyle name="Calculation 3 4 34 6 3" xfId="9908" xr:uid="{00000000-0005-0000-0000-0000B6260000}"/>
    <cellStyle name="Calculation 3 4 34 7" xfId="9909" xr:uid="{00000000-0005-0000-0000-0000B7260000}"/>
    <cellStyle name="Calculation 3 4 34 8" xfId="9910" xr:uid="{00000000-0005-0000-0000-0000B8260000}"/>
    <cellStyle name="Calculation 3 4 35" xfId="9911" xr:uid="{00000000-0005-0000-0000-0000B9260000}"/>
    <cellStyle name="Calculation 3 4 35 2" xfId="9912" xr:uid="{00000000-0005-0000-0000-0000BA260000}"/>
    <cellStyle name="Calculation 3 4 35 3" xfId="9913" xr:uid="{00000000-0005-0000-0000-0000BB260000}"/>
    <cellStyle name="Calculation 3 4 35 4" xfId="9914" xr:uid="{00000000-0005-0000-0000-0000BC260000}"/>
    <cellStyle name="Calculation 3 4 35 5" xfId="9915" xr:uid="{00000000-0005-0000-0000-0000BD260000}"/>
    <cellStyle name="Calculation 3 4 35 6" xfId="9916" xr:uid="{00000000-0005-0000-0000-0000BE260000}"/>
    <cellStyle name="Calculation 3 4 36" xfId="9917" xr:uid="{00000000-0005-0000-0000-0000BF260000}"/>
    <cellStyle name="Calculation 3 4 36 2" xfId="9918" xr:uid="{00000000-0005-0000-0000-0000C0260000}"/>
    <cellStyle name="Calculation 3 4 36 3" xfId="9919" xr:uid="{00000000-0005-0000-0000-0000C1260000}"/>
    <cellStyle name="Calculation 3 4 36 4" xfId="9920" xr:uid="{00000000-0005-0000-0000-0000C2260000}"/>
    <cellStyle name="Calculation 3 4 36 5" xfId="9921" xr:uid="{00000000-0005-0000-0000-0000C3260000}"/>
    <cellStyle name="Calculation 3 4 36 6" xfId="9922" xr:uid="{00000000-0005-0000-0000-0000C4260000}"/>
    <cellStyle name="Calculation 3 4 37" xfId="9923" xr:uid="{00000000-0005-0000-0000-0000C5260000}"/>
    <cellStyle name="Calculation 3 4 37 2" xfId="9924" xr:uid="{00000000-0005-0000-0000-0000C6260000}"/>
    <cellStyle name="Calculation 3 4 37 3" xfId="9925" xr:uid="{00000000-0005-0000-0000-0000C7260000}"/>
    <cellStyle name="Calculation 3 4 38" xfId="9926" xr:uid="{00000000-0005-0000-0000-0000C8260000}"/>
    <cellStyle name="Calculation 3 4 38 2" xfId="9927" xr:uid="{00000000-0005-0000-0000-0000C9260000}"/>
    <cellStyle name="Calculation 3 4 38 3" xfId="9928" xr:uid="{00000000-0005-0000-0000-0000CA260000}"/>
    <cellStyle name="Calculation 3 4 39" xfId="9929" xr:uid="{00000000-0005-0000-0000-0000CB260000}"/>
    <cellStyle name="Calculation 3 4 39 2" xfId="9930" xr:uid="{00000000-0005-0000-0000-0000CC260000}"/>
    <cellStyle name="Calculation 3 4 39 3" xfId="9931" xr:uid="{00000000-0005-0000-0000-0000CD260000}"/>
    <cellStyle name="Calculation 3 4 4" xfId="9932" xr:uid="{00000000-0005-0000-0000-0000CE260000}"/>
    <cellStyle name="Calculation 3 4 4 2" xfId="9933" xr:uid="{00000000-0005-0000-0000-0000CF260000}"/>
    <cellStyle name="Calculation 3 4 4 2 2" xfId="9934" xr:uid="{00000000-0005-0000-0000-0000D0260000}"/>
    <cellStyle name="Calculation 3 4 4 2 3" xfId="9935" xr:uid="{00000000-0005-0000-0000-0000D1260000}"/>
    <cellStyle name="Calculation 3 4 4 2 4" xfId="9936" xr:uid="{00000000-0005-0000-0000-0000D2260000}"/>
    <cellStyle name="Calculation 3 4 4 2 5" xfId="9937" xr:uid="{00000000-0005-0000-0000-0000D3260000}"/>
    <cellStyle name="Calculation 3 4 4 2 6" xfId="9938" xr:uid="{00000000-0005-0000-0000-0000D4260000}"/>
    <cellStyle name="Calculation 3 4 4 3" xfId="9939" xr:uid="{00000000-0005-0000-0000-0000D5260000}"/>
    <cellStyle name="Calculation 3 4 4 3 2" xfId="9940" xr:uid="{00000000-0005-0000-0000-0000D6260000}"/>
    <cellStyle name="Calculation 3 4 4 3 3" xfId="9941" xr:uid="{00000000-0005-0000-0000-0000D7260000}"/>
    <cellStyle name="Calculation 3 4 4 4" xfId="9942" xr:uid="{00000000-0005-0000-0000-0000D8260000}"/>
    <cellStyle name="Calculation 3 4 4 4 2" xfId="9943" xr:uid="{00000000-0005-0000-0000-0000D9260000}"/>
    <cellStyle name="Calculation 3 4 4 4 3" xfId="9944" xr:uid="{00000000-0005-0000-0000-0000DA260000}"/>
    <cellStyle name="Calculation 3 4 4 5" xfId="9945" xr:uid="{00000000-0005-0000-0000-0000DB260000}"/>
    <cellStyle name="Calculation 3 4 4 5 2" xfId="9946" xr:uid="{00000000-0005-0000-0000-0000DC260000}"/>
    <cellStyle name="Calculation 3 4 4 5 3" xfId="9947" xr:uid="{00000000-0005-0000-0000-0000DD260000}"/>
    <cellStyle name="Calculation 3 4 4 6" xfId="9948" xr:uid="{00000000-0005-0000-0000-0000DE260000}"/>
    <cellStyle name="Calculation 3 4 4 6 2" xfId="9949" xr:uid="{00000000-0005-0000-0000-0000DF260000}"/>
    <cellStyle name="Calculation 3 4 4 6 3" xfId="9950" xr:uid="{00000000-0005-0000-0000-0000E0260000}"/>
    <cellStyle name="Calculation 3 4 4 7" xfId="9951" xr:uid="{00000000-0005-0000-0000-0000E1260000}"/>
    <cellStyle name="Calculation 3 4 4 8" xfId="9952" xr:uid="{00000000-0005-0000-0000-0000E2260000}"/>
    <cellStyle name="Calculation 3 4 40" xfId="9953" xr:uid="{00000000-0005-0000-0000-0000E3260000}"/>
    <cellStyle name="Calculation 3 4 41" xfId="9954" xr:uid="{00000000-0005-0000-0000-0000E4260000}"/>
    <cellStyle name="Calculation 3 4 5" xfId="9955" xr:uid="{00000000-0005-0000-0000-0000E5260000}"/>
    <cellStyle name="Calculation 3 4 5 2" xfId="9956" xr:uid="{00000000-0005-0000-0000-0000E6260000}"/>
    <cellStyle name="Calculation 3 4 5 2 2" xfId="9957" xr:uid="{00000000-0005-0000-0000-0000E7260000}"/>
    <cellStyle name="Calculation 3 4 5 2 3" xfId="9958" xr:uid="{00000000-0005-0000-0000-0000E8260000}"/>
    <cellStyle name="Calculation 3 4 5 2 4" xfId="9959" xr:uid="{00000000-0005-0000-0000-0000E9260000}"/>
    <cellStyle name="Calculation 3 4 5 2 5" xfId="9960" xr:uid="{00000000-0005-0000-0000-0000EA260000}"/>
    <cellStyle name="Calculation 3 4 5 2 6" xfId="9961" xr:uid="{00000000-0005-0000-0000-0000EB260000}"/>
    <cellStyle name="Calculation 3 4 5 3" xfId="9962" xr:uid="{00000000-0005-0000-0000-0000EC260000}"/>
    <cellStyle name="Calculation 3 4 5 3 2" xfId="9963" xr:uid="{00000000-0005-0000-0000-0000ED260000}"/>
    <cellStyle name="Calculation 3 4 5 3 3" xfId="9964" xr:uid="{00000000-0005-0000-0000-0000EE260000}"/>
    <cellStyle name="Calculation 3 4 5 4" xfId="9965" xr:uid="{00000000-0005-0000-0000-0000EF260000}"/>
    <cellStyle name="Calculation 3 4 5 4 2" xfId="9966" xr:uid="{00000000-0005-0000-0000-0000F0260000}"/>
    <cellStyle name="Calculation 3 4 5 4 3" xfId="9967" xr:uid="{00000000-0005-0000-0000-0000F1260000}"/>
    <cellStyle name="Calculation 3 4 5 5" xfId="9968" xr:uid="{00000000-0005-0000-0000-0000F2260000}"/>
    <cellStyle name="Calculation 3 4 5 5 2" xfId="9969" xr:uid="{00000000-0005-0000-0000-0000F3260000}"/>
    <cellStyle name="Calculation 3 4 5 5 3" xfId="9970" xr:uid="{00000000-0005-0000-0000-0000F4260000}"/>
    <cellStyle name="Calculation 3 4 5 6" xfId="9971" xr:uid="{00000000-0005-0000-0000-0000F5260000}"/>
    <cellStyle name="Calculation 3 4 5 6 2" xfId="9972" xr:uid="{00000000-0005-0000-0000-0000F6260000}"/>
    <cellStyle name="Calculation 3 4 5 6 3" xfId="9973" xr:uid="{00000000-0005-0000-0000-0000F7260000}"/>
    <cellStyle name="Calculation 3 4 5 7" xfId="9974" xr:uid="{00000000-0005-0000-0000-0000F8260000}"/>
    <cellStyle name="Calculation 3 4 5 8" xfId="9975" xr:uid="{00000000-0005-0000-0000-0000F9260000}"/>
    <cellStyle name="Calculation 3 4 6" xfId="9976" xr:uid="{00000000-0005-0000-0000-0000FA260000}"/>
    <cellStyle name="Calculation 3 4 6 2" xfId="9977" xr:uid="{00000000-0005-0000-0000-0000FB260000}"/>
    <cellStyle name="Calculation 3 4 6 2 2" xfId="9978" xr:uid="{00000000-0005-0000-0000-0000FC260000}"/>
    <cellStyle name="Calculation 3 4 6 2 3" xfId="9979" xr:uid="{00000000-0005-0000-0000-0000FD260000}"/>
    <cellStyle name="Calculation 3 4 6 2 4" xfId="9980" xr:uid="{00000000-0005-0000-0000-0000FE260000}"/>
    <cellStyle name="Calculation 3 4 6 2 5" xfId="9981" xr:uid="{00000000-0005-0000-0000-0000FF260000}"/>
    <cellStyle name="Calculation 3 4 6 2 6" xfId="9982" xr:uid="{00000000-0005-0000-0000-000000270000}"/>
    <cellStyle name="Calculation 3 4 6 3" xfId="9983" xr:uid="{00000000-0005-0000-0000-000001270000}"/>
    <cellStyle name="Calculation 3 4 6 3 2" xfId="9984" xr:uid="{00000000-0005-0000-0000-000002270000}"/>
    <cellStyle name="Calculation 3 4 6 3 3" xfId="9985" xr:uid="{00000000-0005-0000-0000-000003270000}"/>
    <cellStyle name="Calculation 3 4 6 4" xfId="9986" xr:uid="{00000000-0005-0000-0000-000004270000}"/>
    <cellStyle name="Calculation 3 4 6 4 2" xfId="9987" xr:uid="{00000000-0005-0000-0000-000005270000}"/>
    <cellStyle name="Calculation 3 4 6 4 3" xfId="9988" xr:uid="{00000000-0005-0000-0000-000006270000}"/>
    <cellStyle name="Calculation 3 4 6 5" xfId="9989" xr:uid="{00000000-0005-0000-0000-000007270000}"/>
    <cellStyle name="Calculation 3 4 6 5 2" xfId="9990" xr:uid="{00000000-0005-0000-0000-000008270000}"/>
    <cellStyle name="Calculation 3 4 6 5 3" xfId="9991" xr:uid="{00000000-0005-0000-0000-000009270000}"/>
    <cellStyle name="Calculation 3 4 6 6" xfId="9992" xr:uid="{00000000-0005-0000-0000-00000A270000}"/>
    <cellStyle name="Calculation 3 4 6 6 2" xfId="9993" xr:uid="{00000000-0005-0000-0000-00000B270000}"/>
    <cellStyle name="Calculation 3 4 6 6 3" xfId="9994" xr:uid="{00000000-0005-0000-0000-00000C270000}"/>
    <cellStyle name="Calculation 3 4 6 7" xfId="9995" xr:uid="{00000000-0005-0000-0000-00000D270000}"/>
    <cellStyle name="Calculation 3 4 6 8" xfId="9996" xr:uid="{00000000-0005-0000-0000-00000E270000}"/>
    <cellStyle name="Calculation 3 4 7" xfId="9997" xr:uid="{00000000-0005-0000-0000-00000F270000}"/>
    <cellStyle name="Calculation 3 4 7 2" xfId="9998" xr:uid="{00000000-0005-0000-0000-000010270000}"/>
    <cellStyle name="Calculation 3 4 7 2 2" xfId="9999" xr:uid="{00000000-0005-0000-0000-000011270000}"/>
    <cellStyle name="Calculation 3 4 7 2 3" xfId="10000" xr:uid="{00000000-0005-0000-0000-000012270000}"/>
    <cellStyle name="Calculation 3 4 7 2 4" xfId="10001" xr:uid="{00000000-0005-0000-0000-000013270000}"/>
    <cellStyle name="Calculation 3 4 7 2 5" xfId="10002" xr:uid="{00000000-0005-0000-0000-000014270000}"/>
    <cellStyle name="Calculation 3 4 7 2 6" xfId="10003" xr:uid="{00000000-0005-0000-0000-000015270000}"/>
    <cellStyle name="Calculation 3 4 7 3" xfId="10004" xr:uid="{00000000-0005-0000-0000-000016270000}"/>
    <cellStyle name="Calculation 3 4 7 3 2" xfId="10005" xr:uid="{00000000-0005-0000-0000-000017270000}"/>
    <cellStyle name="Calculation 3 4 7 3 3" xfId="10006" xr:uid="{00000000-0005-0000-0000-000018270000}"/>
    <cellStyle name="Calculation 3 4 7 4" xfId="10007" xr:uid="{00000000-0005-0000-0000-000019270000}"/>
    <cellStyle name="Calculation 3 4 7 4 2" xfId="10008" xr:uid="{00000000-0005-0000-0000-00001A270000}"/>
    <cellStyle name="Calculation 3 4 7 4 3" xfId="10009" xr:uid="{00000000-0005-0000-0000-00001B270000}"/>
    <cellStyle name="Calculation 3 4 7 5" xfId="10010" xr:uid="{00000000-0005-0000-0000-00001C270000}"/>
    <cellStyle name="Calculation 3 4 7 5 2" xfId="10011" xr:uid="{00000000-0005-0000-0000-00001D270000}"/>
    <cellStyle name="Calculation 3 4 7 5 3" xfId="10012" xr:uid="{00000000-0005-0000-0000-00001E270000}"/>
    <cellStyle name="Calculation 3 4 7 6" xfId="10013" xr:uid="{00000000-0005-0000-0000-00001F270000}"/>
    <cellStyle name="Calculation 3 4 7 6 2" xfId="10014" xr:uid="{00000000-0005-0000-0000-000020270000}"/>
    <cellStyle name="Calculation 3 4 7 6 3" xfId="10015" xr:uid="{00000000-0005-0000-0000-000021270000}"/>
    <cellStyle name="Calculation 3 4 7 7" xfId="10016" xr:uid="{00000000-0005-0000-0000-000022270000}"/>
    <cellStyle name="Calculation 3 4 7 8" xfId="10017" xr:uid="{00000000-0005-0000-0000-000023270000}"/>
    <cellStyle name="Calculation 3 4 8" xfId="10018" xr:uid="{00000000-0005-0000-0000-000024270000}"/>
    <cellStyle name="Calculation 3 4 8 2" xfId="10019" xr:uid="{00000000-0005-0000-0000-000025270000}"/>
    <cellStyle name="Calculation 3 4 8 2 2" xfId="10020" xr:uid="{00000000-0005-0000-0000-000026270000}"/>
    <cellStyle name="Calculation 3 4 8 2 3" xfId="10021" xr:uid="{00000000-0005-0000-0000-000027270000}"/>
    <cellStyle name="Calculation 3 4 8 2 4" xfId="10022" xr:uid="{00000000-0005-0000-0000-000028270000}"/>
    <cellStyle name="Calculation 3 4 8 2 5" xfId="10023" xr:uid="{00000000-0005-0000-0000-000029270000}"/>
    <cellStyle name="Calculation 3 4 8 2 6" xfId="10024" xr:uid="{00000000-0005-0000-0000-00002A270000}"/>
    <cellStyle name="Calculation 3 4 8 3" xfId="10025" xr:uid="{00000000-0005-0000-0000-00002B270000}"/>
    <cellStyle name="Calculation 3 4 8 3 2" xfId="10026" xr:uid="{00000000-0005-0000-0000-00002C270000}"/>
    <cellStyle name="Calculation 3 4 8 3 3" xfId="10027" xr:uid="{00000000-0005-0000-0000-00002D270000}"/>
    <cellStyle name="Calculation 3 4 8 4" xfId="10028" xr:uid="{00000000-0005-0000-0000-00002E270000}"/>
    <cellStyle name="Calculation 3 4 8 4 2" xfId="10029" xr:uid="{00000000-0005-0000-0000-00002F270000}"/>
    <cellStyle name="Calculation 3 4 8 4 3" xfId="10030" xr:uid="{00000000-0005-0000-0000-000030270000}"/>
    <cellStyle name="Calculation 3 4 8 5" xfId="10031" xr:uid="{00000000-0005-0000-0000-000031270000}"/>
    <cellStyle name="Calculation 3 4 8 5 2" xfId="10032" xr:uid="{00000000-0005-0000-0000-000032270000}"/>
    <cellStyle name="Calculation 3 4 8 5 3" xfId="10033" xr:uid="{00000000-0005-0000-0000-000033270000}"/>
    <cellStyle name="Calculation 3 4 8 6" xfId="10034" xr:uid="{00000000-0005-0000-0000-000034270000}"/>
    <cellStyle name="Calculation 3 4 8 6 2" xfId="10035" xr:uid="{00000000-0005-0000-0000-000035270000}"/>
    <cellStyle name="Calculation 3 4 8 6 3" xfId="10036" xr:uid="{00000000-0005-0000-0000-000036270000}"/>
    <cellStyle name="Calculation 3 4 8 7" xfId="10037" xr:uid="{00000000-0005-0000-0000-000037270000}"/>
    <cellStyle name="Calculation 3 4 8 8" xfId="10038" xr:uid="{00000000-0005-0000-0000-000038270000}"/>
    <cellStyle name="Calculation 3 4 9" xfId="10039" xr:uid="{00000000-0005-0000-0000-000039270000}"/>
    <cellStyle name="Calculation 3 4 9 2" xfId="10040" xr:uid="{00000000-0005-0000-0000-00003A270000}"/>
    <cellStyle name="Calculation 3 4 9 2 2" xfId="10041" xr:uid="{00000000-0005-0000-0000-00003B270000}"/>
    <cellStyle name="Calculation 3 4 9 2 3" xfId="10042" xr:uid="{00000000-0005-0000-0000-00003C270000}"/>
    <cellStyle name="Calculation 3 4 9 2 4" xfId="10043" xr:uid="{00000000-0005-0000-0000-00003D270000}"/>
    <cellStyle name="Calculation 3 4 9 2 5" xfId="10044" xr:uid="{00000000-0005-0000-0000-00003E270000}"/>
    <cellStyle name="Calculation 3 4 9 2 6" xfId="10045" xr:uid="{00000000-0005-0000-0000-00003F270000}"/>
    <cellStyle name="Calculation 3 4 9 3" xfId="10046" xr:uid="{00000000-0005-0000-0000-000040270000}"/>
    <cellStyle name="Calculation 3 4 9 3 2" xfId="10047" xr:uid="{00000000-0005-0000-0000-000041270000}"/>
    <cellStyle name="Calculation 3 4 9 3 3" xfId="10048" xr:uid="{00000000-0005-0000-0000-000042270000}"/>
    <cellStyle name="Calculation 3 4 9 4" xfId="10049" xr:uid="{00000000-0005-0000-0000-000043270000}"/>
    <cellStyle name="Calculation 3 4 9 4 2" xfId="10050" xr:uid="{00000000-0005-0000-0000-000044270000}"/>
    <cellStyle name="Calculation 3 4 9 4 3" xfId="10051" xr:uid="{00000000-0005-0000-0000-000045270000}"/>
    <cellStyle name="Calculation 3 4 9 5" xfId="10052" xr:uid="{00000000-0005-0000-0000-000046270000}"/>
    <cellStyle name="Calculation 3 4 9 5 2" xfId="10053" xr:uid="{00000000-0005-0000-0000-000047270000}"/>
    <cellStyle name="Calculation 3 4 9 5 3" xfId="10054" xr:uid="{00000000-0005-0000-0000-000048270000}"/>
    <cellStyle name="Calculation 3 4 9 6" xfId="10055" xr:uid="{00000000-0005-0000-0000-000049270000}"/>
    <cellStyle name="Calculation 3 4 9 6 2" xfId="10056" xr:uid="{00000000-0005-0000-0000-00004A270000}"/>
    <cellStyle name="Calculation 3 4 9 6 3" xfId="10057" xr:uid="{00000000-0005-0000-0000-00004B270000}"/>
    <cellStyle name="Calculation 3 4 9 7" xfId="10058" xr:uid="{00000000-0005-0000-0000-00004C270000}"/>
    <cellStyle name="Calculation 3 4 9 8" xfId="10059" xr:uid="{00000000-0005-0000-0000-00004D270000}"/>
    <cellStyle name="Calculation 3 40" xfId="10060" xr:uid="{00000000-0005-0000-0000-00004E270000}"/>
    <cellStyle name="Calculation 3 40 2" xfId="10061" xr:uid="{00000000-0005-0000-0000-00004F270000}"/>
    <cellStyle name="Calculation 3 40 3" xfId="10062" xr:uid="{00000000-0005-0000-0000-000050270000}"/>
    <cellStyle name="Calculation 3 41" xfId="10063" xr:uid="{00000000-0005-0000-0000-000051270000}"/>
    <cellStyle name="Calculation 3 41 2" xfId="10064" xr:uid="{00000000-0005-0000-0000-000052270000}"/>
    <cellStyle name="Calculation 3 41 3" xfId="10065" xr:uid="{00000000-0005-0000-0000-000053270000}"/>
    <cellStyle name="Calculation 3 41 4" xfId="10066" xr:uid="{00000000-0005-0000-0000-000054270000}"/>
    <cellStyle name="Calculation 3 41 5" xfId="10067" xr:uid="{00000000-0005-0000-0000-000055270000}"/>
    <cellStyle name="Calculation 3 41 6" xfId="10068" xr:uid="{00000000-0005-0000-0000-000056270000}"/>
    <cellStyle name="Calculation 3 5" xfId="10069" xr:uid="{00000000-0005-0000-0000-000057270000}"/>
    <cellStyle name="Calculation 3 5 10" xfId="10070" xr:uid="{00000000-0005-0000-0000-000058270000}"/>
    <cellStyle name="Calculation 3 5 10 2" xfId="10071" xr:uid="{00000000-0005-0000-0000-000059270000}"/>
    <cellStyle name="Calculation 3 5 10 2 2" xfId="10072" xr:uid="{00000000-0005-0000-0000-00005A270000}"/>
    <cellStyle name="Calculation 3 5 10 2 3" xfId="10073" xr:uid="{00000000-0005-0000-0000-00005B270000}"/>
    <cellStyle name="Calculation 3 5 10 2 4" xfId="10074" xr:uid="{00000000-0005-0000-0000-00005C270000}"/>
    <cellStyle name="Calculation 3 5 10 2 5" xfId="10075" xr:uid="{00000000-0005-0000-0000-00005D270000}"/>
    <cellStyle name="Calculation 3 5 10 2 6" xfId="10076" xr:uid="{00000000-0005-0000-0000-00005E270000}"/>
    <cellStyle name="Calculation 3 5 10 3" xfId="10077" xr:uid="{00000000-0005-0000-0000-00005F270000}"/>
    <cellStyle name="Calculation 3 5 10 3 2" xfId="10078" xr:uid="{00000000-0005-0000-0000-000060270000}"/>
    <cellStyle name="Calculation 3 5 10 3 3" xfId="10079" xr:uid="{00000000-0005-0000-0000-000061270000}"/>
    <cellStyle name="Calculation 3 5 10 4" xfId="10080" xr:uid="{00000000-0005-0000-0000-000062270000}"/>
    <cellStyle name="Calculation 3 5 10 4 2" xfId="10081" xr:uid="{00000000-0005-0000-0000-000063270000}"/>
    <cellStyle name="Calculation 3 5 10 4 3" xfId="10082" xr:uid="{00000000-0005-0000-0000-000064270000}"/>
    <cellStyle name="Calculation 3 5 10 5" xfId="10083" xr:uid="{00000000-0005-0000-0000-000065270000}"/>
    <cellStyle name="Calculation 3 5 10 5 2" xfId="10084" xr:uid="{00000000-0005-0000-0000-000066270000}"/>
    <cellStyle name="Calculation 3 5 10 5 3" xfId="10085" xr:uid="{00000000-0005-0000-0000-000067270000}"/>
    <cellStyle name="Calculation 3 5 10 6" xfId="10086" xr:uid="{00000000-0005-0000-0000-000068270000}"/>
    <cellStyle name="Calculation 3 5 10 6 2" xfId="10087" xr:uid="{00000000-0005-0000-0000-000069270000}"/>
    <cellStyle name="Calculation 3 5 10 6 3" xfId="10088" xr:uid="{00000000-0005-0000-0000-00006A270000}"/>
    <cellStyle name="Calculation 3 5 10 7" xfId="10089" xr:uid="{00000000-0005-0000-0000-00006B270000}"/>
    <cellStyle name="Calculation 3 5 10 8" xfId="10090" xr:uid="{00000000-0005-0000-0000-00006C270000}"/>
    <cellStyle name="Calculation 3 5 11" xfId="10091" xr:uid="{00000000-0005-0000-0000-00006D270000}"/>
    <cellStyle name="Calculation 3 5 11 2" xfId="10092" xr:uid="{00000000-0005-0000-0000-00006E270000}"/>
    <cellStyle name="Calculation 3 5 11 2 2" xfId="10093" xr:uid="{00000000-0005-0000-0000-00006F270000}"/>
    <cellStyle name="Calculation 3 5 11 2 3" xfId="10094" xr:uid="{00000000-0005-0000-0000-000070270000}"/>
    <cellStyle name="Calculation 3 5 11 2 4" xfId="10095" xr:uid="{00000000-0005-0000-0000-000071270000}"/>
    <cellStyle name="Calculation 3 5 11 2 5" xfId="10096" xr:uid="{00000000-0005-0000-0000-000072270000}"/>
    <cellStyle name="Calculation 3 5 11 2 6" xfId="10097" xr:uid="{00000000-0005-0000-0000-000073270000}"/>
    <cellStyle name="Calculation 3 5 11 3" xfId="10098" xr:uid="{00000000-0005-0000-0000-000074270000}"/>
    <cellStyle name="Calculation 3 5 11 3 2" xfId="10099" xr:uid="{00000000-0005-0000-0000-000075270000}"/>
    <cellStyle name="Calculation 3 5 11 3 3" xfId="10100" xr:uid="{00000000-0005-0000-0000-000076270000}"/>
    <cellStyle name="Calculation 3 5 11 4" xfId="10101" xr:uid="{00000000-0005-0000-0000-000077270000}"/>
    <cellStyle name="Calculation 3 5 11 4 2" xfId="10102" xr:uid="{00000000-0005-0000-0000-000078270000}"/>
    <cellStyle name="Calculation 3 5 11 4 3" xfId="10103" xr:uid="{00000000-0005-0000-0000-000079270000}"/>
    <cellStyle name="Calculation 3 5 11 5" xfId="10104" xr:uid="{00000000-0005-0000-0000-00007A270000}"/>
    <cellStyle name="Calculation 3 5 11 5 2" xfId="10105" xr:uid="{00000000-0005-0000-0000-00007B270000}"/>
    <cellStyle name="Calculation 3 5 11 5 3" xfId="10106" xr:uid="{00000000-0005-0000-0000-00007C270000}"/>
    <cellStyle name="Calculation 3 5 11 6" xfId="10107" xr:uid="{00000000-0005-0000-0000-00007D270000}"/>
    <cellStyle name="Calculation 3 5 11 6 2" xfId="10108" xr:uid="{00000000-0005-0000-0000-00007E270000}"/>
    <cellStyle name="Calculation 3 5 11 6 3" xfId="10109" xr:uid="{00000000-0005-0000-0000-00007F270000}"/>
    <cellStyle name="Calculation 3 5 11 7" xfId="10110" xr:uid="{00000000-0005-0000-0000-000080270000}"/>
    <cellStyle name="Calculation 3 5 11 8" xfId="10111" xr:uid="{00000000-0005-0000-0000-000081270000}"/>
    <cellStyle name="Calculation 3 5 12" xfId="10112" xr:uid="{00000000-0005-0000-0000-000082270000}"/>
    <cellStyle name="Calculation 3 5 12 2" xfId="10113" xr:uid="{00000000-0005-0000-0000-000083270000}"/>
    <cellStyle name="Calculation 3 5 12 2 2" xfId="10114" xr:uid="{00000000-0005-0000-0000-000084270000}"/>
    <cellStyle name="Calculation 3 5 12 2 3" xfId="10115" xr:uid="{00000000-0005-0000-0000-000085270000}"/>
    <cellStyle name="Calculation 3 5 12 2 4" xfId="10116" xr:uid="{00000000-0005-0000-0000-000086270000}"/>
    <cellStyle name="Calculation 3 5 12 2 5" xfId="10117" xr:uid="{00000000-0005-0000-0000-000087270000}"/>
    <cellStyle name="Calculation 3 5 12 2 6" xfId="10118" xr:uid="{00000000-0005-0000-0000-000088270000}"/>
    <cellStyle name="Calculation 3 5 12 3" xfId="10119" xr:uid="{00000000-0005-0000-0000-000089270000}"/>
    <cellStyle name="Calculation 3 5 12 3 2" xfId="10120" xr:uid="{00000000-0005-0000-0000-00008A270000}"/>
    <cellStyle name="Calculation 3 5 12 3 3" xfId="10121" xr:uid="{00000000-0005-0000-0000-00008B270000}"/>
    <cellStyle name="Calculation 3 5 12 4" xfId="10122" xr:uid="{00000000-0005-0000-0000-00008C270000}"/>
    <cellStyle name="Calculation 3 5 12 4 2" xfId="10123" xr:uid="{00000000-0005-0000-0000-00008D270000}"/>
    <cellStyle name="Calculation 3 5 12 4 3" xfId="10124" xr:uid="{00000000-0005-0000-0000-00008E270000}"/>
    <cellStyle name="Calculation 3 5 12 5" xfId="10125" xr:uid="{00000000-0005-0000-0000-00008F270000}"/>
    <cellStyle name="Calculation 3 5 12 5 2" xfId="10126" xr:uid="{00000000-0005-0000-0000-000090270000}"/>
    <cellStyle name="Calculation 3 5 12 5 3" xfId="10127" xr:uid="{00000000-0005-0000-0000-000091270000}"/>
    <cellStyle name="Calculation 3 5 12 6" xfId="10128" xr:uid="{00000000-0005-0000-0000-000092270000}"/>
    <cellStyle name="Calculation 3 5 12 6 2" xfId="10129" xr:uid="{00000000-0005-0000-0000-000093270000}"/>
    <cellStyle name="Calculation 3 5 12 6 3" xfId="10130" xr:uid="{00000000-0005-0000-0000-000094270000}"/>
    <cellStyle name="Calculation 3 5 12 7" xfId="10131" xr:uid="{00000000-0005-0000-0000-000095270000}"/>
    <cellStyle name="Calculation 3 5 12 8" xfId="10132" xr:uid="{00000000-0005-0000-0000-000096270000}"/>
    <cellStyle name="Calculation 3 5 13" xfId="10133" xr:uid="{00000000-0005-0000-0000-000097270000}"/>
    <cellStyle name="Calculation 3 5 13 2" xfId="10134" xr:uid="{00000000-0005-0000-0000-000098270000}"/>
    <cellStyle name="Calculation 3 5 13 2 2" xfId="10135" xr:uid="{00000000-0005-0000-0000-000099270000}"/>
    <cellStyle name="Calculation 3 5 13 2 3" xfId="10136" xr:uid="{00000000-0005-0000-0000-00009A270000}"/>
    <cellStyle name="Calculation 3 5 13 2 4" xfId="10137" xr:uid="{00000000-0005-0000-0000-00009B270000}"/>
    <cellStyle name="Calculation 3 5 13 2 5" xfId="10138" xr:uid="{00000000-0005-0000-0000-00009C270000}"/>
    <cellStyle name="Calculation 3 5 13 2 6" xfId="10139" xr:uid="{00000000-0005-0000-0000-00009D270000}"/>
    <cellStyle name="Calculation 3 5 13 3" xfId="10140" xr:uid="{00000000-0005-0000-0000-00009E270000}"/>
    <cellStyle name="Calculation 3 5 13 3 2" xfId="10141" xr:uid="{00000000-0005-0000-0000-00009F270000}"/>
    <cellStyle name="Calculation 3 5 13 3 3" xfId="10142" xr:uid="{00000000-0005-0000-0000-0000A0270000}"/>
    <cellStyle name="Calculation 3 5 13 4" xfId="10143" xr:uid="{00000000-0005-0000-0000-0000A1270000}"/>
    <cellStyle name="Calculation 3 5 13 4 2" xfId="10144" xr:uid="{00000000-0005-0000-0000-0000A2270000}"/>
    <cellStyle name="Calculation 3 5 13 4 3" xfId="10145" xr:uid="{00000000-0005-0000-0000-0000A3270000}"/>
    <cellStyle name="Calculation 3 5 13 5" xfId="10146" xr:uid="{00000000-0005-0000-0000-0000A4270000}"/>
    <cellStyle name="Calculation 3 5 13 5 2" xfId="10147" xr:uid="{00000000-0005-0000-0000-0000A5270000}"/>
    <cellStyle name="Calculation 3 5 13 5 3" xfId="10148" xr:uid="{00000000-0005-0000-0000-0000A6270000}"/>
    <cellStyle name="Calculation 3 5 13 6" xfId="10149" xr:uid="{00000000-0005-0000-0000-0000A7270000}"/>
    <cellStyle name="Calculation 3 5 13 6 2" xfId="10150" xr:uid="{00000000-0005-0000-0000-0000A8270000}"/>
    <cellStyle name="Calculation 3 5 13 6 3" xfId="10151" xr:uid="{00000000-0005-0000-0000-0000A9270000}"/>
    <cellStyle name="Calculation 3 5 13 7" xfId="10152" xr:uid="{00000000-0005-0000-0000-0000AA270000}"/>
    <cellStyle name="Calculation 3 5 13 8" xfId="10153" xr:uid="{00000000-0005-0000-0000-0000AB270000}"/>
    <cellStyle name="Calculation 3 5 14" xfId="10154" xr:uid="{00000000-0005-0000-0000-0000AC270000}"/>
    <cellStyle name="Calculation 3 5 14 2" xfId="10155" xr:uid="{00000000-0005-0000-0000-0000AD270000}"/>
    <cellStyle name="Calculation 3 5 14 2 2" xfId="10156" xr:uid="{00000000-0005-0000-0000-0000AE270000}"/>
    <cellStyle name="Calculation 3 5 14 2 3" xfId="10157" xr:uid="{00000000-0005-0000-0000-0000AF270000}"/>
    <cellStyle name="Calculation 3 5 14 2 4" xfId="10158" xr:uid="{00000000-0005-0000-0000-0000B0270000}"/>
    <cellStyle name="Calculation 3 5 14 2 5" xfId="10159" xr:uid="{00000000-0005-0000-0000-0000B1270000}"/>
    <cellStyle name="Calculation 3 5 14 2 6" xfId="10160" xr:uid="{00000000-0005-0000-0000-0000B2270000}"/>
    <cellStyle name="Calculation 3 5 14 3" xfId="10161" xr:uid="{00000000-0005-0000-0000-0000B3270000}"/>
    <cellStyle name="Calculation 3 5 14 3 2" xfId="10162" xr:uid="{00000000-0005-0000-0000-0000B4270000}"/>
    <cellStyle name="Calculation 3 5 14 3 3" xfId="10163" xr:uid="{00000000-0005-0000-0000-0000B5270000}"/>
    <cellStyle name="Calculation 3 5 14 4" xfId="10164" xr:uid="{00000000-0005-0000-0000-0000B6270000}"/>
    <cellStyle name="Calculation 3 5 14 4 2" xfId="10165" xr:uid="{00000000-0005-0000-0000-0000B7270000}"/>
    <cellStyle name="Calculation 3 5 14 4 3" xfId="10166" xr:uid="{00000000-0005-0000-0000-0000B8270000}"/>
    <cellStyle name="Calculation 3 5 14 5" xfId="10167" xr:uid="{00000000-0005-0000-0000-0000B9270000}"/>
    <cellStyle name="Calculation 3 5 14 5 2" xfId="10168" xr:uid="{00000000-0005-0000-0000-0000BA270000}"/>
    <cellStyle name="Calculation 3 5 14 5 3" xfId="10169" xr:uid="{00000000-0005-0000-0000-0000BB270000}"/>
    <cellStyle name="Calculation 3 5 14 6" xfId="10170" xr:uid="{00000000-0005-0000-0000-0000BC270000}"/>
    <cellStyle name="Calculation 3 5 14 6 2" xfId="10171" xr:uid="{00000000-0005-0000-0000-0000BD270000}"/>
    <cellStyle name="Calculation 3 5 14 6 3" xfId="10172" xr:uid="{00000000-0005-0000-0000-0000BE270000}"/>
    <cellStyle name="Calculation 3 5 14 7" xfId="10173" xr:uid="{00000000-0005-0000-0000-0000BF270000}"/>
    <cellStyle name="Calculation 3 5 14 8" xfId="10174" xr:uid="{00000000-0005-0000-0000-0000C0270000}"/>
    <cellStyle name="Calculation 3 5 15" xfId="10175" xr:uid="{00000000-0005-0000-0000-0000C1270000}"/>
    <cellStyle name="Calculation 3 5 15 2" xfId="10176" xr:uid="{00000000-0005-0000-0000-0000C2270000}"/>
    <cellStyle name="Calculation 3 5 15 2 2" xfId="10177" xr:uid="{00000000-0005-0000-0000-0000C3270000}"/>
    <cellStyle name="Calculation 3 5 15 2 3" xfId="10178" xr:uid="{00000000-0005-0000-0000-0000C4270000}"/>
    <cellStyle name="Calculation 3 5 15 2 4" xfId="10179" xr:uid="{00000000-0005-0000-0000-0000C5270000}"/>
    <cellStyle name="Calculation 3 5 15 2 5" xfId="10180" xr:uid="{00000000-0005-0000-0000-0000C6270000}"/>
    <cellStyle name="Calculation 3 5 15 2 6" xfId="10181" xr:uid="{00000000-0005-0000-0000-0000C7270000}"/>
    <cellStyle name="Calculation 3 5 15 3" xfId="10182" xr:uid="{00000000-0005-0000-0000-0000C8270000}"/>
    <cellStyle name="Calculation 3 5 15 3 2" xfId="10183" xr:uid="{00000000-0005-0000-0000-0000C9270000}"/>
    <cellStyle name="Calculation 3 5 15 3 3" xfId="10184" xr:uid="{00000000-0005-0000-0000-0000CA270000}"/>
    <cellStyle name="Calculation 3 5 15 4" xfId="10185" xr:uid="{00000000-0005-0000-0000-0000CB270000}"/>
    <cellStyle name="Calculation 3 5 15 4 2" xfId="10186" xr:uid="{00000000-0005-0000-0000-0000CC270000}"/>
    <cellStyle name="Calculation 3 5 15 4 3" xfId="10187" xr:uid="{00000000-0005-0000-0000-0000CD270000}"/>
    <cellStyle name="Calculation 3 5 15 5" xfId="10188" xr:uid="{00000000-0005-0000-0000-0000CE270000}"/>
    <cellStyle name="Calculation 3 5 15 5 2" xfId="10189" xr:uid="{00000000-0005-0000-0000-0000CF270000}"/>
    <cellStyle name="Calculation 3 5 15 5 3" xfId="10190" xr:uid="{00000000-0005-0000-0000-0000D0270000}"/>
    <cellStyle name="Calculation 3 5 15 6" xfId="10191" xr:uid="{00000000-0005-0000-0000-0000D1270000}"/>
    <cellStyle name="Calculation 3 5 15 6 2" xfId="10192" xr:uid="{00000000-0005-0000-0000-0000D2270000}"/>
    <cellStyle name="Calculation 3 5 15 6 3" xfId="10193" xr:uid="{00000000-0005-0000-0000-0000D3270000}"/>
    <cellStyle name="Calculation 3 5 15 7" xfId="10194" xr:uid="{00000000-0005-0000-0000-0000D4270000}"/>
    <cellStyle name="Calculation 3 5 15 8" xfId="10195" xr:uid="{00000000-0005-0000-0000-0000D5270000}"/>
    <cellStyle name="Calculation 3 5 16" xfId="10196" xr:uid="{00000000-0005-0000-0000-0000D6270000}"/>
    <cellStyle name="Calculation 3 5 16 2" xfId="10197" xr:uid="{00000000-0005-0000-0000-0000D7270000}"/>
    <cellStyle name="Calculation 3 5 16 2 2" xfId="10198" xr:uid="{00000000-0005-0000-0000-0000D8270000}"/>
    <cellStyle name="Calculation 3 5 16 2 3" xfId="10199" xr:uid="{00000000-0005-0000-0000-0000D9270000}"/>
    <cellStyle name="Calculation 3 5 16 2 4" xfId="10200" xr:uid="{00000000-0005-0000-0000-0000DA270000}"/>
    <cellStyle name="Calculation 3 5 16 2 5" xfId="10201" xr:uid="{00000000-0005-0000-0000-0000DB270000}"/>
    <cellStyle name="Calculation 3 5 16 2 6" xfId="10202" xr:uid="{00000000-0005-0000-0000-0000DC270000}"/>
    <cellStyle name="Calculation 3 5 16 3" xfId="10203" xr:uid="{00000000-0005-0000-0000-0000DD270000}"/>
    <cellStyle name="Calculation 3 5 16 3 2" xfId="10204" xr:uid="{00000000-0005-0000-0000-0000DE270000}"/>
    <cellStyle name="Calculation 3 5 16 3 3" xfId="10205" xr:uid="{00000000-0005-0000-0000-0000DF270000}"/>
    <cellStyle name="Calculation 3 5 16 4" xfId="10206" xr:uid="{00000000-0005-0000-0000-0000E0270000}"/>
    <cellStyle name="Calculation 3 5 16 4 2" xfId="10207" xr:uid="{00000000-0005-0000-0000-0000E1270000}"/>
    <cellStyle name="Calculation 3 5 16 4 3" xfId="10208" xr:uid="{00000000-0005-0000-0000-0000E2270000}"/>
    <cellStyle name="Calculation 3 5 16 5" xfId="10209" xr:uid="{00000000-0005-0000-0000-0000E3270000}"/>
    <cellStyle name="Calculation 3 5 16 5 2" xfId="10210" xr:uid="{00000000-0005-0000-0000-0000E4270000}"/>
    <cellStyle name="Calculation 3 5 16 5 3" xfId="10211" xr:uid="{00000000-0005-0000-0000-0000E5270000}"/>
    <cellStyle name="Calculation 3 5 16 6" xfId="10212" xr:uid="{00000000-0005-0000-0000-0000E6270000}"/>
    <cellStyle name="Calculation 3 5 16 6 2" xfId="10213" xr:uid="{00000000-0005-0000-0000-0000E7270000}"/>
    <cellStyle name="Calculation 3 5 16 6 3" xfId="10214" xr:uid="{00000000-0005-0000-0000-0000E8270000}"/>
    <cellStyle name="Calculation 3 5 16 7" xfId="10215" xr:uid="{00000000-0005-0000-0000-0000E9270000}"/>
    <cellStyle name="Calculation 3 5 16 8" xfId="10216" xr:uid="{00000000-0005-0000-0000-0000EA270000}"/>
    <cellStyle name="Calculation 3 5 17" xfId="10217" xr:uid="{00000000-0005-0000-0000-0000EB270000}"/>
    <cellStyle name="Calculation 3 5 17 2" xfId="10218" xr:uid="{00000000-0005-0000-0000-0000EC270000}"/>
    <cellStyle name="Calculation 3 5 17 2 2" xfId="10219" xr:uid="{00000000-0005-0000-0000-0000ED270000}"/>
    <cellStyle name="Calculation 3 5 17 2 3" xfId="10220" xr:uid="{00000000-0005-0000-0000-0000EE270000}"/>
    <cellStyle name="Calculation 3 5 17 2 4" xfId="10221" xr:uid="{00000000-0005-0000-0000-0000EF270000}"/>
    <cellStyle name="Calculation 3 5 17 2 5" xfId="10222" xr:uid="{00000000-0005-0000-0000-0000F0270000}"/>
    <cellStyle name="Calculation 3 5 17 2 6" xfId="10223" xr:uid="{00000000-0005-0000-0000-0000F1270000}"/>
    <cellStyle name="Calculation 3 5 17 3" xfId="10224" xr:uid="{00000000-0005-0000-0000-0000F2270000}"/>
    <cellStyle name="Calculation 3 5 17 3 2" xfId="10225" xr:uid="{00000000-0005-0000-0000-0000F3270000}"/>
    <cellStyle name="Calculation 3 5 17 3 3" xfId="10226" xr:uid="{00000000-0005-0000-0000-0000F4270000}"/>
    <cellStyle name="Calculation 3 5 17 4" xfId="10227" xr:uid="{00000000-0005-0000-0000-0000F5270000}"/>
    <cellStyle name="Calculation 3 5 17 4 2" xfId="10228" xr:uid="{00000000-0005-0000-0000-0000F6270000}"/>
    <cellStyle name="Calculation 3 5 17 4 3" xfId="10229" xr:uid="{00000000-0005-0000-0000-0000F7270000}"/>
    <cellStyle name="Calculation 3 5 17 5" xfId="10230" xr:uid="{00000000-0005-0000-0000-0000F8270000}"/>
    <cellStyle name="Calculation 3 5 17 5 2" xfId="10231" xr:uid="{00000000-0005-0000-0000-0000F9270000}"/>
    <cellStyle name="Calculation 3 5 17 5 3" xfId="10232" xr:uid="{00000000-0005-0000-0000-0000FA270000}"/>
    <cellStyle name="Calculation 3 5 17 6" xfId="10233" xr:uid="{00000000-0005-0000-0000-0000FB270000}"/>
    <cellStyle name="Calculation 3 5 17 6 2" xfId="10234" xr:uid="{00000000-0005-0000-0000-0000FC270000}"/>
    <cellStyle name="Calculation 3 5 17 6 3" xfId="10235" xr:uid="{00000000-0005-0000-0000-0000FD270000}"/>
    <cellStyle name="Calculation 3 5 17 7" xfId="10236" xr:uid="{00000000-0005-0000-0000-0000FE270000}"/>
    <cellStyle name="Calculation 3 5 17 8" xfId="10237" xr:uid="{00000000-0005-0000-0000-0000FF270000}"/>
    <cellStyle name="Calculation 3 5 18" xfId="10238" xr:uid="{00000000-0005-0000-0000-000000280000}"/>
    <cellStyle name="Calculation 3 5 18 2" xfId="10239" xr:uid="{00000000-0005-0000-0000-000001280000}"/>
    <cellStyle name="Calculation 3 5 18 2 2" xfId="10240" xr:uid="{00000000-0005-0000-0000-000002280000}"/>
    <cellStyle name="Calculation 3 5 18 2 3" xfId="10241" xr:uid="{00000000-0005-0000-0000-000003280000}"/>
    <cellStyle name="Calculation 3 5 18 2 4" xfId="10242" xr:uid="{00000000-0005-0000-0000-000004280000}"/>
    <cellStyle name="Calculation 3 5 18 2 5" xfId="10243" xr:uid="{00000000-0005-0000-0000-000005280000}"/>
    <cellStyle name="Calculation 3 5 18 2 6" xfId="10244" xr:uid="{00000000-0005-0000-0000-000006280000}"/>
    <cellStyle name="Calculation 3 5 18 3" xfId="10245" xr:uid="{00000000-0005-0000-0000-000007280000}"/>
    <cellStyle name="Calculation 3 5 18 3 2" xfId="10246" xr:uid="{00000000-0005-0000-0000-000008280000}"/>
    <cellStyle name="Calculation 3 5 18 3 3" xfId="10247" xr:uid="{00000000-0005-0000-0000-000009280000}"/>
    <cellStyle name="Calculation 3 5 18 4" xfId="10248" xr:uid="{00000000-0005-0000-0000-00000A280000}"/>
    <cellStyle name="Calculation 3 5 18 4 2" xfId="10249" xr:uid="{00000000-0005-0000-0000-00000B280000}"/>
    <cellStyle name="Calculation 3 5 18 4 3" xfId="10250" xr:uid="{00000000-0005-0000-0000-00000C280000}"/>
    <cellStyle name="Calculation 3 5 18 5" xfId="10251" xr:uid="{00000000-0005-0000-0000-00000D280000}"/>
    <cellStyle name="Calculation 3 5 18 5 2" xfId="10252" xr:uid="{00000000-0005-0000-0000-00000E280000}"/>
    <cellStyle name="Calculation 3 5 18 5 3" xfId="10253" xr:uid="{00000000-0005-0000-0000-00000F280000}"/>
    <cellStyle name="Calculation 3 5 18 6" xfId="10254" xr:uid="{00000000-0005-0000-0000-000010280000}"/>
    <cellStyle name="Calculation 3 5 18 6 2" xfId="10255" xr:uid="{00000000-0005-0000-0000-000011280000}"/>
    <cellStyle name="Calculation 3 5 18 6 3" xfId="10256" xr:uid="{00000000-0005-0000-0000-000012280000}"/>
    <cellStyle name="Calculation 3 5 18 7" xfId="10257" xr:uid="{00000000-0005-0000-0000-000013280000}"/>
    <cellStyle name="Calculation 3 5 18 8" xfId="10258" xr:uid="{00000000-0005-0000-0000-000014280000}"/>
    <cellStyle name="Calculation 3 5 19" xfId="10259" xr:uid="{00000000-0005-0000-0000-000015280000}"/>
    <cellStyle name="Calculation 3 5 19 2" xfId="10260" xr:uid="{00000000-0005-0000-0000-000016280000}"/>
    <cellStyle name="Calculation 3 5 19 2 2" xfId="10261" xr:uid="{00000000-0005-0000-0000-000017280000}"/>
    <cellStyle name="Calculation 3 5 19 2 3" xfId="10262" xr:uid="{00000000-0005-0000-0000-000018280000}"/>
    <cellStyle name="Calculation 3 5 19 2 4" xfId="10263" xr:uid="{00000000-0005-0000-0000-000019280000}"/>
    <cellStyle name="Calculation 3 5 19 2 5" xfId="10264" xr:uid="{00000000-0005-0000-0000-00001A280000}"/>
    <cellStyle name="Calculation 3 5 19 2 6" xfId="10265" xr:uid="{00000000-0005-0000-0000-00001B280000}"/>
    <cellStyle name="Calculation 3 5 19 3" xfId="10266" xr:uid="{00000000-0005-0000-0000-00001C280000}"/>
    <cellStyle name="Calculation 3 5 19 3 2" xfId="10267" xr:uid="{00000000-0005-0000-0000-00001D280000}"/>
    <cellStyle name="Calculation 3 5 19 3 3" xfId="10268" xr:uid="{00000000-0005-0000-0000-00001E280000}"/>
    <cellStyle name="Calculation 3 5 19 4" xfId="10269" xr:uid="{00000000-0005-0000-0000-00001F280000}"/>
    <cellStyle name="Calculation 3 5 19 4 2" xfId="10270" xr:uid="{00000000-0005-0000-0000-000020280000}"/>
    <cellStyle name="Calculation 3 5 19 4 3" xfId="10271" xr:uid="{00000000-0005-0000-0000-000021280000}"/>
    <cellStyle name="Calculation 3 5 19 5" xfId="10272" xr:uid="{00000000-0005-0000-0000-000022280000}"/>
    <cellStyle name="Calculation 3 5 19 5 2" xfId="10273" xr:uid="{00000000-0005-0000-0000-000023280000}"/>
    <cellStyle name="Calculation 3 5 19 5 3" xfId="10274" xr:uid="{00000000-0005-0000-0000-000024280000}"/>
    <cellStyle name="Calculation 3 5 19 6" xfId="10275" xr:uid="{00000000-0005-0000-0000-000025280000}"/>
    <cellStyle name="Calculation 3 5 19 6 2" xfId="10276" xr:uid="{00000000-0005-0000-0000-000026280000}"/>
    <cellStyle name="Calculation 3 5 19 6 3" xfId="10277" xr:uid="{00000000-0005-0000-0000-000027280000}"/>
    <cellStyle name="Calculation 3 5 19 7" xfId="10278" xr:uid="{00000000-0005-0000-0000-000028280000}"/>
    <cellStyle name="Calculation 3 5 19 8" xfId="10279" xr:uid="{00000000-0005-0000-0000-000029280000}"/>
    <cellStyle name="Calculation 3 5 2" xfId="10280" xr:uid="{00000000-0005-0000-0000-00002A280000}"/>
    <cellStyle name="Calculation 3 5 2 2" xfId="10281" xr:uid="{00000000-0005-0000-0000-00002B280000}"/>
    <cellStyle name="Calculation 3 5 2 2 2" xfId="10282" xr:uid="{00000000-0005-0000-0000-00002C280000}"/>
    <cellStyle name="Calculation 3 5 2 2 3" xfId="10283" xr:uid="{00000000-0005-0000-0000-00002D280000}"/>
    <cellStyle name="Calculation 3 5 2 2 4" xfId="10284" xr:uid="{00000000-0005-0000-0000-00002E280000}"/>
    <cellStyle name="Calculation 3 5 2 2 5" xfId="10285" xr:uid="{00000000-0005-0000-0000-00002F280000}"/>
    <cellStyle name="Calculation 3 5 2 2 6" xfId="10286" xr:uid="{00000000-0005-0000-0000-000030280000}"/>
    <cellStyle name="Calculation 3 5 2 3" xfId="10287" xr:uid="{00000000-0005-0000-0000-000031280000}"/>
    <cellStyle name="Calculation 3 5 2 3 2" xfId="10288" xr:uid="{00000000-0005-0000-0000-000032280000}"/>
    <cellStyle name="Calculation 3 5 2 3 3" xfId="10289" xr:uid="{00000000-0005-0000-0000-000033280000}"/>
    <cellStyle name="Calculation 3 5 2 4" xfId="10290" xr:uid="{00000000-0005-0000-0000-000034280000}"/>
    <cellStyle name="Calculation 3 5 2 4 2" xfId="10291" xr:uid="{00000000-0005-0000-0000-000035280000}"/>
    <cellStyle name="Calculation 3 5 2 4 3" xfId="10292" xr:uid="{00000000-0005-0000-0000-000036280000}"/>
    <cellStyle name="Calculation 3 5 2 5" xfId="10293" xr:uid="{00000000-0005-0000-0000-000037280000}"/>
    <cellStyle name="Calculation 3 5 2 5 2" xfId="10294" xr:uid="{00000000-0005-0000-0000-000038280000}"/>
    <cellStyle name="Calculation 3 5 2 5 3" xfId="10295" xr:uid="{00000000-0005-0000-0000-000039280000}"/>
    <cellStyle name="Calculation 3 5 2 6" xfId="10296" xr:uid="{00000000-0005-0000-0000-00003A280000}"/>
    <cellStyle name="Calculation 3 5 2 6 2" xfId="10297" xr:uid="{00000000-0005-0000-0000-00003B280000}"/>
    <cellStyle name="Calculation 3 5 2 6 3" xfId="10298" xr:uid="{00000000-0005-0000-0000-00003C280000}"/>
    <cellStyle name="Calculation 3 5 2 7" xfId="10299" xr:uid="{00000000-0005-0000-0000-00003D280000}"/>
    <cellStyle name="Calculation 3 5 2 8" xfId="10300" xr:uid="{00000000-0005-0000-0000-00003E280000}"/>
    <cellStyle name="Calculation 3 5 20" xfId="10301" xr:uid="{00000000-0005-0000-0000-00003F280000}"/>
    <cellStyle name="Calculation 3 5 20 2" xfId="10302" xr:uid="{00000000-0005-0000-0000-000040280000}"/>
    <cellStyle name="Calculation 3 5 20 2 2" xfId="10303" xr:uid="{00000000-0005-0000-0000-000041280000}"/>
    <cellStyle name="Calculation 3 5 20 2 3" xfId="10304" xr:uid="{00000000-0005-0000-0000-000042280000}"/>
    <cellStyle name="Calculation 3 5 20 2 4" xfId="10305" xr:uid="{00000000-0005-0000-0000-000043280000}"/>
    <cellStyle name="Calculation 3 5 20 2 5" xfId="10306" xr:uid="{00000000-0005-0000-0000-000044280000}"/>
    <cellStyle name="Calculation 3 5 20 2 6" xfId="10307" xr:uid="{00000000-0005-0000-0000-000045280000}"/>
    <cellStyle name="Calculation 3 5 20 3" xfId="10308" xr:uid="{00000000-0005-0000-0000-000046280000}"/>
    <cellStyle name="Calculation 3 5 20 3 2" xfId="10309" xr:uid="{00000000-0005-0000-0000-000047280000}"/>
    <cellStyle name="Calculation 3 5 20 3 3" xfId="10310" xr:uid="{00000000-0005-0000-0000-000048280000}"/>
    <cellStyle name="Calculation 3 5 20 4" xfId="10311" xr:uid="{00000000-0005-0000-0000-000049280000}"/>
    <cellStyle name="Calculation 3 5 20 4 2" xfId="10312" xr:uid="{00000000-0005-0000-0000-00004A280000}"/>
    <cellStyle name="Calculation 3 5 20 4 3" xfId="10313" xr:uid="{00000000-0005-0000-0000-00004B280000}"/>
    <cellStyle name="Calculation 3 5 20 5" xfId="10314" xr:uid="{00000000-0005-0000-0000-00004C280000}"/>
    <cellStyle name="Calculation 3 5 20 5 2" xfId="10315" xr:uid="{00000000-0005-0000-0000-00004D280000}"/>
    <cellStyle name="Calculation 3 5 20 5 3" xfId="10316" xr:uid="{00000000-0005-0000-0000-00004E280000}"/>
    <cellStyle name="Calculation 3 5 20 6" xfId="10317" xr:uid="{00000000-0005-0000-0000-00004F280000}"/>
    <cellStyle name="Calculation 3 5 20 6 2" xfId="10318" xr:uid="{00000000-0005-0000-0000-000050280000}"/>
    <cellStyle name="Calculation 3 5 20 6 3" xfId="10319" xr:uid="{00000000-0005-0000-0000-000051280000}"/>
    <cellStyle name="Calculation 3 5 20 7" xfId="10320" xr:uid="{00000000-0005-0000-0000-000052280000}"/>
    <cellStyle name="Calculation 3 5 20 8" xfId="10321" xr:uid="{00000000-0005-0000-0000-000053280000}"/>
    <cellStyle name="Calculation 3 5 21" xfId="10322" xr:uid="{00000000-0005-0000-0000-000054280000}"/>
    <cellStyle name="Calculation 3 5 21 2" xfId="10323" xr:uid="{00000000-0005-0000-0000-000055280000}"/>
    <cellStyle name="Calculation 3 5 21 2 2" xfId="10324" xr:uid="{00000000-0005-0000-0000-000056280000}"/>
    <cellStyle name="Calculation 3 5 21 2 3" xfId="10325" xr:uid="{00000000-0005-0000-0000-000057280000}"/>
    <cellStyle name="Calculation 3 5 21 2 4" xfId="10326" xr:uid="{00000000-0005-0000-0000-000058280000}"/>
    <cellStyle name="Calculation 3 5 21 2 5" xfId="10327" xr:uid="{00000000-0005-0000-0000-000059280000}"/>
    <cellStyle name="Calculation 3 5 21 2 6" xfId="10328" xr:uid="{00000000-0005-0000-0000-00005A280000}"/>
    <cellStyle name="Calculation 3 5 21 3" xfId="10329" xr:uid="{00000000-0005-0000-0000-00005B280000}"/>
    <cellStyle name="Calculation 3 5 21 3 2" xfId="10330" xr:uid="{00000000-0005-0000-0000-00005C280000}"/>
    <cellStyle name="Calculation 3 5 21 3 3" xfId="10331" xr:uid="{00000000-0005-0000-0000-00005D280000}"/>
    <cellStyle name="Calculation 3 5 21 4" xfId="10332" xr:uid="{00000000-0005-0000-0000-00005E280000}"/>
    <cellStyle name="Calculation 3 5 21 4 2" xfId="10333" xr:uid="{00000000-0005-0000-0000-00005F280000}"/>
    <cellStyle name="Calculation 3 5 21 4 3" xfId="10334" xr:uid="{00000000-0005-0000-0000-000060280000}"/>
    <cellStyle name="Calculation 3 5 21 5" xfId="10335" xr:uid="{00000000-0005-0000-0000-000061280000}"/>
    <cellStyle name="Calculation 3 5 21 5 2" xfId="10336" xr:uid="{00000000-0005-0000-0000-000062280000}"/>
    <cellStyle name="Calculation 3 5 21 5 3" xfId="10337" xr:uid="{00000000-0005-0000-0000-000063280000}"/>
    <cellStyle name="Calculation 3 5 21 6" xfId="10338" xr:uid="{00000000-0005-0000-0000-000064280000}"/>
    <cellStyle name="Calculation 3 5 21 6 2" xfId="10339" xr:uid="{00000000-0005-0000-0000-000065280000}"/>
    <cellStyle name="Calculation 3 5 21 6 3" xfId="10340" xr:uid="{00000000-0005-0000-0000-000066280000}"/>
    <cellStyle name="Calculation 3 5 21 7" xfId="10341" xr:uid="{00000000-0005-0000-0000-000067280000}"/>
    <cellStyle name="Calculation 3 5 21 8" xfId="10342" xr:uid="{00000000-0005-0000-0000-000068280000}"/>
    <cellStyle name="Calculation 3 5 22" xfId="10343" xr:uid="{00000000-0005-0000-0000-000069280000}"/>
    <cellStyle name="Calculation 3 5 22 2" xfId="10344" xr:uid="{00000000-0005-0000-0000-00006A280000}"/>
    <cellStyle name="Calculation 3 5 22 2 2" xfId="10345" xr:uid="{00000000-0005-0000-0000-00006B280000}"/>
    <cellStyle name="Calculation 3 5 22 2 3" xfId="10346" xr:uid="{00000000-0005-0000-0000-00006C280000}"/>
    <cellStyle name="Calculation 3 5 22 2 4" xfId="10347" xr:uid="{00000000-0005-0000-0000-00006D280000}"/>
    <cellStyle name="Calculation 3 5 22 2 5" xfId="10348" xr:uid="{00000000-0005-0000-0000-00006E280000}"/>
    <cellStyle name="Calculation 3 5 22 2 6" xfId="10349" xr:uid="{00000000-0005-0000-0000-00006F280000}"/>
    <cellStyle name="Calculation 3 5 22 3" xfId="10350" xr:uid="{00000000-0005-0000-0000-000070280000}"/>
    <cellStyle name="Calculation 3 5 22 3 2" xfId="10351" xr:uid="{00000000-0005-0000-0000-000071280000}"/>
    <cellStyle name="Calculation 3 5 22 3 3" xfId="10352" xr:uid="{00000000-0005-0000-0000-000072280000}"/>
    <cellStyle name="Calculation 3 5 22 4" xfId="10353" xr:uid="{00000000-0005-0000-0000-000073280000}"/>
    <cellStyle name="Calculation 3 5 22 4 2" xfId="10354" xr:uid="{00000000-0005-0000-0000-000074280000}"/>
    <cellStyle name="Calculation 3 5 22 4 3" xfId="10355" xr:uid="{00000000-0005-0000-0000-000075280000}"/>
    <cellStyle name="Calculation 3 5 22 5" xfId="10356" xr:uid="{00000000-0005-0000-0000-000076280000}"/>
    <cellStyle name="Calculation 3 5 22 5 2" xfId="10357" xr:uid="{00000000-0005-0000-0000-000077280000}"/>
    <cellStyle name="Calculation 3 5 22 5 3" xfId="10358" xr:uid="{00000000-0005-0000-0000-000078280000}"/>
    <cellStyle name="Calculation 3 5 22 6" xfId="10359" xr:uid="{00000000-0005-0000-0000-000079280000}"/>
    <cellStyle name="Calculation 3 5 22 6 2" xfId="10360" xr:uid="{00000000-0005-0000-0000-00007A280000}"/>
    <cellStyle name="Calculation 3 5 22 6 3" xfId="10361" xr:uid="{00000000-0005-0000-0000-00007B280000}"/>
    <cellStyle name="Calculation 3 5 22 7" xfId="10362" xr:uid="{00000000-0005-0000-0000-00007C280000}"/>
    <cellStyle name="Calculation 3 5 22 8" xfId="10363" xr:uid="{00000000-0005-0000-0000-00007D280000}"/>
    <cellStyle name="Calculation 3 5 23" xfId="10364" xr:uid="{00000000-0005-0000-0000-00007E280000}"/>
    <cellStyle name="Calculation 3 5 23 2" xfId="10365" xr:uid="{00000000-0005-0000-0000-00007F280000}"/>
    <cellStyle name="Calculation 3 5 23 2 2" xfId="10366" xr:uid="{00000000-0005-0000-0000-000080280000}"/>
    <cellStyle name="Calculation 3 5 23 2 3" xfId="10367" xr:uid="{00000000-0005-0000-0000-000081280000}"/>
    <cellStyle name="Calculation 3 5 23 2 4" xfId="10368" xr:uid="{00000000-0005-0000-0000-000082280000}"/>
    <cellStyle name="Calculation 3 5 23 2 5" xfId="10369" xr:uid="{00000000-0005-0000-0000-000083280000}"/>
    <cellStyle name="Calculation 3 5 23 2 6" xfId="10370" xr:uid="{00000000-0005-0000-0000-000084280000}"/>
    <cellStyle name="Calculation 3 5 23 3" xfId="10371" xr:uid="{00000000-0005-0000-0000-000085280000}"/>
    <cellStyle name="Calculation 3 5 23 3 2" xfId="10372" xr:uid="{00000000-0005-0000-0000-000086280000}"/>
    <cellStyle name="Calculation 3 5 23 3 3" xfId="10373" xr:uid="{00000000-0005-0000-0000-000087280000}"/>
    <cellStyle name="Calculation 3 5 23 4" xfId="10374" xr:uid="{00000000-0005-0000-0000-000088280000}"/>
    <cellStyle name="Calculation 3 5 23 4 2" xfId="10375" xr:uid="{00000000-0005-0000-0000-000089280000}"/>
    <cellStyle name="Calculation 3 5 23 4 3" xfId="10376" xr:uid="{00000000-0005-0000-0000-00008A280000}"/>
    <cellStyle name="Calculation 3 5 23 5" xfId="10377" xr:uid="{00000000-0005-0000-0000-00008B280000}"/>
    <cellStyle name="Calculation 3 5 23 5 2" xfId="10378" xr:uid="{00000000-0005-0000-0000-00008C280000}"/>
    <cellStyle name="Calculation 3 5 23 5 3" xfId="10379" xr:uid="{00000000-0005-0000-0000-00008D280000}"/>
    <cellStyle name="Calculation 3 5 23 6" xfId="10380" xr:uid="{00000000-0005-0000-0000-00008E280000}"/>
    <cellStyle name="Calculation 3 5 23 6 2" xfId="10381" xr:uid="{00000000-0005-0000-0000-00008F280000}"/>
    <cellStyle name="Calculation 3 5 23 6 3" xfId="10382" xr:uid="{00000000-0005-0000-0000-000090280000}"/>
    <cellStyle name="Calculation 3 5 23 7" xfId="10383" xr:uid="{00000000-0005-0000-0000-000091280000}"/>
    <cellStyle name="Calculation 3 5 23 8" xfId="10384" xr:uid="{00000000-0005-0000-0000-000092280000}"/>
    <cellStyle name="Calculation 3 5 24" xfId="10385" xr:uid="{00000000-0005-0000-0000-000093280000}"/>
    <cellStyle name="Calculation 3 5 24 2" xfId="10386" xr:uid="{00000000-0005-0000-0000-000094280000}"/>
    <cellStyle name="Calculation 3 5 24 2 2" xfId="10387" xr:uid="{00000000-0005-0000-0000-000095280000}"/>
    <cellStyle name="Calculation 3 5 24 2 3" xfId="10388" xr:uid="{00000000-0005-0000-0000-000096280000}"/>
    <cellStyle name="Calculation 3 5 24 2 4" xfId="10389" xr:uid="{00000000-0005-0000-0000-000097280000}"/>
    <cellStyle name="Calculation 3 5 24 2 5" xfId="10390" xr:uid="{00000000-0005-0000-0000-000098280000}"/>
    <cellStyle name="Calculation 3 5 24 2 6" xfId="10391" xr:uid="{00000000-0005-0000-0000-000099280000}"/>
    <cellStyle name="Calculation 3 5 24 3" xfId="10392" xr:uid="{00000000-0005-0000-0000-00009A280000}"/>
    <cellStyle name="Calculation 3 5 24 3 2" xfId="10393" xr:uid="{00000000-0005-0000-0000-00009B280000}"/>
    <cellStyle name="Calculation 3 5 24 3 3" xfId="10394" xr:uid="{00000000-0005-0000-0000-00009C280000}"/>
    <cellStyle name="Calculation 3 5 24 4" xfId="10395" xr:uid="{00000000-0005-0000-0000-00009D280000}"/>
    <cellStyle name="Calculation 3 5 24 4 2" xfId="10396" xr:uid="{00000000-0005-0000-0000-00009E280000}"/>
    <cellStyle name="Calculation 3 5 24 4 3" xfId="10397" xr:uid="{00000000-0005-0000-0000-00009F280000}"/>
    <cellStyle name="Calculation 3 5 24 5" xfId="10398" xr:uid="{00000000-0005-0000-0000-0000A0280000}"/>
    <cellStyle name="Calculation 3 5 24 5 2" xfId="10399" xr:uid="{00000000-0005-0000-0000-0000A1280000}"/>
    <cellStyle name="Calculation 3 5 24 5 3" xfId="10400" xr:uid="{00000000-0005-0000-0000-0000A2280000}"/>
    <cellStyle name="Calculation 3 5 24 6" xfId="10401" xr:uid="{00000000-0005-0000-0000-0000A3280000}"/>
    <cellStyle name="Calculation 3 5 24 6 2" xfId="10402" xr:uid="{00000000-0005-0000-0000-0000A4280000}"/>
    <cellStyle name="Calculation 3 5 24 6 3" xfId="10403" xr:uid="{00000000-0005-0000-0000-0000A5280000}"/>
    <cellStyle name="Calculation 3 5 24 7" xfId="10404" xr:uid="{00000000-0005-0000-0000-0000A6280000}"/>
    <cellStyle name="Calculation 3 5 24 8" xfId="10405" xr:uid="{00000000-0005-0000-0000-0000A7280000}"/>
    <cellStyle name="Calculation 3 5 25" xfId="10406" xr:uid="{00000000-0005-0000-0000-0000A8280000}"/>
    <cellStyle name="Calculation 3 5 25 2" xfId="10407" xr:uid="{00000000-0005-0000-0000-0000A9280000}"/>
    <cellStyle name="Calculation 3 5 25 2 2" xfId="10408" xr:uid="{00000000-0005-0000-0000-0000AA280000}"/>
    <cellStyle name="Calculation 3 5 25 2 3" xfId="10409" xr:uid="{00000000-0005-0000-0000-0000AB280000}"/>
    <cellStyle name="Calculation 3 5 25 2 4" xfId="10410" xr:uid="{00000000-0005-0000-0000-0000AC280000}"/>
    <cellStyle name="Calculation 3 5 25 2 5" xfId="10411" xr:uid="{00000000-0005-0000-0000-0000AD280000}"/>
    <cellStyle name="Calculation 3 5 25 2 6" xfId="10412" xr:uid="{00000000-0005-0000-0000-0000AE280000}"/>
    <cellStyle name="Calculation 3 5 25 3" xfId="10413" xr:uid="{00000000-0005-0000-0000-0000AF280000}"/>
    <cellStyle name="Calculation 3 5 25 3 2" xfId="10414" xr:uid="{00000000-0005-0000-0000-0000B0280000}"/>
    <cellStyle name="Calculation 3 5 25 3 3" xfId="10415" xr:uid="{00000000-0005-0000-0000-0000B1280000}"/>
    <cellStyle name="Calculation 3 5 25 4" xfId="10416" xr:uid="{00000000-0005-0000-0000-0000B2280000}"/>
    <cellStyle name="Calculation 3 5 25 4 2" xfId="10417" xr:uid="{00000000-0005-0000-0000-0000B3280000}"/>
    <cellStyle name="Calculation 3 5 25 4 3" xfId="10418" xr:uid="{00000000-0005-0000-0000-0000B4280000}"/>
    <cellStyle name="Calculation 3 5 25 5" xfId="10419" xr:uid="{00000000-0005-0000-0000-0000B5280000}"/>
    <cellStyle name="Calculation 3 5 25 5 2" xfId="10420" xr:uid="{00000000-0005-0000-0000-0000B6280000}"/>
    <cellStyle name="Calculation 3 5 25 5 3" xfId="10421" xr:uid="{00000000-0005-0000-0000-0000B7280000}"/>
    <cellStyle name="Calculation 3 5 25 6" xfId="10422" xr:uid="{00000000-0005-0000-0000-0000B8280000}"/>
    <cellStyle name="Calculation 3 5 25 6 2" xfId="10423" xr:uid="{00000000-0005-0000-0000-0000B9280000}"/>
    <cellStyle name="Calculation 3 5 25 6 3" xfId="10424" xr:uid="{00000000-0005-0000-0000-0000BA280000}"/>
    <cellStyle name="Calculation 3 5 25 7" xfId="10425" xr:uid="{00000000-0005-0000-0000-0000BB280000}"/>
    <cellStyle name="Calculation 3 5 25 8" xfId="10426" xr:uid="{00000000-0005-0000-0000-0000BC280000}"/>
    <cellStyle name="Calculation 3 5 26" xfId="10427" xr:uid="{00000000-0005-0000-0000-0000BD280000}"/>
    <cellStyle name="Calculation 3 5 26 2" xfId="10428" xr:uid="{00000000-0005-0000-0000-0000BE280000}"/>
    <cellStyle name="Calculation 3 5 26 2 2" xfId="10429" xr:uid="{00000000-0005-0000-0000-0000BF280000}"/>
    <cellStyle name="Calculation 3 5 26 2 3" xfId="10430" xr:uid="{00000000-0005-0000-0000-0000C0280000}"/>
    <cellStyle name="Calculation 3 5 26 2 4" xfId="10431" xr:uid="{00000000-0005-0000-0000-0000C1280000}"/>
    <cellStyle name="Calculation 3 5 26 2 5" xfId="10432" xr:uid="{00000000-0005-0000-0000-0000C2280000}"/>
    <cellStyle name="Calculation 3 5 26 2 6" xfId="10433" xr:uid="{00000000-0005-0000-0000-0000C3280000}"/>
    <cellStyle name="Calculation 3 5 26 3" xfId="10434" xr:uid="{00000000-0005-0000-0000-0000C4280000}"/>
    <cellStyle name="Calculation 3 5 26 3 2" xfId="10435" xr:uid="{00000000-0005-0000-0000-0000C5280000}"/>
    <cellStyle name="Calculation 3 5 26 3 3" xfId="10436" xr:uid="{00000000-0005-0000-0000-0000C6280000}"/>
    <cellStyle name="Calculation 3 5 26 4" xfId="10437" xr:uid="{00000000-0005-0000-0000-0000C7280000}"/>
    <cellStyle name="Calculation 3 5 26 4 2" xfId="10438" xr:uid="{00000000-0005-0000-0000-0000C8280000}"/>
    <cellStyle name="Calculation 3 5 26 4 3" xfId="10439" xr:uid="{00000000-0005-0000-0000-0000C9280000}"/>
    <cellStyle name="Calculation 3 5 26 5" xfId="10440" xr:uid="{00000000-0005-0000-0000-0000CA280000}"/>
    <cellStyle name="Calculation 3 5 26 5 2" xfId="10441" xr:uid="{00000000-0005-0000-0000-0000CB280000}"/>
    <cellStyle name="Calculation 3 5 26 5 3" xfId="10442" xr:uid="{00000000-0005-0000-0000-0000CC280000}"/>
    <cellStyle name="Calculation 3 5 26 6" xfId="10443" xr:uid="{00000000-0005-0000-0000-0000CD280000}"/>
    <cellStyle name="Calculation 3 5 26 6 2" xfId="10444" xr:uid="{00000000-0005-0000-0000-0000CE280000}"/>
    <cellStyle name="Calculation 3 5 26 6 3" xfId="10445" xr:uid="{00000000-0005-0000-0000-0000CF280000}"/>
    <cellStyle name="Calculation 3 5 26 7" xfId="10446" xr:uid="{00000000-0005-0000-0000-0000D0280000}"/>
    <cellStyle name="Calculation 3 5 26 8" xfId="10447" xr:uid="{00000000-0005-0000-0000-0000D1280000}"/>
    <cellStyle name="Calculation 3 5 27" xfId="10448" xr:uid="{00000000-0005-0000-0000-0000D2280000}"/>
    <cellStyle name="Calculation 3 5 27 2" xfId="10449" xr:uid="{00000000-0005-0000-0000-0000D3280000}"/>
    <cellStyle name="Calculation 3 5 27 2 2" xfId="10450" xr:uid="{00000000-0005-0000-0000-0000D4280000}"/>
    <cellStyle name="Calculation 3 5 27 2 3" xfId="10451" xr:uid="{00000000-0005-0000-0000-0000D5280000}"/>
    <cellStyle name="Calculation 3 5 27 2 4" xfId="10452" xr:uid="{00000000-0005-0000-0000-0000D6280000}"/>
    <cellStyle name="Calculation 3 5 27 2 5" xfId="10453" xr:uid="{00000000-0005-0000-0000-0000D7280000}"/>
    <cellStyle name="Calculation 3 5 27 2 6" xfId="10454" xr:uid="{00000000-0005-0000-0000-0000D8280000}"/>
    <cellStyle name="Calculation 3 5 27 3" xfId="10455" xr:uid="{00000000-0005-0000-0000-0000D9280000}"/>
    <cellStyle name="Calculation 3 5 27 3 2" xfId="10456" xr:uid="{00000000-0005-0000-0000-0000DA280000}"/>
    <cellStyle name="Calculation 3 5 27 3 3" xfId="10457" xr:uid="{00000000-0005-0000-0000-0000DB280000}"/>
    <cellStyle name="Calculation 3 5 27 4" xfId="10458" xr:uid="{00000000-0005-0000-0000-0000DC280000}"/>
    <cellStyle name="Calculation 3 5 27 4 2" xfId="10459" xr:uid="{00000000-0005-0000-0000-0000DD280000}"/>
    <cellStyle name="Calculation 3 5 27 4 3" xfId="10460" xr:uid="{00000000-0005-0000-0000-0000DE280000}"/>
    <cellStyle name="Calculation 3 5 27 5" xfId="10461" xr:uid="{00000000-0005-0000-0000-0000DF280000}"/>
    <cellStyle name="Calculation 3 5 27 5 2" xfId="10462" xr:uid="{00000000-0005-0000-0000-0000E0280000}"/>
    <cellStyle name="Calculation 3 5 27 5 3" xfId="10463" xr:uid="{00000000-0005-0000-0000-0000E1280000}"/>
    <cellStyle name="Calculation 3 5 27 6" xfId="10464" xr:uid="{00000000-0005-0000-0000-0000E2280000}"/>
    <cellStyle name="Calculation 3 5 27 6 2" xfId="10465" xr:uid="{00000000-0005-0000-0000-0000E3280000}"/>
    <cellStyle name="Calculation 3 5 27 6 3" xfId="10466" xr:uid="{00000000-0005-0000-0000-0000E4280000}"/>
    <cellStyle name="Calculation 3 5 27 7" xfId="10467" xr:uid="{00000000-0005-0000-0000-0000E5280000}"/>
    <cellStyle name="Calculation 3 5 27 8" xfId="10468" xr:uid="{00000000-0005-0000-0000-0000E6280000}"/>
    <cellStyle name="Calculation 3 5 28" xfId="10469" xr:uid="{00000000-0005-0000-0000-0000E7280000}"/>
    <cellStyle name="Calculation 3 5 28 2" xfId="10470" xr:uid="{00000000-0005-0000-0000-0000E8280000}"/>
    <cellStyle name="Calculation 3 5 28 2 2" xfId="10471" xr:uid="{00000000-0005-0000-0000-0000E9280000}"/>
    <cellStyle name="Calculation 3 5 28 2 3" xfId="10472" xr:uid="{00000000-0005-0000-0000-0000EA280000}"/>
    <cellStyle name="Calculation 3 5 28 2 4" xfId="10473" xr:uid="{00000000-0005-0000-0000-0000EB280000}"/>
    <cellStyle name="Calculation 3 5 28 2 5" xfId="10474" xr:uid="{00000000-0005-0000-0000-0000EC280000}"/>
    <cellStyle name="Calculation 3 5 28 2 6" xfId="10475" xr:uid="{00000000-0005-0000-0000-0000ED280000}"/>
    <cellStyle name="Calculation 3 5 28 3" xfId="10476" xr:uid="{00000000-0005-0000-0000-0000EE280000}"/>
    <cellStyle name="Calculation 3 5 28 3 2" xfId="10477" xr:uid="{00000000-0005-0000-0000-0000EF280000}"/>
    <cellStyle name="Calculation 3 5 28 3 3" xfId="10478" xr:uid="{00000000-0005-0000-0000-0000F0280000}"/>
    <cellStyle name="Calculation 3 5 28 4" xfId="10479" xr:uid="{00000000-0005-0000-0000-0000F1280000}"/>
    <cellStyle name="Calculation 3 5 28 4 2" xfId="10480" xr:uid="{00000000-0005-0000-0000-0000F2280000}"/>
    <cellStyle name="Calculation 3 5 28 4 3" xfId="10481" xr:uid="{00000000-0005-0000-0000-0000F3280000}"/>
    <cellStyle name="Calculation 3 5 28 5" xfId="10482" xr:uid="{00000000-0005-0000-0000-0000F4280000}"/>
    <cellStyle name="Calculation 3 5 28 5 2" xfId="10483" xr:uid="{00000000-0005-0000-0000-0000F5280000}"/>
    <cellStyle name="Calculation 3 5 28 5 3" xfId="10484" xr:uid="{00000000-0005-0000-0000-0000F6280000}"/>
    <cellStyle name="Calculation 3 5 28 6" xfId="10485" xr:uid="{00000000-0005-0000-0000-0000F7280000}"/>
    <cellStyle name="Calculation 3 5 28 6 2" xfId="10486" xr:uid="{00000000-0005-0000-0000-0000F8280000}"/>
    <cellStyle name="Calculation 3 5 28 6 3" xfId="10487" xr:uid="{00000000-0005-0000-0000-0000F9280000}"/>
    <cellStyle name="Calculation 3 5 28 7" xfId="10488" xr:uid="{00000000-0005-0000-0000-0000FA280000}"/>
    <cellStyle name="Calculation 3 5 28 8" xfId="10489" xr:uid="{00000000-0005-0000-0000-0000FB280000}"/>
    <cellStyle name="Calculation 3 5 29" xfId="10490" xr:uid="{00000000-0005-0000-0000-0000FC280000}"/>
    <cellStyle name="Calculation 3 5 29 2" xfId="10491" xr:uid="{00000000-0005-0000-0000-0000FD280000}"/>
    <cellStyle name="Calculation 3 5 29 2 2" xfId="10492" xr:uid="{00000000-0005-0000-0000-0000FE280000}"/>
    <cellStyle name="Calculation 3 5 29 2 3" xfId="10493" xr:uid="{00000000-0005-0000-0000-0000FF280000}"/>
    <cellStyle name="Calculation 3 5 29 2 4" xfId="10494" xr:uid="{00000000-0005-0000-0000-000000290000}"/>
    <cellStyle name="Calculation 3 5 29 2 5" xfId="10495" xr:uid="{00000000-0005-0000-0000-000001290000}"/>
    <cellStyle name="Calculation 3 5 29 2 6" xfId="10496" xr:uid="{00000000-0005-0000-0000-000002290000}"/>
    <cellStyle name="Calculation 3 5 29 3" xfId="10497" xr:uid="{00000000-0005-0000-0000-000003290000}"/>
    <cellStyle name="Calculation 3 5 29 3 2" xfId="10498" xr:uid="{00000000-0005-0000-0000-000004290000}"/>
    <cellStyle name="Calculation 3 5 29 3 3" xfId="10499" xr:uid="{00000000-0005-0000-0000-000005290000}"/>
    <cellStyle name="Calculation 3 5 29 4" xfId="10500" xr:uid="{00000000-0005-0000-0000-000006290000}"/>
    <cellStyle name="Calculation 3 5 29 4 2" xfId="10501" xr:uid="{00000000-0005-0000-0000-000007290000}"/>
    <cellStyle name="Calculation 3 5 29 4 3" xfId="10502" xr:uid="{00000000-0005-0000-0000-000008290000}"/>
    <cellStyle name="Calculation 3 5 29 5" xfId="10503" xr:uid="{00000000-0005-0000-0000-000009290000}"/>
    <cellStyle name="Calculation 3 5 29 5 2" xfId="10504" xr:uid="{00000000-0005-0000-0000-00000A290000}"/>
    <cellStyle name="Calculation 3 5 29 5 3" xfId="10505" xr:uid="{00000000-0005-0000-0000-00000B290000}"/>
    <cellStyle name="Calculation 3 5 29 6" xfId="10506" xr:uid="{00000000-0005-0000-0000-00000C290000}"/>
    <cellStyle name="Calculation 3 5 29 6 2" xfId="10507" xr:uid="{00000000-0005-0000-0000-00000D290000}"/>
    <cellStyle name="Calculation 3 5 29 6 3" xfId="10508" xr:uid="{00000000-0005-0000-0000-00000E290000}"/>
    <cellStyle name="Calculation 3 5 29 7" xfId="10509" xr:uid="{00000000-0005-0000-0000-00000F290000}"/>
    <cellStyle name="Calculation 3 5 29 8" xfId="10510" xr:uid="{00000000-0005-0000-0000-000010290000}"/>
    <cellStyle name="Calculation 3 5 3" xfId="10511" xr:uid="{00000000-0005-0000-0000-000011290000}"/>
    <cellStyle name="Calculation 3 5 3 2" xfId="10512" xr:uid="{00000000-0005-0000-0000-000012290000}"/>
    <cellStyle name="Calculation 3 5 3 2 2" xfId="10513" xr:uid="{00000000-0005-0000-0000-000013290000}"/>
    <cellStyle name="Calculation 3 5 3 2 3" xfId="10514" xr:uid="{00000000-0005-0000-0000-000014290000}"/>
    <cellStyle name="Calculation 3 5 3 2 4" xfId="10515" xr:uid="{00000000-0005-0000-0000-000015290000}"/>
    <cellStyle name="Calculation 3 5 3 2 5" xfId="10516" xr:uid="{00000000-0005-0000-0000-000016290000}"/>
    <cellStyle name="Calculation 3 5 3 2 6" xfId="10517" xr:uid="{00000000-0005-0000-0000-000017290000}"/>
    <cellStyle name="Calculation 3 5 3 3" xfId="10518" xr:uid="{00000000-0005-0000-0000-000018290000}"/>
    <cellStyle name="Calculation 3 5 3 3 2" xfId="10519" xr:uid="{00000000-0005-0000-0000-000019290000}"/>
    <cellStyle name="Calculation 3 5 3 3 3" xfId="10520" xr:uid="{00000000-0005-0000-0000-00001A290000}"/>
    <cellStyle name="Calculation 3 5 3 4" xfId="10521" xr:uid="{00000000-0005-0000-0000-00001B290000}"/>
    <cellStyle name="Calculation 3 5 3 4 2" xfId="10522" xr:uid="{00000000-0005-0000-0000-00001C290000}"/>
    <cellStyle name="Calculation 3 5 3 4 3" xfId="10523" xr:uid="{00000000-0005-0000-0000-00001D290000}"/>
    <cellStyle name="Calculation 3 5 3 5" xfId="10524" xr:uid="{00000000-0005-0000-0000-00001E290000}"/>
    <cellStyle name="Calculation 3 5 3 5 2" xfId="10525" xr:uid="{00000000-0005-0000-0000-00001F290000}"/>
    <cellStyle name="Calculation 3 5 3 5 3" xfId="10526" xr:uid="{00000000-0005-0000-0000-000020290000}"/>
    <cellStyle name="Calculation 3 5 3 6" xfId="10527" xr:uid="{00000000-0005-0000-0000-000021290000}"/>
    <cellStyle name="Calculation 3 5 3 6 2" xfId="10528" xr:uid="{00000000-0005-0000-0000-000022290000}"/>
    <cellStyle name="Calculation 3 5 3 6 3" xfId="10529" xr:uid="{00000000-0005-0000-0000-000023290000}"/>
    <cellStyle name="Calculation 3 5 3 7" xfId="10530" xr:uid="{00000000-0005-0000-0000-000024290000}"/>
    <cellStyle name="Calculation 3 5 3 8" xfId="10531" xr:uid="{00000000-0005-0000-0000-000025290000}"/>
    <cellStyle name="Calculation 3 5 30" xfId="10532" xr:uid="{00000000-0005-0000-0000-000026290000}"/>
    <cellStyle name="Calculation 3 5 30 2" xfId="10533" xr:uid="{00000000-0005-0000-0000-000027290000}"/>
    <cellStyle name="Calculation 3 5 30 2 2" xfId="10534" xr:uid="{00000000-0005-0000-0000-000028290000}"/>
    <cellStyle name="Calculation 3 5 30 2 3" xfId="10535" xr:uid="{00000000-0005-0000-0000-000029290000}"/>
    <cellStyle name="Calculation 3 5 30 2 4" xfId="10536" xr:uid="{00000000-0005-0000-0000-00002A290000}"/>
    <cellStyle name="Calculation 3 5 30 2 5" xfId="10537" xr:uid="{00000000-0005-0000-0000-00002B290000}"/>
    <cellStyle name="Calculation 3 5 30 2 6" xfId="10538" xr:uid="{00000000-0005-0000-0000-00002C290000}"/>
    <cellStyle name="Calculation 3 5 30 3" xfId="10539" xr:uid="{00000000-0005-0000-0000-00002D290000}"/>
    <cellStyle name="Calculation 3 5 30 3 2" xfId="10540" xr:uid="{00000000-0005-0000-0000-00002E290000}"/>
    <cellStyle name="Calculation 3 5 30 3 3" xfId="10541" xr:uid="{00000000-0005-0000-0000-00002F290000}"/>
    <cellStyle name="Calculation 3 5 30 4" xfId="10542" xr:uid="{00000000-0005-0000-0000-000030290000}"/>
    <cellStyle name="Calculation 3 5 30 4 2" xfId="10543" xr:uid="{00000000-0005-0000-0000-000031290000}"/>
    <cellStyle name="Calculation 3 5 30 4 3" xfId="10544" xr:uid="{00000000-0005-0000-0000-000032290000}"/>
    <cellStyle name="Calculation 3 5 30 5" xfId="10545" xr:uid="{00000000-0005-0000-0000-000033290000}"/>
    <cellStyle name="Calculation 3 5 30 5 2" xfId="10546" xr:uid="{00000000-0005-0000-0000-000034290000}"/>
    <cellStyle name="Calculation 3 5 30 5 3" xfId="10547" xr:uid="{00000000-0005-0000-0000-000035290000}"/>
    <cellStyle name="Calculation 3 5 30 6" xfId="10548" xr:uid="{00000000-0005-0000-0000-000036290000}"/>
    <cellStyle name="Calculation 3 5 30 6 2" xfId="10549" xr:uid="{00000000-0005-0000-0000-000037290000}"/>
    <cellStyle name="Calculation 3 5 30 6 3" xfId="10550" xr:uid="{00000000-0005-0000-0000-000038290000}"/>
    <cellStyle name="Calculation 3 5 30 7" xfId="10551" xr:uid="{00000000-0005-0000-0000-000039290000}"/>
    <cellStyle name="Calculation 3 5 30 8" xfId="10552" xr:uid="{00000000-0005-0000-0000-00003A290000}"/>
    <cellStyle name="Calculation 3 5 31" xfId="10553" xr:uid="{00000000-0005-0000-0000-00003B290000}"/>
    <cellStyle name="Calculation 3 5 31 2" xfId="10554" xr:uid="{00000000-0005-0000-0000-00003C290000}"/>
    <cellStyle name="Calculation 3 5 31 2 2" xfId="10555" xr:uid="{00000000-0005-0000-0000-00003D290000}"/>
    <cellStyle name="Calculation 3 5 31 2 3" xfId="10556" xr:uid="{00000000-0005-0000-0000-00003E290000}"/>
    <cellStyle name="Calculation 3 5 31 2 4" xfId="10557" xr:uid="{00000000-0005-0000-0000-00003F290000}"/>
    <cellStyle name="Calculation 3 5 31 2 5" xfId="10558" xr:uid="{00000000-0005-0000-0000-000040290000}"/>
    <cellStyle name="Calculation 3 5 31 2 6" xfId="10559" xr:uid="{00000000-0005-0000-0000-000041290000}"/>
    <cellStyle name="Calculation 3 5 31 3" xfId="10560" xr:uid="{00000000-0005-0000-0000-000042290000}"/>
    <cellStyle name="Calculation 3 5 31 3 2" xfId="10561" xr:uid="{00000000-0005-0000-0000-000043290000}"/>
    <cellStyle name="Calculation 3 5 31 3 3" xfId="10562" xr:uid="{00000000-0005-0000-0000-000044290000}"/>
    <cellStyle name="Calculation 3 5 31 4" xfId="10563" xr:uid="{00000000-0005-0000-0000-000045290000}"/>
    <cellStyle name="Calculation 3 5 31 4 2" xfId="10564" xr:uid="{00000000-0005-0000-0000-000046290000}"/>
    <cellStyle name="Calculation 3 5 31 4 3" xfId="10565" xr:uid="{00000000-0005-0000-0000-000047290000}"/>
    <cellStyle name="Calculation 3 5 31 5" xfId="10566" xr:uid="{00000000-0005-0000-0000-000048290000}"/>
    <cellStyle name="Calculation 3 5 31 5 2" xfId="10567" xr:uid="{00000000-0005-0000-0000-000049290000}"/>
    <cellStyle name="Calculation 3 5 31 5 3" xfId="10568" xr:uid="{00000000-0005-0000-0000-00004A290000}"/>
    <cellStyle name="Calculation 3 5 31 6" xfId="10569" xr:uid="{00000000-0005-0000-0000-00004B290000}"/>
    <cellStyle name="Calculation 3 5 31 6 2" xfId="10570" xr:uid="{00000000-0005-0000-0000-00004C290000}"/>
    <cellStyle name="Calculation 3 5 31 6 3" xfId="10571" xr:uid="{00000000-0005-0000-0000-00004D290000}"/>
    <cellStyle name="Calculation 3 5 31 7" xfId="10572" xr:uid="{00000000-0005-0000-0000-00004E290000}"/>
    <cellStyle name="Calculation 3 5 31 8" xfId="10573" xr:uid="{00000000-0005-0000-0000-00004F290000}"/>
    <cellStyle name="Calculation 3 5 32" xfId="10574" xr:uid="{00000000-0005-0000-0000-000050290000}"/>
    <cellStyle name="Calculation 3 5 32 2" xfId="10575" xr:uid="{00000000-0005-0000-0000-000051290000}"/>
    <cellStyle name="Calculation 3 5 32 2 2" xfId="10576" xr:uid="{00000000-0005-0000-0000-000052290000}"/>
    <cellStyle name="Calculation 3 5 32 2 3" xfId="10577" xr:uid="{00000000-0005-0000-0000-000053290000}"/>
    <cellStyle name="Calculation 3 5 32 2 4" xfId="10578" xr:uid="{00000000-0005-0000-0000-000054290000}"/>
    <cellStyle name="Calculation 3 5 32 2 5" xfId="10579" xr:uid="{00000000-0005-0000-0000-000055290000}"/>
    <cellStyle name="Calculation 3 5 32 2 6" xfId="10580" xr:uid="{00000000-0005-0000-0000-000056290000}"/>
    <cellStyle name="Calculation 3 5 32 3" xfId="10581" xr:uid="{00000000-0005-0000-0000-000057290000}"/>
    <cellStyle name="Calculation 3 5 32 3 2" xfId="10582" xr:uid="{00000000-0005-0000-0000-000058290000}"/>
    <cellStyle name="Calculation 3 5 32 3 3" xfId="10583" xr:uid="{00000000-0005-0000-0000-000059290000}"/>
    <cellStyle name="Calculation 3 5 32 4" xfId="10584" xr:uid="{00000000-0005-0000-0000-00005A290000}"/>
    <cellStyle name="Calculation 3 5 32 4 2" xfId="10585" xr:uid="{00000000-0005-0000-0000-00005B290000}"/>
    <cellStyle name="Calculation 3 5 32 4 3" xfId="10586" xr:uid="{00000000-0005-0000-0000-00005C290000}"/>
    <cellStyle name="Calculation 3 5 32 5" xfId="10587" xr:uid="{00000000-0005-0000-0000-00005D290000}"/>
    <cellStyle name="Calculation 3 5 32 5 2" xfId="10588" xr:uid="{00000000-0005-0000-0000-00005E290000}"/>
    <cellStyle name="Calculation 3 5 32 5 3" xfId="10589" xr:uid="{00000000-0005-0000-0000-00005F290000}"/>
    <cellStyle name="Calculation 3 5 32 6" xfId="10590" xr:uid="{00000000-0005-0000-0000-000060290000}"/>
    <cellStyle name="Calculation 3 5 32 6 2" xfId="10591" xr:uid="{00000000-0005-0000-0000-000061290000}"/>
    <cellStyle name="Calculation 3 5 32 6 3" xfId="10592" xr:uid="{00000000-0005-0000-0000-000062290000}"/>
    <cellStyle name="Calculation 3 5 32 7" xfId="10593" xr:uid="{00000000-0005-0000-0000-000063290000}"/>
    <cellStyle name="Calculation 3 5 32 8" xfId="10594" xr:uid="{00000000-0005-0000-0000-000064290000}"/>
    <cellStyle name="Calculation 3 5 33" xfId="10595" xr:uid="{00000000-0005-0000-0000-000065290000}"/>
    <cellStyle name="Calculation 3 5 33 2" xfId="10596" xr:uid="{00000000-0005-0000-0000-000066290000}"/>
    <cellStyle name="Calculation 3 5 33 2 2" xfId="10597" xr:uid="{00000000-0005-0000-0000-000067290000}"/>
    <cellStyle name="Calculation 3 5 33 2 3" xfId="10598" xr:uid="{00000000-0005-0000-0000-000068290000}"/>
    <cellStyle name="Calculation 3 5 33 2 4" xfId="10599" xr:uid="{00000000-0005-0000-0000-000069290000}"/>
    <cellStyle name="Calculation 3 5 33 2 5" xfId="10600" xr:uid="{00000000-0005-0000-0000-00006A290000}"/>
    <cellStyle name="Calculation 3 5 33 2 6" xfId="10601" xr:uid="{00000000-0005-0000-0000-00006B290000}"/>
    <cellStyle name="Calculation 3 5 33 3" xfId="10602" xr:uid="{00000000-0005-0000-0000-00006C290000}"/>
    <cellStyle name="Calculation 3 5 33 3 2" xfId="10603" xr:uid="{00000000-0005-0000-0000-00006D290000}"/>
    <cellStyle name="Calculation 3 5 33 3 3" xfId="10604" xr:uid="{00000000-0005-0000-0000-00006E290000}"/>
    <cellStyle name="Calculation 3 5 33 4" xfId="10605" xr:uid="{00000000-0005-0000-0000-00006F290000}"/>
    <cellStyle name="Calculation 3 5 33 4 2" xfId="10606" xr:uid="{00000000-0005-0000-0000-000070290000}"/>
    <cellStyle name="Calculation 3 5 33 4 3" xfId="10607" xr:uid="{00000000-0005-0000-0000-000071290000}"/>
    <cellStyle name="Calculation 3 5 33 5" xfId="10608" xr:uid="{00000000-0005-0000-0000-000072290000}"/>
    <cellStyle name="Calculation 3 5 33 5 2" xfId="10609" xr:uid="{00000000-0005-0000-0000-000073290000}"/>
    <cellStyle name="Calculation 3 5 33 5 3" xfId="10610" xr:uid="{00000000-0005-0000-0000-000074290000}"/>
    <cellStyle name="Calculation 3 5 33 6" xfId="10611" xr:uid="{00000000-0005-0000-0000-000075290000}"/>
    <cellStyle name="Calculation 3 5 33 6 2" xfId="10612" xr:uid="{00000000-0005-0000-0000-000076290000}"/>
    <cellStyle name="Calculation 3 5 33 6 3" xfId="10613" xr:uid="{00000000-0005-0000-0000-000077290000}"/>
    <cellStyle name="Calculation 3 5 33 7" xfId="10614" xr:uid="{00000000-0005-0000-0000-000078290000}"/>
    <cellStyle name="Calculation 3 5 33 8" xfId="10615" xr:uid="{00000000-0005-0000-0000-000079290000}"/>
    <cellStyle name="Calculation 3 5 34" xfId="10616" xr:uid="{00000000-0005-0000-0000-00007A290000}"/>
    <cellStyle name="Calculation 3 5 34 2" xfId="10617" xr:uid="{00000000-0005-0000-0000-00007B290000}"/>
    <cellStyle name="Calculation 3 5 34 2 2" xfId="10618" xr:uid="{00000000-0005-0000-0000-00007C290000}"/>
    <cellStyle name="Calculation 3 5 34 2 3" xfId="10619" xr:uid="{00000000-0005-0000-0000-00007D290000}"/>
    <cellStyle name="Calculation 3 5 34 2 4" xfId="10620" xr:uid="{00000000-0005-0000-0000-00007E290000}"/>
    <cellStyle name="Calculation 3 5 34 2 5" xfId="10621" xr:uid="{00000000-0005-0000-0000-00007F290000}"/>
    <cellStyle name="Calculation 3 5 34 2 6" xfId="10622" xr:uid="{00000000-0005-0000-0000-000080290000}"/>
    <cellStyle name="Calculation 3 5 34 3" xfId="10623" xr:uid="{00000000-0005-0000-0000-000081290000}"/>
    <cellStyle name="Calculation 3 5 34 3 2" xfId="10624" xr:uid="{00000000-0005-0000-0000-000082290000}"/>
    <cellStyle name="Calculation 3 5 34 3 3" xfId="10625" xr:uid="{00000000-0005-0000-0000-000083290000}"/>
    <cellStyle name="Calculation 3 5 34 4" xfId="10626" xr:uid="{00000000-0005-0000-0000-000084290000}"/>
    <cellStyle name="Calculation 3 5 34 4 2" xfId="10627" xr:uid="{00000000-0005-0000-0000-000085290000}"/>
    <cellStyle name="Calculation 3 5 34 4 3" xfId="10628" xr:uid="{00000000-0005-0000-0000-000086290000}"/>
    <cellStyle name="Calculation 3 5 34 5" xfId="10629" xr:uid="{00000000-0005-0000-0000-000087290000}"/>
    <cellStyle name="Calculation 3 5 34 5 2" xfId="10630" xr:uid="{00000000-0005-0000-0000-000088290000}"/>
    <cellStyle name="Calculation 3 5 34 5 3" xfId="10631" xr:uid="{00000000-0005-0000-0000-000089290000}"/>
    <cellStyle name="Calculation 3 5 34 6" xfId="10632" xr:uid="{00000000-0005-0000-0000-00008A290000}"/>
    <cellStyle name="Calculation 3 5 34 6 2" xfId="10633" xr:uid="{00000000-0005-0000-0000-00008B290000}"/>
    <cellStyle name="Calculation 3 5 34 6 3" xfId="10634" xr:uid="{00000000-0005-0000-0000-00008C290000}"/>
    <cellStyle name="Calculation 3 5 34 7" xfId="10635" xr:uid="{00000000-0005-0000-0000-00008D290000}"/>
    <cellStyle name="Calculation 3 5 34 8" xfId="10636" xr:uid="{00000000-0005-0000-0000-00008E290000}"/>
    <cellStyle name="Calculation 3 5 35" xfId="10637" xr:uid="{00000000-0005-0000-0000-00008F290000}"/>
    <cellStyle name="Calculation 3 5 35 2" xfId="10638" xr:uid="{00000000-0005-0000-0000-000090290000}"/>
    <cellStyle name="Calculation 3 5 35 3" xfId="10639" xr:uid="{00000000-0005-0000-0000-000091290000}"/>
    <cellStyle name="Calculation 3 5 35 4" xfId="10640" xr:uid="{00000000-0005-0000-0000-000092290000}"/>
    <cellStyle name="Calculation 3 5 35 5" xfId="10641" xr:uid="{00000000-0005-0000-0000-000093290000}"/>
    <cellStyle name="Calculation 3 5 35 6" xfId="10642" xr:uid="{00000000-0005-0000-0000-000094290000}"/>
    <cellStyle name="Calculation 3 5 36" xfId="10643" xr:uid="{00000000-0005-0000-0000-000095290000}"/>
    <cellStyle name="Calculation 3 5 36 2" xfId="10644" xr:uid="{00000000-0005-0000-0000-000096290000}"/>
    <cellStyle name="Calculation 3 5 36 3" xfId="10645" xr:uid="{00000000-0005-0000-0000-000097290000}"/>
    <cellStyle name="Calculation 3 5 37" xfId="10646" xr:uid="{00000000-0005-0000-0000-000098290000}"/>
    <cellStyle name="Calculation 3 5 37 2" xfId="10647" xr:uid="{00000000-0005-0000-0000-000099290000}"/>
    <cellStyle name="Calculation 3 5 37 3" xfId="10648" xr:uid="{00000000-0005-0000-0000-00009A290000}"/>
    <cellStyle name="Calculation 3 5 38" xfId="10649" xr:uid="{00000000-0005-0000-0000-00009B290000}"/>
    <cellStyle name="Calculation 3 5 38 2" xfId="10650" xr:uid="{00000000-0005-0000-0000-00009C290000}"/>
    <cellStyle name="Calculation 3 5 38 3" xfId="10651" xr:uid="{00000000-0005-0000-0000-00009D290000}"/>
    <cellStyle name="Calculation 3 5 39" xfId="10652" xr:uid="{00000000-0005-0000-0000-00009E290000}"/>
    <cellStyle name="Calculation 3 5 39 2" xfId="10653" xr:uid="{00000000-0005-0000-0000-00009F290000}"/>
    <cellStyle name="Calculation 3 5 39 3" xfId="10654" xr:uid="{00000000-0005-0000-0000-0000A0290000}"/>
    <cellStyle name="Calculation 3 5 4" xfId="10655" xr:uid="{00000000-0005-0000-0000-0000A1290000}"/>
    <cellStyle name="Calculation 3 5 4 2" xfId="10656" xr:uid="{00000000-0005-0000-0000-0000A2290000}"/>
    <cellStyle name="Calculation 3 5 4 2 2" xfId="10657" xr:uid="{00000000-0005-0000-0000-0000A3290000}"/>
    <cellStyle name="Calculation 3 5 4 2 3" xfId="10658" xr:uid="{00000000-0005-0000-0000-0000A4290000}"/>
    <cellStyle name="Calculation 3 5 4 2 4" xfId="10659" xr:uid="{00000000-0005-0000-0000-0000A5290000}"/>
    <cellStyle name="Calculation 3 5 4 2 5" xfId="10660" xr:uid="{00000000-0005-0000-0000-0000A6290000}"/>
    <cellStyle name="Calculation 3 5 4 2 6" xfId="10661" xr:uid="{00000000-0005-0000-0000-0000A7290000}"/>
    <cellStyle name="Calculation 3 5 4 3" xfId="10662" xr:uid="{00000000-0005-0000-0000-0000A8290000}"/>
    <cellStyle name="Calculation 3 5 4 3 2" xfId="10663" xr:uid="{00000000-0005-0000-0000-0000A9290000}"/>
    <cellStyle name="Calculation 3 5 4 3 3" xfId="10664" xr:uid="{00000000-0005-0000-0000-0000AA290000}"/>
    <cellStyle name="Calculation 3 5 4 4" xfId="10665" xr:uid="{00000000-0005-0000-0000-0000AB290000}"/>
    <cellStyle name="Calculation 3 5 4 4 2" xfId="10666" xr:uid="{00000000-0005-0000-0000-0000AC290000}"/>
    <cellStyle name="Calculation 3 5 4 4 3" xfId="10667" xr:uid="{00000000-0005-0000-0000-0000AD290000}"/>
    <cellStyle name="Calculation 3 5 4 5" xfId="10668" xr:uid="{00000000-0005-0000-0000-0000AE290000}"/>
    <cellStyle name="Calculation 3 5 4 5 2" xfId="10669" xr:uid="{00000000-0005-0000-0000-0000AF290000}"/>
    <cellStyle name="Calculation 3 5 4 5 3" xfId="10670" xr:uid="{00000000-0005-0000-0000-0000B0290000}"/>
    <cellStyle name="Calculation 3 5 4 6" xfId="10671" xr:uid="{00000000-0005-0000-0000-0000B1290000}"/>
    <cellStyle name="Calculation 3 5 4 6 2" xfId="10672" xr:uid="{00000000-0005-0000-0000-0000B2290000}"/>
    <cellStyle name="Calculation 3 5 4 6 3" xfId="10673" xr:uid="{00000000-0005-0000-0000-0000B3290000}"/>
    <cellStyle name="Calculation 3 5 4 7" xfId="10674" xr:uid="{00000000-0005-0000-0000-0000B4290000}"/>
    <cellStyle name="Calculation 3 5 4 8" xfId="10675" xr:uid="{00000000-0005-0000-0000-0000B5290000}"/>
    <cellStyle name="Calculation 3 5 40" xfId="10676" xr:uid="{00000000-0005-0000-0000-0000B6290000}"/>
    <cellStyle name="Calculation 3 5 41" xfId="10677" xr:uid="{00000000-0005-0000-0000-0000B7290000}"/>
    <cellStyle name="Calculation 3 5 5" xfId="10678" xr:uid="{00000000-0005-0000-0000-0000B8290000}"/>
    <cellStyle name="Calculation 3 5 5 2" xfId="10679" xr:uid="{00000000-0005-0000-0000-0000B9290000}"/>
    <cellStyle name="Calculation 3 5 5 2 2" xfId="10680" xr:uid="{00000000-0005-0000-0000-0000BA290000}"/>
    <cellStyle name="Calculation 3 5 5 2 3" xfId="10681" xr:uid="{00000000-0005-0000-0000-0000BB290000}"/>
    <cellStyle name="Calculation 3 5 5 2 4" xfId="10682" xr:uid="{00000000-0005-0000-0000-0000BC290000}"/>
    <cellStyle name="Calculation 3 5 5 2 5" xfId="10683" xr:uid="{00000000-0005-0000-0000-0000BD290000}"/>
    <cellStyle name="Calculation 3 5 5 2 6" xfId="10684" xr:uid="{00000000-0005-0000-0000-0000BE290000}"/>
    <cellStyle name="Calculation 3 5 5 3" xfId="10685" xr:uid="{00000000-0005-0000-0000-0000BF290000}"/>
    <cellStyle name="Calculation 3 5 5 3 2" xfId="10686" xr:uid="{00000000-0005-0000-0000-0000C0290000}"/>
    <cellStyle name="Calculation 3 5 5 3 3" xfId="10687" xr:uid="{00000000-0005-0000-0000-0000C1290000}"/>
    <cellStyle name="Calculation 3 5 5 4" xfId="10688" xr:uid="{00000000-0005-0000-0000-0000C2290000}"/>
    <cellStyle name="Calculation 3 5 5 4 2" xfId="10689" xr:uid="{00000000-0005-0000-0000-0000C3290000}"/>
    <cellStyle name="Calculation 3 5 5 4 3" xfId="10690" xr:uid="{00000000-0005-0000-0000-0000C4290000}"/>
    <cellStyle name="Calculation 3 5 5 5" xfId="10691" xr:uid="{00000000-0005-0000-0000-0000C5290000}"/>
    <cellStyle name="Calculation 3 5 5 5 2" xfId="10692" xr:uid="{00000000-0005-0000-0000-0000C6290000}"/>
    <cellStyle name="Calculation 3 5 5 5 3" xfId="10693" xr:uid="{00000000-0005-0000-0000-0000C7290000}"/>
    <cellStyle name="Calculation 3 5 5 6" xfId="10694" xr:uid="{00000000-0005-0000-0000-0000C8290000}"/>
    <cellStyle name="Calculation 3 5 5 6 2" xfId="10695" xr:uid="{00000000-0005-0000-0000-0000C9290000}"/>
    <cellStyle name="Calculation 3 5 5 6 3" xfId="10696" xr:uid="{00000000-0005-0000-0000-0000CA290000}"/>
    <cellStyle name="Calculation 3 5 5 7" xfId="10697" xr:uid="{00000000-0005-0000-0000-0000CB290000}"/>
    <cellStyle name="Calculation 3 5 5 8" xfId="10698" xr:uid="{00000000-0005-0000-0000-0000CC290000}"/>
    <cellStyle name="Calculation 3 5 6" xfId="10699" xr:uid="{00000000-0005-0000-0000-0000CD290000}"/>
    <cellStyle name="Calculation 3 5 6 2" xfId="10700" xr:uid="{00000000-0005-0000-0000-0000CE290000}"/>
    <cellStyle name="Calculation 3 5 6 2 2" xfId="10701" xr:uid="{00000000-0005-0000-0000-0000CF290000}"/>
    <cellStyle name="Calculation 3 5 6 2 3" xfId="10702" xr:uid="{00000000-0005-0000-0000-0000D0290000}"/>
    <cellStyle name="Calculation 3 5 6 2 4" xfId="10703" xr:uid="{00000000-0005-0000-0000-0000D1290000}"/>
    <cellStyle name="Calculation 3 5 6 2 5" xfId="10704" xr:uid="{00000000-0005-0000-0000-0000D2290000}"/>
    <cellStyle name="Calculation 3 5 6 2 6" xfId="10705" xr:uid="{00000000-0005-0000-0000-0000D3290000}"/>
    <cellStyle name="Calculation 3 5 6 3" xfId="10706" xr:uid="{00000000-0005-0000-0000-0000D4290000}"/>
    <cellStyle name="Calculation 3 5 6 3 2" xfId="10707" xr:uid="{00000000-0005-0000-0000-0000D5290000}"/>
    <cellStyle name="Calculation 3 5 6 3 3" xfId="10708" xr:uid="{00000000-0005-0000-0000-0000D6290000}"/>
    <cellStyle name="Calculation 3 5 6 4" xfId="10709" xr:uid="{00000000-0005-0000-0000-0000D7290000}"/>
    <cellStyle name="Calculation 3 5 6 4 2" xfId="10710" xr:uid="{00000000-0005-0000-0000-0000D8290000}"/>
    <cellStyle name="Calculation 3 5 6 4 3" xfId="10711" xr:uid="{00000000-0005-0000-0000-0000D9290000}"/>
    <cellStyle name="Calculation 3 5 6 5" xfId="10712" xr:uid="{00000000-0005-0000-0000-0000DA290000}"/>
    <cellStyle name="Calculation 3 5 6 5 2" xfId="10713" xr:uid="{00000000-0005-0000-0000-0000DB290000}"/>
    <cellStyle name="Calculation 3 5 6 5 3" xfId="10714" xr:uid="{00000000-0005-0000-0000-0000DC290000}"/>
    <cellStyle name="Calculation 3 5 6 6" xfId="10715" xr:uid="{00000000-0005-0000-0000-0000DD290000}"/>
    <cellStyle name="Calculation 3 5 6 6 2" xfId="10716" xr:uid="{00000000-0005-0000-0000-0000DE290000}"/>
    <cellStyle name="Calculation 3 5 6 6 3" xfId="10717" xr:uid="{00000000-0005-0000-0000-0000DF290000}"/>
    <cellStyle name="Calculation 3 5 6 7" xfId="10718" xr:uid="{00000000-0005-0000-0000-0000E0290000}"/>
    <cellStyle name="Calculation 3 5 6 8" xfId="10719" xr:uid="{00000000-0005-0000-0000-0000E1290000}"/>
    <cellStyle name="Calculation 3 5 7" xfId="10720" xr:uid="{00000000-0005-0000-0000-0000E2290000}"/>
    <cellStyle name="Calculation 3 5 7 2" xfId="10721" xr:uid="{00000000-0005-0000-0000-0000E3290000}"/>
    <cellStyle name="Calculation 3 5 7 2 2" xfId="10722" xr:uid="{00000000-0005-0000-0000-0000E4290000}"/>
    <cellStyle name="Calculation 3 5 7 2 3" xfId="10723" xr:uid="{00000000-0005-0000-0000-0000E5290000}"/>
    <cellStyle name="Calculation 3 5 7 2 4" xfId="10724" xr:uid="{00000000-0005-0000-0000-0000E6290000}"/>
    <cellStyle name="Calculation 3 5 7 2 5" xfId="10725" xr:uid="{00000000-0005-0000-0000-0000E7290000}"/>
    <cellStyle name="Calculation 3 5 7 2 6" xfId="10726" xr:uid="{00000000-0005-0000-0000-0000E8290000}"/>
    <cellStyle name="Calculation 3 5 7 3" xfId="10727" xr:uid="{00000000-0005-0000-0000-0000E9290000}"/>
    <cellStyle name="Calculation 3 5 7 3 2" xfId="10728" xr:uid="{00000000-0005-0000-0000-0000EA290000}"/>
    <cellStyle name="Calculation 3 5 7 3 3" xfId="10729" xr:uid="{00000000-0005-0000-0000-0000EB290000}"/>
    <cellStyle name="Calculation 3 5 7 4" xfId="10730" xr:uid="{00000000-0005-0000-0000-0000EC290000}"/>
    <cellStyle name="Calculation 3 5 7 4 2" xfId="10731" xr:uid="{00000000-0005-0000-0000-0000ED290000}"/>
    <cellStyle name="Calculation 3 5 7 4 3" xfId="10732" xr:uid="{00000000-0005-0000-0000-0000EE290000}"/>
    <cellStyle name="Calculation 3 5 7 5" xfId="10733" xr:uid="{00000000-0005-0000-0000-0000EF290000}"/>
    <cellStyle name="Calculation 3 5 7 5 2" xfId="10734" xr:uid="{00000000-0005-0000-0000-0000F0290000}"/>
    <cellStyle name="Calculation 3 5 7 5 3" xfId="10735" xr:uid="{00000000-0005-0000-0000-0000F1290000}"/>
    <cellStyle name="Calculation 3 5 7 6" xfId="10736" xr:uid="{00000000-0005-0000-0000-0000F2290000}"/>
    <cellStyle name="Calculation 3 5 7 6 2" xfId="10737" xr:uid="{00000000-0005-0000-0000-0000F3290000}"/>
    <cellStyle name="Calculation 3 5 7 6 3" xfId="10738" xr:uid="{00000000-0005-0000-0000-0000F4290000}"/>
    <cellStyle name="Calculation 3 5 7 7" xfId="10739" xr:uid="{00000000-0005-0000-0000-0000F5290000}"/>
    <cellStyle name="Calculation 3 5 7 8" xfId="10740" xr:uid="{00000000-0005-0000-0000-0000F6290000}"/>
    <cellStyle name="Calculation 3 5 8" xfId="10741" xr:uid="{00000000-0005-0000-0000-0000F7290000}"/>
    <cellStyle name="Calculation 3 5 8 2" xfId="10742" xr:uid="{00000000-0005-0000-0000-0000F8290000}"/>
    <cellStyle name="Calculation 3 5 8 2 2" xfId="10743" xr:uid="{00000000-0005-0000-0000-0000F9290000}"/>
    <cellStyle name="Calculation 3 5 8 2 3" xfId="10744" xr:uid="{00000000-0005-0000-0000-0000FA290000}"/>
    <cellStyle name="Calculation 3 5 8 2 4" xfId="10745" xr:uid="{00000000-0005-0000-0000-0000FB290000}"/>
    <cellStyle name="Calculation 3 5 8 2 5" xfId="10746" xr:uid="{00000000-0005-0000-0000-0000FC290000}"/>
    <cellStyle name="Calculation 3 5 8 2 6" xfId="10747" xr:uid="{00000000-0005-0000-0000-0000FD290000}"/>
    <cellStyle name="Calculation 3 5 8 3" xfId="10748" xr:uid="{00000000-0005-0000-0000-0000FE290000}"/>
    <cellStyle name="Calculation 3 5 8 3 2" xfId="10749" xr:uid="{00000000-0005-0000-0000-0000FF290000}"/>
    <cellStyle name="Calculation 3 5 8 3 3" xfId="10750" xr:uid="{00000000-0005-0000-0000-0000002A0000}"/>
    <cellStyle name="Calculation 3 5 8 4" xfId="10751" xr:uid="{00000000-0005-0000-0000-0000012A0000}"/>
    <cellStyle name="Calculation 3 5 8 4 2" xfId="10752" xr:uid="{00000000-0005-0000-0000-0000022A0000}"/>
    <cellStyle name="Calculation 3 5 8 4 3" xfId="10753" xr:uid="{00000000-0005-0000-0000-0000032A0000}"/>
    <cellStyle name="Calculation 3 5 8 5" xfId="10754" xr:uid="{00000000-0005-0000-0000-0000042A0000}"/>
    <cellStyle name="Calculation 3 5 8 5 2" xfId="10755" xr:uid="{00000000-0005-0000-0000-0000052A0000}"/>
    <cellStyle name="Calculation 3 5 8 5 3" xfId="10756" xr:uid="{00000000-0005-0000-0000-0000062A0000}"/>
    <cellStyle name="Calculation 3 5 8 6" xfId="10757" xr:uid="{00000000-0005-0000-0000-0000072A0000}"/>
    <cellStyle name="Calculation 3 5 8 6 2" xfId="10758" xr:uid="{00000000-0005-0000-0000-0000082A0000}"/>
    <cellStyle name="Calculation 3 5 8 6 3" xfId="10759" xr:uid="{00000000-0005-0000-0000-0000092A0000}"/>
    <cellStyle name="Calculation 3 5 8 7" xfId="10760" xr:uid="{00000000-0005-0000-0000-00000A2A0000}"/>
    <cellStyle name="Calculation 3 5 8 8" xfId="10761" xr:uid="{00000000-0005-0000-0000-00000B2A0000}"/>
    <cellStyle name="Calculation 3 5 9" xfId="10762" xr:uid="{00000000-0005-0000-0000-00000C2A0000}"/>
    <cellStyle name="Calculation 3 5 9 2" xfId="10763" xr:uid="{00000000-0005-0000-0000-00000D2A0000}"/>
    <cellStyle name="Calculation 3 5 9 2 2" xfId="10764" xr:uid="{00000000-0005-0000-0000-00000E2A0000}"/>
    <cellStyle name="Calculation 3 5 9 2 3" xfId="10765" xr:uid="{00000000-0005-0000-0000-00000F2A0000}"/>
    <cellStyle name="Calculation 3 5 9 2 4" xfId="10766" xr:uid="{00000000-0005-0000-0000-0000102A0000}"/>
    <cellStyle name="Calculation 3 5 9 2 5" xfId="10767" xr:uid="{00000000-0005-0000-0000-0000112A0000}"/>
    <cellStyle name="Calculation 3 5 9 2 6" xfId="10768" xr:uid="{00000000-0005-0000-0000-0000122A0000}"/>
    <cellStyle name="Calculation 3 5 9 3" xfId="10769" xr:uid="{00000000-0005-0000-0000-0000132A0000}"/>
    <cellStyle name="Calculation 3 5 9 3 2" xfId="10770" xr:uid="{00000000-0005-0000-0000-0000142A0000}"/>
    <cellStyle name="Calculation 3 5 9 3 3" xfId="10771" xr:uid="{00000000-0005-0000-0000-0000152A0000}"/>
    <cellStyle name="Calculation 3 5 9 4" xfId="10772" xr:uid="{00000000-0005-0000-0000-0000162A0000}"/>
    <cellStyle name="Calculation 3 5 9 4 2" xfId="10773" xr:uid="{00000000-0005-0000-0000-0000172A0000}"/>
    <cellStyle name="Calculation 3 5 9 4 3" xfId="10774" xr:uid="{00000000-0005-0000-0000-0000182A0000}"/>
    <cellStyle name="Calculation 3 5 9 5" xfId="10775" xr:uid="{00000000-0005-0000-0000-0000192A0000}"/>
    <cellStyle name="Calculation 3 5 9 5 2" xfId="10776" xr:uid="{00000000-0005-0000-0000-00001A2A0000}"/>
    <cellStyle name="Calculation 3 5 9 5 3" xfId="10777" xr:uid="{00000000-0005-0000-0000-00001B2A0000}"/>
    <cellStyle name="Calculation 3 5 9 6" xfId="10778" xr:uid="{00000000-0005-0000-0000-00001C2A0000}"/>
    <cellStyle name="Calculation 3 5 9 6 2" xfId="10779" xr:uid="{00000000-0005-0000-0000-00001D2A0000}"/>
    <cellStyle name="Calculation 3 5 9 6 3" xfId="10780" xr:uid="{00000000-0005-0000-0000-00001E2A0000}"/>
    <cellStyle name="Calculation 3 5 9 7" xfId="10781" xr:uid="{00000000-0005-0000-0000-00001F2A0000}"/>
    <cellStyle name="Calculation 3 5 9 8" xfId="10782" xr:uid="{00000000-0005-0000-0000-0000202A0000}"/>
    <cellStyle name="Calculation 3 6" xfId="10783" xr:uid="{00000000-0005-0000-0000-0000212A0000}"/>
    <cellStyle name="Calculation 3 6 2" xfId="10784" xr:uid="{00000000-0005-0000-0000-0000222A0000}"/>
    <cellStyle name="Calculation 3 6 2 2" xfId="10785" xr:uid="{00000000-0005-0000-0000-0000232A0000}"/>
    <cellStyle name="Calculation 3 6 2 3" xfId="10786" xr:uid="{00000000-0005-0000-0000-0000242A0000}"/>
    <cellStyle name="Calculation 3 6 2 4" xfId="10787" xr:uid="{00000000-0005-0000-0000-0000252A0000}"/>
    <cellStyle name="Calculation 3 6 2 5" xfId="10788" xr:uid="{00000000-0005-0000-0000-0000262A0000}"/>
    <cellStyle name="Calculation 3 6 2 6" xfId="10789" xr:uid="{00000000-0005-0000-0000-0000272A0000}"/>
    <cellStyle name="Calculation 3 6 3" xfId="10790" xr:uid="{00000000-0005-0000-0000-0000282A0000}"/>
    <cellStyle name="Calculation 3 6 3 2" xfId="10791" xr:uid="{00000000-0005-0000-0000-0000292A0000}"/>
    <cellStyle name="Calculation 3 6 3 3" xfId="10792" xr:uid="{00000000-0005-0000-0000-00002A2A0000}"/>
    <cellStyle name="Calculation 3 6 4" xfId="10793" xr:uid="{00000000-0005-0000-0000-00002B2A0000}"/>
    <cellStyle name="Calculation 3 6 4 2" xfId="10794" xr:uid="{00000000-0005-0000-0000-00002C2A0000}"/>
    <cellStyle name="Calculation 3 6 4 3" xfId="10795" xr:uid="{00000000-0005-0000-0000-00002D2A0000}"/>
    <cellStyle name="Calculation 3 6 5" xfId="10796" xr:uid="{00000000-0005-0000-0000-00002E2A0000}"/>
    <cellStyle name="Calculation 3 6 5 2" xfId="10797" xr:uid="{00000000-0005-0000-0000-00002F2A0000}"/>
    <cellStyle name="Calculation 3 6 5 3" xfId="10798" xr:uid="{00000000-0005-0000-0000-0000302A0000}"/>
    <cellStyle name="Calculation 3 6 6" xfId="10799" xr:uid="{00000000-0005-0000-0000-0000312A0000}"/>
    <cellStyle name="Calculation 3 6 6 2" xfId="10800" xr:uid="{00000000-0005-0000-0000-0000322A0000}"/>
    <cellStyle name="Calculation 3 6 6 3" xfId="10801" xr:uid="{00000000-0005-0000-0000-0000332A0000}"/>
    <cellStyle name="Calculation 3 6 7" xfId="10802" xr:uid="{00000000-0005-0000-0000-0000342A0000}"/>
    <cellStyle name="Calculation 3 6 8" xfId="10803" xr:uid="{00000000-0005-0000-0000-0000352A0000}"/>
    <cellStyle name="Calculation 3 7" xfId="10804" xr:uid="{00000000-0005-0000-0000-0000362A0000}"/>
    <cellStyle name="Calculation 3 7 2" xfId="10805" xr:uid="{00000000-0005-0000-0000-0000372A0000}"/>
    <cellStyle name="Calculation 3 7 2 2" xfId="10806" xr:uid="{00000000-0005-0000-0000-0000382A0000}"/>
    <cellStyle name="Calculation 3 7 2 3" xfId="10807" xr:uid="{00000000-0005-0000-0000-0000392A0000}"/>
    <cellStyle name="Calculation 3 7 2 4" xfId="10808" xr:uid="{00000000-0005-0000-0000-00003A2A0000}"/>
    <cellStyle name="Calculation 3 7 2 5" xfId="10809" xr:uid="{00000000-0005-0000-0000-00003B2A0000}"/>
    <cellStyle name="Calculation 3 7 2 6" xfId="10810" xr:uid="{00000000-0005-0000-0000-00003C2A0000}"/>
    <cellStyle name="Calculation 3 7 3" xfId="10811" xr:uid="{00000000-0005-0000-0000-00003D2A0000}"/>
    <cellStyle name="Calculation 3 7 3 2" xfId="10812" xr:uid="{00000000-0005-0000-0000-00003E2A0000}"/>
    <cellStyle name="Calculation 3 7 3 3" xfId="10813" xr:uid="{00000000-0005-0000-0000-00003F2A0000}"/>
    <cellStyle name="Calculation 3 7 4" xfId="10814" xr:uid="{00000000-0005-0000-0000-0000402A0000}"/>
    <cellStyle name="Calculation 3 7 4 2" xfId="10815" xr:uid="{00000000-0005-0000-0000-0000412A0000}"/>
    <cellStyle name="Calculation 3 7 4 3" xfId="10816" xr:uid="{00000000-0005-0000-0000-0000422A0000}"/>
    <cellStyle name="Calculation 3 7 5" xfId="10817" xr:uid="{00000000-0005-0000-0000-0000432A0000}"/>
    <cellStyle name="Calculation 3 7 5 2" xfId="10818" xr:uid="{00000000-0005-0000-0000-0000442A0000}"/>
    <cellStyle name="Calculation 3 7 5 3" xfId="10819" xr:uid="{00000000-0005-0000-0000-0000452A0000}"/>
    <cellStyle name="Calculation 3 7 6" xfId="10820" xr:uid="{00000000-0005-0000-0000-0000462A0000}"/>
    <cellStyle name="Calculation 3 7 6 2" xfId="10821" xr:uid="{00000000-0005-0000-0000-0000472A0000}"/>
    <cellStyle name="Calculation 3 7 6 3" xfId="10822" xr:uid="{00000000-0005-0000-0000-0000482A0000}"/>
    <cellStyle name="Calculation 3 7 7" xfId="10823" xr:uid="{00000000-0005-0000-0000-0000492A0000}"/>
    <cellStyle name="Calculation 3 7 8" xfId="10824" xr:uid="{00000000-0005-0000-0000-00004A2A0000}"/>
    <cellStyle name="Calculation 3 8" xfId="10825" xr:uid="{00000000-0005-0000-0000-00004B2A0000}"/>
    <cellStyle name="Calculation 3 8 2" xfId="10826" xr:uid="{00000000-0005-0000-0000-00004C2A0000}"/>
    <cellStyle name="Calculation 3 8 2 2" xfId="10827" xr:uid="{00000000-0005-0000-0000-00004D2A0000}"/>
    <cellStyle name="Calculation 3 8 2 3" xfId="10828" xr:uid="{00000000-0005-0000-0000-00004E2A0000}"/>
    <cellStyle name="Calculation 3 8 2 4" xfId="10829" xr:uid="{00000000-0005-0000-0000-00004F2A0000}"/>
    <cellStyle name="Calculation 3 8 2 5" xfId="10830" xr:uid="{00000000-0005-0000-0000-0000502A0000}"/>
    <cellStyle name="Calculation 3 8 2 6" xfId="10831" xr:uid="{00000000-0005-0000-0000-0000512A0000}"/>
    <cellStyle name="Calculation 3 8 3" xfId="10832" xr:uid="{00000000-0005-0000-0000-0000522A0000}"/>
    <cellStyle name="Calculation 3 8 3 2" xfId="10833" xr:uid="{00000000-0005-0000-0000-0000532A0000}"/>
    <cellStyle name="Calculation 3 8 3 3" xfId="10834" xr:uid="{00000000-0005-0000-0000-0000542A0000}"/>
    <cellStyle name="Calculation 3 8 4" xfId="10835" xr:uid="{00000000-0005-0000-0000-0000552A0000}"/>
    <cellStyle name="Calculation 3 8 4 2" xfId="10836" xr:uid="{00000000-0005-0000-0000-0000562A0000}"/>
    <cellStyle name="Calculation 3 8 4 3" xfId="10837" xr:uid="{00000000-0005-0000-0000-0000572A0000}"/>
    <cellStyle name="Calculation 3 8 5" xfId="10838" xr:uid="{00000000-0005-0000-0000-0000582A0000}"/>
    <cellStyle name="Calculation 3 8 5 2" xfId="10839" xr:uid="{00000000-0005-0000-0000-0000592A0000}"/>
    <cellStyle name="Calculation 3 8 5 3" xfId="10840" xr:uid="{00000000-0005-0000-0000-00005A2A0000}"/>
    <cellStyle name="Calculation 3 8 6" xfId="10841" xr:uid="{00000000-0005-0000-0000-00005B2A0000}"/>
    <cellStyle name="Calculation 3 8 6 2" xfId="10842" xr:uid="{00000000-0005-0000-0000-00005C2A0000}"/>
    <cellStyle name="Calculation 3 8 6 3" xfId="10843" xr:uid="{00000000-0005-0000-0000-00005D2A0000}"/>
    <cellStyle name="Calculation 3 8 7" xfId="10844" xr:uid="{00000000-0005-0000-0000-00005E2A0000}"/>
    <cellStyle name="Calculation 3 8 8" xfId="10845" xr:uid="{00000000-0005-0000-0000-00005F2A0000}"/>
    <cellStyle name="Calculation 3 9" xfId="10846" xr:uid="{00000000-0005-0000-0000-0000602A0000}"/>
    <cellStyle name="Calculation 3 9 2" xfId="10847" xr:uid="{00000000-0005-0000-0000-0000612A0000}"/>
    <cellStyle name="Calculation 3 9 2 2" xfId="10848" xr:uid="{00000000-0005-0000-0000-0000622A0000}"/>
    <cellStyle name="Calculation 3 9 2 3" xfId="10849" xr:uid="{00000000-0005-0000-0000-0000632A0000}"/>
    <cellStyle name="Calculation 3 9 2 4" xfId="10850" xr:uid="{00000000-0005-0000-0000-0000642A0000}"/>
    <cellStyle name="Calculation 3 9 2 5" xfId="10851" xr:uid="{00000000-0005-0000-0000-0000652A0000}"/>
    <cellStyle name="Calculation 3 9 2 6" xfId="10852" xr:uid="{00000000-0005-0000-0000-0000662A0000}"/>
    <cellStyle name="Calculation 3 9 3" xfId="10853" xr:uid="{00000000-0005-0000-0000-0000672A0000}"/>
    <cellStyle name="Calculation 3 9 3 2" xfId="10854" xr:uid="{00000000-0005-0000-0000-0000682A0000}"/>
    <cellStyle name="Calculation 3 9 3 3" xfId="10855" xr:uid="{00000000-0005-0000-0000-0000692A0000}"/>
    <cellStyle name="Calculation 3 9 4" xfId="10856" xr:uid="{00000000-0005-0000-0000-00006A2A0000}"/>
    <cellStyle name="Calculation 3 9 4 2" xfId="10857" xr:uid="{00000000-0005-0000-0000-00006B2A0000}"/>
    <cellStyle name="Calculation 3 9 4 3" xfId="10858" xr:uid="{00000000-0005-0000-0000-00006C2A0000}"/>
    <cellStyle name="Calculation 3 9 5" xfId="10859" xr:uid="{00000000-0005-0000-0000-00006D2A0000}"/>
    <cellStyle name="Calculation 3 9 5 2" xfId="10860" xr:uid="{00000000-0005-0000-0000-00006E2A0000}"/>
    <cellStyle name="Calculation 3 9 5 3" xfId="10861" xr:uid="{00000000-0005-0000-0000-00006F2A0000}"/>
    <cellStyle name="Calculation 3 9 6" xfId="10862" xr:uid="{00000000-0005-0000-0000-0000702A0000}"/>
    <cellStyle name="Calculation 3 9 6 2" xfId="10863" xr:uid="{00000000-0005-0000-0000-0000712A0000}"/>
    <cellStyle name="Calculation 3 9 6 3" xfId="10864" xr:uid="{00000000-0005-0000-0000-0000722A0000}"/>
    <cellStyle name="Calculation 3 9 7" xfId="10865" xr:uid="{00000000-0005-0000-0000-0000732A0000}"/>
    <cellStyle name="Calculation 3 9 8" xfId="10866" xr:uid="{00000000-0005-0000-0000-0000742A0000}"/>
    <cellStyle name="Calculation 4" xfId="10867" xr:uid="{00000000-0005-0000-0000-0000752A0000}"/>
    <cellStyle name="Check Cell 2" xfId="10868" xr:uid="{00000000-0005-0000-0000-0000762A0000}"/>
    <cellStyle name="Check Cell 2 2" xfId="10869" xr:uid="{00000000-0005-0000-0000-0000772A0000}"/>
    <cellStyle name="Check Cell 3" xfId="10870" xr:uid="{00000000-0005-0000-0000-0000782A0000}"/>
    <cellStyle name="Check Cell 3 2" xfId="10871" xr:uid="{00000000-0005-0000-0000-0000792A0000}"/>
    <cellStyle name="Check Cell 3 2 2" xfId="10872" xr:uid="{00000000-0005-0000-0000-00007A2A0000}"/>
    <cellStyle name="Check Cell 3 3" xfId="10873" xr:uid="{00000000-0005-0000-0000-00007B2A0000}"/>
    <cellStyle name="Check Cell 3 4" xfId="10874" xr:uid="{00000000-0005-0000-0000-00007C2A0000}"/>
    <cellStyle name="Check Cell 3 5" xfId="10875" xr:uid="{00000000-0005-0000-0000-00007D2A0000}"/>
    <cellStyle name="Check Cell 4" xfId="10876" xr:uid="{00000000-0005-0000-0000-00007E2A0000}"/>
    <cellStyle name="Check Cell 4 2" xfId="10877" xr:uid="{00000000-0005-0000-0000-00007F2A0000}"/>
    <cellStyle name="Check Cell 4 2 2" xfId="10878" xr:uid="{00000000-0005-0000-0000-0000802A0000}"/>
    <cellStyle name="Check Cell 4 3" xfId="10879" xr:uid="{00000000-0005-0000-0000-0000812A0000}"/>
    <cellStyle name="Check Cell 4 3 2" xfId="10880" xr:uid="{00000000-0005-0000-0000-0000822A0000}"/>
    <cellStyle name="Check Cell 4 4" xfId="10881" xr:uid="{00000000-0005-0000-0000-0000832A0000}"/>
    <cellStyle name="Check Cell 5" xfId="10882" xr:uid="{00000000-0005-0000-0000-0000842A0000}"/>
    <cellStyle name="Check Cell 6" xfId="10883" xr:uid="{00000000-0005-0000-0000-0000852A0000}"/>
    <cellStyle name="Column Heading" xfId="10884" xr:uid="{00000000-0005-0000-0000-0000862A0000}"/>
    <cellStyle name="Column Heading 10" xfId="10885" xr:uid="{00000000-0005-0000-0000-0000872A0000}"/>
    <cellStyle name="Column Heading 10 2" xfId="10886" xr:uid="{00000000-0005-0000-0000-0000882A0000}"/>
    <cellStyle name="Column Heading 10 2 2" xfId="10887" xr:uid="{00000000-0005-0000-0000-0000892A0000}"/>
    <cellStyle name="Column Heading 10 2 3" xfId="10888" xr:uid="{00000000-0005-0000-0000-00008A2A0000}"/>
    <cellStyle name="Column Heading 10 2 4" xfId="10889" xr:uid="{00000000-0005-0000-0000-00008B2A0000}"/>
    <cellStyle name="Column Heading 10 2 5" xfId="10890" xr:uid="{00000000-0005-0000-0000-00008C2A0000}"/>
    <cellStyle name="Column Heading 10 2 6" xfId="10891" xr:uid="{00000000-0005-0000-0000-00008D2A0000}"/>
    <cellStyle name="Column Heading 10 3" xfId="10892" xr:uid="{00000000-0005-0000-0000-00008E2A0000}"/>
    <cellStyle name="Column Heading 10 3 2" xfId="10893" xr:uid="{00000000-0005-0000-0000-00008F2A0000}"/>
    <cellStyle name="Column Heading 10 3 3" xfId="10894" xr:uid="{00000000-0005-0000-0000-0000902A0000}"/>
    <cellStyle name="Column Heading 10 4" xfId="10895" xr:uid="{00000000-0005-0000-0000-0000912A0000}"/>
    <cellStyle name="Column Heading 10 4 2" xfId="10896" xr:uid="{00000000-0005-0000-0000-0000922A0000}"/>
    <cellStyle name="Column Heading 10 4 3" xfId="10897" xr:uid="{00000000-0005-0000-0000-0000932A0000}"/>
    <cellStyle name="Column Heading 10 5" xfId="10898" xr:uid="{00000000-0005-0000-0000-0000942A0000}"/>
    <cellStyle name="Column Heading 10 5 2" xfId="10899" xr:uid="{00000000-0005-0000-0000-0000952A0000}"/>
    <cellStyle name="Column Heading 10 5 3" xfId="10900" xr:uid="{00000000-0005-0000-0000-0000962A0000}"/>
    <cellStyle name="Column Heading 10 6" xfId="10901" xr:uid="{00000000-0005-0000-0000-0000972A0000}"/>
    <cellStyle name="Column Heading 10 6 2" xfId="10902" xr:uid="{00000000-0005-0000-0000-0000982A0000}"/>
    <cellStyle name="Column Heading 10 6 3" xfId="10903" xr:uid="{00000000-0005-0000-0000-0000992A0000}"/>
    <cellStyle name="Column Heading 10 7" xfId="10904" xr:uid="{00000000-0005-0000-0000-00009A2A0000}"/>
    <cellStyle name="Column Heading 10 8" xfId="10905" xr:uid="{00000000-0005-0000-0000-00009B2A0000}"/>
    <cellStyle name="Column Heading 11" xfId="10906" xr:uid="{00000000-0005-0000-0000-00009C2A0000}"/>
    <cellStyle name="Column Heading 11 2" xfId="10907" xr:uid="{00000000-0005-0000-0000-00009D2A0000}"/>
    <cellStyle name="Column Heading 11 2 2" xfId="10908" xr:uid="{00000000-0005-0000-0000-00009E2A0000}"/>
    <cellStyle name="Column Heading 11 2 3" xfId="10909" xr:uid="{00000000-0005-0000-0000-00009F2A0000}"/>
    <cellStyle name="Column Heading 11 2 4" xfId="10910" xr:uid="{00000000-0005-0000-0000-0000A02A0000}"/>
    <cellStyle name="Column Heading 11 2 5" xfId="10911" xr:uid="{00000000-0005-0000-0000-0000A12A0000}"/>
    <cellStyle name="Column Heading 11 2 6" xfId="10912" xr:uid="{00000000-0005-0000-0000-0000A22A0000}"/>
    <cellStyle name="Column Heading 11 3" xfId="10913" xr:uid="{00000000-0005-0000-0000-0000A32A0000}"/>
    <cellStyle name="Column Heading 11 3 2" xfId="10914" xr:uid="{00000000-0005-0000-0000-0000A42A0000}"/>
    <cellStyle name="Column Heading 11 3 3" xfId="10915" xr:uid="{00000000-0005-0000-0000-0000A52A0000}"/>
    <cellStyle name="Column Heading 11 4" xfId="10916" xr:uid="{00000000-0005-0000-0000-0000A62A0000}"/>
    <cellStyle name="Column Heading 11 4 2" xfId="10917" xr:uid="{00000000-0005-0000-0000-0000A72A0000}"/>
    <cellStyle name="Column Heading 11 4 3" xfId="10918" xr:uid="{00000000-0005-0000-0000-0000A82A0000}"/>
    <cellStyle name="Column Heading 11 5" xfId="10919" xr:uid="{00000000-0005-0000-0000-0000A92A0000}"/>
    <cellStyle name="Column Heading 11 5 2" xfId="10920" xr:uid="{00000000-0005-0000-0000-0000AA2A0000}"/>
    <cellStyle name="Column Heading 11 5 3" xfId="10921" xr:uid="{00000000-0005-0000-0000-0000AB2A0000}"/>
    <cellStyle name="Column Heading 11 6" xfId="10922" xr:uid="{00000000-0005-0000-0000-0000AC2A0000}"/>
    <cellStyle name="Column Heading 11 6 2" xfId="10923" xr:uid="{00000000-0005-0000-0000-0000AD2A0000}"/>
    <cellStyle name="Column Heading 11 6 3" xfId="10924" xr:uid="{00000000-0005-0000-0000-0000AE2A0000}"/>
    <cellStyle name="Column Heading 11 7" xfId="10925" xr:uid="{00000000-0005-0000-0000-0000AF2A0000}"/>
    <cellStyle name="Column Heading 11 8" xfId="10926" xr:uid="{00000000-0005-0000-0000-0000B02A0000}"/>
    <cellStyle name="Column Heading 12" xfId="10927" xr:uid="{00000000-0005-0000-0000-0000B12A0000}"/>
    <cellStyle name="Column Heading 12 2" xfId="10928" xr:uid="{00000000-0005-0000-0000-0000B22A0000}"/>
    <cellStyle name="Column Heading 12 2 2" xfId="10929" xr:uid="{00000000-0005-0000-0000-0000B32A0000}"/>
    <cellStyle name="Column Heading 12 2 3" xfId="10930" xr:uid="{00000000-0005-0000-0000-0000B42A0000}"/>
    <cellStyle name="Column Heading 12 2 4" xfId="10931" xr:uid="{00000000-0005-0000-0000-0000B52A0000}"/>
    <cellStyle name="Column Heading 12 2 5" xfId="10932" xr:uid="{00000000-0005-0000-0000-0000B62A0000}"/>
    <cellStyle name="Column Heading 12 2 6" xfId="10933" xr:uid="{00000000-0005-0000-0000-0000B72A0000}"/>
    <cellStyle name="Column Heading 12 3" xfId="10934" xr:uid="{00000000-0005-0000-0000-0000B82A0000}"/>
    <cellStyle name="Column Heading 12 3 2" xfId="10935" xr:uid="{00000000-0005-0000-0000-0000B92A0000}"/>
    <cellStyle name="Column Heading 12 3 3" xfId="10936" xr:uid="{00000000-0005-0000-0000-0000BA2A0000}"/>
    <cellStyle name="Column Heading 12 4" xfId="10937" xr:uid="{00000000-0005-0000-0000-0000BB2A0000}"/>
    <cellStyle name="Column Heading 12 4 2" xfId="10938" xr:uid="{00000000-0005-0000-0000-0000BC2A0000}"/>
    <cellStyle name="Column Heading 12 4 3" xfId="10939" xr:uid="{00000000-0005-0000-0000-0000BD2A0000}"/>
    <cellStyle name="Column Heading 12 5" xfId="10940" xr:uid="{00000000-0005-0000-0000-0000BE2A0000}"/>
    <cellStyle name="Column Heading 12 5 2" xfId="10941" xr:uid="{00000000-0005-0000-0000-0000BF2A0000}"/>
    <cellStyle name="Column Heading 12 5 3" xfId="10942" xr:uid="{00000000-0005-0000-0000-0000C02A0000}"/>
    <cellStyle name="Column Heading 12 6" xfId="10943" xr:uid="{00000000-0005-0000-0000-0000C12A0000}"/>
    <cellStyle name="Column Heading 12 6 2" xfId="10944" xr:uid="{00000000-0005-0000-0000-0000C22A0000}"/>
    <cellStyle name="Column Heading 12 6 3" xfId="10945" xr:uid="{00000000-0005-0000-0000-0000C32A0000}"/>
    <cellStyle name="Column Heading 12 7" xfId="10946" xr:uid="{00000000-0005-0000-0000-0000C42A0000}"/>
    <cellStyle name="Column Heading 12 8" xfId="10947" xr:uid="{00000000-0005-0000-0000-0000C52A0000}"/>
    <cellStyle name="Column Heading 13" xfId="10948" xr:uid="{00000000-0005-0000-0000-0000C62A0000}"/>
    <cellStyle name="Column Heading 13 2" xfId="10949" xr:uid="{00000000-0005-0000-0000-0000C72A0000}"/>
    <cellStyle name="Column Heading 13 2 2" xfId="10950" xr:uid="{00000000-0005-0000-0000-0000C82A0000}"/>
    <cellStyle name="Column Heading 13 2 3" xfId="10951" xr:uid="{00000000-0005-0000-0000-0000C92A0000}"/>
    <cellStyle name="Column Heading 13 2 4" xfId="10952" xr:uid="{00000000-0005-0000-0000-0000CA2A0000}"/>
    <cellStyle name="Column Heading 13 2 5" xfId="10953" xr:uid="{00000000-0005-0000-0000-0000CB2A0000}"/>
    <cellStyle name="Column Heading 13 2 6" xfId="10954" xr:uid="{00000000-0005-0000-0000-0000CC2A0000}"/>
    <cellStyle name="Column Heading 13 3" xfId="10955" xr:uid="{00000000-0005-0000-0000-0000CD2A0000}"/>
    <cellStyle name="Column Heading 13 3 2" xfId="10956" xr:uid="{00000000-0005-0000-0000-0000CE2A0000}"/>
    <cellStyle name="Column Heading 13 3 3" xfId="10957" xr:uid="{00000000-0005-0000-0000-0000CF2A0000}"/>
    <cellStyle name="Column Heading 13 4" xfId="10958" xr:uid="{00000000-0005-0000-0000-0000D02A0000}"/>
    <cellStyle name="Column Heading 13 4 2" xfId="10959" xr:uid="{00000000-0005-0000-0000-0000D12A0000}"/>
    <cellStyle name="Column Heading 13 4 3" xfId="10960" xr:uid="{00000000-0005-0000-0000-0000D22A0000}"/>
    <cellStyle name="Column Heading 13 5" xfId="10961" xr:uid="{00000000-0005-0000-0000-0000D32A0000}"/>
    <cellStyle name="Column Heading 13 5 2" xfId="10962" xr:uid="{00000000-0005-0000-0000-0000D42A0000}"/>
    <cellStyle name="Column Heading 13 5 3" xfId="10963" xr:uid="{00000000-0005-0000-0000-0000D52A0000}"/>
    <cellStyle name="Column Heading 13 6" xfId="10964" xr:uid="{00000000-0005-0000-0000-0000D62A0000}"/>
    <cellStyle name="Column Heading 13 6 2" xfId="10965" xr:uid="{00000000-0005-0000-0000-0000D72A0000}"/>
    <cellStyle name="Column Heading 13 6 3" xfId="10966" xr:uid="{00000000-0005-0000-0000-0000D82A0000}"/>
    <cellStyle name="Column Heading 13 7" xfId="10967" xr:uid="{00000000-0005-0000-0000-0000D92A0000}"/>
    <cellStyle name="Column Heading 13 8" xfId="10968" xr:uid="{00000000-0005-0000-0000-0000DA2A0000}"/>
    <cellStyle name="Column Heading 14" xfId="10969" xr:uid="{00000000-0005-0000-0000-0000DB2A0000}"/>
    <cellStyle name="Column Heading 14 2" xfId="10970" xr:uid="{00000000-0005-0000-0000-0000DC2A0000}"/>
    <cellStyle name="Column Heading 14 3" xfId="10971" xr:uid="{00000000-0005-0000-0000-0000DD2A0000}"/>
    <cellStyle name="Column Heading 14 4" xfId="10972" xr:uid="{00000000-0005-0000-0000-0000DE2A0000}"/>
    <cellStyle name="Column Heading 14 5" xfId="10973" xr:uid="{00000000-0005-0000-0000-0000DF2A0000}"/>
    <cellStyle name="Column Heading 14 6" xfId="10974" xr:uid="{00000000-0005-0000-0000-0000E02A0000}"/>
    <cellStyle name="Column Heading 15" xfId="10975" xr:uid="{00000000-0005-0000-0000-0000E12A0000}"/>
    <cellStyle name="Column Heading 2" xfId="10976" xr:uid="{00000000-0005-0000-0000-0000E22A0000}"/>
    <cellStyle name="Column Heading 2 10" xfId="10977" xr:uid="{00000000-0005-0000-0000-0000E32A0000}"/>
    <cellStyle name="Column Heading 2 10 2" xfId="10978" xr:uid="{00000000-0005-0000-0000-0000E42A0000}"/>
    <cellStyle name="Column Heading 2 10 2 2" xfId="10979" xr:uid="{00000000-0005-0000-0000-0000E52A0000}"/>
    <cellStyle name="Column Heading 2 10 2 3" xfId="10980" xr:uid="{00000000-0005-0000-0000-0000E62A0000}"/>
    <cellStyle name="Column Heading 2 10 2 4" xfId="10981" xr:uid="{00000000-0005-0000-0000-0000E72A0000}"/>
    <cellStyle name="Column Heading 2 10 2 5" xfId="10982" xr:uid="{00000000-0005-0000-0000-0000E82A0000}"/>
    <cellStyle name="Column Heading 2 10 2 6" xfId="10983" xr:uid="{00000000-0005-0000-0000-0000E92A0000}"/>
    <cellStyle name="Column Heading 2 10 3" xfId="10984" xr:uid="{00000000-0005-0000-0000-0000EA2A0000}"/>
    <cellStyle name="Column Heading 2 10 3 2" xfId="10985" xr:uid="{00000000-0005-0000-0000-0000EB2A0000}"/>
    <cellStyle name="Column Heading 2 10 3 3" xfId="10986" xr:uid="{00000000-0005-0000-0000-0000EC2A0000}"/>
    <cellStyle name="Column Heading 2 10 4" xfId="10987" xr:uid="{00000000-0005-0000-0000-0000ED2A0000}"/>
    <cellStyle name="Column Heading 2 10 4 2" xfId="10988" xr:uid="{00000000-0005-0000-0000-0000EE2A0000}"/>
    <cellStyle name="Column Heading 2 10 4 3" xfId="10989" xr:uid="{00000000-0005-0000-0000-0000EF2A0000}"/>
    <cellStyle name="Column Heading 2 10 5" xfId="10990" xr:uid="{00000000-0005-0000-0000-0000F02A0000}"/>
    <cellStyle name="Column Heading 2 10 5 2" xfId="10991" xr:uid="{00000000-0005-0000-0000-0000F12A0000}"/>
    <cellStyle name="Column Heading 2 10 5 3" xfId="10992" xr:uid="{00000000-0005-0000-0000-0000F22A0000}"/>
    <cellStyle name="Column Heading 2 10 6" xfId="10993" xr:uid="{00000000-0005-0000-0000-0000F32A0000}"/>
    <cellStyle name="Column Heading 2 10 6 2" xfId="10994" xr:uid="{00000000-0005-0000-0000-0000F42A0000}"/>
    <cellStyle name="Column Heading 2 10 6 3" xfId="10995" xr:uid="{00000000-0005-0000-0000-0000F52A0000}"/>
    <cellStyle name="Column Heading 2 10 7" xfId="10996" xr:uid="{00000000-0005-0000-0000-0000F62A0000}"/>
    <cellStyle name="Column Heading 2 10 8" xfId="10997" xr:uid="{00000000-0005-0000-0000-0000F72A0000}"/>
    <cellStyle name="Column Heading 2 11" xfId="10998" xr:uid="{00000000-0005-0000-0000-0000F82A0000}"/>
    <cellStyle name="Column Heading 2 11 2" xfId="10999" xr:uid="{00000000-0005-0000-0000-0000F92A0000}"/>
    <cellStyle name="Column Heading 2 11 2 2" xfId="11000" xr:uid="{00000000-0005-0000-0000-0000FA2A0000}"/>
    <cellStyle name="Column Heading 2 11 2 3" xfId="11001" xr:uid="{00000000-0005-0000-0000-0000FB2A0000}"/>
    <cellStyle name="Column Heading 2 11 2 4" xfId="11002" xr:uid="{00000000-0005-0000-0000-0000FC2A0000}"/>
    <cellStyle name="Column Heading 2 11 2 5" xfId="11003" xr:uid="{00000000-0005-0000-0000-0000FD2A0000}"/>
    <cellStyle name="Column Heading 2 11 2 6" xfId="11004" xr:uid="{00000000-0005-0000-0000-0000FE2A0000}"/>
    <cellStyle name="Column Heading 2 11 3" xfId="11005" xr:uid="{00000000-0005-0000-0000-0000FF2A0000}"/>
    <cellStyle name="Column Heading 2 11 3 2" xfId="11006" xr:uid="{00000000-0005-0000-0000-0000002B0000}"/>
    <cellStyle name="Column Heading 2 11 3 3" xfId="11007" xr:uid="{00000000-0005-0000-0000-0000012B0000}"/>
    <cellStyle name="Column Heading 2 11 4" xfId="11008" xr:uid="{00000000-0005-0000-0000-0000022B0000}"/>
    <cellStyle name="Column Heading 2 11 4 2" xfId="11009" xr:uid="{00000000-0005-0000-0000-0000032B0000}"/>
    <cellStyle name="Column Heading 2 11 4 3" xfId="11010" xr:uid="{00000000-0005-0000-0000-0000042B0000}"/>
    <cellStyle name="Column Heading 2 11 5" xfId="11011" xr:uid="{00000000-0005-0000-0000-0000052B0000}"/>
    <cellStyle name="Column Heading 2 11 5 2" xfId="11012" xr:uid="{00000000-0005-0000-0000-0000062B0000}"/>
    <cellStyle name="Column Heading 2 11 5 3" xfId="11013" xr:uid="{00000000-0005-0000-0000-0000072B0000}"/>
    <cellStyle name="Column Heading 2 11 6" xfId="11014" xr:uid="{00000000-0005-0000-0000-0000082B0000}"/>
    <cellStyle name="Column Heading 2 11 6 2" xfId="11015" xr:uid="{00000000-0005-0000-0000-0000092B0000}"/>
    <cellStyle name="Column Heading 2 11 6 3" xfId="11016" xr:uid="{00000000-0005-0000-0000-00000A2B0000}"/>
    <cellStyle name="Column Heading 2 11 7" xfId="11017" xr:uid="{00000000-0005-0000-0000-00000B2B0000}"/>
    <cellStyle name="Column Heading 2 11 8" xfId="11018" xr:uid="{00000000-0005-0000-0000-00000C2B0000}"/>
    <cellStyle name="Column Heading 2 12" xfId="11019" xr:uid="{00000000-0005-0000-0000-00000D2B0000}"/>
    <cellStyle name="Column Heading 2 12 2" xfId="11020" xr:uid="{00000000-0005-0000-0000-00000E2B0000}"/>
    <cellStyle name="Column Heading 2 12 2 2" xfId="11021" xr:uid="{00000000-0005-0000-0000-00000F2B0000}"/>
    <cellStyle name="Column Heading 2 12 2 3" xfId="11022" xr:uid="{00000000-0005-0000-0000-0000102B0000}"/>
    <cellStyle name="Column Heading 2 12 2 4" xfId="11023" xr:uid="{00000000-0005-0000-0000-0000112B0000}"/>
    <cellStyle name="Column Heading 2 12 2 5" xfId="11024" xr:uid="{00000000-0005-0000-0000-0000122B0000}"/>
    <cellStyle name="Column Heading 2 12 2 6" xfId="11025" xr:uid="{00000000-0005-0000-0000-0000132B0000}"/>
    <cellStyle name="Column Heading 2 12 3" xfId="11026" xr:uid="{00000000-0005-0000-0000-0000142B0000}"/>
    <cellStyle name="Column Heading 2 12 3 2" xfId="11027" xr:uid="{00000000-0005-0000-0000-0000152B0000}"/>
    <cellStyle name="Column Heading 2 12 3 3" xfId="11028" xr:uid="{00000000-0005-0000-0000-0000162B0000}"/>
    <cellStyle name="Column Heading 2 12 4" xfId="11029" xr:uid="{00000000-0005-0000-0000-0000172B0000}"/>
    <cellStyle name="Column Heading 2 12 4 2" xfId="11030" xr:uid="{00000000-0005-0000-0000-0000182B0000}"/>
    <cellStyle name="Column Heading 2 12 4 3" xfId="11031" xr:uid="{00000000-0005-0000-0000-0000192B0000}"/>
    <cellStyle name="Column Heading 2 12 5" xfId="11032" xr:uid="{00000000-0005-0000-0000-00001A2B0000}"/>
    <cellStyle name="Column Heading 2 12 5 2" xfId="11033" xr:uid="{00000000-0005-0000-0000-00001B2B0000}"/>
    <cellStyle name="Column Heading 2 12 5 3" xfId="11034" xr:uid="{00000000-0005-0000-0000-00001C2B0000}"/>
    <cellStyle name="Column Heading 2 12 6" xfId="11035" xr:uid="{00000000-0005-0000-0000-00001D2B0000}"/>
    <cellStyle name="Column Heading 2 12 6 2" xfId="11036" xr:uid="{00000000-0005-0000-0000-00001E2B0000}"/>
    <cellStyle name="Column Heading 2 12 6 3" xfId="11037" xr:uid="{00000000-0005-0000-0000-00001F2B0000}"/>
    <cellStyle name="Column Heading 2 12 7" xfId="11038" xr:uid="{00000000-0005-0000-0000-0000202B0000}"/>
    <cellStyle name="Column Heading 2 12 8" xfId="11039" xr:uid="{00000000-0005-0000-0000-0000212B0000}"/>
    <cellStyle name="Column Heading 2 13" xfId="11040" xr:uid="{00000000-0005-0000-0000-0000222B0000}"/>
    <cellStyle name="Column Heading 2 13 2" xfId="11041" xr:uid="{00000000-0005-0000-0000-0000232B0000}"/>
    <cellStyle name="Column Heading 2 13 2 2" xfId="11042" xr:uid="{00000000-0005-0000-0000-0000242B0000}"/>
    <cellStyle name="Column Heading 2 13 2 3" xfId="11043" xr:uid="{00000000-0005-0000-0000-0000252B0000}"/>
    <cellStyle name="Column Heading 2 13 2 4" xfId="11044" xr:uid="{00000000-0005-0000-0000-0000262B0000}"/>
    <cellStyle name="Column Heading 2 13 2 5" xfId="11045" xr:uid="{00000000-0005-0000-0000-0000272B0000}"/>
    <cellStyle name="Column Heading 2 13 2 6" xfId="11046" xr:uid="{00000000-0005-0000-0000-0000282B0000}"/>
    <cellStyle name="Column Heading 2 13 3" xfId="11047" xr:uid="{00000000-0005-0000-0000-0000292B0000}"/>
    <cellStyle name="Column Heading 2 13 3 2" xfId="11048" xr:uid="{00000000-0005-0000-0000-00002A2B0000}"/>
    <cellStyle name="Column Heading 2 13 3 3" xfId="11049" xr:uid="{00000000-0005-0000-0000-00002B2B0000}"/>
    <cellStyle name="Column Heading 2 13 4" xfId="11050" xr:uid="{00000000-0005-0000-0000-00002C2B0000}"/>
    <cellStyle name="Column Heading 2 13 4 2" xfId="11051" xr:uid="{00000000-0005-0000-0000-00002D2B0000}"/>
    <cellStyle name="Column Heading 2 13 4 3" xfId="11052" xr:uid="{00000000-0005-0000-0000-00002E2B0000}"/>
    <cellStyle name="Column Heading 2 13 5" xfId="11053" xr:uid="{00000000-0005-0000-0000-00002F2B0000}"/>
    <cellStyle name="Column Heading 2 13 5 2" xfId="11054" xr:uid="{00000000-0005-0000-0000-0000302B0000}"/>
    <cellStyle name="Column Heading 2 13 5 3" xfId="11055" xr:uid="{00000000-0005-0000-0000-0000312B0000}"/>
    <cellStyle name="Column Heading 2 13 6" xfId="11056" xr:uid="{00000000-0005-0000-0000-0000322B0000}"/>
    <cellStyle name="Column Heading 2 13 6 2" xfId="11057" xr:uid="{00000000-0005-0000-0000-0000332B0000}"/>
    <cellStyle name="Column Heading 2 13 6 3" xfId="11058" xr:uid="{00000000-0005-0000-0000-0000342B0000}"/>
    <cellStyle name="Column Heading 2 13 7" xfId="11059" xr:uid="{00000000-0005-0000-0000-0000352B0000}"/>
    <cellStyle name="Column Heading 2 13 8" xfId="11060" xr:uid="{00000000-0005-0000-0000-0000362B0000}"/>
    <cellStyle name="Column Heading 2 14" xfId="11061" xr:uid="{00000000-0005-0000-0000-0000372B0000}"/>
    <cellStyle name="Column Heading 2 14 2" xfId="11062" xr:uid="{00000000-0005-0000-0000-0000382B0000}"/>
    <cellStyle name="Column Heading 2 14 2 2" xfId="11063" xr:uid="{00000000-0005-0000-0000-0000392B0000}"/>
    <cellStyle name="Column Heading 2 14 2 3" xfId="11064" xr:uid="{00000000-0005-0000-0000-00003A2B0000}"/>
    <cellStyle name="Column Heading 2 14 2 4" xfId="11065" xr:uid="{00000000-0005-0000-0000-00003B2B0000}"/>
    <cellStyle name="Column Heading 2 14 2 5" xfId="11066" xr:uid="{00000000-0005-0000-0000-00003C2B0000}"/>
    <cellStyle name="Column Heading 2 14 2 6" xfId="11067" xr:uid="{00000000-0005-0000-0000-00003D2B0000}"/>
    <cellStyle name="Column Heading 2 14 3" xfId="11068" xr:uid="{00000000-0005-0000-0000-00003E2B0000}"/>
    <cellStyle name="Column Heading 2 14 3 2" xfId="11069" xr:uid="{00000000-0005-0000-0000-00003F2B0000}"/>
    <cellStyle name="Column Heading 2 14 3 3" xfId="11070" xr:uid="{00000000-0005-0000-0000-0000402B0000}"/>
    <cellStyle name="Column Heading 2 14 4" xfId="11071" xr:uid="{00000000-0005-0000-0000-0000412B0000}"/>
    <cellStyle name="Column Heading 2 14 4 2" xfId="11072" xr:uid="{00000000-0005-0000-0000-0000422B0000}"/>
    <cellStyle name="Column Heading 2 14 4 3" xfId="11073" xr:uid="{00000000-0005-0000-0000-0000432B0000}"/>
    <cellStyle name="Column Heading 2 14 5" xfId="11074" xr:uid="{00000000-0005-0000-0000-0000442B0000}"/>
    <cellStyle name="Column Heading 2 14 5 2" xfId="11075" xr:uid="{00000000-0005-0000-0000-0000452B0000}"/>
    <cellStyle name="Column Heading 2 14 5 3" xfId="11076" xr:uid="{00000000-0005-0000-0000-0000462B0000}"/>
    <cellStyle name="Column Heading 2 14 6" xfId="11077" xr:uid="{00000000-0005-0000-0000-0000472B0000}"/>
    <cellStyle name="Column Heading 2 14 6 2" xfId="11078" xr:uid="{00000000-0005-0000-0000-0000482B0000}"/>
    <cellStyle name="Column Heading 2 14 6 3" xfId="11079" xr:uid="{00000000-0005-0000-0000-0000492B0000}"/>
    <cellStyle name="Column Heading 2 14 7" xfId="11080" xr:uid="{00000000-0005-0000-0000-00004A2B0000}"/>
    <cellStyle name="Column Heading 2 14 8" xfId="11081" xr:uid="{00000000-0005-0000-0000-00004B2B0000}"/>
    <cellStyle name="Column Heading 2 15" xfId="11082" xr:uid="{00000000-0005-0000-0000-00004C2B0000}"/>
    <cellStyle name="Column Heading 2 15 2" xfId="11083" xr:uid="{00000000-0005-0000-0000-00004D2B0000}"/>
    <cellStyle name="Column Heading 2 15 2 2" xfId="11084" xr:uid="{00000000-0005-0000-0000-00004E2B0000}"/>
    <cellStyle name="Column Heading 2 15 2 3" xfId="11085" xr:uid="{00000000-0005-0000-0000-00004F2B0000}"/>
    <cellStyle name="Column Heading 2 15 2 4" xfId="11086" xr:uid="{00000000-0005-0000-0000-0000502B0000}"/>
    <cellStyle name="Column Heading 2 15 2 5" xfId="11087" xr:uid="{00000000-0005-0000-0000-0000512B0000}"/>
    <cellStyle name="Column Heading 2 15 2 6" xfId="11088" xr:uid="{00000000-0005-0000-0000-0000522B0000}"/>
    <cellStyle name="Column Heading 2 15 3" xfId="11089" xr:uid="{00000000-0005-0000-0000-0000532B0000}"/>
    <cellStyle name="Column Heading 2 15 3 2" xfId="11090" xr:uid="{00000000-0005-0000-0000-0000542B0000}"/>
    <cellStyle name="Column Heading 2 15 3 3" xfId="11091" xr:uid="{00000000-0005-0000-0000-0000552B0000}"/>
    <cellStyle name="Column Heading 2 15 4" xfId="11092" xr:uid="{00000000-0005-0000-0000-0000562B0000}"/>
    <cellStyle name="Column Heading 2 15 4 2" xfId="11093" xr:uid="{00000000-0005-0000-0000-0000572B0000}"/>
    <cellStyle name="Column Heading 2 15 4 3" xfId="11094" xr:uid="{00000000-0005-0000-0000-0000582B0000}"/>
    <cellStyle name="Column Heading 2 15 5" xfId="11095" xr:uid="{00000000-0005-0000-0000-0000592B0000}"/>
    <cellStyle name="Column Heading 2 15 5 2" xfId="11096" xr:uid="{00000000-0005-0000-0000-00005A2B0000}"/>
    <cellStyle name="Column Heading 2 15 5 3" xfId="11097" xr:uid="{00000000-0005-0000-0000-00005B2B0000}"/>
    <cellStyle name="Column Heading 2 15 6" xfId="11098" xr:uid="{00000000-0005-0000-0000-00005C2B0000}"/>
    <cellStyle name="Column Heading 2 15 6 2" xfId="11099" xr:uid="{00000000-0005-0000-0000-00005D2B0000}"/>
    <cellStyle name="Column Heading 2 15 6 3" xfId="11100" xr:uid="{00000000-0005-0000-0000-00005E2B0000}"/>
    <cellStyle name="Column Heading 2 15 7" xfId="11101" xr:uid="{00000000-0005-0000-0000-00005F2B0000}"/>
    <cellStyle name="Column Heading 2 15 8" xfId="11102" xr:uid="{00000000-0005-0000-0000-0000602B0000}"/>
    <cellStyle name="Column Heading 2 16" xfId="11103" xr:uid="{00000000-0005-0000-0000-0000612B0000}"/>
    <cellStyle name="Column Heading 2 16 2" xfId="11104" xr:uid="{00000000-0005-0000-0000-0000622B0000}"/>
    <cellStyle name="Column Heading 2 16 2 2" xfId="11105" xr:uid="{00000000-0005-0000-0000-0000632B0000}"/>
    <cellStyle name="Column Heading 2 16 2 3" xfId="11106" xr:uid="{00000000-0005-0000-0000-0000642B0000}"/>
    <cellStyle name="Column Heading 2 16 2 4" xfId="11107" xr:uid="{00000000-0005-0000-0000-0000652B0000}"/>
    <cellStyle name="Column Heading 2 16 2 5" xfId="11108" xr:uid="{00000000-0005-0000-0000-0000662B0000}"/>
    <cellStyle name="Column Heading 2 16 2 6" xfId="11109" xr:uid="{00000000-0005-0000-0000-0000672B0000}"/>
    <cellStyle name="Column Heading 2 16 3" xfId="11110" xr:uid="{00000000-0005-0000-0000-0000682B0000}"/>
    <cellStyle name="Column Heading 2 16 3 2" xfId="11111" xr:uid="{00000000-0005-0000-0000-0000692B0000}"/>
    <cellStyle name="Column Heading 2 16 3 3" xfId="11112" xr:uid="{00000000-0005-0000-0000-00006A2B0000}"/>
    <cellStyle name="Column Heading 2 16 4" xfId="11113" xr:uid="{00000000-0005-0000-0000-00006B2B0000}"/>
    <cellStyle name="Column Heading 2 16 4 2" xfId="11114" xr:uid="{00000000-0005-0000-0000-00006C2B0000}"/>
    <cellStyle name="Column Heading 2 16 4 3" xfId="11115" xr:uid="{00000000-0005-0000-0000-00006D2B0000}"/>
    <cellStyle name="Column Heading 2 16 5" xfId="11116" xr:uid="{00000000-0005-0000-0000-00006E2B0000}"/>
    <cellStyle name="Column Heading 2 16 5 2" xfId="11117" xr:uid="{00000000-0005-0000-0000-00006F2B0000}"/>
    <cellStyle name="Column Heading 2 16 5 3" xfId="11118" xr:uid="{00000000-0005-0000-0000-0000702B0000}"/>
    <cellStyle name="Column Heading 2 16 6" xfId="11119" xr:uid="{00000000-0005-0000-0000-0000712B0000}"/>
    <cellStyle name="Column Heading 2 16 6 2" xfId="11120" xr:uid="{00000000-0005-0000-0000-0000722B0000}"/>
    <cellStyle name="Column Heading 2 16 6 3" xfId="11121" xr:uid="{00000000-0005-0000-0000-0000732B0000}"/>
    <cellStyle name="Column Heading 2 16 7" xfId="11122" xr:uid="{00000000-0005-0000-0000-0000742B0000}"/>
    <cellStyle name="Column Heading 2 16 8" xfId="11123" xr:uid="{00000000-0005-0000-0000-0000752B0000}"/>
    <cellStyle name="Column Heading 2 17" xfId="11124" xr:uid="{00000000-0005-0000-0000-0000762B0000}"/>
    <cellStyle name="Column Heading 2 17 2" xfId="11125" xr:uid="{00000000-0005-0000-0000-0000772B0000}"/>
    <cellStyle name="Column Heading 2 17 2 2" xfId="11126" xr:uid="{00000000-0005-0000-0000-0000782B0000}"/>
    <cellStyle name="Column Heading 2 17 2 3" xfId="11127" xr:uid="{00000000-0005-0000-0000-0000792B0000}"/>
    <cellStyle name="Column Heading 2 17 2 4" xfId="11128" xr:uid="{00000000-0005-0000-0000-00007A2B0000}"/>
    <cellStyle name="Column Heading 2 17 2 5" xfId="11129" xr:uid="{00000000-0005-0000-0000-00007B2B0000}"/>
    <cellStyle name="Column Heading 2 17 2 6" xfId="11130" xr:uid="{00000000-0005-0000-0000-00007C2B0000}"/>
    <cellStyle name="Column Heading 2 17 3" xfId="11131" xr:uid="{00000000-0005-0000-0000-00007D2B0000}"/>
    <cellStyle name="Column Heading 2 17 3 2" xfId="11132" xr:uid="{00000000-0005-0000-0000-00007E2B0000}"/>
    <cellStyle name="Column Heading 2 17 3 3" xfId="11133" xr:uid="{00000000-0005-0000-0000-00007F2B0000}"/>
    <cellStyle name="Column Heading 2 17 4" xfId="11134" xr:uid="{00000000-0005-0000-0000-0000802B0000}"/>
    <cellStyle name="Column Heading 2 17 4 2" xfId="11135" xr:uid="{00000000-0005-0000-0000-0000812B0000}"/>
    <cellStyle name="Column Heading 2 17 4 3" xfId="11136" xr:uid="{00000000-0005-0000-0000-0000822B0000}"/>
    <cellStyle name="Column Heading 2 17 5" xfId="11137" xr:uid="{00000000-0005-0000-0000-0000832B0000}"/>
    <cellStyle name="Column Heading 2 17 5 2" xfId="11138" xr:uid="{00000000-0005-0000-0000-0000842B0000}"/>
    <cellStyle name="Column Heading 2 17 5 3" xfId="11139" xr:uid="{00000000-0005-0000-0000-0000852B0000}"/>
    <cellStyle name="Column Heading 2 17 6" xfId="11140" xr:uid="{00000000-0005-0000-0000-0000862B0000}"/>
    <cellStyle name="Column Heading 2 17 6 2" xfId="11141" xr:uid="{00000000-0005-0000-0000-0000872B0000}"/>
    <cellStyle name="Column Heading 2 17 6 3" xfId="11142" xr:uid="{00000000-0005-0000-0000-0000882B0000}"/>
    <cellStyle name="Column Heading 2 17 7" xfId="11143" xr:uid="{00000000-0005-0000-0000-0000892B0000}"/>
    <cellStyle name="Column Heading 2 17 8" xfId="11144" xr:uid="{00000000-0005-0000-0000-00008A2B0000}"/>
    <cellStyle name="Column Heading 2 18" xfId="11145" xr:uid="{00000000-0005-0000-0000-00008B2B0000}"/>
    <cellStyle name="Column Heading 2 18 2" xfId="11146" xr:uid="{00000000-0005-0000-0000-00008C2B0000}"/>
    <cellStyle name="Column Heading 2 18 2 2" xfId="11147" xr:uid="{00000000-0005-0000-0000-00008D2B0000}"/>
    <cellStyle name="Column Heading 2 18 2 3" xfId="11148" xr:uid="{00000000-0005-0000-0000-00008E2B0000}"/>
    <cellStyle name="Column Heading 2 18 2 4" xfId="11149" xr:uid="{00000000-0005-0000-0000-00008F2B0000}"/>
    <cellStyle name="Column Heading 2 18 2 5" xfId="11150" xr:uid="{00000000-0005-0000-0000-0000902B0000}"/>
    <cellStyle name="Column Heading 2 18 2 6" xfId="11151" xr:uid="{00000000-0005-0000-0000-0000912B0000}"/>
    <cellStyle name="Column Heading 2 18 3" xfId="11152" xr:uid="{00000000-0005-0000-0000-0000922B0000}"/>
    <cellStyle name="Column Heading 2 18 3 2" xfId="11153" xr:uid="{00000000-0005-0000-0000-0000932B0000}"/>
    <cellStyle name="Column Heading 2 18 3 3" xfId="11154" xr:uid="{00000000-0005-0000-0000-0000942B0000}"/>
    <cellStyle name="Column Heading 2 18 4" xfId="11155" xr:uid="{00000000-0005-0000-0000-0000952B0000}"/>
    <cellStyle name="Column Heading 2 18 4 2" xfId="11156" xr:uid="{00000000-0005-0000-0000-0000962B0000}"/>
    <cellStyle name="Column Heading 2 18 4 3" xfId="11157" xr:uid="{00000000-0005-0000-0000-0000972B0000}"/>
    <cellStyle name="Column Heading 2 18 5" xfId="11158" xr:uid="{00000000-0005-0000-0000-0000982B0000}"/>
    <cellStyle name="Column Heading 2 18 5 2" xfId="11159" xr:uid="{00000000-0005-0000-0000-0000992B0000}"/>
    <cellStyle name="Column Heading 2 18 5 3" xfId="11160" xr:uid="{00000000-0005-0000-0000-00009A2B0000}"/>
    <cellStyle name="Column Heading 2 18 6" xfId="11161" xr:uid="{00000000-0005-0000-0000-00009B2B0000}"/>
    <cellStyle name="Column Heading 2 18 6 2" xfId="11162" xr:uid="{00000000-0005-0000-0000-00009C2B0000}"/>
    <cellStyle name="Column Heading 2 18 6 3" xfId="11163" xr:uid="{00000000-0005-0000-0000-00009D2B0000}"/>
    <cellStyle name="Column Heading 2 18 7" xfId="11164" xr:uid="{00000000-0005-0000-0000-00009E2B0000}"/>
    <cellStyle name="Column Heading 2 18 8" xfId="11165" xr:uid="{00000000-0005-0000-0000-00009F2B0000}"/>
    <cellStyle name="Column Heading 2 19" xfId="11166" xr:uid="{00000000-0005-0000-0000-0000A02B0000}"/>
    <cellStyle name="Column Heading 2 19 2" xfId="11167" xr:uid="{00000000-0005-0000-0000-0000A12B0000}"/>
    <cellStyle name="Column Heading 2 19 2 2" xfId="11168" xr:uid="{00000000-0005-0000-0000-0000A22B0000}"/>
    <cellStyle name="Column Heading 2 19 2 3" xfId="11169" xr:uid="{00000000-0005-0000-0000-0000A32B0000}"/>
    <cellStyle name="Column Heading 2 19 2 4" xfId="11170" xr:uid="{00000000-0005-0000-0000-0000A42B0000}"/>
    <cellStyle name="Column Heading 2 19 2 5" xfId="11171" xr:uid="{00000000-0005-0000-0000-0000A52B0000}"/>
    <cellStyle name="Column Heading 2 19 2 6" xfId="11172" xr:uid="{00000000-0005-0000-0000-0000A62B0000}"/>
    <cellStyle name="Column Heading 2 19 3" xfId="11173" xr:uid="{00000000-0005-0000-0000-0000A72B0000}"/>
    <cellStyle name="Column Heading 2 19 3 2" xfId="11174" xr:uid="{00000000-0005-0000-0000-0000A82B0000}"/>
    <cellStyle name="Column Heading 2 19 3 3" xfId="11175" xr:uid="{00000000-0005-0000-0000-0000A92B0000}"/>
    <cellStyle name="Column Heading 2 19 4" xfId="11176" xr:uid="{00000000-0005-0000-0000-0000AA2B0000}"/>
    <cellStyle name="Column Heading 2 19 4 2" xfId="11177" xr:uid="{00000000-0005-0000-0000-0000AB2B0000}"/>
    <cellStyle name="Column Heading 2 19 4 3" xfId="11178" xr:uid="{00000000-0005-0000-0000-0000AC2B0000}"/>
    <cellStyle name="Column Heading 2 19 5" xfId="11179" xr:uid="{00000000-0005-0000-0000-0000AD2B0000}"/>
    <cellStyle name="Column Heading 2 19 5 2" xfId="11180" xr:uid="{00000000-0005-0000-0000-0000AE2B0000}"/>
    <cellStyle name="Column Heading 2 19 5 3" xfId="11181" xr:uid="{00000000-0005-0000-0000-0000AF2B0000}"/>
    <cellStyle name="Column Heading 2 19 6" xfId="11182" xr:uid="{00000000-0005-0000-0000-0000B02B0000}"/>
    <cellStyle name="Column Heading 2 19 6 2" xfId="11183" xr:uid="{00000000-0005-0000-0000-0000B12B0000}"/>
    <cellStyle name="Column Heading 2 19 6 3" xfId="11184" xr:uid="{00000000-0005-0000-0000-0000B22B0000}"/>
    <cellStyle name="Column Heading 2 19 7" xfId="11185" xr:uid="{00000000-0005-0000-0000-0000B32B0000}"/>
    <cellStyle name="Column Heading 2 19 8" xfId="11186" xr:uid="{00000000-0005-0000-0000-0000B42B0000}"/>
    <cellStyle name="Column Heading 2 2" xfId="11187" xr:uid="{00000000-0005-0000-0000-0000B52B0000}"/>
    <cellStyle name="Column Heading 2 2 10" xfId="11188" xr:uid="{00000000-0005-0000-0000-0000B62B0000}"/>
    <cellStyle name="Column Heading 2 2 10 2" xfId="11189" xr:uid="{00000000-0005-0000-0000-0000B72B0000}"/>
    <cellStyle name="Column Heading 2 2 10 2 2" xfId="11190" xr:uid="{00000000-0005-0000-0000-0000B82B0000}"/>
    <cellStyle name="Column Heading 2 2 10 2 3" xfId="11191" xr:uid="{00000000-0005-0000-0000-0000B92B0000}"/>
    <cellStyle name="Column Heading 2 2 10 2 4" xfId="11192" xr:uid="{00000000-0005-0000-0000-0000BA2B0000}"/>
    <cellStyle name="Column Heading 2 2 10 2 5" xfId="11193" xr:uid="{00000000-0005-0000-0000-0000BB2B0000}"/>
    <cellStyle name="Column Heading 2 2 10 2 6" xfId="11194" xr:uid="{00000000-0005-0000-0000-0000BC2B0000}"/>
    <cellStyle name="Column Heading 2 2 10 3" xfId="11195" xr:uid="{00000000-0005-0000-0000-0000BD2B0000}"/>
    <cellStyle name="Column Heading 2 2 10 3 2" xfId="11196" xr:uid="{00000000-0005-0000-0000-0000BE2B0000}"/>
    <cellStyle name="Column Heading 2 2 10 3 3" xfId="11197" xr:uid="{00000000-0005-0000-0000-0000BF2B0000}"/>
    <cellStyle name="Column Heading 2 2 10 4" xfId="11198" xr:uid="{00000000-0005-0000-0000-0000C02B0000}"/>
    <cellStyle name="Column Heading 2 2 10 4 2" xfId="11199" xr:uid="{00000000-0005-0000-0000-0000C12B0000}"/>
    <cellStyle name="Column Heading 2 2 10 4 3" xfId="11200" xr:uid="{00000000-0005-0000-0000-0000C22B0000}"/>
    <cellStyle name="Column Heading 2 2 10 5" xfId="11201" xr:uid="{00000000-0005-0000-0000-0000C32B0000}"/>
    <cellStyle name="Column Heading 2 2 10 5 2" xfId="11202" xr:uid="{00000000-0005-0000-0000-0000C42B0000}"/>
    <cellStyle name="Column Heading 2 2 10 5 3" xfId="11203" xr:uid="{00000000-0005-0000-0000-0000C52B0000}"/>
    <cellStyle name="Column Heading 2 2 10 6" xfId="11204" xr:uid="{00000000-0005-0000-0000-0000C62B0000}"/>
    <cellStyle name="Column Heading 2 2 10 6 2" xfId="11205" xr:uid="{00000000-0005-0000-0000-0000C72B0000}"/>
    <cellStyle name="Column Heading 2 2 10 6 3" xfId="11206" xr:uid="{00000000-0005-0000-0000-0000C82B0000}"/>
    <cellStyle name="Column Heading 2 2 10 7" xfId="11207" xr:uid="{00000000-0005-0000-0000-0000C92B0000}"/>
    <cellStyle name="Column Heading 2 2 10 8" xfId="11208" xr:uid="{00000000-0005-0000-0000-0000CA2B0000}"/>
    <cellStyle name="Column Heading 2 2 11" xfId="11209" xr:uid="{00000000-0005-0000-0000-0000CB2B0000}"/>
    <cellStyle name="Column Heading 2 2 11 2" xfId="11210" xr:uid="{00000000-0005-0000-0000-0000CC2B0000}"/>
    <cellStyle name="Column Heading 2 2 11 2 2" xfId="11211" xr:uid="{00000000-0005-0000-0000-0000CD2B0000}"/>
    <cellStyle name="Column Heading 2 2 11 2 3" xfId="11212" xr:uid="{00000000-0005-0000-0000-0000CE2B0000}"/>
    <cellStyle name="Column Heading 2 2 11 2 4" xfId="11213" xr:uid="{00000000-0005-0000-0000-0000CF2B0000}"/>
    <cellStyle name="Column Heading 2 2 11 2 5" xfId="11214" xr:uid="{00000000-0005-0000-0000-0000D02B0000}"/>
    <cellStyle name="Column Heading 2 2 11 2 6" xfId="11215" xr:uid="{00000000-0005-0000-0000-0000D12B0000}"/>
    <cellStyle name="Column Heading 2 2 11 3" xfId="11216" xr:uid="{00000000-0005-0000-0000-0000D22B0000}"/>
    <cellStyle name="Column Heading 2 2 11 3 2" xfId="11217" xr:uid="{00000000-0005-0000-0000-0000D32B0000}"/>
    <cellStyle name="Column Heading 2 2 11 3 3" xfId="11218" xr:uid="{00000000-0005-0000-0000-0000D42B0000}"/>
    <cellStyle name="Column Heading 2 2 11 4" xfId="11219" xr:uid="{00000000-0005-0000-0000-0000D52B0000}"/>
    <cellStyle name="Column Heading 2 2 11 4 2" xfId="11220" xr:uid="{00000000-0005-0000-0000-0000D62B0000}"/>
    <cellStyle name="Column Heading 2 2 11 4 3" xfId="11221" xr:uid="{00000000-0005-0000-0000-0000D72B0000}"/>
    <cellStyle name="Column Heading 2 2 11 5" xfId="11222" xr:uid="{00000000-0005-0000-0000-0000D82B0000}"/>
    <cellStyle name="Column Heading 2 2 11 5 2" xfId="11223" xr:uid="{00000000-0005-0000-0000-0000D92B0000}"/>
    <cellStyle name="Column Heading 2 2 11 5 3" xfId="11224" xr:uid="{00000000-0005-0000-0000-0000DA2B0000}"/>
    <cellStyle name="Column Heading 2 2 11 6" xfId="11225" xr:uid="{00000000-0005-0000-0000-0000DB2B0000}"/>
    <cellStyle name="Column Heading 2 2 11 6 2" xfId="11226" xr:uid="{00000000-0005-0000-0000-0000DC2B0000}"/>
    <cellStyle name="Column Heading 2 2 11 6 3" xfId="11227" xr:uid="{00000000-0005-0000-0000-0000DD2B0000}"/>
    <cellStyle name="Column Heading 2 2 11 7" xfId="11228" xr:uid="{00000000-0005-0000-0000-0000DE2B0000}"/>
    <cellStyle name="Column Heading 2 2 11 8" xfId="11229" xr:uid="{00000000-0005-0000-0000-0000DF2B0000}"/>
    <cellStyle name="Column Heading 2 2 12" xfId="11230" xr:uid="{00000000-0005-0000-0000-0000E02B0000}"/>
    <cellStyle name="Column Heading 2 2 12 2" xfId="11231" xr:uid="{00000000-0005-0000-0000-0000E12B0000}"/>
    <cellStyle name="Column Heading 2 2 12 2 2" xfId="11232" xr:uid="{00000000-0005-0000-0000-0000E22B0000}"/>
    <cellStyle name="Column Heading 2 2 12 2 3" xfId="11233" xr:uid="{00000000-0005-0000-0000-0000E32B0000}"/>
    <cellStyle name="Column Heading 2 2 12 2 4" xfId="11234" xr:uid="{00000000-0005-0000-0000-0000E42B0000}"/>
    <cellStyle name="Column Heading 2 2 12 2 5" xfId="11235" xr:uid="{00000000-0005-0000-0000-0000E52B0000}"/>
    <cellStyle name="Column Heading 2 2 12 2 6" xfId="11236" xr:uid="{00000000-0005-0000-0000-0000E62B0000}"/>
    <cellStyle name="Column Heading 2 2 12 3" xfId="11237" xr:uid="{00000000-0005-0000-0000-0000E72B0000}"/>
    <cellStyle name="Column Heading 2 2 12 3 2" xfId="11238" xr:uid="{00000000-0005-0000-0000-0000E82B0000}"/>
    <cellStyle name="Column Heading 2 2 12 3 3" xfId="11239" xr:uid="{00000000-0005-0000-0000-0000E92B0000}"/>
    <cellStyle name="Column Heading 2 2 12 4" xfId="11240" xr:uid="{00000000-0005-0000-0000-0000EA2B0000}"/>
    <cellStyle name="Column Heading 2 2 12 4 2" xfId="11241" xr:uid="{00000000-0005-0000-0000-0000EB2B0000}"/>
    <cellStyle name="Column Heading 2 2 12 4 3" xfId="11242" xr:uid="{00000000-0005-0000-0000-0000EC2B0000}"/>
    <cellStyle name="Column Heading 2 2 12 5" xfId="11243" xr:uid="{00000000-0005-0000-0000-0000ED2B0000}"/>
    <cellStyle name="Column Heading 2 2 12 5 2" xfId="11244" xr:uid="{00000000-0005-0000-0000-0000EE2B0000}"/>
    <cellStyle name="Column Heading 2 2 12 5 3" xfId="11245" xr:uid="{00000000-0005-0000-0000-0000EF2B0000}"/>
    <cellStyle name="Column Heading 2 2 12 6" xfId="11246" xr:uid="{00000000-0005-0000-0000-0000F02B0000}"/>
    <cellStyle name="Column Heading 2 2 12 6 2" xfId="11247" xr:uid="{00000000-0005-0000-0000-0000F12B0000}"/>
    <cellStyle name="Column Heading 2 2 12 6 3" xfId="11248" xr:uid="{00000000-0005-0000-0000-0000F22B0000}"/>
    <cellStyle name="Column Heading 2 2 12 7" xfId="11249" xr:uid="{00000000-0005-0000-0000-0000F32B0000}"/>
    <cellStyle name="Column Heading 2 2 12 8" xfId="11250" xr:uid="{00000000-0005-0000-0000-0000F42B0000}"/>
    <cellStyle name="Column Heading 2 2 13" xfId="11251" xr:uid="{00000000-0005-0000-0000-0000F52B0000}"/>
    <cellStyle name="Column Heading 2 2 13 2" xfId="11252" xr:uid="{00000000-0005-0000-0000-0000F62B0000}"/>
    <cellStyle name="Column Heading 2 2 13 2 2" xfId="11253" xr:uid="{00000000-0005-0000-0000-0000F72B0000}"/>
    <cellStyle name="Column Heading 2 2 13 2 3" xfId="11254" xr:uid="{00000000-0005-0000-0000-0000F82B0000}"/>
    <cellStyle name="Column Heading 2 2 13 2 4" xfId="11255" xr:uid="{00000000-0005-0000-0000-0000F92B0000}"/>
    <cellStyle name="Column Heading 2 2 13 2 5" xfId="11256" xr:uid="{00000000-0005-0000-0000-0000FA2B0000}"/>
    <cellStyle name="Column Heading 2 2 13 2 6" xfId="11257" xr:uid="{00000000-0005-0000-0000-0000FB2B0000}"/>
    <cellStyle name="Column Heading 2 2 13 3" xfId="11258" xr:uid="{00000000-0005-0000-0000-0000FC2B0000}"/>
    <cellStyle name="Column Heading 2 2 13 3 2" xfId="11259" xr:uid="{00000000-0005-0000-0000-0000FD2B0000}"/>
    <cellStyle name="Column Heading 2 2 13 3 3" xfId="11260" xr:uid="{00000000-0005-0000-0000-0000FE2B0000}"/>
    <cellStyle name="Column Heading 2 2 13 4" xfId="11261" xr:uid="{00000000-0005-0000-0000-0000FF2B0000}"/>
    <cellStyle name="Column Heading 2 2 13 4 2" xfId="11262" xr:uid="{00000000-0005-0000-0000-0000002C0000}"/>
    <cellStyle name="Column Heading 2 2 13 4 3" xfId="11263" xr:uid="{00000000-0005-0000-0000-0000012C0000}"/>
    <cellStyle name="Column Heading 2 2 13 5" xfId="11264" xr:uid="{00000000-0005-0000-0000-0000022C0000}"/>
    <cellStyle name="Column Heading 2 2 13 5 2" xfId="11265" xr:uid="{00000000-0005-0000-0000-0000032C0000}"/>
    <cellStyle name="Column Heading 2 2 13 5 3" xfId="11266" xr:uid="{00000000-0005-0000-0000-0000042C0000}"/>
    <cellStyle name="Column Heading 2 2 13 6" xfId="11267" xr:uid="{00000000-0005-0000-0000-0000052C0000}"/>
    <cellStyle name="Column Heading 2 2 13 6 2" xfId="11268" xr:uid="{00000000-0005-0000-0000-0000062C0000}"/>
    <cellStyle name="Column Heading 2 2 13 6 3" xfId="11269" xr:uid="{00000000-0005-0000-0000-0000072C0000}"/>
    <cellStyle name="Column Heading 2 2 13 7" xfId="11270" xr:uid="{00000000-0005-0000-0000-0000082C0000}"/>
    <cellStyle name="Column Heading 2 2 13 8" xfId="11271" xr:uid="{00000000-0005-0000-0000-0000092C0000}"/>
    <cellStyle name="Column Heading 2 2 14" xfId="11272" xr:uid="{00000000-0005-0000-0000-00000A2C0000}"/>
    <cellStyle name="Column Heading 2 2 14 2" xfId="11273" xr:uid="{00000000-0005-0000-0000-00000B2C0000}"/>
    <cellStyle name="Column Heading 2 2 14 2 2" xfId="11274" xr:uid="{00000000-0005-0000-0000-00000C2C0000}"/>
    <cellStyle name="Column Heading 2 2 14 2 3" xfId="11275" xr:uid="{00000000-0005-0000-0000-00000D2C0000}"/>
    <cellStyle name="Column Heading 2 2 14 2 4" xfId="11276" xr:uid="{00000000-0005-0000-0000-00000E2C0000}"/>
    <cellStyle name="Column Heading 2 2 14 2 5" xfId="11277" xr:uid="{00000000-0005-0000-0000-00000F2C0000}"/>
    <cellStyle name="Column Heading 2 2 14 2 6" xfId="11278" xr:uid="{00000000-0005-0000-0000-0000102C0000}"/>
    <cellStyle name="Column Heading 2 2 14 3" xfId="11279" xr:uid="{00000000-0005-0000-0000-0000112C0000}"/>
    <cellStyle name="Column Heading 2 2 14 3 2" xfId="11280" xr:uid="{00000000-0005-0000-0000-0000122C0000}"/>
    <cellStyle name="Column Heading 2 2 14 3 3" xfId="11281" xr:uid="{00000000-0005-0000-0000-0000132C0000}"/>
    <cellStyle name="Column Heading 2 2 14 4" xfId="11282" xr:uid="{00000000-0005-0000-0000-0000142C0000}"/>
    <cellStyle name="Column Heading 2 2 14 4 2" xfId="11283" xr:uid="{00000000-0005-0000-0000-0000152C0000}"/>
    <cellStyle name="Column Heading 2 2 14 4 3" xfId="11284" xr:uid="{00000000-0005-0000-0000-0000162C0000}"/>
    <cellStyle name="Column Heading 2 2 14 5" xfId="11285" xr:uid="{00000000-0005-0000-0000-0000172C0000}"/>
    <cellStyle name="Column Heading 2 2 14 5 2" xfId="11286" xr:uid="{00000000-0005-0000-0000-0000182C0000}"/>
    <cellStyle name="Column Heading 2 2 14 5 3" xfId="11287" xr:uid="{00000000-0005-0000-0000-0000192C0000}"/>
    <cellStyle name="Column Heading 2 2 14 6" xfId="11288" xr:uid="{00000000-0005-0000-0000-00001A2C0000}"/>
    <cellStyle name="Column Heading 2 2 14 6 2" xfId="11289" xr:uid="{00000000-0005-0000-0000-00001B2C0000}"/>
    <cellStyle name="Column Heading 2 2 14 6 3" xfId="11290" xr:uid="{00000000-0005-0000-0000-00001C2C0000}"/>
    <cellStyle name="Column Heading 2 2 14 7" xfId="11291" xr:uid="{00000000-0005-0000-0000-00001D2C0000}"/>
    <cellStyle name="Column Heading 2 2 14 8" xfId="11292" xr:uid="{00000000-0005-0000-0000-00001E2C0000}"/>
    <cellStyle name="Column Heading 2 2 15" xfId="11293" xr:uid="{00000000-0005-0000-0000-00001F2C0000}"/>
    <cellStyle name="Column Heading 2 2 15 2" xfId="11294" xr:uid="{00000000-0005-0000-0000-0000202C0000}"/>
    <cellStyle name="Column Heading 2 2 15 2 2" xfId="11295" xr:uid="{00000000-0005-0000-0000-0000212C0000}"/>
    <cellStyle name="Column Heading 2 2 15 2 3" xfId="11296" xr:uid="{00000000-0005-0000-0000-0000222C0000}"/>
    <cellStyle name="Column Heading 2 2 15 2 4" xfId="11297" xr:uid="{00000000-0005-0000-0000-0000232C0000}"/>
    <cellStyle name="Column Heading 2 2 15 2 5" xfId="11298" xr:uid="{00000000-0005-0000-0000-0000242C0000}"/>
    <cellStyle name="Column Heading 2 2 15 2 6" xfId="11299" xr:uid="{00000000-0005-0000-0000-0000252C0000}"/>
    <cellStyle name="Column Heading 2 2 15 3" xfId="11300" xr:uid="{00000000-0005-0000-0000-0000262C0000}"/>
    <cellStyle name="Column Heading 2 2 15 3 2" xfId="11301" xr:uid="{00000000-0005-0000-0000-0000272C0000}"/>
    <cellStyle name="Column Heading 2 2 15 3 3" xfId="11302" xr:uid="{00000000-0005-0000-0000-0000282C0000}"/>
    <cellStyle name="Column Heading 2 2 15 4" xfId="11303" xr:uid="{00000000-0005-0000-0000-0000292C0000}"/>
    <cellStyle name="Column Heading 2 2 15 4 2" xfId="11304" xr:uid="{00000000-0005-0000-0000-00002A2C0000}"/>
    <cellStyle name="Column Heading 2 2 15 4 3" xfId="11305" xr:uid="{00000000-0005-0000-0000-00002B2C0000}"/>
    <cellStyle name="Column Heading 2 2 15 5" xfId="11306" xr:uid="{00000000-0005-0000-0000-00002C2C0000}"/>
    <cellStyle name="Column Heading 2 2 15 5 2" xfId="11307" xr:uid="{00000000-0005-0000-0000-00002D2C0000}"/>
    <cellStyle name="Column Heading 2 2 15 5 3" xfId="11308" xr:uid="{00000000-0005-0000-0000-00002E2C0000}"/>
    <cellStyle name="Column Heading 2 2 15 6" xfId="11309" xr:uid="{00000000-0005-0000-0000-00002F2C0000}"/>
    <cellStyle name="Column Heading 2 2 15 6 2" xfId="11310" xr:uid="{00000000-0005-0000-0000-0000302C0000}"/>
    <cellStyle name="Column Heading 2 2 15 6 3" xfId="11311" xr:uid="{00000000-0005-0000-0000-0000312C0000}"/>
    <cellStyle name="Column Heading 2 2 15 7" xfId="11312" xr:uid="{00000000-0005-0000-0000-0000322C0000}"/>
    <cellStyle name="Column Heading 2 2 15 8" xfId="11313" xr:uid="{00000000-0005-0000-0000-0000332C0000}"/>
    <cellStyle name="Column Heading 2 2 16" xfId="11314" xr:uid="{00000000-0005-0000-0000-0000342C0000}"/>
    <cellStyle name="Column Heading 2 2 16 2" xfId="11315" xr:uid="{00000000-0005-0000-0000-0000352C0000}"/>
    <cellStyle name="Column Heading 2 2 16 2 2" xfId="11316" xr:uid="{00000000-0005-0000-0000-0000362C0000}"/>
    <cellStyle name="Column Heading 2 2 16 2 3" xfId="11317" xr:uid="{00000000-0005-0000-0000-0000372C0000}"/>
    <cellStyle name="Column Heading 2 2 16 2 4" xfId="11318" xr:uid="{00000000-0005-0000-0000-0000382C0000}"/>
    <cellStyle name="Column Heading 2 2 16 2 5" xfId="11319" xr:uid="{00000000-0005-0000-0000-0000392C0000}"/>
    <cellStyle name="Column Heading 2 2 16 2 6" xfId="11320" xr:uid="{00000000-0005-0000-0000-00003A2C0000}"/>
    <cellStyle name="Column Heading 2 2 16 3" xfId="11321" xr:uid="{00000000-0005-0000-0000-00003B2C0000}"/>
    <cellStyle name="Column Heading 2 2 16 3 2" xfId="11322" xr:uid="{00000000-0005-0000-0000-00003C2C0000}"/>
    <cellStyle name="Column Heading 2 2 16 3 3" xfId="11323" xr:uid="{00000000-0005-0000-0000-00003D2C0000}"/>
    <cellStyle name="Column Heading 2 2 16 4" xfId="11324" xr:uid="{00000000-0005-0000-0000-00003E2C0000}"/>
    <cellStyle name="Column Heading 2 2 16 4 2" xfId="11325" xr:uid="{00000000-0005-0000-0000-00003F2C0000}"/>
    <cellStyle name="Column Heading 2 2 16 4 3" xfId="11326" xr:uid="{00000000-0005-0000-0000-0000402C0000}"/>
    <cellStyle name="Column Heading 2 2 16 5" xfId="11327" xr:uid="{00000000-0005-0000-0000-0000412C0000}"/>
    <cellStyle name="Column Heading 2 2 16 5 2" xfId="11328" xr:uid="{00000000-0005-0000-0000-0000422C0000}"/>
    <cellStyle name="Column Heading 2 2 16 5 3" xfId="11329" xr:uid="{00000000-0005-0000-0000-0000432C0000}"/>
    <cellStyle name="Column Heading 2 2 16 6" xfId="11330" xr:uid="{00000000-0005-0000-0000-0000442C0000}"/>
    <cellStyle name="Column Heading 2 2 16 6 2" xfId="11331" xr:uid="{00000000-0005-0000-0000-0000452C0000}"/>
    <cellStyle name="Column Heading 2 2 16 6 3" xfId="11332" xr:uid="{00000000-0005-0000-0000-0000462C0000}"/>
    <cellStyle name="Column Heading 2 2 16 7" xfId="11333" xr:uid="{00000000-0005-0000-0000-0000472C0000}"/>
    <cellStyle name="Column Heading 2 2 16 8" xfId="11334" xr:uid="{00000000-0005-0000-0000-0000482C0000}"/>
    <cellStyle name="Column Heading 2 2 17" xfId="11335" xr:uid="{00000000-0005-0000-0000-0000492C0000}"/>
    <cellStyle name="Column Heading 2 2 17 2" xfId="11336" xr:uid="{00000000-0005-0000-0000-00004A2C0000}"/>
    <cellStyle name="Column Heading 2 2 17 2 2" xfId="11337" xr:uid="{00000000-0005-0000-0000-00004B2C0000}"/>
    <cellStyle name="Column Heading 2 2 17 2 3" xfId="11338" xr:uid="{00000000-0005-0000-0000-00004C2C0000}"/>
    <cellStyle name="Column Heading 2 2 17 2 4" xfId="11339" xr:uid="{00000000-0005-0000-0000-00004D2C0000}"/>
    <cellStyle name="Column Heading 2 2 17 2 5" xfId="11340" xr:uid="{00000000-0005-0000-0000-00004E2C0000}"/>
    <cellStyle name="Column Heading 2 2 17 2 6" xfId="11341" xr:uid="{00000000-0005-0000-0000-00004F2C0000}"/>
    <cellStyle name="Column Heading 2 2 17 3" xfId="11342" xr:uid="{00000000-0005-0000-0000-0000502C0000}"/>
    <cellStyle name="Column Heading 2 2 17 3 2" xfId="11343" xr:uid="{00000000-0005-0000-0000-0000512C0000}"/>
    <cellStyle name="Column Heading 2 2 17 3 3" xfId="11344" xr:uid="{00000000-0005-0000-0000-0000522C0000}"/>
    <cellStyle name="Column Heading 2 2 17 4" xfId="11345" xr:uid="{00000000-0005-0000-0000-0000532C0000}"/>
    <cellStyle name="Column Heading 2 2 17 4 2" xfId="11346" xr:uid="{00000000-0005-0000-0000-0000542C0000}"/>
    <cellStyle name="Column Heading 2 2 17 4 3" xfId="11347" xr:uid="{00000000-0005-0000-0000-0000552C0000}"/>
    <cellStyle name="Column Heading 2 2 17 5" xfId="11348" xr:uid="{00000000-0005-0000-0000-0000562C0000}"/>
    <cellStyle name="Column Heading 2 2 17 5 2" xfId="11349" xr:uid="{00000000-0005-0000-0000-0000572C0000}"/>
    <cellStyle name="Column Heading 2 2 17 5 3" xfId="11350" xr:uid="{00000000-0005-0000-0000-0000582C0000}"/>
    <cellStyle name="Column Heading 2 2 17 6" xfId="11351" xr:uid="{00000000-0005-0000-0000-0000592C0000}"/>
    <cellStyle name="Column Heading 2 2 17 6 2" xfId="11352" xr:uid="{00000000-0005-0000-0000-00005A2C0000}"/>
    <cellStyle name="Column Heading 2 2 17 6 3" xfId="11353" xr:uid="{00000000-0005-0000-0000-00005B2C0000}"/>
    <cellStyle name="Column Heading 2 2 17 7" xfId="11354" xr:uid="{00000000-0005-0000-0000-00005C2C0000}"/>
    <cellStyle name="Column Heading 2 2 17 8" xfId="11355" xr:uid="{00000000-0005-0000-0000-00005D2C0000}"/>
    <cellStyle name="Column Heading 2 2 18" xfId="11356" xr:uid="{00000000-0005-0000-0000-00005E2C0000}"/>
    <cellStyle name="Column Heading 2 2 18 2" xfId="11357" xr:uid="{00000000-0005-0000-0000-00005F2C0000}"/>
    <cellStyle name="Column Heading 2 2 18 2 2" xfId="11358" xr:uid="{00000000-0005-0000-0000-0000602C0000}"/>
    <cellStyle name="Column Heading 2 2 18 2 3" xfId="11359" xr:uid="{00000000-0005-0000-0000-0000612C0000}"/>
    <cellStyle name="Column Heading 2 2 18 2 4" xfId="11360" xr:uid="{00000000-0005-0000-0000-0000622C0000}"/>
    <cellStyle name="Column Heading 2 2 18 2 5" xfId="11361" xr:uid="{00000000-0005-0000-0000-0000632C0000}"/>
    <cellStyle name="Column Heading 2 2 18 2 6" xfId="11362" xr:uid="{00000000-0005-0000-0000-0000642C0000}"/>
    <cellStyle name="Column Heading 2 2 18 3" xfId="11363" xr:uid="{00000000-0005-0000-0000-0000652C0000}"/>
    <cellStyle name="Column Heading 2 2 18 3 2" xfId="11364" xr:uid="{00000000-0005-0000-0000-0000662C0000}"/>
    <cellStyle name="Column Heading 2 2 18 3 3" xfId="11365" xr:uid="{00000000-0005-0000-0000-0000672C0000}"/>
    <cellStyle name="Column Heading 2 2 18 4" xfId="11366" xr:uid="{00000000-0005-0000-0000-0000682C0000}"/>
    <cellStyle name="Column Heading 2 2 18 4 2" xfId="11367" xr:uid="{00000000-0005-0000-0000-0000692C0000}"/>
    <cellStyle name="Column Heading 2 2 18 4 3" xfId="11368" xr:uid="{00000000-0005-0000-0000-00006A2C0000}"/>
    <cellStyle name="Column Heading 2 2 18 5" xfId="11369" xr:uid="{00000000-0005-0000-0000-00006B2C0000}"/>
    <cellStyle name="Column Heading 2 2 18 5 2" xfId="11370" xr:uid="{00000000-0005-0000-0000-00006C2C0000}"/>
    <cellStyle name="Column Heading 2 2 18 5 3" xfId="11371" xr:uid="{00000000-0005-0000-0000-00006D2C0000}"/>
    <cellStyle name="Column Heading 2 2 18 6" xfId="11372" xr:uid="{00000000-0005-0000-0000-00006E2C0000}"/>
    <cellStyle name="Column Heading 2 2 18 6 2" xfId="11373" xr:uid="{00000000-0005-0000-0000-00006F2C0000}"/>
    <cellStyle name="Column Heading 2 2 18 6 3" xfId="11374" xr:uid="{00000000-0005-0000-0000-0000702C0000}"/>
    <cellStyle name="Column Heading 2 2 18 7" xfId="11375" xr:uid="{00000000-0005-0000-0000-0000712C0000}"/>
    <cellStyle name="Column Heading 2 2 18 8" xfId="11376" xr:uid="{00000000-0005-0000-0000-0000722C0000}"/>
    <cellStyle name="Column Heading 2 2 19" xfId="11377" xr:uid="{00000000-0005-0000-0000-0000732C0000}"/>
    <cellStyle name="Column Heading 2 2 19 2" xfId="11378" xr:uid="{00000000-0005-0000-0000-0000742C0000}"/>
    <cellStyle name="Column Heading 2 2 19 2 2" xfId="11379" xr:uid="{00000000-0005-0000-0000-0000752C0000}"/>
    <cellStyle name="Column Heading 2 2 19 2 3" xfId="11380" xr:uid="{00000000-0005-0000-0000-0000762C0000}"/>
    <cellStyle name="Column Heading 2 2 19 2 4" xfId="11381" xr:uid="{00000000-0005-0000-0000-0000772C0000}"/>
    <cellStyle name="Column Heading 2 2 19 2 5" xfId="11382" xr:uid="{00000000-0005-0000-0000-0000782C0000}"/>
    <cellStyle name="Column Heading 2 2 19 2 6" xfId="11383" xr:uid="{00000000-0005-0000-0000-0000792C0000}"/>
    <cellStyle name="Column Heading 2 2 19 3" xfId="11384" xr:uid="{00000000-0005-0000-0000-00007A2C0000}"/>
    <cellStyle name="Column Heading 2 2 19 3 2" xfId="11385" xr:uid="{00000000-0005-0000-0000-00007B2C0000}"/>
    <cellStyle name="Column Heading 2 2 19 3 3" xfId="11386" xr:uid="{00000000-0005-0000-0000-00007C2C0000}"/>
    <cellStyle name="Column Heading 2 2 19 4" xfId="11387" xr:uid="{00000000-0005-0000-0000-00007D2C0000}"/>
    <cellStyle name="Column Heading 2 2 19 4 2" xfId="11388" xr:uid="{00000000-0005-0000-0000-00007E2C0000}"/>
    <cellStyle name="Column Heading 2 2 19 4 3" xfId="11389" xr:uid="{00000000-0005-0000-0000-00007F2C0000}"/>
    <cellStyle name="Column Heading 2 2 19 5" xfId="11390" xr:uid="{00000000-0005-0000-0000-0000802C0000}"/>
    <cellStyle name="Column Heading 2 2 19 5 2" xfId="11391" xr:uid="{00000000-0005-0000-0000-0000812C0000}"/>
    <cellStyle name="Column Heading 2 2 19 5 3" xfId="11392" xr:uid="{00000000-0005-0000-0000-0000822C0000}"/>
    <cellStyle name="Column Heading 2 2 19 6" xfId="11393" xr:uid="{00000000-0005-0000-0000-0000832C0000}"/>
    <cellStyle name="Column Heading 2 2 19 6 2" xfId="11394" xr:uid="{00000000-0005-0000-0000-0000842C0000}"/>
    <cellStyle name="Column Heading 2 2 19 6 3" xfId="11395" xr:uid="{00000000-0005-0000-0000-0000852C0000}"/>
    <cellStyle name="Column Heading 2 2 19 7" xfId="11396" xr:uid="{00000000-0005-0000-0000-0000862C0000}"/>
    <cellStyle name="Column Heading 2 2 19 8" xfId="11397" xr:uid="{00000000-0005-0000-0000-0000872C0000}"/>
    <cellStyle name="Column Heading 2 2 2" xfId="11398" xr:uid="{00000000-0005-0000-0000-0000882C0000}"/>
    <cellStyle name="Column Heading 2 2 2 2" xfId="11399" xr:uid="{00000000-0005-0000-0000-0000892C0000}"/>
    <cellStyle name="Column Heading 2 2 2 2 2" xfId="11400" xr:uid="{00000000-0005-0000-0000-00008A2C0000}"/>
    <cellStyle name="Column Heading 2 2 2 2 3" xfId="11401" xr:uid="{00000000-0005-0000-0000-00008B2C0000}"/>
    <cellStyle name="Column Heading 2 2 2 2 4" xfId="11402" xr:uid="{00000000-0005-0000-0000-00008C2C0000}"/>
    <cellStyle name="Column Heading 2 2 2 2 5" xfId="11403" xr:uid="{00000000-0005-0000-0000-00008D2C0000}"/>
    <cellStyle name="Column Heading 2 2 2 2 6" xfId="11404" xr:uid="{00000000-0005-0000-0000-00008E2C0000}"/>
    <cellStyle name="Column Heading 2 2 2 3" xfId="11405" xr:uid="{00000000-0005-0000-0000-00008F2C0000}"/>
    <cellStyle name="Column Heading 2 2 2 3 2" xfId="11406" xr:uid="{00000000-0005-0000-0000-0000902C0000}"/>
    <cellStyle name="Column Heading 2 2 2 3 3" xfId="11407" xr:uid="{00000000-0005-0000-0000-0000912C0000}"/>
    <cellStyle name="Column Heading 2 2 2 4" xfId="11408" xr:uid="{00000000-0005-0000-0000-0000922C0000}"/>
    <cellStyle name="Column Heading 2 2 2 4 2" xfId="11409" xr:uid="{00000000-0005-0000-0000-0000932C0000}"/>
    <cellStyle name="Column Heading 2 2 2 4 3" xfId="11410" xr:uid="{00000000-0005-0000-0000-0000942C0000}"/>
    <cellStyle name="Column Heading 2 2 2 5" xfId="11411" xr:uid="{00000000-0005-0000-0000-0000952C0000}"/>
    <cellStyle name="Column Heading 2 2 2 5 2" xfId="11412" xr:uid="{00000000-0005-0000-0000-0000962C0000}"/>
    <cellStyle name="Column Heading 2 2 2 5 3" xfId="11413" xr:uid="{00000000-0005-0000-0000-0000972C0000}"/>
    <cellStyle name="Column Heading 2 2 2 6" xfId="11414" xr:uid="{00000000-0005-0000-0000-0000982C0000}"/>
    <cellStyle name="Column Heading 2 2 2 6 2" xfId="11415" xr:uid="{00000000-0005-0000-0000-0000992C0000}"/>
    <cellStyle name="Column Heading 2 2 2 6 3" xfId="11416" xr:uid="{00000000-0005-0000-0000-00009A2C0000}"/>
    <cellStyle name="Column Heading 2 2 2 7" xfId="11417" xr:uid="{00000000-0005-0000-0000-00009B2C0000}"/>
    <cellStyle name="Column Heading 2 2 2 8" xfId="11418" xr:uid="{00000000-0005-0000-0000-00009C2C0000}"/>
    <cellStyle name="Column Heading 2 2 20" xfId="11419" xr:uid="{00000000-0005-0000-0000-00009D2C0000}"/>
    <cellStyle name="Column Heading 2 2 20 2" xfId="11420" xr:uid="{00000000-0005-0000-0000-00009E2C0000}"/>
    <cellStyle name="Column Heading 2 2 20 2 2" xfId="11421" xr:uid="{00000000-0005-0000-0000-00009F2C0000}"/>
    <cellStyle name="Column Heading 2 2 20 2 3" xfId="11422" xr:uid="{00000000-0005-0000-0000-0000A02C0000}"/>
    <cellStyle name="Column Heading 2 2 20 2 4" xfId="11423" xr:uid="{00000000-0005-0000-0000-0000A12C0000}"/>
    <cellStyle name="Column Heading 2 2 20 2 5" xfId="11424" xr:uid="{00000000-0005-0000-0000-0000A22C0000}"/>
    <cellStyle name="Column Heading 2 2 20 2 6" xfId="11425" xr:uid="{00000000-0005-0000-0000-0000A32C0000}"/>
    <cellStyle name="Column Heading 2 2 20 3" xfId="11426" xr:uid="{00000000-0005-0000-0000-0000A42C0000}"/>
    <cellStyle name="Column Heading 2 2 20 3 2" xfId="11427" xr:uid="{00000000-0005-0000-0000-0000A52C0000}"/>
    <cellStyle name="Column Heading 2 2 20 3 3" xfId="11428" xr:uid="{00000000-0005-0000-0000-0000A62C0000}"/>
    <cellStyle name="Column Heading 2 2 20 4" xfId="11429" xr:uid="{00000000-0005-0000-0000-0000A72C0000}"/>
    <cellStyle name="Column Heading 2 2 20 4 2" xfId="11430" xr:uid="{00000000-0005-0000-0000-0000A82C0000}"/>
    <cellStyle name="Column Heading 2 2 20 4 3" xfId="11431" xr:uid="{00000000-0005-0000-0000-0000A92C0000}"/>
    <cellStyle name="Column Heading 2 2 20 5" xfId="11432" xr:uid="{00000000-0005-0000-0000-0000AA2C0000}"/>
    <cellStyle name="Column Heading 2 2 20 5 2" xfId="11433" xr:uid="{00000000-0005-0000-0000-0000AB2C0000}"/>
    <cellStyle name="Column Heading 2 2 20 5 3" xfId="11434" xr:uid="{00000000-0005-0000-0000-0000AC2C0000}"/>
    <cellStyle name="Column Heading 2 2 20 6" xfId="11435" xr:uid="{00000000-0005-0000-0000-0000AD2C0000}"/>
    <cellStyle name="Column Heading 2 2 20 6 2" xfId="11436" xr:uid="{00000000-0005-0000-0000-0000AE2C0000}"/>
    <cellStyle name="Column Heading 2 2 20 6 3" xfId="11437" xr:uid="{00000000-0005-0000-0000-0000AF2C0000}"/>
    <cellStyle name="Column Heading 2 2 20 7" xfId="11438" xr:uid="{00000000-0005-0000-0000-0000B02C0000}"/>
    <cellStyle name="Column Heading 2 2 20 8" xfId="11439" xr:uid="{00000000-0005-0000-0000-0000B12C0000}"/>
    <cellStyle name="Column Heading 2 2 21" xfId="11440" xr:uid="{00000000-0005-0000-0000-0000B22C0000}"/>
    <cellStyle name="Column Heading 2 2 21 2" xfId="11441" xr:uid="{00000000-0005-0000-0000-0000B32C0000}"/>
    <cellStyle name="Column Heading 2 2 21 2 2" xfId="11442" xr:uid="{00000000-0005-0000-0000-0000B42C0000}"/>
    <cellStyle name="Column Heading 2 2 21 2 3" xfId="11443" xr:uid="{00000000-0005-0000-0000-0000B52C0000}"/>
    <cellStyle name="Column Heading 2 2 21 2 4" xfId="11444" xr:uid="{00000000-0005-0000-0000-0000B62C0000}"/>
    <cellStyle name="Column Heading 2 2 21 2 5" xfId="11445" xr:uid="{00000000-0005-0000-0000-0000B72C0000}"/>
    <cellStyle name="Column Heading 2 2 21 2 6" xfId="11446" xr:uid="{00000000-0005-0000-0000-0000B82C0000}"/>
    <cellStyle name="Column Heading 2 2 21 3" xfId="11447" xr:uid="{00000000-0005-0000-0000-0000B92C0000}"/>
    <cellStyle name="Column Heading 2 2 21 3 2" xfId="11448" xr:uid="{00000000-0005-0000-0000-0000BA2C0000}"/>
    <cellStyle name="Column Heading 2 2 21 3 3" xfId="11449" xr:uid="{00000000-0005-0000-0000-0000BB2C0000}"/>
    <cellStyle name="Column Heading 2 2 21 4" xfId="11450" xr:uid="{00000000-0005-0000-0000-0000BC2C0000}"/>
    <cellStyle name="Column Heading 2 2 21 4 2" xfId="11451" xr:uid="{00000000-0005-0000-0000-0000BD2C0000}"/>
    <cellStyle name="Column Heading 2 2 21 4 3" xfId="11452" xr:uid="{00000000-0005-0000-0000-0000BE2C0000}"/>
    <cellStyle name="Column Heading 2 2 21 5" xfId="11453" xr:uid="{00000000-0005-0000-0000-0000BF2C0000}"/>
    <cellStyle name="Column Heading 2 2 21 5 2" xfId="11454" xr:uid="{00000000-0005-0000-0000-0000C02C0000}"/>
    <cellStyle name="Column Heading 2 2 21 5 3" xfId="11455" xr:uid="{00000000-0005-0000-0000-0000C12C0000}"/>
    <cellStyle name="Column Heading 2 2 21 6" xfId="11456" xr:uid="{00000000-0005-0000-0000-0000C22C0000}"/>
    <cellStyle name="Column Heading 2 2 21 6 2" xfId="11457" xr:uid="{00000000-0005-0000-0000-0000C32C0000}"/>
    <cellStyle name="Column Heading 2 2 21 6 3" xfId="11458" xr:uid="{00000000-0005-0000-0000-0000C42C0000}"/>
    <cellStyle name="Column Heading 2 2 21 7" xfId="11459" xr:uid="{00000000-0005-0000-0000-0000C52C0000}"/>
    <cellStyle name="Column Heading 2 2 21 8" xfId="11460" xr:uid="{00000000-0005-0000-0000-0000C62C0000}"/>
    <cellStyle name="Column Heading 2 2 22" xfId="11461" xr:uid="{00000000-0005-0000-0000-0000C72C0000}"/>
    <cellStyle name="Column Heading 2 2 22 2" xfId="11462" xr:uid="{00000000-0005-0000-0000-0000C82C0000}"/>
    <cellStyle name="Column Heading 2 2 22 2 2" xfId="11463" xr:uid="{00000000-0005-0000-0000-0000C92C0000}"/>
    <cellStyle name="Column Heading 2 2 22 2 3" xfId="11464" xr:uid="{00000000-0005-0000-0000-0000CA2C0000}"/>
    <cellStyle name="Column Heading 2 2 22 2 4" xfId="11465" xr:uid="{00000000-0005-0000-0000-0000CB2C0000}"/>
    <cellStyle name="Column Heading 2 2 22 2 5" xfId="11466" xr:uid="{00000000-0005-0000-0000-0000CC2C0000}"/>
    <cellStyle name="Column Heading 2 2 22 2 6" xfId="11467" xr:uid="{00000000-0005-0000-0000-0000CD2C0000}"/>
    <cellStyle name="Column Heading 2 2 22 3" xfId="11468" xr:uid="{00000000-0005-0000-0000-0000CE2C0000}"/>
    <cellStyle name="Column Heading 2 2 22 3 2" xfId="11469" xr:uid="{00000000-0005-0000-0000-0000CF2C0000}"/>
    <cellStyle name="Column Heading 2 2 22 3 3" xfId="11470" xr:uid="{00000000-0005-0000-0000-0000D02C0000}"/>
    <cellStyle name="Column Heading 2 2 22 4" xfId="11471" xr:uid="{00000000-0005-0000-0000-0000D12C0000}"/>
    <cellStyle name="Column Heading 2 2 22 4 2" xfId="11472" xr:uid="{00000000-0005-0000-0000-0000D22C0000}"/>
    <cellStyle name="Column Heading 2 2 22 4 3" xfId="11473" xr:uid="{00000000-0005-0000-0000-0000D32C0000}"/>
    <cellStyle name="Column Heading 2 2 22 5" xfId="11474" xr:uid="{00000000-0005-0000-0000-0000D42C0000}"/>
    <cellStyle name="Column Heading 2 2 22 5 2" xfId="11475" xr:uid="{00000000-0005-0000-0000-0000D52C0000}"/>
    <cellStyle name="Column Heading 2 2 22 5 3" xfId="11476" xr:uid="{00000000-0005-0000-0000-0000D62C0000}"/>
    <cellStyle name="Column Heading 2 2 22 6" xfId="11477" xr:uid="{00000000-0005-0000-0000-0000D72C0000}"/>
    <cellStyle name="Column Heading 2 2 22 6 2" xfId="11478" xr:uid="{00000000-0005-0000-0000-0000D82C0000}"/>
    <cellStyle name="Column Heading 2 2 22 6 3" xfId="11479" xr:uid="{00000000-0005-0000-0000-0000D92C0000}"/>
    <cellStyle name="Column Heading 2 2 22 7" xfId="11480" xr:uid="{00000000-0005-0000-0000-0000DA2C0000}"/>
    <cellStyle name="Column Heading 2 2 22 8" xfId="11481" xr:uid="{00000000-0005-0000-0000-0000DB2C0000}"/>
    <cellStyle name="Column Heading 2 2 23" xfId="11482" xr:uid="{00000000-0005-0000-0000-0000DC2C0000}"/>
    <cellStyle name="Column Heading 2 2 23 2" xfId="11483" xr:uid="{00000000-0005-0000-0000-0000DD2C0000}"/>
    <cellStyle name="Column Heading 2 2 23 2 2" xfId="11484" xr:uid="{00000000-0005-0000-0000-0000DE2C0000}"/>
    <cellStyle name="Column Heading 2 2 23 2 3" xfId="11485" xr:uid="{00000000-0005-0000-0000-0000DF2C0000}"/>
    <cellStyle name="Column Heading 2 2 23 2 4" xfId="11486" xr:uid="{00000000-0005-0000-0000-0000E02C0000}"/>
    <cellStyle name="Column Heading 2 2 23 2 5" xfId="11487" xr:uid="{00000000-0005-0000-0000-0000E12C0000}"/>
    <cellStyle name="Column Heading 2 2 23 2 6" xfId="11488" xr:uid="{00000000-0005-0000-0000-0000E22C0000}"/>
    <cellStyle name="Column Heading 2 2 23 3" xfId="11489" xr:uid="{00000000-0005-0000-0000-0000E32C0000}"/>
    <cellStyle name="Column Heading 2 2 23 3 2" xfId="11490" xr:uid="{00000000-0005-0000-0000-0000E42C0000}"/>
    <cellStyle name="Column Heading 2 2 23 3 3" xfId="11491" xr:uid="{00000000-0005-0000-0000-0000E52C0000}"/>
    <cellStyle name="Column Heading 2 2 23 4" xfId="11492" xr:uid="{00000000-0005-0000-0000-0000E62C0000}"/>
    <cellStyle name="Column Heading 2 2 23 4 2" xfId="11493" xr:uid="{00000000-0005-0000-0000-0000E72C0000}"/>
    <cellStyle name="Column Heading 2 2 23 4 3" xfId="11494" xr:uid="{00000000-0005-0000-0000-0000E82C0000}"/>
    <cellStyle name="Column Heading 2 2 23 5" xfId="11495" xr:uid="{00000000-0005-0000-0000-0000E92C0000}"/>
    <cellStyle name="Column Heading 2 2 23 5 2" xfId="11496" xr:uid="{00000000-0005-0000-0000-0000EA2C0000}"/>
    <cellStyle name="Column Heading 2 2 23 5 3" xfId="11497" xr:uid="{00000000-0005-0000-0000-0000EB2C0000}"/>
    <cellStyle name="Column Heading 2 2 23 6" xfId="11498" xr:uid="{00000000-0005-0000-0000-0000EC2C0000}"/>
    <cellStyle name="Column Heading 2 2 23 6 2" xfId="11499" xr:uid="{00000000-0005-0000-0000-0000ED2C0000}"/>
    <cellStyle name="Column Heading 2 2 23 6 3" xfId="11500" xr:uid="{00000000-0005-0000-0000-0000EE2C0000}"/>
    <cellStyle name="Column Heading 2 2 23 7" xfId="11501" xr:uid="{00000000-0005-0000-0000-0000EF2C0000}"/>
    <cellStyle name="Column Heading 2 2 23 8" xfId="11502" xr:uid="{00000000-0005-0000-0000-0000F02C0000}"/>
    <cellStyle name="Column Heading 2 2 24" xfId="11503" xr:uid="{00000000-0005-0000-0000-0000F12C0000}"/>
    <cellStyle name="Column Heading 2 2 24 2" xfId="11504" xr:uid="{00000000-0005-0000-0000-0000F22C0000}"/>
    <cellStyle name="Column Heading 2 2 24 2 2" xfId="11505" xr:uid="{00000000-0005-0000-0000-0000F32C0000}"/>
    <cellStyle name="Column Heading 2 2 24 2 3" xfId="11506" xr:uid="{00000000-0005-0000-0000-0000F42C0000}"/>
    <cellStyle name="Column Heading 2 2 24 2 4" xfId="11507" xr:uid="{00000000-0005-0000-0000-0000F52C0000}"/>
    <cellStyle name="Column Heading 2 2 24 2 5" xfId="11508" xr:uid="{00000000-0005-0000-0000-0000F62C0000}"/>
    <cellStyle name="Column Heading 2 2 24 2 6" xfId="11509" xr:uid="{00000000-0005-0000-0000-0000F72C0000}"/>
    <cellStyle name="Column Heading 2 2 24 3" xfId="11510" xr:uid="{00000000-0005-0000-0000-0000F82C0000}"/>
    <cellStyle name="Column Heading 2 2 24 3 2" xfId="11511" xr:uid="{00000000-0005-0000-0000-0000F92C0000}"/>
    <cellStyle name="Column Heading 2 2 24 3 3" xfId="11512" xr:uid="{00000000-0005-0000-0000-0000FA2C0000}"/>
    <cellStyle name="Column Heading 2 2 24 4" xfId="11513" xr:uid="{00000000-0005-0000-0000-0000FB2C0000}"/>
    <cellStyle name="Column Heading 2 2 24 4 2" xfId="11514" xr:uid="{00000000-0005-0000-0000-0000FC2C0000}"/>
    <cellStyle name="Column Heading 2 2 24 4 3" xfId="11515" xr:uid="{00000000-0005-0000-0000-0000FD2C0000}"/>
    <cellStyle name="Column Heading 2 2 24 5" xfId="11516" xr:uid="{00000000-0005-0000-0000-0000FE2C0000}"/>
    <cellStyle name="Column Heading 2 2 24 5 2" xfId="11517" xr:uid="{00000000-0005-0000-0000-0000FF2C0000}"/>
    <cellStyle name="Column Heading 2 2 24 5 3" xfId="11518" xr:uid="{00000000-0005-0000-0000-0000002D0000}"/>
    <cellStyle name="Column Heading 2 2 24 6" xfId="11519" xr:uid="{00000000-0005-0000-0000-0000012D0000}"/>
    <cellStyle name="Column Heading 2 2 24 6 2" xfId="11520" xr:uid="{00000000-0005-0000-0000-0000022D0000}"/>
    <cellStyle name="Column Heading 2 2 24 6 3" xfId="11521" xr:uid="{00000000-0005-0000-0000-0000032D0000}"/>
    <cellStyle name="Column Heading 2 2 24 7" xfId="11522" xr:uid="{00000000-0005-0000-0000-0000042D0000}"/>
    <cellStyle name="Column Heading 2 2 24 8" xfId="11523" xr:uid="{00000000-0005-0000-0000-0000052D0000}"/>
    <cellStyle name="Column Heading 2 2 25" xfId="11524" xr:uid="{00000000-0005-0000-0000-0000062D0000}"/>
    <cellStyle name="Column Heading 2 2 25 2" xfId="11525" xr:uid="{00000000-0005-0000-0000-0000072D0000}"/>
    <cellStyle name="Column Heading 2 2 25 2 2" xfId="11526" xr:uid="{00000000-0005-0000-0000-0000082D0000}"/>
    <cellStyle name="Column Heading 2 2 25 2 3" xfId="11527" xr:uid="{00000000-0005-0000-0000-0000092D0000}"/>
    <cellStyle name="Column Heading 2 2 25 2 4" xfId="11528" xr:uid="{00000000-0005-0000-0000-00000A2D0000}"/>
    <cellStyle name="Column Heading 2 2 25 2 5" xfId="11529" xr:uid="{00000000-0005-0000-0000-00000B2D0000}"/>
    <cellStyle name="Column Heading 2 2 25 2 6" xfId="11530" xr:uid="{00000000-0005-0000-0000-00000C2D0000}"/>
    <cellStyle name="Column Heading 2 2 25 3" xfId="11531" xr:uid="{00000000-0005-0000-0000-00000D2D0000}"/>
    <cellStyle name="Column Heading 2 2 25 3 2" xfId="11532" xr:uid="{00000000-0005-0000-0000-00000E2D0000}"/>
    <cellStyle name="Column Heading 2 2 25 3 3" xfId="11533" xr:uid="{00000000-0005-0000-0000-00000F2D0000}"/>
    <cellStyle name="Column Heading 2 2 25 4" xfId="11534" xr:uid="{00000000-0005-0000-0000-0000102D0000}"/>
    <cellStyle name="Column Heading 2 2 25 4 2" xfId="11535" xr:uid="{00000000-0005-0000-0000-0000112D0000}"/>
    <cellStyle name="Column Heading 2 2 25 4 3" xfId="11536" xr:uid="{00000000-0005-0000-0000-0000122D0000}"/>
    <cellStyle name="Column Heading 2 2 25 5" xfId="11537" xr:uid="{00000000-0005-0000-0000-0000132D0000}"/>
    <cellStyle name="Column Heading 2 2 25 5 2" xfId="11538" xr:uid="{00000000-0005-0000-0000-0000142D0000}"/>
    <cellStyle name="Column Heading 2 2 25 5 3" xfId="11539" xr:uid="{00000000-0005-0000-0000-0000152D0000}"/>
    <cellStyle name="Column Heading 2 2 25 6" xfId="11540" xr:uid="{00000000-0005-0000-0000-0000162D0000}"/>
    <cellStyle name="Column Heading 2 2 25 6 2" xfId="11541" xr:uid="{00000000-0005-0000-0000-0000172D0000}"/>
    <cellStyle name="Column Heading 2 2 25 6 3" xfId="11542" xr:uid="{00000000-0005-0000-0000-0000182D0000}"/>
    <cellStyle name="Column Heading 2 2 25 7" xfId="11543" xr:uid="{00000000-0005-0000-0000-0000192D0000}"/>
    <cellStyle name="Column Heading 2 2 25 8" xfId="11544" xr:uid="{00000000-0005-0000-0000-00001A2D0000}"/>
    <cellStyle name="Column Heading 2 2 26" xfId="11545" xr:uid="{00000000-0005-0000-0000-00001B2D0000}"/>
    <cellStyle name="Column Heading 2 2 26 2" xfId="11546" xr:uid="{00000000-0005-0000-0000-00001C2D0000}"/>
    <cellStyle name="Column Heading 2 2 26 2 2" xfId="11547" xr:uid="{00000000-0005-0000-0000-00001D2D0000}"/>
    <cellStyle name="Column Heading 2 2 26 2 3" xfId="11548" xr:uid="{00000000-0005-0000-0000-00001E2D0000}"/>
    <cellStyle name="Column Heading 2 2 26 2 4" xfId="11549" xr:uid="{00000000-0005-0000-0000-00001F2D0000}"/>
    <cellStyle name="Column Heading 2 2 26 2 5" xfId="11550" xr:uid="{00000000-0005-0000-0000-0000202D0000}"/>
    <cellStyle name="Column Heading 2 2 26 2 6" xfId="11551" xr:uid="{00000000-0005-0000-0000-0000212D0000}"/>
    <cellStyle name="Column Heading 2 2 26 3" xfId="11552" xr:uid="{00000000-0005-0000-0000-0000222D0000}"/>
    <cellStyle name="Column Heading 2 2 26 3 2" xfId="11553" xr:uid="{00000000-0005-0000-0000-0000232D0000}"/>
    <cellStyle name="Column Heading 2 2 26 3 3" xfId="11554" xr:uid="{00000000-0005-0000-0000-0000242D0000}"/>
    <cellStyle name="Column Heading 2 2 26 4" xfId="11555" xr:uid="{00000000-0005-0000-0000-0000252D0000}"/>
    <cellStyle name="Column Heading 2 2 26 4 2" xfId="11556" xr:uid="{00000000-0005-0000-0000-0000262D0000}"/>
    <cellStyle name="Column Heading 2 2 26 4 3" xfId="11557" xr:uid="{00000000-0005-0000-0000-0000272D0000}"/>
    <cellStyle name="Column Heading 2 2 26 5" xfId="11558" xr:uid="{00000000-0005-0000-0000-0000282D0000}"/>
    <cellStyle name="Column Heading 2 2 26 5 2" xfId="11559" xr:uid="{00000000-0005-0000-0000-0000292D0000}"/>
    <cellStyle name="Column Heading 2 2 26 5 3" xfId="11560" xr:uid="{00000000-0005-0000-0000-00002A2D0000}"/>
    <cellStyle name="Column Heading 2 2 26 6" xfId="11561" xr:uid="{00000000-0005-0000-0000-00002B2D0000}"/>
    <cellStyle name="Column Heading 2 2 26 6 2" xfId="11562" xr:uid="{00000000-0005-0000-0000-00002C2D0000}"/>
    <cellStyle name="Column Heading 2 2 26 6 3" xfId="11563" xr:uid="{00000000-0005-0000-0000-00002D2D0000}"/>
    <cellStyle name="Column Heading 2 2 26 7" xfId="11564" xr:uid="{00000000-0005-0000-0000-00002E2D0000}"/>
    <cellStyle name="Column Heading 2 2 26 8" xfId="11565" xr:uid="{00000000-0005-0000-0000-00002F2D0000}"/>
    <cellStyle name="Column Heading 2 2 27" xfId="11566" xr:uid="{00000000-0005-0000-0000-0000302D0000}"/>
    <cellStyle name="Column Heading 2 2 27 2" xfId="11567" xr:uid="{00000000-0005-0000-0000-0000312D0000}"/>
    <cellStyle name="Column Heading 2 2 27 2 2" xfId="11568" xr:uid="{00000000-0005-0000-0000-0000322D0000}"/>
    <cellStyle name="Column Heading 2 2 27 2 3" xfId="11569" xr:uid="{00000000-0005-0000-0000-0000332D0000}"/>
    <cellStyle name="Column Heading 2 2 27 2 4" xfId="11570" xr:uid="{00000000-0005-0000-0000-0000342D0000}"/>
    <cellStyle name="Column Heading 2 2 27 2 5" xfId="11571" xr:uid="{00000000-0005-0000-0000-0000352D0000}"/>
    <cellStyle name="Column Heading 2 2 27 2 6" xfId="11572" xr:uid="{00000000-0005-0000-0000-0000362D0000}"/>
    <cellStyle name="Column Heading 2 2 27 3" xfId="11573" xr:uid="{00000000-0005-0000-0000-0000372D0000}"/>
    <cellStyle name="Column Heading 2 2 27 3 2" xfId="11574" xr:uid="{00000000-0005-0000-0000-0000382D0000}"/>
    <cellStyle name="Column Heading 2 2 27 3 3" xfId="11575" xr:uid="{00000000-0005-0000-0000-0000392D0000}"/>
    <cellStyle name="Column Heading 2 2 27 4" xfId="11576" xr:uid="{00000000-0005-0000-0000-00003A2D0000}"/>
    <cellStyle name="Column Heading 2 2 27 4 2" xfId="11577" xr:uid="{00000000-0005-0000-0000-00003B2D0000}"/>
    <cellStyle name="Column Heading 2 2 27 4 3" xfId="11578" xr:uid="{00000000-0005-0000-0000-00003C2D0000}"/>
    <cellStyle name="Column Heading 2 2 27 5" xfId="11579" xr:uid="{00000000-0005-0000-0000-00003D2D0000}"/>
    <cellStyle name="Column Heading 2 2 27 5 2" xfId="11580" xr:uid="{00000000-0005-0000-0000-00003E2D0000}"/>
    <cellStyle name="Column Heading 2 2 27 5 3" xfId="11581" xr:uid="{00000000-0005-0000-0000-00003F2D0000}"/>
    <cellStyle name="Column Heading 2 2 27 6" xfId="11582" xr:uid="{00000000-0005-0000-0000-0000402D0000}"/>
    <cellStyle name="Column Heading 2 2 27 6 2" xfId="11583" xr:uid="{00000000-0005-0000-0000-0000412D0000}"/>
    <cellStyle name="Column Heading 2 2 27 6 3" xfId="11584" xr:uid="{00000000-0005-0000-0000-0000422D0000}"/>
    <cellStyle name="Column Heading 2 2 27 7" xfId="11585" xr:uid="{00000000-0005-0000-0000-0000432D0000}"/>
    <cellStyle name="Column Heading 2 2 27 8" xfId="11586" xr:uid="{00000000-0005-0000-0000-0000442D0000}"/>
    <cellStyle name="Column Heading 2 2 28" xfId="11587" xr:uid="{00000000-0005-0000-0000-0000452D0000}"/>
    <cellStyle name="Column Heading 2 2 28 2" xfId="11588" xr:uid="{00000000-0005-0000-0000-0000462D0000}"/>
    <cellStyle name="Column Heading 2 2 28 2 2" xfId="11589" xr:uid="{00000000-0005-0000-0000-0000472D0000}"/>
    <cellStyle name="Column Heading 2 2 28 2 3" xfId="11590" xr:uid="{00000000-0005-0000-0000-0000482D0000}"/>
    <cellStyle name="Column Heading 2 2 28 2 4" xfId="11591" xr:uid="{00000000-0005-0000-0000-0000492D0000}"/>
    <cellStyle name="Column Heading 2 2 28 2 5" xfId="11592" xr:uid="{00000000-0005-0000-0000-00004A2D0000}"/>
    <cellStyle name="Column Heading 2 2 28 2 6" xfId="11593" xr:uid="{00000000-0005-0000-0000-00004B2D0000}"/>
    <cellStyle name="Column Heading 2 2 28 3" xfId="11594" xr:uid="{00000000-0005-0000-0000-00004C2D0000}"/>
    <cellStyle name="Column Heading 2 2 28 3 2" xfId="11595" xr:uid="{00000000-0005-0000-0000-00004D2D0000}"/>
    <cellStyle name="Column Heading 2 2 28 3 3" xfId="11596" xr:uid="{00000000-0005-0000-0000-00004E2D0000}"/>
    <cellStyle name="Column Heading 2 2 28 4" xfId="11597" xr:uid="{00000000-0005-0000-0000-00004F2D0000}"/>
    <cellStyle name="Column Heading 2 2 28 4 2" xfId="11598" xr:uid="{00000000-0005-0000-0000-0000502D0000}"/>
    <cellStyle name="Column Heading 2 2 28 4 3" xfId="11599" xr:uid="{00000000-0005-0000-0000-0000512D0000}"/>
    <cellStyle name="Column Heading 2 2 28 5" xfId="11600" xr:uid="{00000000-0005-0000-0000-0000522D0000}"/>
    <cellStyle name="Column Heading 2 2 28 5 2" xfId="11601" xr:uid="{00000000-0005-0000-0000-0000532D0000}"/>
    <cellStyle name="Column Heading 2 2 28 5 3" xfId="11602" xr:uid="{00000000-0005-0000-0000-0000542D0000}"/>
    <cellStyle name="Column Heading 2 2 28 6" xfId="11603" xr:uid="{00000000-0005-0000-0000-0000552D0000}"/>
    <cellStyle name="Column Heading 2 2 28 6 2" xfId="11604" xr:uid="{00000000-0005-0000-0000-0000562D0000}"/>
    <cellStyle name="Column Heading 2 2 28 6 3" xfId="11605" xr:uid="{00000000-0005-0000-0000-0000572D0000}"/>
    <cellStyle name="Column Heading 2 2 28 7" xfId="11606" xr:uid="{00000000-0005-0000-0000-0000582D0000}"/>
    <cellStyle name="Column Heading 2 2 28 8" xfId="11607" xr:uid="{00000000-0005-0000-0000-0000592D0000}"/>
    <cellStyle name="Column Heading 2 2 29" xfId="11608" xr:uid="{00000000-0005-0000-0000-00005A2D0000}"/>
    <cellStyle name="Column Heading 2 2 29 2" xfId="11609" xr:uid="{00000000-0005-0000-0000-00005B2D0000}"/>
    <cellStyle name="Column Heading 2 2 29 2 2" xfId="11610" xr:uid="{00000000-0005-0000-0000-00005C2D0000}"/>
    <cellStyle name="Column Heading 2 2 29 2 3" xfId="11611" xr:uid="{00000000-0005-0000-0000-00005D2D0000}"/>
    <cellStyle name="Column Heading 2 2 29 2 4" xfId="11612" xr:uid="{00000000-0005-0000-0000-00005E2D0000}"/>
    <cellStyle name="Column Heading 2 2 29 2 5" xfId="11613" xr:uid="{00000000-0005-0000-0000-00005F2D0000}"/>
    <cellStyle name="Column Heading 2 2 29 2 6" xfId="11614" xr:uid="{00000000-0005-0000-0000-0000602D0000}"/>
    <cellStyle name="Column Heading 2 2 29 3" xfId="11615" xr:uid="{00000000-0005-0000-0000-0000612D0000}"/>
    <cellStyle name="Column Heading 2 2 29 3 2" xfId="11616" xr:uid="{00000000-0005-0000-0000-0000622D0000}"/>
    <cellStyle name="Column Heading 2 2 29 3 3" xfId="11617" xr:uid="{00000000-0005-0000-0000-0000632D0000}"/>
    <cellStyle name="Column Heading 2 2 29 4" xfId="11618" xr:uid="{00000000-0005-0000-0000-0000642D0000}"/>
    <cellStyle name="Column Heading 2 2 29 4 2" xfId="11619" xr:uid="{00000000-0005-0000-0000-0000652D0000}"/>
    <cellStyle name="Column Heading 2 2 29 4 3" xfId="11620" xr:uid="{00000000-0005-0000-0000-0000662D0000}"/>
    <cellStyle name="Column Heading 2 2 29 5" xfId="11621" xr:uid="{00000000-0005-0000-0000-0000672D0000}"/>
    <cellStyle name="Column Heading 2 2 29 5 2" xfId="11622" xr:uid="{00000000-0005-0000-0000-0000682D0000}"/>
    <cellStyle name="Column Heading 2 2 29 5 3" xfId="11623" xr:uid="{00000000-0005-0000-0000-0000692D0000}"/>
    <cellStyle name="Column Heading 2 2 29 6" xfId="11624" xr:uid="{00000000-0005-0000-0000-00006A2D0000}"/>
    <cellStyle name="Column Heading 2 2 29 6 2" xfId="11625" xr:uid="{00000000-0005-0000-0000-00006B2D0000}"/>
    <cellStyle name="Column Heading 2 2 29 6 3" xfId="11626" xr:uid="{00000000-0005-0000-0000-00006C2D0000}"/>
    <cellStyle name="Column Heading 2 2 29 7" xfId="11627" xr:uid="{00000000-0005-0000-0000-00006D2D0000}"/>
    <cellStyle name="Column Heading 2 2 29 8" xfId="11628" xr:uid="{00000000-0005-0000-0000-00006E2D0000}"/>
    <cellStyle name="Column Heading 2 2 3" xfId="11629" xr:uid="{00000000-0005-0000-0000-00006F2D0000}"/>
    <cellStyle name="Column Heading 2 2 3 2" xfId="11630" xr:uid="{00000000-0005-0000-0000-0000702D0000}"/>
    <cellStyle name="Column Heading 2 2 3 2 2" xfId="11631" xr:uid="{00000000-0005-0000-0000-0000712D0000}"/>
    <cellStyle name="Column Heading 2 2 3 2 3" xfId="11632" xr:uid="{00000000-0005-0000-0000-0000722D0000}"/>
    <cellStyle name="Column Heading 2 2 3 2 4" xfId="11633" xr:uid="{00000000-0005-0000-0000-0000732D0000}"/>
    <cellStyle name="Column Heading 2 2 3 2 5" xfId="11634" xr:uid="{00000000-0005-0000-0000-0000742D0000}"/>
    <cellStyle name="Column Heading 2 2 3 2 6" xfId="11635" xr:uid="{00000000-0005-0000-0000-0000752D0000}"/>
    <cellStyle name="Column Heading 2 2 3 3" xfId="11636" xr:uid="{00000000-0005-0000-0000-0000762D0000}"/>
    <cellStyle name="Column Heading 2 2 3 3 2" xfId="11637" xr:uid="{00000000-0005-0000-0000-0000772D0000}"/>
    <cellStyle name="Column Heading 2 2 3 3 3" xfId="11638" xr:uid="{00000000-0005-0000-0000-0000782D0000}"/>
    <cellStyle name="Column Heading 2 2 3 4" xfId="11639" xr:uid="{00000000-0005-0000-0000-0000792D0000}"/>
    <cellStyle name="Column Heading 2 2 3 4 2" xfId="11640" xr:uid="{00000000-0005-0000-0000-00007A2D0000}"/>
    <cellStyle name="Column Heading 2 2 3 4 3" xfId="11641" xr:uid="{00000000-0005-0000-0000-00007B2D0000}"/>
    <cellStyle name="Column Heading 2 2 3 5" xfId="11642" xr:uid="{00000000-0005-0000-0000-00007C2D0000}"/>
    <cellStyle name="Column Heading 2 2 3 5 2" xfId="11643" xr:uid="{00000000-0005-0000-0000-00007D2D0000}"/>
    <cellStyle name="Column Heading 2 2 3 5 3" xfId="11644" xr:uid="{00000000-0005-0000-0000-00007E2D0000}"/>
    <cellStyle name="Column Heading 2 2 3 6" xfId="11645" xr:uid="{00000000-0005-0000-0000-00007F2D0000}"/>
    <cellStyle name="Column Heading 2 2 3 6 2" xfId="11646" xr:uid="{00000000-0005-0000-0000-0000802D0000}"/>
    <cellStyle name="Column Heading 2 2 3 6 3" xfId="11647" xr:uid="{00000000-0005-0000-0000-0000812D0000}"/>
    <cellStyle name="Column Heading 2 2 3 7" xfId="11648" xr:uid="{00000000-0005-0000-0000-0000822D0000}"/>
    <cellStyle name="Column Heading 2 2 3 8" xfId="11649" xr:uid="{00000000-0005-0000-0000-0000832D0000}"/>
    <cellStyle name="Column Heading 2 2 30" xfId="11650" xr:uid="{00000000-0005-0000-0000-0000842D0000}"/>
    <cellStyle name="Column Heading 2 2 30 2" xfId="11651" xr:uid="{00000000-0005-0000-0000-0000852D0000}"/>
    <cellStyle name="Column Heading 2 2 30 2 2" xfId="11652" xr:uid="{00000000-0005-0000-0000-0000862D0000}"/>
    <cellStyle name="Column Heading 2 2 30 2 3" xfId="11653" xr:uid="{00000000-0005-0000-0000-0000872D0000}"/>
    <cellStyle name="Column Heading 2 2 30 2 4" xfId="11654" xr:uid="{00000000-0005-0000-0000-0000882D0000}"/>
    <cellStyle name="Column Heading 2 2 30 2 5" xfId="11655" xr:uid="{00000000-0005-0000-0000-0000892D0000}"/>
    <cellStyle name="Column Heading 2 2 30 2 6" xfId="11656" xr:uid="{00000000-0005-0000-0000-00008A2D0000}"/>
    <cellStyle name="Column Heading 2 2 30 3" xfId="11657" xr:uid="{00000000-0005-0000-0000-00008B2D0000}"/>
    <cellStyle name="Column Heading 2 2 30 3 2" xfId="11658" xr:uid="{00000000-0005-0000-0000-00008C2D0000}"/>
    <cellStyle name="Column Heading 2 2 30 3 3" xfId="11659" xr:uid="{00000000-0005-0000-0000-00008D2D0000}"/>
    <cellStyle name="Column Heading 2 2 30 4" xfId="11660" xr:uid="{00000000-0005-0000-0000-00008E2D0000}"/>
    <cellStyle name="Column Heading 2 2 30 4 2" xfId="11661" xr:uid="{00000000-0005-0000-0000-00008F2D0000}"/>
    <cellStyle name="Column Heading 2 2 30 4 3" xfId="11662" xr:uid="{00000000-0005-0000-0000-0000902D0000}"/>
    <cellStyle name="Column Heading 2 2 30 5" xfId="11663" xr:uid="{00000000-0005-0000-0000-0000912D0000}"/>
    <cellStyle name="Column Heading 2 2 30 5 2" xfId="11664" xr:uid="{00000000-0005-0000-0000-0000922D0000}"/>
    <cellStyle name="Column Heading 2 2 30 5 3" xfId="11665" xr:uid="{00000000-0005-0000-0000-0000932D0000}"/>
    <cellStyle name="Column Heading 2 2 30 6" xfId="11666" xr:uid="{00000000-0005-0000-0000-0000942D0000}"/>
    <cellStyle name="Column Heading 2 2 30 6 2" xfId="11667" xr:uid="{00000000-0005-0000-0000-0000952D0000}"/>
    <cellStyle name="Column Heading 2 2 30 6 3" xfId="11668" xr:uid="{00000000-0005-0000-0000-0000962D0000}"/>
    <cellStyle name="Column Heading 2 2 30 7" xfId="11669" xr:uid="{00000000-0005-0000-0000-0000972D0000}"/>
    <cellStyle name="Column Heading 2 2 30 8" xfId="11670" xr:uid="{00000000-0005-0000-0000-0000982D0000}"/>
    <cellStyle name="Column Heading 2 2 31" xfId="11671" xr:uid="{00000000-0005-0000-0000-0000992D0000}"/>
    <cellStyle name="Column Heading 2 2 31 2" xfId="11672" xr:uid="{00000000-0005-0000-0000-00009A2D0000}"/>
    <cellStyle name="Column Heading 2 2 31 2 2" xfId="11673" xr:uid="{00000000-0005-0000-0000-00009B2D0000}"/>
    <cellStyle name="Column Heading 2 2 31 2 3" xfId="11674" xr:uid="{00000000-0005-0000-0000-00009C2D0000}"/>
    <cellStyle name="Column Heading 2 2 31 2 4" xfId="11675" xr:uid="{00000000-0005-0000-0000-00009D2D0000}"/>
    <cellStyle name="Column Heading 2 2 31 2 5" xfId="11676" xr:uid="{00000000-0005-0000-0000-00009E2D0000}"/>
    <cellStyle name="Column Heading 2 2 31 2 6" xfId="11677" xr:uid="{00000000-0005-0000-0000-00009F2D0000}"/>
    <cellStyle name="Column Heading 2 2 31 3" xfId="11678" xr:uid="{00000000-0005-0000-0000-0000A02D0000}"/>
    <cellStyle name="Column Heading 2 2 31 3 2" xfId="11679" xr:uid="{00000000-0005-0000-0000-0000A12D0000}"/>
    <cellStyle name="Column Heading 2 2 31 3 3" xfId="11680" xr:uid="{00000000-0005-0000-0000-0000A22D0000}"/>
    <cellStyle name="Column Heading 2 2 31 4" xfId="11681" xr:uid="{00000000-0005-0000-0000-0000A32D0000}"/>
    <cellStyle name="Column Heading 2 2 31 4 2" xfId="11682" xr:uid="{00000000-0005-0000-0000-0000A42D0000}"/>
    <cellStyle name="Column Heading 2 2 31 4 3" xfId="11683" xr:uid="{00000000-0005-0000-0000-0000A52D0000}"/>
    <cellStyle name="Column Heading 2 2 31 5" xfId="11684" xr:uid="{00000000-0005-0000-0000-0000A62D0000}"/>
    <cellStyle name="Column Heading 2 2 31 5 2" xfId="11685" xr:uid="{00000000-0005-0000-0000-0000A72D0000}"/>
    <cellStyle name="Column Heading 2 2 31 5 3" xfId="11686" xr:uid="{00000000-0005-0000-0000-0000A82D0000}"/>
    <cellStyle name="Column Heading 2 2 31 6" xfId="11687" xr:uid="{00000000-0005-0000-0000-0000A92D0000}"/>
    <cellStyle name="Column Heading 2 2 31 6 2" xfId="11688" xr:uid="{00000000-0005-0000-0000-0000AA2D0000}"/>
    <cellStyle name="Column Heading 2 2 31 6 3" xfId="11689" xr:uid="{00000000-0005-0000-0000-0000AB2D0000}"/>
    <cellStyle name="Column Heading 2 2 31 7" xfId="11690" xr:uid="{00000000-0005-0000-0000-0000AC2D0000}"/>
    <cellStyle name="Column Heading 2 2 31 8" xfId="11691" xr:uid="{00000000-0005-0000-0000-0000AD2D0000}"/>
    <cellStyle name="Column Heading 2 2 32" xfId="11692" xr:uid="{00000000-0005-0000-0000-0000AE2D0000}"/>
    <cellStyle name="Column Heading 2 2 32 2" xfId="11693" xr:uid="{00000000-0005-0000-0000-0000AF2D0000}"/>
    <cellStyle name="Column Heading 2 2 32 2 2" xfId="11694" xr:uid="{00000000-0005-0000-0000-0000B02D0000}"/>
    <cellStyle name="Column Heading 2 2 32 2 3" xfId="11695" xr:uid="{00000000-0005-0000-0000-0000B12D0000}"/>
    <cellStyle name="Column Heading 2 2 32 2 4" xfId="11696" xr:uid="{00000000-0005-0000-0000-0000B22D0000}"/>
    <cellStyle name="Column Heading 2 2 32 2 5" xfId="11697" xr:uid="{00000000-0005-0000-0000-0000B32D0000}"/>
    <cellStyle name="Column Heading 2 2 32 2 6" xfId="11698" xr:uid="{00000000-0005-0000-0000-0000B42D0000}"/>
    <cellStyle name="Column Heading 2 2 32 3" xfId="11699" xr:uid="{00000000-0005-0000-0000-0000B52D0000}"/>
    <cellStyle name="Column Heading 2 2 32 3 2" xfId="11700" xr:uid="{00000000-0005-0000-0000-0000B62D0000}"/>
    <cellStyle name="Column Heading 2 2 32 3 3" xfId="11701" xr:uid="{00000000-0005-0000-0000-0000B72D0000}"/>
    <cellStyle name="Column Heading 2 2 32 4" xfId="11702" xr:uid="{00000000-0005-0000-0000-0000B82D0000}"/>
    <cellStyle name="Column Heading 2 2 32 4 2" xfId="11703" xr:uid="{00000000-0005-0000-0000-0000B92D0000}"/>
    <cellStyle name="Column Heading 2 2 32 4 3" xfId="11704" xr:uid="{00000000-0005-0000-0000-0000BA2D0000}"/>
    <cellStyle name="Column Heading 2 2 32 5" xfId="11705" xr:uid="{00000000-0005-0000-0000-0000BB2D0000}"/>
    <cellStyle name="Column Heading 2 2 32 5 2" xfId="11706" xr:uid="{00000000-0005-0000-0000-0000BC2D0000}"/>
    <cellStyle name="Column Heading 2 2 32 5 3" xfId="11707" xr:uid="{00000000-0005-0000-0000-0000BD2D0000}"/>
    <cellStyle name="Column Heading 2 2 32 6" xfId="11708" xr:uid="{00000000-0005-0000-0000-0000BE2D0000}"/>
    <cellStyle name="Column Heading 2 2 32 6 2" xfId="11709" xr:uid="{00000000-0005-0000-0000-0000BF2D0000}"/>
    <cellStyle name="Column Heading 2 2 32 6 3" xfId="11710" xr:uid="{00000000-0005-0000-0000-0000C02D0000}"/>
    <cellStyle name="Column Heading 2 2 32 7" xfId="11711" xr:uid="{00000000-0005-0000-0000-0000C12D0000}"/>
    <cellStyle name="Column Heading 2 2 32 8" xfId="11712" xr:uid="{00000000-0005-0000-0000-0000C22D0000}"/>
    <cellStyle name="Column Heading 2 2 33" xfId="11713" xr:uid="{00000000-0005-0000-0000-0000C32D0000}"/>
    <cellStyle name="Column Heading 2 2 33 2" xfId="11714" xr:uid="{00000000-0005-0000-0000-0000C42D0000}"/>
    <cellStyle name="Column Heading 2 2 33 2 2" xfId="11715" xr:uid="{00000000-0005-0000-0000-0000C52D0000}"/>
    <cellStyle name="Column Heading 2 2 33 2 3" xfId="11716" xr:uid="{00000000-0005-0000-0000-0000C62D0000}"/>
    <cellStyle name="Column Heading 2 2 33 2 4" xfId="11717" xr:uid="{00000000-0005-0000-0000-0000C72D0000}"/>
    <cellStyle name="Column Heading 2 2 33 2 5" xfId="11718" xr:uid="{00000000-0005-0000-0000-0000C82D0000}"/>
    <cellStyle name="Column Heading 2 2 33 2 6" xfId="11719" xr:uid="{00000000-0005-0000-0000-0000C92D0000}"/>
    <cellStyle name="Column Heading 2 2 33 3" xfId="11720" xr:uid="{00000000-0005-0000-0000-0000CA2D0000}"/>
    <cellStyle name="Column Heading 2 2 33 3 2" xfId="11721" xr:uid="{00000000-0005-0000-0000-0000CB2D0000}"/>
    <cellStyle name="Column Heading 2 2 33 3 3" xfId="11722" xr:uid="{00000000-0005-0000-0000-0000CC2D0000}"/>
    <cellStyle name="Column Heading 2 2 33 4" xfId="11723" xr:uid="{00000000-0005-0000-0000-0000CD2D0000}"/>
    <cellStyle name="Column Heading 2 2 33 4 2" xfId="11724" xr:uid="{00000000-0005-0000-0000-0000CE2D0000}"/>
    <cellStyle name="Column Heading 2 2 33 4 3" xfId="11725" xr:uid="{00000000-0005-0000-0000-0000CF2D0000}"/>
    <cellStyle name="Column Heading 2 2 33 5" xfId="11726" xr:uid="{00000000-0005-0000-0000-0000D02D0000}"/>
    <cellStyle name="Column Heading 2 2 33 5 2" xfId="11727" xr:uid="{00000000-0005-0000-0000-0000D12D0000}"/>
    <cellStyle name="Column Heading 2 2 33 5 3" xfId="11728" xr:uid="{00000000-0005-0000-0000-0000D22D0000}"/>
    <cellStyle name="Column Heading 2 2 33 6" xfId="11729" xr:uid="{00000000-0005-0000-0000-0000D32D0000}"/>
    <cellStyle name="Column Heading 2 2 33 6 2" xfId="11730" xr:uid="{00000000-0005-0000-0000-0000D42D0000}"/>
    <cellStyle name="Column Heading 2 2 33 6 3" xfId="11731" xr:uid="{00000000-0005-0000-0000-0000D52D0000}"/>
    <cellStyle name="Column Heading 2 2 33 7" xfId="11732" xr:uid="{00000000-0005-0000-0000-0000D62D0000}"/>
    <cellStyle name="Column Heading 2 2 33 8" xfId="11733" xr:uid="{00000000-0005-0000-0000-0000D72D0000}"/>
    <cellStyle name="Column Heading 2 2 34" xfId="11734" xr:uid="{00000000-0005-0000-0000-0000D82D0000}"/>
    <cellStyle name="Column Heading 2 2 34 2" xfId="11735" xr:uid="{00000000-0005-0000-0000-0000D92D0000}"/>
    <cellStyle name="Column Heading 2 2 34 2 2" xfId="11736" xr:uid="{00000000-0005-0000-0000-0000DA2D0000}"/>
    <cellStyle name="Column Heading 2 2 34 2 3" xfId="11737" xr:uid="{00000000-0005-0000-0000-0000DB2D0000}"/>
    <cellStyle name="Column Heading 2 2 34 2 4" xfId="11738" xr:uid="{00000000-0005-0000-0000-0000DC2D0000}"/>
    <cellStyle name="Column Heading 2 2 34 2 5" xfId="11739" xr:uid="{00000000-0005-0000-0000-0000DD2D0000}"/>
    <cellStyle name="Column Heading 2 2 34 2 6" xfId="11740" xr:uid="{00000000-0005-0000-0000-0000DE2D0000}"/>
    <cellStyle name="Column Heading 2 2 34 3" xfId="11741" xr:uid="{00000000-0005-0000-0000-0000DF2D0000}"/>
    <cellStyle name="Column Heading 2 2 34 3 2" xfId="11742" xr:uid="{00000000-0005-0000-0000-0000E02D0000}"/>
    <cellStyle name="Column Heading 2 2 34 3 3" xfId="11743" xr:uid="{00000000-0005-0000-0000-0000E12D0000}"/>
    <cellStyle name="Column Heading 2 2 34 4" xfId="11744" xr:uid="{00000000-0005-0000-0000-0000E22D0000}"/>
    <cellStyle name="Column Heading 2 2 34 4 2" xfId="11745" xr:uid="{00000000-0005-0000-0000-0000E32D0000}"/>
    <cellStyle name="Column Heading 2 2 34 4 3" xfId="11746" xr:uid="{00000000-0005-0000-0000-0000E42D0000}"/>
    <cellStyle name="Column Heading 2 2 34 5" xfId="11747" xr:uid="{00000000-0005-0000-0000-0000E52D0000}"/>
    <cellStyle name="Column Heading 2 2 34 5 2" xfId="11748" xr:uid="{00000000-0005-0000-0000-0000E62D0000}"/>
    <cellStyle name="Column Heading 2 2 34 5 3" xfId="11749" xr:uid="{00000000-0005-0000-0000-0000E72D0000}"/>
    <cellStyle name="Column Heading 2 2 34 6" xfId="11750" xr:uid="{00000000-0005-0000-0000-0000E82D0000}"/>
    <cellStyle name="Column Heading 2 2 34 6 2" xfId="11751" xr:uid="{00000000-0005-0000-0000-0000E92D0000}"/>
    <cellStyle name="Column Heading 2 2 34 6 3" xfId="11752" xr:uid="{00000000-0005-0000-0000-0000EA2D0000}"/>
    <cellStyle name="Column Heading 2 2 34 7" xfId="11753" xr:uid="{00000000-0005-0000-0000-0000EB2D0000}"/>
    <cellStyle name="Column Heading 2 2 34 8" xfId="11754" xr:uid="{00000000-0005-0000-0000-0000EC2D0000}"/>
    <cellStyle name="Column Heading 2 2 35" xfId="11755" xr:uid="{00000000-0005-0000-0000-0000ED2D0000}"/>
    <cellStyle name="Column Heading 2 2 35 2" xfId="11756" xr:uid="{00000000-0005-0000-0000-0000EE2D0000}"/>
    <cellStyle name="Column Heading 2 2 35 3" xfId="11757" xr:uid="{00000000-0005-0000-0000-0000EF2D0000}"/>
    <cellStyle name="Column Heading 2 2 35 4" xfId="11758" xr:uid="{00000000-0005-0000-0000-0000F02D0000}"/>
    <cellStyle name="Column Heading 2 2 35 5" xfId="11759" xr:uid="{00000000-0005-0000-0000-0000F12D0000}"/>
    <cellStyle name="Column Heading 2 2 35 6" xfId="11760" xr:uid="{00000000-0005-0000-0000-0000F22D0000}"/>
    <cellStyle name="Column Heading 2 2 36" xfId="11761" xr:uid="{00000000-0005-0000-0000-0000F32D0000}"/>
    <cellStyle name="Column Heading 2 2 36 2" xfId="11762" xr:uid="{00000000-0005-0000-0000-0000F42D0000}"/>
    <cellStyle name="Column Heading 2 2 36 3" xfId="11763" xr:uid="{00000000-0005-0000-0000-0000F52D0000}"/>
    <cellStyle name="Column Heading 2 2 37" xfId="11764" xr:uid="{00000000-0005-0000-0000-0000F62D0000}"/>
    <cellStyle name="Column Heading 2 2 37 2" xfId="11765" xr:uid="{00000000-0005-0000-0000-0000F72D0000}"/>
    <cellStyle name="Column Heading 2 2 37 3" xfId="11766" xr:uid="{00000000-0005-0000-0000-0000F82D0000}"/>
    <cellStyle name="Column Heading 2 2 38" xfId="11767" xr:uid="{00000000-0005-0000-0000-0000F92D0000}"/>
    <cellStyle name="Column Heading 2 2 38 2" xfId="11768" xr:uid="{00000000-0005-0000-0000-0000FA2D0000}"/>
    <cellStyle name="Column Heading 2 2 38 3" xfId="11769" xr:uid="{00000000-0005-0000-0000-0000FB2D0000}"/>
    <cellStyle name="Column Heading 2 2 39" xfId="11770" xr:uid="{00000000-0005-0000-0000-0000FC2D0000}"/>
    <cellStyle name="Column Heading 2 2 39 2" xfId="11771" xr:uid="{00000000-0005-0000-0000-0000FD2D0000}"/>
    <cellStyle name="Column Heading 2 2 39 3" xfId="11772" xr:uid="{00000000-0005-0000-0000-0000FE2D0000}"/>
    <cellStyle name="Column Heading 2 2 4" xfId="11773" xr:uid="{00000000-0005-0000-0000-0000FF2D0000}"/>
    <cellStyle name="Column Heading 2 2 4 2" xfId="11774" xr:uid="{00000000-0005-0000-0000-0000002E0000}"/>
    <cellStyle name="Column Heading 2 2 4 2 2" xfId="11775" xr:uid="{00000000-0005-0000-0000-0000012E0000}"/>
    <cellStyle name="Column Heading 2 2 4 2 3" xfId="11776" xr:uid="{00000000-0005-0000-0000-0000022E0000}"/>
    <cellStyle name="Column Heading 2 2 4 2 4" xfId="11777" xr:uid="{00000000-0005-0000-0000-0000032E0000}"/>
    <cellStyle name="Column Heading 2 2 4 2 5" xfId="11778" xr:uid="{00000000-0005-0000-0000-0000042E0000}"/>
    <cellStyle name="Column Heading 2 2 4 2 6" xfId="11779" xr:uid="{00000000-0005-0000-0000-0000052E0000}"/>
    <cellStyle name="Column Heading 2 2 4 3" xfId="11780" xr:uid="{00000000-0005-0000-0000-0000062E0000}"/>
    <cellStyle name="Column Heading 2 2 4 3 2" xfId="11781" xr:uid="{00000000-0005-0000-0000-0000072E0000}"/>
    <cellStyle name="Column Heading 2 2 4 3 3" xfId="11782" xr:uid="{00000000-0005-0000-0000-0000082E0000}"/>
    <cellStyle name="Column Heading 2 2 4 4" xfId="11783" xr:uid="{00000000-0005-0000-0000-0000092E0000}"/>
    <cellStyle name="Column Heading 2 2 4 4 2" xfId="11784" xr:uid="{00000000-0005-0000-0000-00000A2E0000}"/>
    <cellStyle name="Column Heading 2 2 4 4 3" xfId="11785" xr:uid="{00000000-0005-0000-0000-00000B2E0000}"/>
    <cellStyle name="Column Heading 2 2 4 5" xfId="11786" xr:uid="{00000000-0005-0000-0000-00000C2E0000}"/>
    <cellStyle name="Column Heading 2 2 4 5 2" xfId="11787" xr:uid="{00000000-0005-0000-0000-00000D2E0000}"/>
    <cellStyle name="Column Heading 2 2 4 5 3" xfId="11788" xr:uid="{00000000-0005-0000-0000-00000E2E0000}"/>
    <cellStyle name="Column Heading 2 2 4 6" xfId="11789" xr:uid="{00000000-0005-0000-0000-00000F2E0000}"/>
    <cellStyle name="Column Heading 2 2 4 6 2" xfId="11790" xr:uid="{00000000-0005-0000-0000-0000102E0000}"/>
    <cellStyle name="Column Heading 2 2 4 6 3" xfId="11791" xr:uid="{00000000-0005-0000-0000-0000112E0000}"/>
    <cellStyle name="Column Heading 2 2 4 7" xfId="11792" xr:uid="{00000000-0005-0000-0000-0000122E0000}"/>
    <cellStyle name="Column Heading 2 2 4 8" xfId="11793" xr:uid="{00000000-0005-0000-0000-0000132E0000}"/>
    <cellStyle name="Column Heading 2 2 40" xfId="11794" xr:uid="{00000000-0005-0000-0000-0000142E0000}"/>
    <cellStyle name="Column Heading 2 2 41" xfId="11795" xr:uid="{00000000-0005-0000-0000-0000152E0000}"/>
    <cellStyle name="Column Heading 2 2 5" xfId="11796" xr:uid="{00000000-0005-0000-0000-0000162E0000}"/>
    <cellStyle name="Column Heading 2 2 5 2" xfId="11797" xr:uid="{00000000-0005-0000-0000-0000172E0000}"/>
    <cellStyle name="Column Heading 2 2 5 2 2" xfId="11798" xr:uid="{00000000-0005-0000-0000-0000182E0000}"/>
    <cellStyle name="Column Heading 2 2 5 2 3" xfId="11799" xr:uid="{00000000-0005-0000-0000-0000192E0000}"/>
    <cellStyle name="Column Heading 2 2 5 2 4" xfId="11800" xr:uid="{00000000-0005-0000-0000-00001A2E0000}"/>
    <cellStyle name="Column Heading 2 2 5 2 5" xfId="11801" xr:uid="{00000000-0005-0000-0000-00001B2E0000}"/>
    <cellStyle name="Column Heading 2 2 5 2 6" xfId="11802" xr:uid="{00000000-0005-0000-0000-00001C2E0000}"/>
    <cellStyle name="Column Heading 2 2 5 3" xfId="11803" xr:uid="{00000000-0005-0000-0000-00001D2E0000}"/>
    <cellStyle name="Column Heading 2 2 5 3 2" xfId="11804" xr:uid="{00000000-0005-0000-0000-00001E2E0000}"/>
    <cellStyle name="Column Heading 2 2 5 3 3" xfId="11805" xr:uid="{00000000-0005-0000-0000-00001F2E0000}"/>
    <cellStyle name="Column Heading 2 2 5 4" xfId="11806" xr:uid="{00000000-0005-0000-0000-0000202E0000}"/>
    <cellStyle name="Column Heading 2 2 5 4 2" xfId="11807" xr:uid="{00000000-0005-0000-0000-0000212E0000}"/>
    <cellStyle name="Column Heading 2 2 5 4 3" xfId="11808" xr:uid="{00000000-0005-0000-0000-0000222E0000}"/>
    <cellStyle name="Column Heading 2 2 5 5" xfId="11809" xr:uid="{00000000-0005-0000-0000-0000232E0000}"/>
    <cellStyle name="Column Heading 2 2 5 5 2" xfId="11810" xr:uid="{00000000-0005-0000-0000-0000242E0000}"/>
    <cellStyle name="Column Heading 2 2 5 5 3" xfId="11811" xr:uid="{00000000-0005-0000-0000-0000252E0000}"/>
    <cellStyle name="Column Heading 2 2 5 6" xfId="11812" xr:uid="{00000000-0005-0000-0000-0000262E0000}"/>
    <cellStyle name="Column Heading 2 2 5 6 2" xfId="11813" xr:uid="{00000000-0005-0000-0000-0000272E0000}"/>
    <cellStyle name="Column Heading 2 2 5 6 3" xfId="11814" xr:uid="{00000000-0005-0000-0000-0000282E0000}"/>
    <cellStyle name="Column Heading 2 2 5 7" xfId="11815" xr:uid="{00000000-0005-0000-0000-0000292E0000}"/>
    <cellStyle name="Column Heading 2 2 5 8" xfId="11816" xr:uid="{00000000-0005-0000-0000-00002A2E0000}"/>
    <cellStyle name="Column Heading 2 2 6" xfId="11817" xr:uid="{00000000-0005-0000-0000-00002B2E0000}"/>
    <cellStyle name="Column Heading 2 2 6 2" xfId="11818" xr:uid="{00000000-0005-0000-0000-00002C2E0000}"/>
    <cellStyle name="Column Heading 2 2 6 2 2" xfId="11819" xr:uid="{00000000-0005-0000-0000-00002D2E0000}"/>
    <cellStyle name="Column Heading 2 2 6 2 3" xfId="11820" xr:uid="{00000000-0005-0000-0000-00002E2E0000}"/>
    <cellStyle name="Column Heading 2 2 6 2 4" xfId="11821" xr:uid="{00000000-0005-0000-0000-00002F2E0000}"/>
    <cellStyle name="Column Heading 2 2 6 2 5" xfId="11822" xr:uid="{00000000-0005-0000-0000-0000302E0000}"/>
    <cellStyle name="Column Heading 2 2 6 2 6" xfId="11823" xr:uid="{00000000-0005-0000-0000-0000312E0000}"/>
    <cellStyle name="Column Heading 2 2 6 3" xfId="11824" xr:uid="{00000000-0005-0000-0000-0000322E0000}"/>
    <cellStyle name="Column Heading 2 2 6 3 2" xfId="11825" xr:uid="{00000000-0005-0000-0000-0000332E0000}"/>
    <cellStyle name="Column Heading 2 2 6 3 3" xfId="11826" xr:uid="{00000000-0005-0000-0000-0000342E0000}"/>
    <cellStyle name="Column Heading 2 2 6 4" xfId="11827" xr:uid="{00000000-0005-0000-0000-0000352E0000}"/>
    <cellStyle name="Column Heading 2 2 6 4 2" xfId="11828" xr:uid="{00000000-0005-0000-0000-0000362E0000}"/>
    <cellStyle name="Column Heading 2 2 6 4 3" xfId="11829" xr:uid="{00000000-0005-0000-0000-0000372E0000}"/>
    <cellStyle name="Column Heading 2 2 6 5" xfId="11830" xr:uid="{00000000-0005-0000-0000-0000382E0000}"/>
    <cellStyle name="Column Heading 2 2 6 5 2" xfId="11831" xr:uid="{00000000-0005-0000-0000-0000392E0000}"/>
    <cellStyle name="Column Heading 2 2 6 5 3" xfId="11832" xr:uid="{00000000-0005-0000-0000-00003A2E0000}"/>
    <cellStyle name="Column Heading 2 2 6 6" xfId="11833" xr:uid="{00000000-0005-0000-0000-00003B2E0000}"/>
    <cellStyle name="Column Heading 2 2 6 6 2" xfId="11834" xr:uid="{00000000-0005-0000-0000-00003C2E0000}"/>
    <cellStyle name="Column Heading 2 2 6 6 3" xfId="11835" xr:uid="{00000000-0005-0000-0000-00003D2E0000}"/>
    <cellStyle name="Column Heading 2 2 6 7" xfId="11836" xr:uid="{00000000-0005-0000-0000-00003E2E0000}"/>
    <cellStyle name="Column Heading 2 2 6 8" xfId="11837" xr:uid="{00000000-0005-0000-0000-00003F2E0000}"/>
    <cellStyle name="Column Heading 2 2 7" xfId="11838" xr:uid="{00000000-0005-0000-0000-0000402E0000}"/>
    <cellStyle name="Column Heading 2 2 7 2" xfId="11839" xr:uid="{00000000-0005-0000-0000-0000412E0000}"/>
    <cellStyle name="Column Heading 2 2 7 2 2" xfId="11840" xr:uid="{00000000-0005-0000-0000-0000422E0000}"/>
    <cellStyle name="Column Heading 2 2 7 2 3" xfId="11841" xr:uid="{00000000-0005-0000-0000-0000432E0000}"/>
    <cellStyle name="Column Heading 2 2 7 2 4" xfId="11842" xr:uid="{00000000-0005-0000-0000-0000442E0000}"/>
    <cellStyle name="Column Heading 2 2 7 2 5" xfId="11843" xr:uid="{00000000-0005-0000-0000-0000452E0000}"/>
    <cellStyle name="Column Heading 2 2 7 2 6" xfId="11844" xr:uid="{00000000-0005-0000-0000-0000462E0000}"/>
    <cellStyle name="Column Heading 2 2 7 3" xfId="11845" xr:uid="{00000000-0005-0000-0000-0000472E0000}"/>
    <cellStyle name="Column Heading 2 2 7 3 2" xfId="11846" xr:uid="{00000000-0005-0000-0000-0000482E0000}"/>
    <cellStyle name="Column Heading 2 2 7 3 3" xfId="11847" xr:uid="{00000000-0005-0000-0000-0000492E0000}"/>
    <cellStyle name="Column Heading 2 2 7 4" xfId="11848" xr:uid="{00000000-0005-0000-0000-00004A2E0000}"/>
    <cellStyle name="Column Heading 2 2 7 4 2" xfId="11849" xr:uid="{00000000-0005-0000-0000-00004B2E0000}"/>
    <cellStyle name="Column Heading 2 2 7 4 3" xfId="11850" xr:uid="{00000000-0005-0000-0000-00004C2E0000}"/>
    <cellStyle name="Column Heading 2 2 7 5" xfId="11851" xr:uid="{00000000-0005-0000-0000-00004D2E0000}"/>
    <cellStyle name="Column Heading 2 2 7 5 2" xfId="11852" xr:uid="{00000000-0005-0000-0000-00004E2E0000}"/>
    <cellStyle name="Column Heading 2 2 7 5 3" xfId="11853" xr:uid="{00000000-0005-0000-0000-00004F2E0000}"/>
    <cellStyle name="Column Heading 2 2 7 6" xfId="11854" xr:uid="{00000000-0005-0000-0000-0000502E0000}"/>
    <cellStyle name="Column Heading 2 2 7 6 2" xfId="11855" xr:uid="{00000000-0005-0000-0000-0000512E0000}"/>
    <cellStyle name="Column Heading 2 2 7 6 3" xfId="11856" xr:uid="{00000000-0005-0000-0000-0000522E0000}"/>
    <cellStyle name="Column Heading 2 2 7 7" xfId="11857" xr:uid="{00000000-0005-0000-0000-0000532E0000}"/>
    <cellStyle name="Column Heading 2 2 7 8" xfId="11858" xr:uid="{00000000-0005-0000-0000-0000542E0000}"/>
    <cellStyle name="Column Heading 2 2 8" xfId="11859" xr:uid="{00000000-0005-0000-0000-0000552E0000}"/>
    <cellStyle name="Column Heading 2 2 8 2" xfId="11860" xr:uid="{00000000-0005-0000-0000-0000562E0000}"/>
    <cellStyle name="Column Heading 2 2 8 2 2" xfId="11861" xr:uid="{00000000-0005-0000-0000-0000572E0000}"/>
    <cellStyle name="Column Heading 2 2 8 2 3" xfId="11862" xr:uid="{00000000-0005-0000-0000-0000582E0000}"/>
    <cellStyle name="Column Heading 2 2 8 2 4" xfId="11863" xr:uid="{00000000-0005-0000-0000-0000592E0000}"/>
    <cellStyle name="Column Heading 2 2 8 2 5" xfId="11864" xr:uid="{00000000-0005-0000-0000-00005A2E0000}"/>
    <cellStyle name="Column Heading 2 2 8 2 6" xfId="11865" xr:uid="{00000000-0005-0000-0000-00005B2E0000}"/>
    <cellStyle name="Column Heading 2 2 8 3" xfId="11866" xr:uid="{00000000-0005-0000-0000-00005C2E0000}"/>
    <cellStyle name="Column Heading 2 2 8 3 2" xfId="11867" xr:uid="{00000000-0005-0000-0000-00005D2E0000}"/>
    <cellStyle name="Column Heading 2 2 8 3 3" xfId="11868" xr:uid="{00000000-0005-0000-0000-00005E2E0000}"/>
    <cellStyle name="Column Heading 2 2 8 4" xfId="11869" xr:uid="{00000000-0005-0000-0000-00005F2E0000}"/>
    <cellStyle name="Column Heading 2 2 8 4 2" xfId="11870" xr:uid="{00000000-0005-0000-0000-0000602E0000}"/>
    <cellStyle name="Column Heading 2 2 8 4 3" xfId="11871" xr:uid="{00000000-0005-0000-0000-0000612E0000}"/>
    <cellStyle name="Column Heading 2 2 8 5" xfId="11872" xr:uid="{00000000-0005-0000-0000-0000622E0000}"/>
    <cellStyle name="Column Heading 2 2 8 5 2" xfId="11873" xr:uid="{00000000-0005-0000-0000-0000632E0000}"/>
    <cellStyle name="Column Heading 2 2 8 5 3" xfId="11874" xr:uid="{00000000-0005-0000-0000-0000642E0000}"/>
    <cellStyle name="Column Heading 2 2 8 6" xfId="11875" xr:uid="{00000000-0005-0000-0000-0000652E0000}"/>
    <cellStyle name="Column Heading 2 2 8 6 2" xfId="11876" xr:uid="{00000000-0005-0000-0000-0000662E0000}"/>
    <cellStyle name="Column Heading 2 2 8 6 3" xfId="11877" xr:uid="{00000000-0005-0000-0000-0000672E0000}"/>
    <cellStyle name="Column Heading 2 2 8 7" xfId="11878" xr:uid="{00000000-0005-0000-0000-0000682E0000}"/>
    <cellStyle name="Column Heading 2 2 8 8" xfId="11879" xr:uid="{00000000-0005-0000-0000-0000692E0000}"/>
    <cellStyle name="Column Heading 2 2 9" xfId="11880" xr:uid="{00000000-0005-0000-0000-00006A2E0000}"/>
    <cellStyle name="Column Heading 2 2 9 2" xfId="11881" xr:uid="{00000000-0005-0000-0000-00006B2E0000}"/>
    <cellStyle name="Column Heading 2 2 9 2 2" xfId="11882" xr:uid="{00000000-0005-0000-0000-00006C2E0000}"/>
    <cellStyle name="Column Heading 2 2 9 2 3" xfId="11883" xr:uid="{00000000-0005-0000-0000-00006D2E0000}"/>
    <cellStyle name="Column Heading 2 2 9 2 4" xfId="11884" xr:uid="{00000000-0005-0000-0000-00006E2E0000}"/>
    <cellStyle name="Column Heading 2 2 9 2 5" xfId="11885" xr:uid="{00000000-0005-0000-0000-00006F2E0000}"/>
    <cellStyle name="Column Heading 2 2 9 2 6" xfId="11886" xr:uid="{00000000-0005-0000-0000-0000702E0000}"/>
    <cellStyle name="Column Heading 2 2 9 3" xfId="11887" xr:uid="{00000000-0005-0000-0000-0000712E0000}"/>
    <cellStyle name="Column Heading 2 2 9 3 2" xfId="11888" xr:uid="{00000000-0005-0000-0000-0000722E0000}"/>
    <cellStyle name="Column Heading 2 2 9 3 3" xfId="11889" xr:uid="{00000000-0005-0000-0000-0000732E0000}"/>
    <cellStyle name="Column Heading 2 2 9 4" xfId="11890" xr:uid="{00000000-0005-0000-0000-0000742E0000}"/>
    <cellStyle name="Column Heading 2 2 9 4 2" xfId="11891" xr:uid="{00000000-0005-0000-0000-0000752E0000}"/>
    <cellStyle name="Column Heading 2 2 9 4 3" xfId="11892" xr:uid="{00000000-0005-0000-0000-0000762E0000}"/>
    <cellStyle name="Column Heading 2 2 9 5" xfId="11893" xr:uid="{00000000-0005-0000-0000-0000772E0000}"/>
    <cellStyle name="Column Heading 2 2 9 5 2" xfId="11894" xr:uid="{00000000-0005-0000-0000-0000782E0000}"/>
    <cellStyle name="Column Heading 2 2 9 5 3" xfId="11895" xr:uid="{00000000-0005-0000-0000-0000792E0000}"/>
    <cellStyle name="Column Heading 2 2 9 6" xfId="11896" xr:uid="{00000000-0005-0000-0000-00007A2E0000}"/>
    <cellStyle name="Column Heading 2 2 9 6 2" xfId="11897" xr:uid="{00000000-0005-0000-0000-00007B2E0000}"/>
    <cellStyle name="Column Heading 2 2 9 6 3" xfId="11898" xr:uid="{00000000-0005-0000-0000-00007C2E0000}"/>
    <cellStyle name="Column Heading 2 2 9 7" xfId="11899" xr:uid="{00000000-0005-0000-0000-00007D2E0000}"/>
    <cellStyle name="Column Heading 2 2 9 8" xfId="11900" xr:uid="{00000000-0005-0000-0000-00007E2E0000}"/>
    <cellStyle name="Column Heading 2 20" xfId="11901" xr:uid="{00000000-0005-0000-0000-00007F2E0000}"/>
    <cellStyle name="Column Heading 2 20 2" xfId="11902" xr:uid="{00000000-0005-0000-0000-0000802E0000}"/>
    <cellStyle name="Column Heading 2 20 2 2" xfId="11903" xr:uid="{00000000-0005-0000-0000-0000812E0000}"/>
    <cellStyle name="Column Heading 2 20 2 3" xfId="11904" xr:uid="{00000000-0005-0000-0000-0000822E0000}"/>
    <cellStyle name="Column Heading 2 20 2 4" xfId="11905" xr:uid="{00000000-0005-0000-0000-0000832E0000}"/>
    <cellStyle name="Column Heading 2 20 2 5" xfId="11906" xr:uid="{00000000-0005-0000-0000-0000842E0000}"/>
    <cellStyle name="Column Heading 2 20 2 6" xfId="11907" xr:uid="{00000000-0005-0000-0000-0000852E0000}"/>
    <cellStyle name="Column Heading 2 20 3" xfId="11908" xr:uid="{00000000-0005-0000-0000-0000862E0000}"/>
    <cellStyle name="Column Heading 2 20 3 2" xfId="11909" xr:uid="{00000000-0005-0000-0000-0000872E0000}"/>
    <cellStyle name="Column Heading 2 20 3 3" xfId="11910" xr:uid="{00000000-0005-0000-0000-0000882E0000}"/>
    <cellStyle name="Column Heading 2 20 4" xfId="11911" xr:uid="{00000000-0005-0000-0000-0000892E0000}"/>
    <cellStyle name="Column Heading 2 20 4 2" xfId="11912" xr:uid="{00000000-0005-0000-0000-00008A2E0000}"/>
    <cellStyle name="Column Heading 2 20 4 3" xfId="11913" xr:uid="{00000000-0005-0000-0000-00008B2E0000}"/>
    <cellStyle name="Column Heading 2 20 5" xfId="11914" xr:uid="{00000000-0005-0000-0000-00008C2E0000}"/>
    <cellStyle name="Column Heading 2 20 5 2" xfId="11915" xr:uid="{00000000-0005-0000-0000-00008D2E0000}"/>
    <cellStyle name="Column Heading 2 20 5 3" xfId="11916" xr:uid="{00000000-0005-0000-0000-00008E2E0000}"/>
    <cellStyle name="Column Heading 2 20 6" xfId="11917" xr:uid="{00000000-0005-0000-0000-00008F2E0000}"/>
    <cellStyle name="Column Heading 2 20 6 2" xfId="11918" xr:uid="{00000000-0005-0000-0000-0000902E0000}"/>
    <cellStyle name="Column Heading 2 20 6 3" xfId="11919" xr:uid="{00000000-0005-0000-0000-0000912E0000}"/>
    <cellStyle name="Column Heading 2 20 7" xfId="11920" xr:uid="{00000000-0005-0000-0000-0000922E0000}"/>
    <cellStyle name="Column Heading 2 20 8" xfId="11921" xr:uid="{00000000-0005-0000-0000-0000932E0000}"/>
    <cellStyle name="Column Heading 2 21" xfId="11922" xr:uid="{00000000-0005-0000-0000-0000942E0000}"/>
    <cellStyle name="Column Heading 2 21 2" xfId="11923" xr:uid="{00000000-0005-0000-0000-0000952E0000}"/>
    <cellStyle name="Column Heading 2 21 2 2" xfId="11924" xr:uid="{00000000-0005-0000-0000-0000962E0000}"/>
    <cellStyle name="Column Heading 2 21 2 3" xfId="11925" xr:uid="{00000000-0005-0000-0000-0000972E0000}"/>
    <cellStyle name="Column Heading 2 21 2 4" xfId="11926" xr:uid="{00000000-0005-0000-0000-0000982E0000}"/>
    <cellStyle name="Column Heading 2 21 2 5" xfId="11927" xr:uid="{00000000-0005-0000-0000-0000992E0000}"/>
    <cellStyle name="Column Heading 2 21 2 6" xfId="11928" xr:uid="{00000000-0005-0000-0000-00009A2E0000}"/>
    <cellStyle name="Column Heading 2 21 3" xfId="11929" xr:uid="{00000000-0005-0000-0000-00009B2E0000}"/>
    <cellStyle name="Column Heading 2 21 3 2" xfId="11930" xr:uid="{00000000-0005-0000-0000-00009C2E0000}"/>
    <cellStyle name="Column Heading 2 21 3 3" xfId="11931" xr:uid="{00000000-0005-0000-0000-00009D2E0000}"/>
    <cellStyle name="Column Heading 2 21 4" xfId="11932" xr:uid="{00000000-0005-0000-0000-00009E2E0000}"/>
    <cellStyle name="Column Heading 2 21 4 2" xfId="11933" xr:uid="{00000000-0005-0000-0000-00009F2E0000}"/>
    <cellStyle name="Column Heading 2 21 4 3" xfId="11934" xr:uid="{00000000-0005-0000-0000-0000A02E0000}"/>
    <cellStyle name="Column Heading 2 21 5" xfId="11935" xr:uid="{00000000-0005-0000-0000-0000A12E0000}"/>
    <cellStyle name="Column Heading 2 21 5 2" xfId="11936" xr:uid="{00000000-0005-0000-0000-0000A22E0000}"/>
    <cellStyle name="Column Heading 2 21 5 3" xfId="11937" xr:uid="{00000000-0005-0000-0000-0000A32E0000}"/>
    <cellStyle name="Column Heading 2 21 6" xfId="11938" xr:uid="{00000000-0005-0000-0000-0000A42E0000}"/>
    <cellStyle name="Column Heading 2 21 6 2" xfId="11939" xr:uid="{00000000-0005-0000-0000-0000A52E0000}"/>
    <cellStyle name="Column Heading 2 21 6 3" xfId="11940" xr:uid="{00000000-0005-0000-0000-0000A62E0000}"/>
    <cellStyle name="Column Heading 2 21 7" xfId="11941" xr:uid="{00000000-0005-0000-0000-0000A72E0000}"/>
    <cellStyle name="Column Heading 2 21 8" xfId="11942" xr:uid="{00000000-0005-0000-0000-0000A82E0000}"/>
    <cellStyle name="Column Heading 2 22" xfId="11943" xr:uid="{00000000-0005-0000-0000-0000A92E0000}"/>
    <cellStyle name="Column Heading 2 22 2" xfId="11944" xr:uid="{00000000-0005-0000-0000-0000AA2E0000}"/>
    <cellStyle name="Column Heading 2 22 2 2" xfId="11945" xr:uid="{00000000-0005-0000-0000-0000AB2E0000}"/>
    <cellStyle name="Column Heading 2 22 2 3" xfId="11946" xr:uid="{00000000-0005-0000-0000-0000AC2E0000}"/>
    <cellStyle name="Column Heading 2 22 2 4" xfId="11947" xr:uid="{00000000-0005-0000-0000-0000AD2E0000}"/>
    <cellStyle name="Column Heading 2 22 2 5" xfId="11948" xr:uid="{00000000-0005-0000-0000-0000AE2E0000}"/>
    <cellStyle name="Column Heading 2 22 2 6" xfId="11949" xr:uid="{00000000-0005-0000-0000-0000AF2E0000}"/>
    <cellStyle name="Column Heading 2 22 3" xfId="11950" xr:uid="{00000000-0005-0000-0000-0000B02E0000}"/>
    <cellStyle name="Column Heading 2 22 3 2" xfId="11951" xr:uid="{00000000-0005-0000-0000-0000B12E0000}"/>
    <cellStyle name="Column Heading 2 22 3 3" xfId="11952" xr:uid="{00000000-0005-0000-0000-0000B22E0000}"/>
    <cellStyle name="Column Heading 2 22 4" xfId="11953" xr:uid="{00000000-0005-0000-0000-0000B32E0000}"/>
    <cellStyle name="Column Heading 2 22 4 2" xfId="11954" xr:uid="{00000000-0005-0000-0000-0000B42E0000}"/>
    <cellStyle name="Column Heading 2 22 4 3" xfId="11955" xr:uid="{00000000-0005-0000-0000-0000B52E0000}"/>
    <cellStyle name="Column Heading 2 22 5" xfId="11956" xr:uid="{00000000-0005-0000-0000-0000B62E0000}"/>
    <cellStyle name="Column Heading 2 22 5 2" xfId="11957" xr:uid="{00000000-0005-0000-0000-0000B72E0000}"/>
    <cellStyle name="Column Heading 2 22 5 3" xfId="11958" xr:uid="{00000000-0005-0000-0000-0000B82E0000}"/>
    <cellStyle name="Column Heading 2 22 6" xfId="11959" xr:uid="{00000000-0005-0000-0000-0000B92E0000}"/>
    <cellStyle name="Column Heading 2 22 6 2" xfId="11960" xr:uid="{00000000-0005-0000-0000-0000BA2E0000}"/>
    <cellStyle name="Column Heading 2 22 6 3" xfId="11961" xr:uid="{00000000-0005-0000-0000-0000BB2E0000}"/>
    <cellStyle name="Column Heading 2 22 7" xfId="11962" xr:uid="{00000000-0005-0000-0000-0000BC2E0000}"/>
    <cellStyle name="Column Heading 2 22 8" xfId="11963" xr:uid="{00000000-0005-0000-0000-0000BD2E0000}"/>
    <cellStyle name="Column Heading 2 23" xfId="11964" xr:uid="{00000000-0005-0000-0000-0000BE2E0000}"/>
    <cellStyle name="Column Heading 2 23 2" xfId="11965" xr:uid="{00000000-0005-0000-0000-0000BF2E0000}"/>
    <cellStyle name="Column Heading 2 23 2 2" xfId="11966" xr:uid="{00000000-0005-0000-0000-0000C02E0000}"/>
    <cellStyle name="Column Heading 2 23 2 3" xfId="11967" xr:uid="{00000000-0005-0000-0000-0000C12E0000}"/>
    <cellStyle name="Column Heading 2 23 2 4" xfId="11968" xr:uid="{00000000-0005-0000-0000-0000C22E0000}"/>
    <cellStyle name="Column Heading 2 23 2 5" xfId="11969" xr:uid="{00000000-0005-0000-0000-0000C32E0000}"/>
    <cellStyle name="Column Heading 2 23 2 6" xfId="11970" xr:uid="{00000000-0005-0000-0000-0000C42E0000}"/>
    <cellStyle name="Column Heading 2 23 3" xfId="11971" xr:uid="{00000000-0005-0000-0000-0000C52E0000}"/>
    <cellStyle name="Column Heading 2 23 3 2" xfId="11972" xr:uid="{00000000-0005-0000-0000-0000C62E0000}"/>
    <cellStyle name="Column Heading 2 23 3 3" xfId="11973" xr:uid="{00000000-0005-0000-0000-0000C72E0000}"/>
    <cellStyle name="Column Heading 2 23 4" xfId="11974" xr:uid="{00000000-0005-0000-0000-0000C82E0000}"/>
    <cellStyle name="Column Heading 2 23 4 2" xfId="11975" xr:uid="{00000000-0005-0000-0000-0000C92E0000}"/>
    <cellStyle name="Column Heading 2 23 4 3" xfId="11976" xr:uid="{00000000-0005-0000-0000-0000CA2E0000}"/>
    <cellStyle name="Column Heading 2 23 5" xfId="11977" xr:uid="{00000000-0005-0000-0000-0000CB2E0000}"/>
    <cellStyle name="Column Heading 2 23 5 2" xfId="11978" xr:uid="{00000000-0005-0000-0000-0000CC2E0000}"/>
    <cellStyle name="Column Heading 2 23 5 3" xfId="11979" xr:uid="{00000000-0005-0000-0000-0000CD2E0000}"/>
    <cellStyle name="Column Heading 2 23 6" xfId="11980" xr:uid="{00000000-0005-0000-0000-0000CE2E0000}"/>
    <cellStyle name="Column Heading 2 23 6 2" xfId="11981" xr:uid="{00000000-0005-0000-0000-0000CF2E0000}"/>
    <cellStyle name="Column Heading 2 23 6 3" xfId="11982" xr:uid="{00000000-0005-0000-0000-0000D02E0000}"/>
    <cellStyle name="Column Heading 2 23 7" xfId="11983" xr:uid="{00000000-0005-0000-0000-0000D12E0000}"/>
    <cellStyle name="Column Heading 2 23 8" xfId="11984" xr:uid="{00000000-0005-0000-0000-0000D22E0000}"/>
    <cellStyle name="Column Heading 2 24" xfId="11985" xr:uid="{00000000-0005-0000-0000-0000D32E0000}"/>
    <cellStyle name="Column Heading 2 24 2" xfId="11986" xr:uid="{00000000-0005-0000-0000-0000D42E0000}"/>
    <cellStyle name="Column Heading 2 24 2 2" xfId="11987" xr:uid="{00000000-0005-0000-0000-0000D52E0000}"/>
    <cellStyle name="Column Heading 2 24 2 3" xfId="11988" xr:uid="{00000000-0005-0000-0000-0000D62E0000}"/>
    <cellStyle name="Column Heading 2 24 2 4" xfId="11989" xr:uid="{00000000-0005-0000-0000-0000D72E0000}"/>
    <cellStyle name="Column Heading 2 24 2 5" xfId="11990" xr:uid="{00000000-0005-0000-0000-0000D82E0000}"/>
    <cellStyle name="Column Heading 2 24 2 6" xfId="11991" xr:uid="{00000000-0005-0000-0000-0000D92E0000}"/>
    <cellStyle name="Column Heading 2 24 3" xfId="11992" xr:uid="{00000000-0005-0000-0000-0000DA2E0000}"/>
    <cellStyle name="Column Heading 2 24 3 2" xfId="11993" xr:uid="{00000000-0005-0000-0000-0000DB2E0000}"/>
    <cellStyle name="Column Heading 2 24 3 3" xfId="11994" xr:uid="{00000000-0005-0000-0000-0000DC2E0000}"/>
    <cellStyle name="Column Heading 2 24 4" xfId="11995" xr:uid="{00000000-0005-0000-0000-0000DD2E0000}"/>
    <cellStyle name="Column Heading 2 24 4 2" xfId="11996" xr:uid="{00000000-0005-0000-0000-0000DE2E0000}"/>
    <cellStyle name="Column Heading 2 24 4 3" xfId="11997" xr:uid="{00000000-0005-0000-0000-0000DF2E0000}"/>
    <cellStyle name="Column Heading 2 24 5" xfId="11998" xr:uid="{00000000-0005-0000-0000-0000E02E0000}"/>
    <cellStyle name="Column Heading 2 24 5 2" xfId="11999" xr:uid="{00000000-0005-0000-0000-0000E12E0000}"/>
    <cellStyle name="Column Heading 2 24 5 3" xfId="12000" xr:uid="{00000000-0005-0000-0000-0000E22E0000}"/>
    <cellStyle name="Column Heading 2 24 6" xfId="12001" xr:uid="{00000000-0005-0000-0000-0000E32E0000}"/>
    <cellStyle name="Column Heading 2 24 6 2" xfId="12002" xr:uid="{00000000-0005-0000-0000-0000E42E0000}"/>
    <cellStyle name="Column Heading 2 24 6 3" xfId="12003" xr:uid="{00000000-0005-0000-0000-0000E52E0000}"/>
    <cellStyle name="Column Heading 2 24 7" xfId="12004" xr:uid="{00000000-0005-0000-0000-0000E62E0000}"/>
    <cellStyle name="Column Heading 2 24 8" xfId="12005" xr:uid="{00000000-0005-0000-0000-0000E72E0000}"/>
    <cellStyle name="Column Heading 2 25" xfId="12006" xr:uid="{00000000-0005-0000-0000-0000E82E0000}"/>
    <cellStyle name="Column Heading 2 25 2" xfId="12007" xr:uid="{00000000-0005-0000-0000-0000E92E0000}"/>
    <cellStyle name="Column Heading 2 25 2 2" xfId="12008" xr:uid="{00000000-0005-0000-0000-0000EA2E0000}"/>
    <cellStyle name="Column Heading 2 25 2 3" xfId="12009" xr:uid="{00000000-0005-0000-0000-0000EB2E0000}"/>
    <cellStyle name="Column Heading 2 25 2 4" xfId="12010" xr:uid="{00000000-0005-0000-0000-0000EC2E0000}"/>
    <cellStyle name="Column Heading 2 25 2 5" xfId="12011" xr:uid="{00000000-0005-0000-0000-0000ED2E0000}"/>
    <cellStyle name="Column Heading 2 25 2 6" xfId="12012" xr:uid="{00000000-0005-0000-0000-0000EE2E0000}"/>
    <cellStyle name="Column Heading 2 25 3" xfId="12013" xr:uid="{00000000-0005-0000-0000-0000EF2E0000}"/>
    <cellStyle name="Column Heading 2 25 3 2" xfId="12014" xr:uid="{00000000-0005-0000-0000-0000F02E0000}"/>
    <cellStyle name="Column Heading 2 25 3 3" xfId="12015" xr:uid="{00000000-0005-0000-0000-0000F12E0000}"/>
    <cellStyle name="Column Heading 2 25 4" xfId="12016" xr:uid="{00000000-0005-0000-0000-0000F22E0000}"/>
    <cellStyle name="Column Heading 2 25 4 2" xfId="12017" xr:uid="{00000000-0005-0000-0000-0000F32E0000}"/>
    <cellStyle name="Column Heading 2 25 4 3" xfId="12018" xr:uid="{00000000-0005-0000-0000-0000F42E0000}"/>
    <cellStyle name="Column Heading 2 25 5" xfId="12019" xr:uid="{00000000-0005-0000-0000-0000F52E0000}"/>
    <cellStyle name="Column Heading 2 25 5 2" xfId="12020" xr:uid="{00000000-0005-0000-0000-0000F62E0000}"/>
    <cellStyle name="Column Heading 2 25 5 3" xfId="12021" xr:uid="{00000000-0005-0000-0000-0000F72E0000}"/>
    <cellStyle name="Column Heading 2 25 6" xfId="12022" xr:uid="{00000000-0005-0000-0000-0000F82E0000}"/>
    <cellStyle name="Column Heading 2 25 6 2" xfId="12023" xr:uid="{00000000-0005-0000-0000-0000F92E0000}"/>
    <cellStyle name="Column Heading 2 25 6 3" xfId="12024" xr:uid="{00000000-0005-0000-0000-0000FA2E0000}"/>
    <cellStyle name="Column Heading 2 25 7" xfId="12025" xr:uid="{00000000-0005-0000-0000-0000FB2E0000}"/>
    <cellStyle name="Column Heading 2 25 8" xfId="12026" xr:uid="{00000000-0005-0000-0000-0000FC2E0000}"/>
    <cellStyle name="Column Heading 2 26" xfId="12027" xr:uid="{00000000-0005-0000-0000-0000FD2E0000}"/>
    <cellStyle name="Column Heading 2 26 2" xfId="12028" xr:uid="{00000000-0005-0000-0000-0000FE2E0000}"/>
    <cellStyle name="Column Heading 2 26 2 2" xfId="12029" xr:uid="{00000000-0005-0000-0000-0000FF2E0000}"/>
    <cellStyle name="Column Heading 2 26 2 3" xfId="12030" xr:uid="{00000000-0005-0000-0000-0000002F0000}"/>
    <cellStyle name="Column Heading 2 26 2 4" xfId="12031" xr:uid="{00000000-0005-0000-0000-0000012F0000}"/>
    <cellStyle name="Column Heading 2 26 2 5" xfId="12032" xr:uid="{00000000-0005-0000-0000-0000022F0000}"/>
    <cellStyle name="Column Heading 2 26 2 6" xfId="12033" xr:uid="{00000000-0005-0000-0000-0000032F0000}"/>
    <cellStyle name="Column Heading 2 26 3" xfId="12034" xr:uid="{00000000-0005-0000-0000-0000042F0000}"/>
    <cellStyle name="Column Heading 2 26 3 2" xfId="12035" xr:uid="{00000000-0005-0000-0000-0000052F0000}"/>
    <cellStyle name="Column Heading 2 26 3 3" xfId="12036" xr:uid="{00000000-0005-0000-0000-0000062F0000}"/>
    <cellStyle name="Column Heading 2 26 4" xfId="12037" xr:uid="{00000000-0005-0000-0000-0000072F0000}"/>
    <cellStyle name="Column Heading 2 26 4 2" xfId="12038" xr:uid="{00000000-0005-0000-0000-0000082F0000}"/>
    <cellStyle name="Column Heading 2 26 4 3" xfId="12039" xr:uid="{00000000-0005-0000-0000-0000092F0000}"/>
    <cellStyle name="Column Heading 2 26 5" xfId="12040" xr:uid="{00000000-0005-0000-0000-00000A2F0000}"/>
    <cellStyle name="Column Heading 2 26 5 2" xfId="12041" xr:uid="{00000000-0005-0000-0000-00000B2F0000}"/>
    <cellStyle name="Column Heading 2 26 5 3" xfId="12042" xr:uid="{00000000-0005-0000-0000-00000C2F0000}"/>
    <cellStyle name="Column Heading 2 26 6" xfId="12043" xr:uid="{00000000-0005-0000-0000-00000D2F0000}"/>
    <cellStyle name="Column Heading 2 26 6 2" xfId="12044" xr:uid="{00000000-0005-0000-0000-00000E2F0000}"/>
    <cellStyle name="Column Heading 2 26 6 3" xfId="12045" xr:uid="{00000000-0005-0000-0000-00000F2F0000}"/>
    <cellStyle name="Column Heading 2 26 7" xfId="12046" xr:uid="{00000000-0005-0000-0000-0000102F0000}"/>
    <cellStyle name="Column Heading 2 26 8" xfId="12047" xr:uid="{00000000-0005-0000-0000-0000112F0000}"/>
    <cellStyle name="Column Heading 2 27" xfId="12048" xr:uid="{00000000-0005-0000-0000-0000122F0000}"/>
    <cellStyle name="Column Heading 2 27 2" xfId="12049" xr:uid="{00000000-0005-0000-0000-0000132F0000}"/>
    <cellStyle name="Column Heading 2 27 2 2" xfId="12050" xr:uid="{00000000-0005-0000-0000-0000142F0000}"/>
    <cellStyle name="Column Heading 2 27 2 3" xfId="12051" xr:uid="{00000000-0005-0000-0000-0000152F0000}"/>
    <cellStyle name="Column Heading 2 27 2 4" xfId="12052" xr:uid="{00000000-0005-0000-0000-0000162F0000}"/>
    <cellStyle name="Column Heading 2 27 2 5" xfId="12053" xr:uid="{00000000-0005-0000-0000-0000172F0000}"/>
    <cellStyle name="Column Heading 2 27 2 6" xfId="12054" xr:uid="{00000000-0005-0000-0000-0000182F0000}"/>
    <cellStyle name="Column Heading 2 27 3" xfId="12055" xr:uid="{00000000-0005-0000-0000-0000192F0000}"/>
    <cellStyle name="Column Heading 2 27 3 2" xfId="12056" xr:uid="{00000000-0005-0000-0000-00001A2F0000}"/>
    <cellStyle name="Column Heading 2 27 3 3" xfId="12057" xr:uid="{00000000-0005-0000-0000-00001B2F0000}"/>
    <cellStyle name="Column Heading 2 27 4" xfId="12058" xr:uid="{00000000-0005-0000-0000-00001C2F0000}"/>
    <cellStyle name="Column Heading 2 27 4 2" xfId="12059" xr:uid="{00000000-0005-0000-0000-00001D2F0000}"/>
    <cellStyle name="Column Heading 2 27 4 3" xfId="12060" xr:uid="{00000000-0005-0000-0000-00001E2F0000}"/>
    <cellStyle name="Column Heading 2 27 5" xfId="12061" xr:uid="{00000000-0005-0000-0000-00001F2F0000}"/>
    <cellStyle name="Column Heading 2 27 5 2" xfId="12062" xr:uid="{00000000-0005-0000-0000-0000202F0000}"/>
    <cellStyle name="Column Heading 2 27 5 3" xfId="12063" xr:uid="{00000000-0005-0000-0000-0000212F0000}"/>
    <cellStyle name="Column Heading 2 27 6" xfId="12064" xr:uid="{00000000-0005-0000-0000-0000222F0000}"/>
    <cellStyle name="Column Heading 2 27 6 2" xfId="12065" xr:uid="{00000000-0005-0000-0000-0000232F0000}"/>
    <cellStyle name="Column Heading 2 27 6 3" xfId="12066" xr:uid="{00000000-0005-0000-0000-0000242F0000}"/>
    <cellStyle name="Column Heading 2 27 7" xfId="12067" xr:uid="{00000000-0005-0000-0000-0000252F0000}"/>
    <cellStyle name="Column Heading 2 27 8" xfId="12068" xr:uid="{00000000-0005-0000-0000-0000262F0000}"/>
    <cellStyle name="Column Heading 2 28" xfId="12069" xr:uid="{00000000-0005-0000-0000-0000272F0000}"/>
    <cellStyle name="Column Heading 2 28 2" xfId="12070" xr:uid="{00000000-0005-0000-0000-0000282F0000}"/>
    <cellStyle name="Column Heading 2 28 2 2" xfId="12071" xr:uid="{00000000-0005-0000-0000-0000292F0000}"/>
    <cellStyle name="Column Heading 2 28 2 3" xfId="12072" xr:uid="{00000000-0005-0000-0000-00002A2F0000}"/>
    <cellStyle name="Column Heading 2 28 2 4" xfId="12073" xr:uid="{00000000-0005-0000-0000-00002B2F0000}"/>
    <cellStyle name="Column Heading 2 28 2 5" xfId="12074" xr:uid="{00000000-0005-0000-0000-00002C2F0000}"/>
    <cellStyle name="Column Heading 2 28 2 6" xfId="12075" xr:uid="{00000000-0005-0000-0000-00002D2F0000}"/>
    <cellStyle name="Column Heading 2 28 3" xfId="12076" xr:uid="{00000000-0005-0000-0000-00002E2F0000}"/>
    <cellStyle name="Column Heading 2 28 3 2" xfId="12077" xr:uid="{00000000-0005-0000-0000-00002F2F0000}"/>
    <cellStyle name="Column Heading 2 28 3 3" xfId="12078" xr:uid="{00000000-0005-0000-0000-0000302F0000}"/>
    <cellStyle name="Column Heading 2 28 4" xfId="12079" xr:uid="{00000000-0005-0000-0000-0000312F0000}"/>
    <cellStyle name="Column Heading 2 28 4 2" xfId="12080" xr:uid="{00000000-0005-0000-0000-0000322F0000}"/>
    <cellStyle name="Column Heading 2 28 4 3" xfId="12081" xr:uid="{00000000-0005-0000-0000-0000332F0000}"/>
    <cellStyle name="Column Heading 2 28 5" xfId="12082" xr:uid="{00000000-0005-0000-0000-0000342F0000}"/>
    <cellStyle name="Column Heading 2 28 5 2" xfId="12083" xr:uid="{00000000-0005-0000-0000-0000352F0000}"/>
    <cellStyle name="Column Heading 2 28 5 3" xfId="12084" xr:uid="{00000000-0005-0000-0000-0000362F0000}"/>
    <cellStyle name="Column Heading 2 28 6" xfId="12085" xr:uid="{00000000-0005-0000-0000-0000372F0000}"/>
    <cellStyle name="Column Heading 2 28 6 2" xfId="12086" xr:uid="{00000000-0005-0000-0000-0000382F0000}"/>
    <cellStyle name="Column Heading 2 28 6 3" xfId="12087" xr:uid="{00000000-0005-0000-0000-0000392F0000}"/>
    <cellStyle name="Column Heading 2 28 7" xfId="12088" xr:uid="{00000000-0005-0000-0000-00003A2F0000}"/>
    <cellStyle name="Column Heading 2 28 8" xfId="12089" xr:uid="{00000000-0005-0000-0000-00003B2F0000}"/>
    <cellStyle name="Column Heading 2 29" xfId="12090" xr:uid="{00000000-0005-0000-0000-00003C2F0000}"/>
    <cellStyle name="Column Heading 2 29 2" xfId="12091" xr:uid="{00000000-0005-0000-0000-00003D2F0000}"/>
    <cellStyle name="Column Heading 2 29 2 2" xfId="12092" xr:uid="{00000000-0005-0000-0000-00003E2F0000}"/>
    <cellStyle name="Column Heading 2 29 2 3" xfId="12093" xr:uid="{00000000-0005-0000-0000-00003F2F0000}"/>
    <cellStyle name="Column Heading 2 29 2 4" xfId="12094" xr:uid="{00000000-0005-0000-0000-0000402F0000}"/>
    <cellStyle name="Column Heading 2 29 2 5" xfId="12095" xr:uid="{00000000-0005-0000-0000-0000412F0000}"/>
    <cellStyle name="Column Heading 2 29 2 6" xfId="12096" xr:uid="{00000000-0005-0000-0000-0000422F0000}"/>
    <cellStyle name="Column Heading 2 29 3" xfId="12097" xr:uid="{00000000-0005-0000-0000-0000432F0000}"/>
    <cellStyle name="Column Heading 2 29 3 2" xfId="12098" xr:uid="{00000000-0005-0000-0000-0000442F0000}"/>
    <cellStyle name="Column Heading 2 29 3 3" xfId="12099" xr:uid="{00000000-0005-0000-0000-0000452F0000}"/>
    <cellStyle name="Column Heading 2 29 4" xfId="12100" xr:uid="{00000000-0005-0000-0000-0000462F0000}"/>
    <cellStyle name="Column Heading 2 29 4 2" xfId="12101" xr:uid="{00000000-0005-0000-0000-0000472F0000}"/>
    <cellStyle name="Column Heading 2 29 4 3" xfId="12102" xr:uid="{00000000-0005-0000-0000-0000482F0000}"/>
    <cellStyle name="Column Heading 2 29 5" xfId="12103" xr:uid="{00000000-0005-0000-0000-0000492F0000}"/>
    <cellStyle name="Column Heading 2 29 5 2" xfId="12104" xr:uid="{00000000-0005-0000-0000-00004A2F0000}"/>
    <cellStyle name="Column Heading 2 29 5 3" xfId="12105" xr:uid="{00000000-0005-0000-0000-00004B2F0000}"/>
    <cellStyle name="Column Heading 2 29 6" xfId="12106" xr:uid="{00000000-0005-0000-0000-00004C2F0000}"/>
    <cellStyle name="Column Heading 2 29 6 2" xfId="12107" xr:uid="{00000000-0005-0000-0000-00004D2F0000}"/>
    <cellStyle name="Column Heading 2 29 6 3" xfId="12108" xr:uid="{00000000-0005-0000-0000-00004E2F0000}"/>
    <cellStyle name="Column Heading 2 29 7" xfId="12109" xr:uid="{00000000-0005-0000-0000-00004F2F0000}"/>
    <cellStyle name="Column Heading 2 29 8" xfId="12110" xr:uid="{00000000-0005-0000-0000-0000502F0000}"/>
    <cellStyle name="Column Heading 2 3" xfId="12111" xr:uid="{00000000-0005-0000-0000-0000512F0000}"/>
    <cellStyle name="Column Heading 2 3 2" xfId="12112" xr:uid="{00000000-0005-0000-0000-0000522F0000}"/>
    <cellStyle name="Column Heading 2 3 2 2" xfId="12113" xr:uid="{00000000-0005-0000-0000-0000532F0000}"/>
    <cellStyle name="Column Heading 2 3 2 3" xfId="12114" xr:uid="{00000000-0005-0000-0000-0000542F0000}"/>
    <cellStyle name="Column Heading 2 3 2 4" xfId="12115" xr:uid="{00000000-0005-0000-0000-0000552F0000}"/>
    <cellStyle name="Column Heading 2 3 2 5" xfId="12116" xr:uid="{00000000-0005-0000-0000-0000562F0000}"/>
    <cellStyle name="Column Heading 2 3 2 6" xfId="12117" xr:uid="{00000000-0005-0000-0000-0000572F0000}"/>
    <cellStyle name="Column Heading 2 3 3" xfId="12118" xr:uid="{00000000-0005-0000-0000-0000582F0000}"/>
    <cellStyle name="Column Heading 2 3 3 2" xfId="12119" xr:uid="{00000000-0005-0000-0000-0000592F0000}"/>
    <cellStyle name="Column Heading 2 3 3 3" xfId="12120" xr:uid="{00000000-0005-0000-0000-00005A2F0000}"/>
    <cellStyle name="Column Heading 2 3 4" xfId="12121" xr:uid="{00000000-0005-0000-0000-00005B2F0000}"/>
    <cellStyle name="Column Heading 2 3 4 2" xfId="12122" xr:uid="{00000000-0005-0000-0000-00005C2F0000}"/>
    <cellStyle name="Column Heading 2 3 4 3" xfId="12123" xr:uid="{00000000-0005-0000-0000-00005D2F0000}"/>
    <cellStyle name="Column Heading 2 3 5" xfId="12124" xr:uid="{00000000-0005-0000-0000-00005E2F0000}"/>
    <cellStyle name="Column Heading 2 3 5 2" xfId="12125" xr:uid="{00000000-0005-0000-0000-00005F2F0000}"/>
    <cellStyle name="Column Heading 2 3 5 3" xfId="12126" xr:uid="{00000000-0005-0000-0000-0000602F0000}"/>
    <cellStyle name="Column Heading 2 3 6" xfId="12127" xr:uid="{00000000-0005-0000-0000-0000612F0000}"/>
    <cellStyle name="Column Heading 2 3 6 2" xfId="12128" xr:uid="{00000000-0005-0000-0000-0000622F0000}"/>
    <cellStyle name="Column Heading 2 3 6 3" xfId="12129" xr:uid="{00000000-0005-0000-0000-0000632F0000}"/>
    <cellStyle name="Column Heading 2 3 7" xfId="12130" xr:uid="{00000000-0005-0000-0000-0000642F0000}"/>
    <cellStyle name="Column Heading 2 3 8" xfId="12131" xr:uid="{00000000-0005-0000-0000-0000652F0000}"/>
    <cellStyle name="Column Heading 2 30" xfId="12132" xr:uid="{00000000-0005-0000-0000-0000662F0000}"/>
    <cellStyle name="Column Heading 2 30 2" xfId="12133" xr:uid="{00000000-0005-0000-0000-0000672F0000}"/>
    <cellStyle name="Column Heading 2 30 2 2" xfId="12134" xr:uid="{00000000-0005-0000-0000-0000682F0000}"/>
    <cellStyle name="Column Heading 2 30 2 3" xfId="12135" xr:uid="{00000000-0005-0000-0000-0000692F0000}"/>
    <cellStyle name="Column Heading 2 30 2 4" xfId="12136" xr:uid="{00000000-0005-0000-0000-00006A2F0000}"/>
    <cellStyle name="Column Heading 2 30 2 5" xfId="12137" xr:uid="{00000000-0005-0000-0000-00006B2F0000}"/>
    <cellStyle name="Column Heading 2 30 2 6" xfId="12138" xr:uid="{00000000-0005-0000-0000-00006C2F0000}"/>
    <cellStyle name="Column Heading 2 30 3" xfId="12139" xr:uid="{00000000-0005-0000-0000-00006D2F0000}"/>
    <cellStyle name="Column Heading 2 30 3 2" xfId="12140" xr:uid="{00000000-0005-0000-0000-00006E2F0000}"/>
    <cellStyle name="Column Heading 2 30 3 3" xfId="12141" xr:uid="{00000000-0005-0000-0000-00006F2F0000}"/>
    <cellStyle name="Column Heading 2 30 4" xfId="12142" xr:uid="{00000000-0005-0000-0000-0000702F0000}"/>
    <cellStyle name="Column Heading 2 30 4 2" xfId="12143" xr:uid="{00000000-0005-0000-0000-0000712F0000}"/>
    <cellStyle name="Column Heading 2 30 4 3" xfId="12144" xr:uid="{00000000-0005-0000-0000-0000722F0000}"/>
    <cellStyle name="Column Heading 2 30 5" xfId="12145" xr:uid="{00000000-0005-0000-0000-0000732F0000}"/>
    <cellStyle name="Column Heading 2 30 5 2" xfId="12146" xr:uid="{00000000-0005-0000-0000-0000742F0000}"/>
    <cellStyle name="Column Heading 2 30 5 3" xfId="12147" xr:uid="{00000000-0005-0000-0000-0000752F0000}"/>
    <cellStyle name="Column Heading 2 30 6" xfId="12148" xr:uid="{00000000-0005-0000-0000-0000762F0000}"/>
    <cellStyle name="Column Heading 2 30 6 2" xfId="12149" xr:uid="{00000000-0005-0000-0000-0000772F0000}"/>
    <cellStyle name="Column Heading 2 30 6 3" xfId="12150" xr:uid="{00000000-0005-0000-0000-0000782F0000}"/>
    <cellStyle name="Column Heading 2 30 7" xfId="12151" xr:uid="{00000000-0005-0000-0000-0000792F0000}"/>
    <cellStyle name="Column Heading 2 30 8" xfId="12152" xr:uid="{00000000-0005-0000-0000-00007A2F0000}"/>
    <cellStyle name="Column Heading 2 31" xfId="12153" xr:uid="{00000000-0005-0000-0000-00007B2F0000}"/>
    <cellStyle name="Column Heading 2 31 2" xfId="12154" xr:uid="{00000000-0005-0000-0000-00007C2F0000}"/>
    <cellStyle name="Column Heading 2 31 2 2" xfId="12155" xr:uid="{00000000-0005-0000-0000-00007D2F0000}"/>
    <cellStyle name="Column Heading 2 31 2 3" xfId="12156" xr:uid="{00000000-0005-0000-0000-00007E2F0000}"/>
    <cellStyle name="Column Heading 2 31 2 4" xfId="12157" xr:uid="{00000000-0005-0000-0000-00007F2F0000}"/>
    <cellStyle name="Column Heading 2 31 2 5" xfId="12158" xr:uid="{00000000-0005-0000-0000-0000802F0000}"/>
    <cellStyle name="Column Heading 2 31 2 6" xfId="12159" xr:uid="{00000000-0005-0000-0000-0000812F0000}"/>
    <cellStyle name="Column Heading 2 31 3" xfId="12160" xr:uid="{00000000-0005-0000-0000-0000822F0000}"/>
    <cellStyle name="Column Heading 2 31 3 2" xfId="12161" xr:uid="{00000000-0005-0000-0000-0000832F0000}"/>
    <cellStyle name="Column Heading 2 31 3 3" xfId="12162" xr:uid="{00000000-0005-0000-0000-0000842F0000}"/>
    <cellStyle name="Column Heading 2 31 4" xfId="12163" xr:uid="{00000000-0005-0000-0000-0000852F0000}"/>
    <cellStyle name="Column Heading 2 31 4 2" xfId="12164" xr:uid="{00000000-0005-0000-0000-0000862F0000}"/>
    <cellStyle name="Column Heading 2 31 4 3" xfId="12165" xr:uid="{00000000-0005-0000-0000-0000872F0000}"/>
    <cellStyle name="Column Heading 2 31 5" xfId="12166" xr:uid="{00000000-0005-0000-0000-0000882F0000}"/>
    <cellStyle name="Column Heading 2 31 5 2" xfId="12167" xr:uid="{00000000-0005-0000-0000-0000892F0000}"/>
    <cellStyle name="Column Heading 2 31 5 3" xfId="12168" xr:uid="{00000000-0005-0000-0000-00008A2F0000}"/>
    <cellStyle name="Column Heading 2 31 6" xfId="12169" xr:uid="{00000000-0005-0000-0000-00008B2F0000}"/>
    <cellStyle name="Column Heading 2 31 6 2" xfId="12170" xr:uid="{00000000-0005-0000-0000-00008C2F0000}"/>
    <cellStyle name="Column Heading 2 31 6 3" xfId="12171" xr:uid="{00000000-0005-0000-0000-00008D2F0000}"/>
    <cellStyle name="Column Heading 2 31 7" xfId="12172" xr:uid="{00000000-0005-0000-0000-00008E2F0000}"/>
    <cellStyle name="Column Heading 2 31 8" xfId="12173" xr:uid="{00000000-0005-0000-0000-00008F2F0000}"/>
    <cellStyle name="Column Heading 2 32" xfId="12174" xr:uid="{00000000-0005-0000-0000-0000902F0000}"/>
    <cellStyle name="Column Heading 2 32 2" xfId="12175" xr:uid="{00000000-0005-0000-0000-0000912F0000}"/>
    <cellStyle name="Column Heading 2 32 2 2" xfId="12176" xr:uid="{00000000-0005-0000-0000-0000922F0000}"/>
    <cellStyle name="Column Heading 2 32 2 3" xfId="12177" xr:uid="{00000000-0005-0000-0000-0000932F0000}"/>
    <cellStyle name="Column Heading 2 32 2 4" xfId="12178" xr:uid="{00000000-0005-0000-0000-0000942F0000}"/>
    <cellStyle name="Column Heading 2 32 2 5" xfId="12179" xr:uid="{00000000-0005-0000-0000-0000952F0000}"/>
    <cellStyle name="Column Heading 2 32 2 6" xfId="12180" xr:uid="{00000000-0005-0000-0000-0000962F0000}"/>
    <cellStyle name="Column Heading 2 32 3" xfId="12181" xr:uid="{00000000-0005-0000-0000-0000972F0000}"/>
    <cellStyle name="Column Heading 2 32 3 2" xfId="12182" xr:uid="{00000000-0005-0000-0000-0000982F0000}"/>
    <cellStyle name="Column Heading 2 32 3 3" xfId="12183" xr:uid="{00000000-0005-0000-0000-0000992F0000}"/>
    <cellStyle name="Column Heading 2 32 4" xfId="12184" xr:uid="{00000000-0005-0000-0000-00009A2F0000}"/>
    <cellStyle name="Column Heading 2 32 4 2" xfId="12185" xr:uid="{00000000-0005-0000-0000-00009B2F0000}"/>
    <cellStyle name="Column Heading 2 32 4 3" xfId="12186" xr:uid="{00000000-0005-0000-0000-00009C2F0000}"/>
    <cellStyle name="Column Heading 2 32 5" xfId="12187" xr:uid="{00000000-0005-0000-0000-00009D2F0000}"/>
    <cellStyle name="Column Heading 2 32 5 2" xfId="12188" xr:uid="{00000000-0005-0000-0000-00009E2F0000}"/>
    <cellStyle name="Column Heading 2 32 5 3" xfId="12189" xr:uid="{00000000-0005-0000-0000-00009F2F0000}"/>
    <cellStyle name="Column Heading 2 32 6" xfId="12190" xr:uid="{00000000-0005-0000-0000-0000A02F0000}"/>
    <cellStyle name="Column Heading 2 32 6 2" xfId="12191" xr:uid="{00000000-0005-0000-0000-0000A12F0000}"/>
    <cellStyle name="Column Heading 2 32 6 3" xfId="12192" xr:uid="{00000000-0005-0000-0000-0000A22F0000}"/>
    <cellStyle name="Column Heading 2 32 7" xfId="12193" xr:uid="{00000000-0005-0000-0000-0000A32F0000}"/>
    <cellStyle name="Column Heading 2 32 8" xfId="12194" xr:uid="{00000000-0005-0000-0000-0000A42F0000}"/>
    <cellStyle name="Column Heading 2 33" xfId="12195" xr:uid="{00000000-0005-0000-0000-0000A52F0000}"/>
    <cellStyle name="Column Heading 2 33 2" xfId="12196" xr:uid="{00000000-0005-0000-0000-0000A62F0000}"/>
    <cellStyle name="Column Heading 2 33 2 2" xfId="12197" xr:uid="{00000000-0005-0000-0000-0000A72F0000}"/>
    <cellStyle name="Column Heading 2 33 2 3" xfId="12198" xr:uid="{00000000-0005-0000-0000-0000A82F0000}"/>
    <cellStyle name="Column Heading 2 33 2 4" xfId="12199" xr:uid="{00000000-0005-0000-0000-0000A92F0000}"/>
    <cellStyle name="Column Heading 2 33 2 5" xfId="12200" xr:uid="{00000000-0005-0000-0000-0000AA2F0000}"/>
    <cellStyle name="Column Heading 2 33 2 6" xfId="12201" xr:uid="{00000000-0005-0000-0000-0000AB2F0000}"/>
    <cellStyle name="Column Heading 2 33 3" xfId="12202" xr:uid="{00000000-0005-0000-0000-0000AC2F0000}"/>
    <cellStyle name="Column Heading 2 33 3 2" xfId="12203" xr:uid="{00000000-0005-0000-0000-0000AD2F0000}"/>
    <cellStyle name="Column Heading 2 33 3 3" xfId="12204" xr:uid="{00000000-0005-0000-0000-0000AE2F0000}"/>
    <cellStyle name="Column Heading 2 33 4" xfId="12205" xr:uid="{00000000-0005-0000-0000-0000AF2F0000}"/>
    <cellStyle name="Column Heading 2 33 4 2" xfId="12206" xr:uid="{00000000-0005-0000-0000-0000B02F0000}"/>
    <cellStyle name="Column Heading 2 33 4 3" xfId="12207" xr:uid="{00000000-0005-0000-0000-0000B12F0000}"/>
    <cellStyle name="Column Heading 2 33 5" xfId="12208" xr:uid="{00000000-0005-0000-0000-0000B22F0000}"/>
    <cellStyle name="Column Heading 2 33 5 2" xfId="12209" xr:uid="{00000000-0005-0000-0000-0000B32F0000}"/>
    <cellStyle name="Column Heading 2 33 5 3" xfId="12210" xr:uid="{00000000-0005-0000-0000-0000B42F0000}"/>
    <cellStyle name="Column Heading 2 33 6" xfId="12211" xr:uid="{00000000-0005-0000-0000-0000B52F0000}"/>
    <cellStyle name="Column Heading 2 33 6 2" xfId="12212" xr:uid="{00000000-0005-0000-0000-0000B62F0000}"/>
    <cellStyle name="Column Heading 2 33 6 3" xfId="12213" xr:uid="{00000000-0005-0000-0000-0000B72F0000}"/>
    <cellStyle name="Column Heading 2 33 7" xfId="12214" xr:uid="{00000000-0005-0000-0000-0000B82F0000}"/>
    <cellStyle name="Column Heading 2 33 8" xfId="12215" xr:uid="{00000000-0005-0000-0000-0000B92F0000}"/>
    <cellStyle name="Column Heading 2 34" xfId="12216" xr:uid="{00000000-0005-0000-0000-0000BA2F0000}"/>
    <cellStyle name="Column Heading 2 34 2" xfId="12217" xr:uid="{00000000-0005-0000-0000-0000BB2F0000}"/>
    <cellStyle name="Column Heading 2 34 2 2" xfId="12218" xr:uid="{00000000-0005-0000-0000-0000BC2F0000}"/>
    <cellStyle name="Column Heading 2 34 2 3" xfId="12219" xr:uid="{00000000-0005-0000-0000-0000BD2F0000}"/>
    <cellStyle name="Column Heading 2 34 2 4" xfId="12220" xr:uid="{00000000-0005-0000-0000-0000BE2F0000}"/>
    <cellStyle name="Column Heading 2 34 2 5" xfId="12221" xr:uid="{00000000-0005-0000-0000-0000BF2F0000}"/>
    <cellStyle name="Column Heading 2 34 2 6" xfId="12222" xr:uid="{00000000-0005-0000-0000-0000C02F0000}"/>
    <cellStyle name="Column Heading 2 34 3" xfId="12223" xr:uid="{00000000-0005-0000-0000-0000C12F0000}"/>
    <cellStyle name="Column Heading 2 34 3 2" xfId="12224" xr:uid="{00000000-0005-0000-0000-0000C22F0000}"/>
    <cellStyle name="Column Heading 2 34 3 3" xfId="12225" xr:uid="{00000000-0005-0000-0000-0000C32F0000}"/>
    <cellStyle name="Column Heading 2 34 4" xfId="12226" xr:uid="{00000000-0005-0000-0000-0000C42F0000}"/>
    <cellStyle name="Column Heading 2 34 4 2" xfId="12227" xr:uid="{00000000-0005-0000-0000-0000C52F0000}"/>
    <cellStyle name="Column Heading 2 34 4 3" xfId="12228" xr:uid="{00000000-0005-0000-0000-0000C62F0000}"/>
    <cellStyle name="Column Heading 2 34 5" xfId="12229" xr:uid="{00000000-0005-0000-0000-0000C72F0000}"/>
    <cellStyle name="Column Heading 2 34 5 2" xfId="12230" xr:uid="{00000000-0005-0000-0000-0000C82F0000}"/>
    <cellStyle name="Column Heading 2 34 5 3" xfId="12231" xr:uid="{00000000-0005-0000-0000-0000C92F0000}"/>
    <cellStyle name="Column Heading 2 34 6" xfId="12232" xr:uid="{00000000-0005-0000-0000-0000CA2F0000}"/>
    <cellStyle name="Column Heading 2 34 6 2" xfId="12233" xr:uid="{00000000-0005-0000-0000-0000CB2F0000}"/>
    <cellStyle name="Column Heading 2 34 6 3" xfId="12234" xr:uid="{00000000-0005-0000-0000-0000CC2F0000}"/>
    <cellStyle name="Column Heading 2 34 7" xfId="12235" xr:uid="{00000000-0005-0000-0000-0000CD2F0000}"/>
    <cellStyle name="Column Heading 2 34 8" xfId="12236" xr:uid="{00000000-0005-0000-0000-0000CE2F0000}"/>
    <cellStyle name="Column Heading 2 35" xfId="12237" xr:uid="{00000000-0005-0000-0000-0000CF2F0000}"/>
    <cellStyle name="Column Heading 2 35 2" xfId="12238" xr:uid="{00000000-0005-0000-0000-0000D02F0000}"/>
    <cellStyle name="Column Heading 2 35 2 2" xfId="12239" xr:uid="{00000000-0005-0000-0000-0000D12F0000}"/>
    <cellStyle name="Column Heading 2 35 2 3" xfId="12240" xr:uid="{00000000-0005-0000-0000-0000D22F0000}"/>
    <cellStyle name="Column Heading 2 35 2 4" xfId="12241" xr:uid="{00000000-0005-0000-0000-0000D32F0000}"/>
    <cellStyle name="Column Heading 2 35 2 5" xfId="12242" xr:uid="{00000000-0005-0000-0000-0000D42F0000}"/>
    <cellStyle name="Column Heading 2 35 2 6" xfId="12243" xr:uid="{00000000-0005-0000-0000-0000D52F0000}"/>
    <cellStyle name="Column Heading 2 35 3" xfId="12244" xr:uid="{00000000-0005-0000-0000-0000D62F0000}"/>
    <cellStyle name="Column Heading 2 35 3 2" xfId="12245" xr:uid="{00000000-0005-0000-0000-0000D72F0000}"/>
    <cellStyle name="Column Heading 2 35 3 3" xfId="12246" xr:uid="{00000000-0005-0000-0000-0000D82F0000}"/>
    <cellStyle name="Column Heading 2 35 4" xfId="12247" xr:uid="{00000000-0005-0000-0000-0000D92F0000}"/>
    <cellStyle name="Column Heading 2 35 4 2" xfId="12248" xr:uid="{00000000-0005-0000-0000-0000DA2F0000}"/>
    <cellStyle name="Column Heading 2 35 4 3" xfId="12249" xr:uid="{00000000-0005-0000-0000-0000DB2F0000}"/>
    <cellStyle name="Column Heading 2 35 5" xfId="12250" xr:uid="{00000000-0005-0000-0000-0000DC2F0000}"/>
    <cellStyle name="Column Heading 2 35 5 2" xfId="12251" xr:uid="{00000000-0005-0000-0000-0000DD2F0000}"/>
    <cellStyle name="Column Heading 2 35 5 3" xfId="12252" xr:uid="{00000000-0005-0000-0000-0000DE2F0000}"/>
    <cellStyle name="Column Heading 2 35 6" xfId="12253" xr:uid="{00000000-0005-0000-0000-0000DF2F0000}"/>
    <cellStyle name="Column Heading 2 35 6 2" xfId="12254" xr:uid="{00000000-0005-0000-0000-0000E02F0000}"/>
    <cellStyle name="Column Heading 2 35 6 3" xfId="12255" xr:uid="{00000000-0005-0000-0000-0000E12F0000}"/>
    <cellStyle name="Column Heading 2 35 7" xfId="12256" xr:uid="{00000000-0005-0000-0000-0000E22F0000}"/>
    <cellStyle name="Column Heading 2 35 8" xfId="12257" xr:uid="{00000000-0005-0000-0000-0000E32F0000}"/>
    <cellStyle name="Column Heading 2 36" xfId="12258" xr:uid="{00000000-0005-0000-0000-0000E42F0000}"/>
    <cellStyle name="Column Heading 2 36 2" xfId="12259" xr:uid="{00000000-0005-0000-0000-0000E52F0000}"/>
    <cellStyle name="Column Heading 2 36 3" xfId="12260" xr:uid="{00000000-0005-0000-0000-0000E62F0000}"/>
    <cellStyle name="Column Heading 2 36 4" xfId="12261" xr:uid="{00000000-0005-0000-0000-0000E72F0000}"/>
    <cellStyle name="Column Heading 2 36 5" xfId="12262" xr:uid="{00000000-0005-0000-0000-0000E82F0000}"/>
    <cellStyle name="Column Heading 2 36 6" xfId="12263" xr:uid="{00000000-0005-0000-0000-0000E92F0000}"/>
    <cellStyle name="Column Heading 2 37" xfId="12264" xr:uid="{00000000-0005-0000-0000-0000EA2F0000}"/>
    <cellStyle name="Column Heading 2 37 2" xfId="12265" xr:uid="{00000000-0005-0000-0000-0000EB2F0000}"/>
    <cellStyle name="Column Heading 2 37 3" xfId="12266" xr:uid="{00000000-0005-0000-0000-0000EC2F0000}"/>
    <cellStyle name="Column Heading 2 38" xfId="12267" xr:uid="{00000000-0005-0000-0000-0000ED2F0000}"/>
    <cellStyle name="Column Heading 2 38 2" xfId="12268" xr:uid="{00000000-0005-0000-0000-0000EE2F0000}"/>
    <cellStyle name="Column Heading 2 38 3" xfId="12269" xr:uid="{00000000-0005-0000-0000-0000EF2F0000}"/>
    <cellStyle name="Column Heading 2 39" xfId="12270" xr:uid="{00000000-0005-0000-0000-0000F02F0000}"/>
    <cellStyle name="Column Heading 2 39 2" xfId="12271" xr:uid="{00000000-0005-0000-0000-0000F12F0000}"/>
    <cellStyle name="Column Heading 2 39 3" xfId="12272" xr:uid="{00000000-0005-0000-0000-0000F22F0000}"/>
    <cellStyle name="Column Heading 2 4" xfId="12273" xr:uid="{00000000-0005-0000-0000-0000F32F0000}"/>
    <cellStyle name="Column Heading 2 4 2" xfId="12274" xr:uid="{00000000-0005-0000-0000-0000F42F0000}"/>
    <cellStyle name="Column Heading 2 4 2 2" xfId="12275" xr:uid="{00000000-0005-0000-0000-0000F52F0000}"/>
    <cellStyle name="Column Heading 2 4 2 3" xfId="12276" xr:uid="{00000000-0005-0000-0000-0000F62F0000}"/>
    <cellStyle name="Column Heading 2 4 2 4" xfId="12277" xr:uid="{00000000-0005-0000-0000-0000F72F0000}"/>
    <cellStyle name="Column Heading 2 4 2 5" xfId="12278" xr:uid="{00000000-0005-0000-0000-0000F82F0000}"/>
    <cellStyle name="Column Heading 2 4 2 6" xfId="12279" xr:uid="{00000000-0005-0000-0000-0000F92F0000}"/>
    <cellStyle name="Column Heading 2 4 3" xfId="12280" xr:uid="{00000000-0005-0000-0000-0000FA2F0000}"/>
    <cellStyle name="Column Heading 2 4 3 2" xfId="12281" xr:uid="{00000000-0005-0000-0000-0000FB2F0000}"/>
    <cellStyle name="Column Heading 2 4 3 3" xfId="12282" xr:uid="{00000000-0005-0000-0000-0000FC2F0000}"/>
    <cellStyle name="Column Heading 2 4 4" xfId="12283" xr:uid="{00000000-0005-0000-0000-0000FD2F0000}"/>
    <cellStyle name="Column Heading 2 4 4 2" xfId="12284" xr:uid="{00000000-0005-0000-0000-0000FE2F0000}"/>
    <cellStyle name="Column Heading 2 4 4 3" xfId="12285" xr:uid="{00000000-0005-0000-0000-0000FF2F0000}"/>
    <cellStyle name="Column Heading 2 4 5" xfId="12286" xr:uid="{00000000-0005-0000-0000-000000300000}"/>
    <cellStyle name="Column Heading 2 4 5 2" xfId="12287" xr:uid="{00000000-0005-0000-0000-000001300000}"/>
    <cellStyle name="Column Heading 2 4 5 3" xfId="12288" xr:uid="{00000000-0005-0000-0000-000002300000}"/>
    <cellStyle name="Column Heading 2 4 6" xfId="12289" xr:uid="{00000000-0005-0000-0000-000003300000}"/>
    <cellStyle name="Column Heading 2 4 6 2" xfId="12290" xr:uid="{00000000-0005-0000-0000-000004300000}"/>
    <cellStyle name="Column Heading 2 4 6 3" xfId="12291" xr:uid="{00000000-0005-0000-0000-000005300000}"/>
    <cellStyle name="Column Heading 2 4 7" xfId="12292" xr:uid="{00000000-0005-0000-0000-000006300000}"/>
    <cellStyle name="Column Heading 2 4 8" xfId="12293" xr:uid="{00000000-0005-0000-0000-000007300000}"/>
    <cellStyle name="Column Heading 2 40" xfId="12294" xr:uid="{00000000-0005-0000-0000-000008300000}"/>
    <cellStyle name="Column Heading 2 40 2" xfId="12295" xr:uid="{00000000-0005-0000-0000-000009300000}"/>
    <cellStyle name="Column Heading 2 40 3" xfId="12296" xr:uid="{00000000-0005-0000-0000-00000A300000}"/>
    <cellStyle name="Column Heading 2 41" xfId="12297" xr:uid="{00000000-0005-0000-0000-00000B300000}"/>
    <cellStyle name="Column Heading 2 42" xfId="12298" xr:uid="{00000000-0005-0000-0000-00000C300000}"/>
    <cellStyle name="Column Heading 2 5" xfId="12299" xr:uid="{00000000-0005-0000-0000-00000D300000}"/>
    <cellStyle name="Column Heading 2 5 2" xfId="12300" xr:uid="{00000000-0005-0000-0000-00000E300000}"/>
    <cellStyle name="Column Heading 2 5 2 2" xfId="12301" xr:uid="{00000000-0005-0000-0000-00000F300000}"/>
    <cellStyle name="Column Heading 2 5 2 3" xfId="12302" xr:uid="{00000000-0005-0000-0000-000010300000}"/>
    <cellStyle name="Column Heading 2 5 2 4" xfId="12303" xr:uid="{00000000-0005-0000-0000-000011300000}"/>
    <cellStyle name="Column Heading 2 5 2 5" xfId="12304" xr:uid="{00000000-0005-0000-0000-000012300000}"/>
    <cellStyle name="Column Heading 2 5 2 6" xfId="12305" xr:uid="{00000000-0005-0000-0000-000013300000}"/>
    <cellStyle name="Column Heading 2 5 3" xfId="12306" xr:uid="{00000000-0005-0000-0000-000014300000}"/>
    <cellStyle name="Column Heading 2 5 3 2" xfId="12307" xr:uid="{00000000-0005-0000-0000-000015300000}"/>
    <cellStyle name="Column Heading 2 5 3 3" xfId="12308" xr:uid="{00000000-0005-0000-0000-000016300000}"/>
    <cellStyle name="Column Heading 2 5 4" xfId="12309" xr:uid="{00000000-0005-0000-0000-000017300000}"/>
    <cellStyle name="Column Heading 2 5 4 2" xfId="12310" xr:uid="{00000000-0005-0000-0000-000018300000}"/>
    <cellStyle name="Column Heading 2 5 4 3" xfId="12311" xr:uid="{00000000-0005-0000-0000-000019300000}"/>
    <cellStyle name="Column Heading 2 5 5" xfId="12312" xr:uid="{00000000-0005-0000-0000-00001A300000}"/>
    <cellStyle name="Column Heading 2 5 5 2" xfId="12313" xr:uid="{00000000-0005-0000-0000-00001B300000}"/>
    <cellStyle name="Column Heading 2 5 5 3" xfId="12314" xr:uid="{00000000-0005-0000-0000-00001C300000}"/>
    <cellStyle name="Column Heading 2 5 6" xfId="12315" xr:uid="{00000000-0005-0000-0000-00001D300000}"/>
    <cellStyle name="Column Heading 2 5 6 2" xfId="12316" xr:uid="{00000000-0005-0000-0000-00001E300000}"/>
    <cellStyle name="Column Heading 2 5 6 3" xfId="12317" xr:uid="{00000000-0005-0000-0000-00001F300000}"/>
    <cellStyle name="Column Heading 2 5 7" xfId="12318" xr:uid="{00000000-0005-0000-0000-000020300000}"/>
    <cellStyle name="Column Heading 2 5 8" xfId="12319" xr:uid="{00000000-0005-0000-0000-000021300000}"/>
    <cellStyle name="Column Heading 2 6" xfId="12320" xr:uid="{00000000-0005-0000-0000-000022300000}"/>
    <cellStyle name="Column Heading 2 6 2" xfId="12321" xr:uid="{00000000-0005-0000-0000-000023300000}"/>
    <cellStyle name="Column Heading 2 6 2 2" xfId="12322" xr:uid="{00000000-0005-0000-0000-000024300000}"/>
    <cellStyle name="Column Heading 2 6 2 3" xfId="12323" xr:uid="{00000000-0005-0000-0000-000025300000}"/>
    <cellStyle name="Column Heading 2 6 2 4" xfId="12324" xr:uid="{00000000-0005-0000-0000-000026300000}"/>
    <cellStyle name="Column Heading 2 6 2 5" xfId="12325" xr:uid="{00000000-0005-0000-0000-000027300000}"/>
    <cellStyle name="Column Heading 2 6 2 6" xfId="12326" xr:uid="{00000000-0005-0000-0000-000028300000}"/>
    <cellStyle name="Column Heading 2 6 3" xfId="12327" xr:uid="{00000000-0005-0000-0000-000029300000}"/>
    <cellStyle name="Column Heading 2 6 3 2" xfId="12328" xr:uid="{00000000-0005-0000-0000-00002A300000}"/>
    <cellStyle name="Column Heading 2 6 3 3" xfId="12329" xr:uid="{00000000-0005-0000-0000-00002B300000}"/>
    <cellStyle name="Column Heading 2 6 4" xfId="12330" xr:uid="{00000000-0005-0000-0000-00002C300000}"/>
    <cellStyle name="Column Heading 2 6 4 2" xfId="12331" xr:uid="{00000000-0005-0000-0000-00002D300000}"/>
    <cellStyle name="Column Heading 2 6 4 3" xfId="12332" xr:uid="{00000000-0005-0000-0000-00002E300000}"/>
    <cellStyle name="Column Heading 2 6 5" xfId="12333" xr:uid="{00000000-0005-0000-0000-00002F300000}"/>
    <cellStyle name="Column Heading 2 6 5 2" xfId="12334" xr:uid="{00000000-0005-0000-0000-000030300000}"/>
    <cellStyle name="Column Heading 2 6 5 3" xfId="12335" xr:uid="{00000000-0005-0000-0000-000031300000}"/>
    <cellStyle name="Column Heading 2 6 6" xfId="12336" xr:uid="{00000000-0005-0000-0000-000032300000}"/>
    <cellStyle name="Column Heading 2 6 6 2" xfId="12337" xr:uid="{00000000-0005-0000-0000-000033300000}"/>
    <cellStyle name="Column Heading 2 6 6 3" xfId="12338" xr:uid="{00000000-0005-0000-0000-000034300000}"/>
    <cellStyle name="Column Heading 2 6 7" xfId="12339" xr:uid="{00000000-0005-0000-0000-000035300000}"/>
    <cellStyle name="Column Heading 2 6 8" xfId="12340" xr:uid="{00000000-0005-0000-0000-000036300000}"/>
    <cellStyle name="Column Heading 2 7" xfId="12341" xr:uid="{00000000-0005-0000-0000-000037300000}"/>
    <cellStyle name="Column Heading 2 7 2" xfId="12342" xr:uid="{00000000-0005-0000-0000-000038300000}"/>
    <cellStyle name="Column Heading 2 7 2 2" xfId="12343" xr:uid="{00000000-0005-0000-0000-000039300000}"/>
    <cellStyle name="Column Heading 2 7 2 3" xfId="12344" xr:uid="{00000000-0005-0000-0000-00003A300000}"/>
    <cellStyle name="Column Heading 2 7 2 4" xfId="12345" xr:uid="{00000000-0005-0000-0000-00003B300000}"/>
    <cellStyle name="Column Heading 2 7 2 5" xfId="12346" xr:uid="{00000000-0005-0000-0000-00003C300000}"/>
    <cellStyle name="Column Heading 2 7 2 6" xfId="12347" xr:uid="{00000000-0005-0000-0000-00003D300000}"/>
    <cellStyle name="Column Heading 2 7 3" xfId="12348" xr:uid="{00000000-0005-0000-0000-00003E300000}"/>
    <cellStyle name="Column Heading 2 7 3 2" xfId="12349" xr:uid="{00000000-0005-0000-0000-00003F300000}"/>
    <cellStyle name="Column Heading 2 7 3 3" xfId="12350" xr:uid="{00000000-0005-0000-0000-000040300000}"/>
    <cellStyle name="Column Heading 2 7 4" xfId="12351" xr:uid="{00000000-0005-0000-0000-000041300000}"/>
    <cellStyle name="Column Heading 2 7 4 2" xfId="12352" xr:uid="{00000000-0005-0000-0000-000042300000}"/>
    <cellStyle name="Column Heading 2 7 4 3" xfId="12353" xr:uid="{00000000-0005-0000-0000-000043300000}"/>
    <cellStyle name="Column Heading 2 7 5" xfId="12354" xr:uid="{00000000-0005-0000-0000-000044300000}"/>
    <cellStyle name="Column Heading 2 7 5 2" xfId="12355" xr:uid="{00000000-0005-0000-0000-000045300000}"/>
    <cellStyle name="Column Heading 2 7 5 3" xfId="12356" xr:uid="{00000000-0005-0000-0000-000046300000}"/>
    <cellStyle name="Column Heading 2 7 6" xfId="12357" xr:uid="{00000000-0005-0000-0000-000047300000}"/>
    <cellStyle name="Column Heading 2 7 6 2" xfId="12358" xr:uid="{00000000-0005-0000-0000-000048300000}"/>
    <cellStyle name="Column Heading 2 7 6 3" xfId="12359" xr:uid="{00000000-0005-0000-0000-000049300000}"/>
    <cellStyle name="Column Heading 2 7 7" xfId="12360" xr:uid="{00000000-0005-0000-0000-00004A300000}"/>
    <cellStyle name="Column Heading 2 7 8" xfId="12361" xr:uid="{00000000-0005-0000-0000-00004B300000}"/>
    <cellStyle name="Column Heading 2 8" xfId="12362" xr:uid="{00000000-0005-0000-0000-00004C300000}"/>
    <cellStyle name="Column Heading 2 8 2" xfId="12363" xr:uid="{00000000-0005-0000-0000-00004D300000}"/>
    <cellStyle name="Column Heading 2 8 2 2" xfId="12364" xr:uid="{00000000-0005-0000-0000-00004E300000}"/>
    <cellStyle name="Column Heading 2 8 2 3" xfId="12365" xr:uid="{00000000-0005-0000-0000-00004F300000}"/>
    <cellStyle name="Column Heading 2 8 2 4" xfId="12366" xr:uid="{00000000-0005-0000-0000-000050300000}"/>
    <cellStyle name="Column Heading 2 8 2 5" xfId="12367" xr:uid="{00000000-0005-0000-0000-000051300000}"/>
    <cellStyle name="Column Heading 2 8 2 6" xfId="12368" xr:uid="{00000000-0005-0000-0000-000052300000}"/>
    <cellStyle name="Column Heading 2 8 3" xfId="12369" xr:uid="{00000000-0005-0000-0000-000053300000}"/>
    <cellStyle name="Column Heading 2 8 3 2" xfId="12370" xr:uid="{00000000-0005-0000-0000-000054300000}"/>
    <cellStyle name="Column Heading 2 8 3 3" xfId="12371" xr:uid="{00000000-0005-0000-0000-000055300000}"/>
    <cellStyle name="Column Heading 2 8 4" xfId="12372" xr:uid="{00000000-0005-0000-0000-000056300000}"/>
    <cellStyle name="Column Heading 2 8 4 2" xfId="12373" xr:uid="{00000000-0005-0000-0000-000057300000}"/>
    <cellStyle name="Column Heading 2 8 4 3" xfId="12374" xr:uid="{00000000-0005-0000-0000-000058300000}"/>
    <cellStyle name="Column Heading 2 8 5" xfId="12375" xr:uid="{00000000-0005-0000-0000-000059300000}"/>
    <cellStyle name="Column Heading 2 8 5 2" xfId="12376" xr:uid="{00000000-0005-0000-0000-00005A300000}"/>
    <cellStyle name="Column Heading 2 8 5 3" xfId="12377" xr:uid="{00000000-0005-0000-0000-00005B300000}"/>
    <cellStyle name="Column Heading 2 8 6" xfId="12378" xr:uid="{00000000-0005-0000-0000-00005C300000}"/>
    <cellStyle name="Column Heading 2 8 6 2" xfId="12379" xr:uid="{00000000-0005-0000-0000-00005D300000}"/>
    <cellStyle name="Column Heading 2 8 6 3" xfId="12380" xr:uid="{00000000-0005-0000-0000-00005E300000}"/>
    <cellStyle name="Column Heading 2 8 7" xfId="12381" xr:uid="{00000000-0005-0000-0000-00005F300000}"/>
    <cellStyle name="Column Heading 2 8 8" xfId="12382" xr:uid="{00000000-0005-0000-0000-000060300000}"/>
    <cellStyle name="Column Heading 2 9" xfId="12383" xr:uid="{00000000-0005-0000-0000-000061300000}"/>
    <cellStyle name="Column Heading 2 9 2" xfId="12384" xr:uid="{00000000-0005-0000-0000-000062300000}"/>
    <cellStyle name="Column Heading 2 9 2 2" xfId="12385" xr:uid="{00000000-0005-0000-0000-000063300000}"/>
    <cellStyle name="Column Heading 2 9 2 3" xfId="12386" xr:uid="{00000000-0005-0000-0000-000064300000}"/>
    <cellStyle name="Column Heading 2 9 2 4" xfId="12387" xr:uid="{00000000-0005-0000-0000-000065300000}"/>
    <cellStyle name="Column Heading 2 9 2 5" xfId="12388" xr:uid="{00000000-0005-0000-0000-000066300000}"/>
    <cellStyle name="Column Heading 2 9 2 6" xfId="12389" xr:uid="{00000000-0005-0000-0000-000067300000}"/>
    <cellStyle name="Column Heading 2 9 3" xfId="12390" xr:uid="{00000000-0005-0000-0000-000068300000}"/>
    <cellStyle name="Column Heading 2 9 3 2" xfId="12391" xr:uid="{00000000-0005-0000-0000-000069300000}"/>
    <cellStyle name="Column Heading 2 9 3 3" xfId="12392" xr:uid="{00000000-0005-0000-0000-00006A300000}"/>
    <cellStyle name="Column Heading 2 9 4" xfId="12393" xr:uid="{00000000-0005-0000-0000-00006B300000}"/>
    <cellStyle name="Column Heading 2 9 4 2" xfId="12394" xr:uid="{00000000-0005-0000-0000-00006C300000}"/>
    <cellStyle name="Column Heading 2 9 4 3" xfId="12395" xr:uid="{00000000-0005-0000-0000-00006D300000}"/>
    <cellStyle name="Column Heading 2 9 5" xfId="12396" xr:uid="{00000000-0005-0000-0000-00006E300000}"/>
    <cellStyle name="Column Heading 2 9 5 2" xfId="12397" xr:uid="{00000000-0005-0000-0000-00006F300000}"/>
    <cellStyle name="Column Heading 2 9 5 3" xfId="12398" xr:uid="{00000000-0005-0000-0000-000070300000}"/>
    <cellStyle name="Column Heading 2 9 6" xfId="12399" xr:uid="{00000000-0005-0000-0000-000071300000}"/>
    <cellStyle name="Column Heading 2 9 6 2" xfId="12400" xr:uid="{00000000-0005-0000-0000-000072300000}"/>
    <cellStyle name="Column Heading 2 9 6 3" xfId="12401" xr:uid="{00000000-0005-0000-0000-000073300000}"/>
    <cellStyle name="Column Heading 2 9 7" xfId="12402" xr:uid="{00000000-0005-0000-0000-000074300000}"/>
    <cellStyle name="Column Heading 2 9 8" xfId="12403" xr:uid="{00000000-0005-0000-0000-000075300000}"/>
    <cellStyle name="Column Heading 3" xfId="12404" xr:uid="{00000000-0005-0000-0000-000076300000}"/>
    <cellStyle name="Column Heading 3 10" xfId="12405" xr:uid="{00000000-0005-0000-0000-000077300000}"/>
    <cellStyle name="Column Heading 3 10 2" xfId="12406" xr:uid="{00000000-0005-0000-0000-000078300000}"/>
    <cellStyle name="Column Heading 3 10 2 2" xfId="12407" xr:uid="{00000000-0005-0000-0000-000079300000}"/>
    <cellStyle name="Column Heading 3 10 2 3" xfId="12408" xr:uid="{00000000-0005-0000-0000-00007A300000}"/>
    <cellStyle name="Column Heading 3 10 2 4" xfId="12409" xr:uid="{00000000-0005-0000-0000-00007B300000}"/>
    <cellStyle name="Column Heading 3 10 2 5" xfId="12410" xr:uid="{00000000-0005-0000-0000-00007C300000}"/>
    <cellStyle name="Column Heading 3 10 2 6" xfId="12411" xr:uid="{00000000-0005-0000-0000-00007D300000}"/>
    <cellStyle name="Column Heading 3 10 3" xfId="12412" xr:uid="{00000000-0005-0000-0000-00007E300000}"/>
    <cellStyle name="Column Heading 3 10 3 2" xfId="12413" xr:uid="{00000000-0005-0000-0000-00007F300000}"/>
    <cellStyle name="Column Heading 3 10 3 3" xfId="12414" xr:uid="{00000000-0005-0000-0000-000080300000}"/>
    <cellStyle name="Column Heading 3 10 4" xfId="12415" xr:uid="{00000000-0005-0000-0000-000081300000}"/>
    <cellStyle name="Column Heading 3 10 4 2" xfId="12416" xr:uid="{00000000-0005-0000-0000-000082300000}"/>
    <cellStyle name="Column Heading 3 10 4 3" xfId="12417" xr:uid="{00000000-0005-0000-0000-000083300000}"/>
    <cellStyle name="Column Heading 3 10 5" xfId="12418" xr:uid="{00000000-0005-0000-0000-000084300000}"/>
    <cellStyle name="Column Heading 3 10 5 2" xfId="12419" xr:uid="{00000000-0005-0000-0000-000085300000}"/>
    <cellStyle name="Column Heading 3 10 5 3" xfId="12420" xr:uid="{00000000-0005-0000-0000-000086300000}"/>
    <cellStyle name="Column Heading 3 10 6" xfId="12421" xr:uid="{00000000-0005-0000-0000-000087300000}"/>
    <cellStyle name="Column Heading 3 10 6 2" xfId="12422" xr:uid="{00000000-0005-0000-0000-000088300000}"/>
    <cellStyle name="Column Heading 3 10 6 3" xfId="12423" xr:uid="{00000000-0005-0000-0000-000089300000}"/>
    <cellStyle name="Column Heading 3 10 7" xfId="12424" xr:uid="{00000000-0005-0000-0000-00008A300000}"/>
    <cellStyle name="Column Heading 3 10 8" xfId="12425" xr:uid="{00000000-0005-0000-0000-00008B300000}"/>
    <cellStyle name="Column Heading 3 11" xfId="12426" xr:uid="{00000000-0005-0000-0000-00008C300000}"/>
    <cellStyle name="Column Heading 3 11 2" xfId="12427" xr:uid="{00000000-0005-0000-0000-00008D300000}"/>
    <cellStyle name="Column Heading 3 11 2 2" xfId="12428" xr:uid="{00000000-0005-0000-0000-00008E300000}"/>
    <cellStyle name="Column Heading 3 11 2 3" xfId="12429" xr:uid="{00000000-0005-0000-0000-00008F300000}"/>
    <cellStyle name="Column Heading 3 11 2 4" xfId="12430" xr:uid="{00000000-0005-0000-0000-000090300000}"/>
    <cellStyle name="Column Heading 3 11 2 5" xfId="12431" xr:uid="{00000000-0005-0000-0000-000091300000}"/>
    <cellStyle name="Column Heading 3 11 2 6" xfId="12432" xr:uid="{00000000-0005-0000-0000-000092300000}"/>
    <cellStyle name="Column Heading 3 11 3" xfId="12433" xr:uid="{00000000-0005-0000-0000-000093300000}"/>
    <cellStyle name="Column Heading 3 11 3 2" xfId="12434" xr:uid="{00000000-0005-0000-0000-000094300000}"/>
    <cellStyle name="Column Heading 3 11 3 3" xfId="12435" xr:uid="{00000000-0005-0000-0000-000095300000}"/>
    <cellStyle name="Column Heading 3 11 4" xfId="12436" xr:uid="{00000000-0005-0000-0000-000096300000}"/>
    <cellStyle name="Column Heading 3 11 4 2" xfId="12437" xr:uid="{00000000-0005-0000-0000-000097300000}"/>
    <cellStyle name="Column Heading 3 11 4 3" xfId="12438" xr:uid="{00000000-0005-0000-0000-000098300000}"/>
    <cellStyle name="Column Heading 3 11 5" xfId="12439" xr:uid="{00000000-0005-0000-0000-000099300000}"/>
    <cellStyle name="Column Heading 3 11 5 2" xfId="12440" xr:uid="{00000000-0005-0000-0000-00009A300000}"/>
    <cellStyle name="Column Heading 3 11 5 3" xfId="12441" xr:uid="{00000000-0005-0000-0000-00009B300000}"/>
    <cellStyle name="Column Heading 3 11 6" xfId="12442" xr:uid="{00000000-0005-0000-0000-00009C300000}"/>
    <cellStyle name="Column Heading 3 11 6 2" xfId="12443" xr:uid="{00000000-0005-0000-0000-00009D300000}"/>
    <cellStyle name="Column Heading 3 11 6 3" xfId="12444" xr:uid="{00000000-0005-0000-0000-00009E300000}"/>
    <cellStyle name="Column Heading 3 11 7" xfId="12445" xr:uid="{00000000-0005-0000-0000-00009F300000}"/>
    <cellStyle name="Column Heading 3 11 8" xfId="12446" xr:uid="{00000000-0005-0000-0000-0000A0300000}"/>
    <cellStyle name="Column Heading 3 12" xfId="12447" xr:uid="{00000000-0005-0000-0000-0000A1300000}"/>
    <cellStyle name="Column Heading 3 12 2" xfId="12448" xr:uid="{00000000-0005-0000-0000-0000A2300000}"/>
    <cellStyle name="Column Heading 3 12 2 2" xfId="12449" xr:uid="{00000000-0005-0000-0000-0000A3300000}"/>
    <cellStyle name="Column Heading 3 12 2 3" xfId="12450" xr:uid="{00000000-0005-0000-0000-0000A4300000}"/>
    <cellStyle name="Column Heading 3 12 2 4" xfId="12451" xr:uid="{00000000-0005-0000-0000-0000A5300000}"/>
    <cellStyle name="Column Heading 3 12 2 5" xfId="12452" xr:uid="{00000000-0005-0000-0000-0000A6300000}"/>
    <cellStyle name="Column Heading 3 12 2 6" xfId="12453" xr:uid="{00000000-0005-0000-0000-0000A7300000}"/>
    <cellStyle name="Column Heading 3 12 3" xfId="12454" xr:uid="{00000000-0005-0000-0000-0000A8300000}"/>
    <cellStyle name="Column Heading 3 12 3 2" xfId="12455" xr:uid="{00000000-0005-0000-0000-0000A9300000}"/>
    <cellStyle name="Column Heading 3 12 3 3" xfId="12456" xr:uid="{00000000-0005-0000-0000-0000AA300000}"/>
    <cellStyle name="Column Heading 3 12 4" xfId="12457" xr:uid="{00000000-0005-0000-0000-0000AB300000}"/>
    <cellStyle name="Column Heading 3 12 4 2" xfId="12458" xr:uid="{00000000-0005-0000-0000-0000AC300000}"/>
    <cellStyle name="Column Heading 3 12 4 3" xfId="12459" xr:uid="{00000000-0005-0000-0000-0000AD300000}"/>
    <cellStyle name="Column Heading 3 12 5" xfId="12460" xr:uid="{00000000-0005-0000-0000-0000AE300000}"/>
    <cellStyle name="Column Heading 3 12 5 2" xfId="12461" xr:uid="{00000000-0005-0000-0000-0000AF300000}"/>
    <cellStyle name="Column Heading 3 12 5 3" xfId="12462" xr:uid="{00000000-0005-0000-0000-0000B0300000}"/>
    <cellStyle name="Column Heading 3 12 6" xfId="12463" xr:uid="{00000000-0005-0000-0000-0000B1300000}"/>
    <cellStyle name="Column Heading 3 12 6 2" xfId="12464" xr:uid="{00000000-0005-0000-0000-0000B2300000}"/>
    <cellStyle name="Column Heading 3 12 6 3" xfId="12465" xr:uid="{00000000-0005-0000-0000-0000B3300000}"/>
    <cellStyle name="Column Heading 3 12 7" xfId="12466" xr:uid="{00000000-0005-0000-0000-0000B4300000}"/>
    <cellStyle name="Column Heading 3 12 8" xfId="12467" xr:uid="{00000000-0005-0000-0000-0000B5300000}"/>
    <cellStyle name="Column Heading 3 13" xfId="12468" xr:uid="{00000000-0005-0000-0000-0000B6300000}"/>
    <cellStyle name="Column Heading 3 13 2" xfId="12469" xr:uid="{00000000-0005-0000-0000-0000B7300000}"/>
    <cellStyle name="Column Heading 3 13 2 2" xfId="12470" xr:uid="{00000000-0005-0000-0000-0000B8300000}"/>
    <cellStyle name="Column Heading 3 13 2 3" xfId="12471" xr:uid="{00000000-0005-0000-0000-0000B9300000}"/>
    <cellStyle name="Column Heading 3 13 2 4" xfId="12472" xr:uid="{00000000-0005-0000-0000-0000BA300000}"/>
    <cellStyle name="Column Heading 3 13 2 5" xfId="12473" xr:uid="{00000000-0005-0000-0000-0000BB300000}"/>
    <cellStyle name="Column Heading 3 13 2 6" xfId="12474" xr:uid="{00000000-0005-0000-0000-0000BC300000}"/>
    <cellStyle name="Column Heading 3 13 3" xfId="12475" xr:uid="{00000000-0005-0000-0000-0000BD300000}"/>
    <cellStyle name="Column Heading 3 13 3 2" xfId="12476" xr:uid="{00000000-0005-0000-0000-0000BE300000}"/>
    <cellStyle name="Column Heading 3 13 3 3" xfId="12477" xr:uid="{00000000-0005-0000-0000-0000BF300000}"/>
    <cellStyle name="Column Heading 3 13 4" xfId="12478" xr:uid="{00000000-0005-0000-0000-0000C0300000}"/>
    <cellStyle name="Column Heading 3 13 4 2" xfId="12479" xr:uid="{00000000-0005-0000-0000-0000C1300000}"/>
    <cellStyle name="Column Heading 3 13 4 3" xfId="12480" xr:uid="{00000000-0005-0000-0000-0000C2300000}"/>
    <cellStyle name="Column Heading 3 13 5" xfId="12481" xr:uid="{00000000-0005-0000-0000-0000C3300000}"/>
    <cellStyle name="Column Heading 3 13 5 2" xfId="12482" xr:uid="{00000000-0005-0000-0000-0000C4300000}"/>
    <cellStyle name="Column Heading 3 13 5 3" xfId="12483" xr:uid="{00000000-0005-0000-0000-0000C5300000}"/>
    <cellStyle name="Column Heading 3 13 6" xfId="12484" xr:uid="{00000000-0005-0000-0000-0000C6300000}"/>
    <cellStyle name="Column Heading 3 13 6 2" xfId="12485" xr:uid="{00000000-0005-0000-0000-0000C7300000}"/>
    <cellStyle name="Column Heading 3 13 6 3" xfId="12486" xr:uid="{00000000-0005-0000-0000-0000C8300000}"/>
    <cellStyle name="Column Heading 3 13 7" xfId="12487" xr:uid="{00000000-0005-0000-0000-0000C9300000}"/>
    <cellStyle name="Column Heading 3 13 8" xfId="12488" xr:uid="{00000000-0005-0000-0000-0000CA300000}"/>
    <cellStyle name="Column Heading 3 14" xfId="12489" xr:uid="{00000000-0005-0000-0000-0000CB300000}"/>
    <cellStyle name="Column Heading 3 14 2" xfId="12490" xr:uid="{00000000-0005-0000-0000-0000CC300000}"/>
    <cellStyle name="Column Heading 3 14 2 2" xfId="12491" xr:uid="{00000000-0005-0000-0000-0000CD300000}"/>
    <cellStyle name="Column Heading 3 14 2 3" xfId="12492" xr:uid="{00000000-0005-0000-0000-0000CE300000}"/>
    <cellStyle name="Column Heading 3 14 2 4" xfId="12493" xr:uid="{00000000-0005-0000-0000-0000CF300000}"/>
    <cellStyle name="Column Heading 3 14 2 5" xfId="12494" xr:uid="{00000000-0005-0000-0000-0000D0300000}"/>
    <cellStyle name="Column Heading 3 14 2 6" xfId="12495" xr:uid="{00000000-0005-0000-0000-0000D1300000}"/>
    <cellStyle name="Column Heading 3 14 3" xfId="12496" xr:uid="{00000000-0005-0000-0000-0000D2300000}"/>
    <cellStyle name="Column Heading 3 14 3 2" xfId="12497" xr:uid="{00000000-0005-0000-0000-0000D3300000}"/>
    <cellStyle name="Column Heading 3 14 3 3" xfId="12498" xr:uid="{00000000-0005-0000-0000-0000D4300000}"/>
    <cellStyle name="Column Heading 3 14 4" xfId="12499" xr:uid="{00000000-0005-0000-0000-0000D5300000}"/>
    <cellStyle name="Column Heading 3 14 4 2" xfId="12500" xr:uid="{00000000-0005-0000-0000-0000D6300000}"/>
    <cellStyle name="Column Heading 3 14 4 3" xfId="12501" xr:uid="{00000000-0005-0000-0000-0000D7300000}"/>
    <cellStyle name="Column Heading 3 14 5" xfId="12502" xr:uid="{00000000-0005-0000-0000-0000D8300000}"/>
    <cellStyle name="Column Heading 3 14 5 2" xfId="12503" xr:uid="{00000000-0005-0000-0000-0000D9300000}"/>
    <cellStyle name="Column Heading 3 14 5 3" xfId="12504" xr:uid="{00000000-0005-0000-0000-0000DA300000}"/>
    <cellStyle name="Column Heading 3 14 6" xfId="12505" xr:uid="{00000000-0005-0000-0000-0000DB300000}"/>
    <cellStyle name="Column Heading 3 14 6 2" xfId="12506" xr:uid="{00000000-0005-0000-0000-0000DC300000}"/>
    <cellStyle name="Column Heading 3 14 6 3" xfId="12507" xr:uid="{00000000-0005-0000-0000-0000DD300000}"/>
    <cellStyle name="Column Heading 3 14 7" xfId="12508" xr:uid="{00000000-0005-0000-0000-0000DE300000}"/>
    <cellStyle name="Column Heading 3 14 8" xfId="12509" xr:uid="{00000000-0005-0000-0000-0000DF300000}"/>
    <cellStyle name="Column Heading 3 15" xfId="12510" xr:uid="{00000000-0005-0000-0000-0000E0300000}"/>
    <cellStyle name="Column Heading 3 15 2" xfId="12511" xr:uid="{00000000-0005-0000-0000-0000E1300000}"/>
    <cellStyle name="Column Heading 3 15 2 2" xfId="12512" xr:uid="{00000000-0005-0000-0000-0000E2300000}"/>
    <cellStyle name="Column Heading 3 15 2 3" xfId="12513" xr:uid="{00000000-0005-0000-0000-0000E3300000}"/>
    <cellStyle name="Column Heading 3 15 2 4" xfId="12514" xr:uid="{00000000-0005-0000-0000-0000E4300000}"/>
    <cellStyle name="Column Heading 3 15 2 5" xfId="12515" xr:uid="{00000000-0005-0000-0000-0000E5300000}"/>
    <cellStyle name="Column Heading 3 15 2 6" xfId="12516" xr:uid="{00000000-0005-0000-0000-0000E6300000}"/>
    <cellStyle name="Column Heading 3 15 3" xfId="12517" xr:uid="{00000000-0005-0000-0000-0000E7300000}"/>
    <cellStyle name="Column Heading 3 15 3 2" xfId="12518" xr:uid="{00000000-0005-0000-0000-0000E8300000}"/>
    <cellStyle name="Column Heading 3 15 3 3" xfId="12519" xr:uid="{00000000-0005-0000-0000-0000E9300000}"/>
    <cellStyle name="Column Heading 3 15 4" xfId="12520" xr:uid="{00000000-0005-0000-0000-0000EA300000}"/>
    <cellStyle name="Column Heading 3 15 4 2" xfId="12521" xr:uid="{00000000-0005-0000-0000-0000EB300000}"/>
    <cellStyle name="Column Heading 3 15 4 3" xfId="12522" xr:uid="{00000000-0005-0000-0000-0000EC300000}"/>
    <cellStyle name="Column Heading 3 15 5" xfId="12523" xr:uid="{00000000-0005-0000-0000-0000ED300000}"/>
    <cellStyle name="Column Heading 3 15 5 2" xfId="12524" xr:uid="{00000000-0005-0000-0000-0000EE300000}"/>
    <cellStyle name="Column Heading 3 15 5 3" xfId="12525" xr:uid="{00000000-0005-0000-0000-0000EF300000}"/>
    <cellStyle name="Column Heading 3 15 6" xfId="12526" xr:uid="{00000000-0005-0000-0000-0000F0300000}"/>
    <cellStyle name="Column Heading 3 15 6 2" xfId="12527" xr:uid="{00000000-0005-0000-0000-0000F1300000}"/>
    <cellStyle name="Column Heading 3 15 6 3" xfId="12528" xr:uid="{00000000-0005-0000-0000-0000F2300000}"/>
    <cellStyle name="Column Heading 3 15 7" xfId="12529" xr:uid="{00000000-0005-0000-0000-0000F3300000}"/>
    <cellStyle name="Column Heading 3 15 8" xfId="12530" xr:uid="{00000000-0005-0000-0000-0000F4300000}"/>
    <cellStyle name="Column Heading 3 16" xfId="12531" xr:uid="{00000000-0005-0000-0000-0000F5300000}"/>
    <cellStyle name="Column Heading 3 16 2" xfId="12532" xr:uid="{00000000-0005-0000-0000-0000F6300000}"/>
    <cellStyle name="Column Heading 3 16 2 2" xfId="12533" xr:uid="{00000000-0005-0000-0000-0000F7300000}"/>
    <cellStyle name="Column Heading 3 16 2 3" xfId="12534" xr:uid="{00000000-0005-0000-0000-0000F8300000}"/>
    <cellStyle name="Column Heading 3 16 2 4" xfId="12535" xr:uid="{00000000-0005-0000-0000-0000F9300000}"/>
    <cellStyle name="Column Heading 3 16 2 5" xfId="12536" xr:uid="{00000000-0005-0000-0000-0000FA300000}"/>
    <cellStyle name="Column Heading 3 16 2 6" xfId="12537" xr:uid="{00000000-0005-0000-0000-0000FB300000}"/>
    <cellStyle name="Column Heading 3 16 3" xfId="12538" xr:uid="{00000000-0005-0000-0000-0000FC300000}"/>
    <cellStyle name="Column Heading 3 16 3 2" xfId="12539" xr:uid="{00000000-0005-0000-0000-0000FD300000}"/>
    <cellStyle name="Column Heading 3 16 3 3" xfId="12540" xr:uid="{00000000-0005-0000-0000-0000FE300000}"/>
    <cellStyle name="Column Heading 3 16 4" xfId="12541" xr:uid="{00000000-0005-0000-0000-0000FF300000}"/>
    <cellStyle name="Column Heading 3 16 4 2" xfId="12542" xr:uid="{00000000-0005-0000-0000-000000310000}"/>
    <cellStyle name="Column Heading 3 16 4 3" xfId="12543" xr:uid="{00000000-0005-0000-0000-000001310000}"/>
    <cellStyle name="Column Heading 3 16 5" xfId="12544" xr:uid="{00000000-0005-0000-0000-000002310000}"/>
    <cellStyle name="Column Heading 3 16 5 2" xfId="12545" xr:uid="{00000000-0005-0000-0000-000003310000}"/>
    <cellStyle name="Column Heading 3 16 5 3" xfId="12546" xr:uid="{00000000-0005-0000-0000-000004310000}"/>
    <cellStyle name="Column Heading 3 16 6" xfId="12547" xr:uid="{00000000-0005-0000-0000-000005310000}"/>
    <cellStyle name="Column Heading 3 16 6 2" xfId="12548" xr:uid="{00000000-0005-0000-0000-000006310000}"/>
    <cellStyle name="Column Heading 3 16 6 3" xfId="12549" xr:uid="{00000000-0005-0000-0000-000007310000}"/>
    <cellStyle name="Column Heading 3 16 7" xfId="12550" xr:uid="{00000000-0005-0000-0000-000008310000}"/>
    <cellStyle name="Column Heading 3 16 8" xfId="12551" xr:uid="{00000000-0005-0000-0000-000009310000}"/>
    <cellStyle name="Column Heading 3 17" xfId="12552" xr:uid="{00000000-0005-0000-0000-00000A310000}"/>
    <cellStyle name="Column Heading 3 17 2" xfId="12553" xr:uid="{00000000-0005-0000-0000-00000B310000}"/>
    <cellStyle name="Column Heading 3 17 2 2" xfId="12554" xr:uid="{00000000-0005-0000-0000-00000C310000}"/>
    <cellStyle name="Column Heading 3 17 2 3" xfId="12555" xr:uid="{00000000-0005-0000-0000-00000D310000}"/>
    <cellStyle name="Column Heading 3 17 2 4" xfId="12556" xr:uid="{00000000-0005-0000-0000-00000E310000}"/>
    <cellStyle name="Column Heading 3 17 2 5" xfId="12557" xr:uid="{00000000-0005-0000-0000-00000F310000}"/>
    <cellStyle name="Column Heading 3 17 2 6" xfId="12558" xr:uid="{00000000-0005-0000-0000-000010310000}"/>
    <cellStyle name="Column Heading 3 17 3" xfId="12559" xr:uid="{00000000-0005-0000-0000-000011310000}"/>
    <cellStyle name="Column Heading 3 17 3 2" xfId="12560" xr:uid="{00000000-0005-0000-0000-000012310000}"/>
    <cellStyle name="Column Heading 3 17 3 3" xfId="12561" xr:uid="{00000000-0005-0000-0000-000013310000}"/>
    <cellStyle name="Column Heading 3 17 4" xfId="12562" xr:uid="{00000000-0005-0000-0000-000014310000}"/>
    <cellStyle name="Column Heading 3 17 4 2" xfId="12563" xr:uid="{00000000-0005-0000-0000-000015310000}"/>
    <cellStyle name="Column Heading 3 17 4 3" xfId="12564" xr:uid="{00000000-0005-0000-0000-000016310000}"/>
    <cellStyle name="Column Heading 3 17 5" xfId="12565" xr:uid="{00000000-0005-0000-0000-000017310000}"/>
    <cellStyle name="Column Heading 3 17 5 2" xfId="12566" xr:uid="{00000000-0005-0000-0000-000018310000}"/>
    <cellStyle name="Column Heading 3 17 5 3" xfId="12567" xr:uid="{00000000-0005-0000-0000-000019310000}"/>
    <cellStyle name="Column Heading 3 17 6" xfId="12568" xr:uid="{00000000-0005-0000-0000-00001A310000}"/>
    <cellStyle name="Column Heading 3 17 6 2" xfId="12569" xr:uid="{00000000-0005-0000-0000-00001B310000}"/>
    <cellStyle name="Column Heading 3 17 6 3" xfId="12570" xr:uid="{00000000-0005-0000-0000-00001C310000}"/>
    <cellStyle name="Column Heading 3 17 7" xfId="12571" xr:uid="{00000000-0005-0000-0000-00001D310000}"/>
    <cellStyle name="Column Heading 3 17 8" xfId="12572" xr:uid="{00000000-0005-0000-0000-00001E310000}"/>
    <cellStyle name="Column Heading 3 18" xfId="12573" xr:uid="{00000000-0005-0000-0000-00001F310000}"/>
    <cellStyle name="Column Heading 3 18 2" xfId="12574" xr:uid="{00000000-0005-0000-0000-000020310000}"/>
    <cellStyle name="Column Heading 3 18 2 2" xfId="12575" xr:uid="{00000000-0005-0000-0000-000021310000}"/>
    <cellStyle name="Column Heading 3 18 2 3" xfId="12576" xr:uid="{00000000-0005-0000-0000-000022310000}"/>
    <cellStyle name="Column Heading 3 18 2 4" xfId="12577" xr:uid="{00000000-0005-0000-0000-000023310000}"/>
    <cellStyle name="Column Heading 3 18 2 5" xfId="12578" xr:uid="{00000000-0005-0000-0000-000024310000}"/>
    <cellStyle name="Column Heading 3 18 2 6" xfId="12579" xr:uid="{00000000-0005-0000-0000-000025310000}"/>
    <cellStyle name="Column Heading 3 18 3" xfId="12580" xr:uid="{00000000-0005-0000-0000-000026310000}"/>
    <cellStyle name="Column Heading 3 18 3 2" xfId="12581" xr:uid="{00000000-0005-0000-0000-000027310000}"/>
    <cellStyle name="Column Heading 3 18 3 3" xfId="12582" xr:uid="{00000000-0005-0000-0000-000028310000}"/>
    <cellStyle name="Column Heading 3 18 4" xfId="12583" xr:uid="{00000000-0005-0000-0000-000029310000}"/>
    <cellStyle name="Column Heading 3 18 4 2" xfId="12584" xr:uid="{00000000-0005-0000-0000-00002A310000}"/>
    <cellStyle name="Column Heading 3 18 4 3" xfId="12585" xr:uid="{00000000-0005-0000-0000-00002B310000}"/>
    <cellStyle name="Column Heading 3 18 5" xfId="12586" xr:uid="{00000000-0005-0000-0000-00002C310000}"/>
    <cellStyle name="Column Heading 3 18 5 2" xfId="12587" xr:uid="{00000000-0005-0000-0000-00002D310000}"/>
    <cellStyle name="Column Heading 3 18 5 3" xfId="12588" xr:uid="{00000000-0005-0000-0000-00002E310000}"/>
    <cellStyle name="Column Heading 3 18 6" xfId="12589" xr:uid="{00000000-0005-0000-0000-00002F310000}"/>
    <cellStyle name="Column Heading 3 18 6 2" xfId="12590" xr:uid="{00000000-0005-0000-0000-000030310000}"/>
    <cellStyle name="Column Heading 3 18 6 3" xfId="12591" xr:uid="{00000000-0005-0000-0000-000031310000}"/>
    <cellStyle name="Column Heading 3 18 7" xfId="12592" xr:uid="{00000000-0005-0000-0000-000032310000}"/>
    <cellStyle name="Column Heading 3 18 8" xfId="12593" xr:uid="{00000000-0005-0000-0000-000033310000}"/>
    <cellStyle name="Column Heading 3 19" xfId="12594" xr:uid="{00000000-0005-0000-0000-000034310000}"/>
    <cellStyle name="Column Heading 3 19 2" xfId="12595" xr:uid="{00000000-0005-0000-0000-000035310000}"/>
    <cellStyle name="Column Heading 3 19 2 2" xfId="12596" xr:uid="{00000000-0005-0000-0000-000036310000}"/>
    <cellStyle name="Column Heading 3 19 2 3" xfId="12597" xr:uid="{00000000-0005-0000-0000-000037310000}"/>
    <cellStyle name="Column Heading 3 19 2 4" xfId="12598" xr:uid="{00000000-0005-0000-0000-000038310000}"/>
    <cellStyle name="Column Heading 3 19 2 5" xfId="12599" xr:uid="{00000000-0005-0000-0000-000039310000}"/>
    <cellStyle name="Column Heading 3 19 2 6" xfId="12600" xr:uid="{00000000-0005-0000-0000-00003A310000}"/>
    <cellStyle name="Column Heading 3 19 3" xfId="12601" xr:uid="{00000000-0005-0000-0000-00003B310000}"/>
    <cellStyle name="Column Heading 3 19 3 2" xfId="12602" xr:uid="{00000000-0005-0000-0000-00003C310000}"/>
    <cellStyle name="Column Heading 3 19 3 3" xfId="12603" xr:uid="{00000000-0005-0000-0000-00003D310000}"/>
    <cellStyle name="Column Heading 3 19 4" xfId="12604" xr:uid="{00000000-0005-0000-0000-00003E310000}"/>
    <cellStyle name="Column Heading 3 19 4 2" xfId="12605" xr:uid="{00000000-0005-0000-0000-00003F310000}"/>
    <cellStyle name="Column Heading 3 19 4 3" xfId="12606" xr:uid="{00000000-0005-0000-0000-000040310000}"/>
    <cellStyle name="Column Heading 3 19 5" xfId="12607" xr:uid="{00000000-0005-0000-0000-000041310000}"/>
    <cellStyle name="Column Heading 3 19 5 2" xfId="12608" xr:uid="{00000000-0005-0000-0000-000042310000}"/>
    <cellStyle name="Column Heading 3 19 5 3" xfId="12609" xr:uid="{00000000-0005-0000-0000-000043310000}"/>
    <cellStyle name="Column Heading 3 19 6" xfId="12610" xr:uid="{00000000-0005-0000-0000-000044310000}"/>
    <cellStyle name="Column Heading 3 19 6 2" xfId="12611" xr:uid="{00000000-0005-0000-0000-000045310000}"/>
    <cellStyle name="Column Heading 3 19 6 3" xfId="12612" xr:uid="{00000000-0005-0000-0000-000046310000}"/>
    <cellStyle name="Column Heading 3 19 7" xfId="12613" xr:uid="{00000000-0005-0000-0000-000047310000}"/>
    <cellStyle name="Column Heading 3 19 8" xfId="12614" xr:uid="{00000000-0005-0000-0000-000048310000}"/>
    <cellStyle name="Column Heading 3 2" xfId="12615" xr:uid="{00000000-0005-0000-0000-000049310000}"/>
    <cellStyle name="Column Heading 3 2 10" xfId="12616" xr:uid="{00000000-0005-0000-0000-00004A310000}"/>
    <cellStyle name="Column Heading 3 2 10 2" xfId="12617" xr:uid="{00000000-0005-0000-0000-00004B310000}"/>
    <cellStyle name="Column Heading 3 2 10 2 2" xfId="12618" xr:uid="{00000000-0005-0000-0000-00004C310000}"/>
    <cellStyle name="Column Heading 3 2 10 2 3" xfId="12619" xr:uid="{00000000-0005-0000-0000-00004D310000}"/>
    <cellStyle name="Column Heading 3 2 10 2 4" xfId="12620" xr:uid="{00000000-0005-0000-0000-00004E310000}"/>
    <cellStyle name="Column Heading 3 2 10 2 5" xfId="12621" xr:uid="{00000000-0005-0000-0000-00004F310000}"/>
    <cellStyle name="Column Heading 3 2 10 2 6" xfId="12622" xr:uid="{00000000-0005-0000-0000-000050310000}"/>
    <cellStyle name="Column Heading 3 2 10 3" xfId="12623" xr:uid="{00000000-0005-0000-0000-000051310000}"/>
    <cellStyle name="Column Heading 3 2 10 3 2" xfId="12624" xr:uid="{00000000-0005-0000-0000-000052310000}"/>
    <cellStyle name="Column Heading 3 2 10 3 3" xfId="12625" xr:uid="{00000000-0005-0000-0000-000053310000}"/>
    <cellStyle name="Column Heading 3 2 10 4" xfId="12626" xr:uid="{00000000-0005-0000-0000-000054310000}"/>
    <cellStyle name="Column Heading 3 2 10 4 2" xfId="12627" xr:uid="{00000000-0005-0000-0000-000055310000}"/>
    <cellStyle name="Column Heading 3 2 10 4 3" xfId="12628" xr:uid="{00000000-0005-0000-0000-000056310000}"/>
    <cellStyle name="Column Heading 3 2 10 5" xfId="12629" xr:uid="{00000000-0005-0000-0000-000057310000}"/>
    <cellStyle name="Column Heading 3 2 10 5 2" xfId="12630" xr:uid="{00000000-0005-0000-0000-000058310000}"/>
    <cellStyle name="Column Heading 3 2 10 5 3" xfId="12631" xr:uid="{00000000-0005-0000-0000-000059310000}"/>
    <cellStyle name="Column Heading 3 2 10 6" xfId="12632" xr:uid="{00000000-0005-0000-0000-00005A310000}"/>
    <cellStyle name="Column Heading 3 2 10 6 2" xfId="12633" xr:uid="{00000000-0005-0000-0000-00005B310000}"/>
    <cellStyle name="Column Heading 3 2 10 6 3" xfId="12634" xr:uid="{00000000-0005-0000-0000-00005C310000}"/>
    <cellStyle name="Column Heading 3 2 10 7" xfId="12635" xr:uid="{00000000-0005-0000-0000-00005D310000}"/>
    <cellStyle name="Column Heading 3 2 10 8" xfId="12636" xr:uid="{00000000-0005-0000-0000-00005E310000}"/>
    <cellStyle name="Column Heading 3 2 11" xfId="12637" xr:uid="{00000000-0005-0000-0000-00005F310000}"/>
    <cellStyle name="Column Heading 3 2 11 2" xfId="12638" xr:uid="{00000000-0005-0000-0000-000060310000}"/>
    <cellStyle name="Column Heading 3 2 11 2 2" xfId="12639" xr:uid="{00000000-0005-0000-0000-000061310000}"/>
    <cellStyle name="Column Heading 3 2 11 2 3" xfId="12640" xr:uid="{00000000-0005-0000-0000-000062310000}"/>
    <cellStyle name="Column Heading 3 2 11 2 4" xfId="12641" xr:uid="{00000000-0005-0000-0000-000063310000}"/>
    <cellStyle name="Column Heading 3 2 11 2 5" xfId="12642" xr:uid="{00000000-0005-0000-0000-000064310000}"/>
    <cellStyle name="Column Heading 3 2 11 2 6" xfId="12643" xr:uid="{00000000-0005-0000-0000-000065310000}"/>
    <cellStyle name="Column Heading 3 2 11 3" xfId="12644" xr:uid="{00000000-0005-0000-0000-000066310000}"/>
    <cellStyle name="Column Heading 3 2 11 3 2" xfId="12645" xr:uid="{00000000-0005-0000-0000-000067310000}"/>
    <cellStyle name="Column Heading 3 2 11 3 3" xfId="12646" xr:uid="{00000000-0005-0000-0000-000068310000}"/>
    <cellStyle name="Column Heading 3 2 11 4" xfId="12647" xr:uid="{00000000-0005-0000-0000-000069310000}"/>
    <cellStyle name="Column Heading 3 2 11 4 2" xfId="12648" xr:uid="{00000000-0005-0000-0000-00006A310000}"/>
    <cellStyle name="Column Heading 3 2 11 4 3" xfId="12649" xr:uid="{00000000-0005-0000-0000-00006B310000}"/>
    <cellStyle name="Column Heading 3 2 11 5" xfId="12650" xr:uid="{00000000-0005-0000-0000-00006C310000}"/>
    <cellStyle name="Column Heading 3 2 11 5 2" xfId="12651" xr:uid="{00000000-0005-0000-0000-00006D310000}"/>
    <cellStyle name="Column Heading 3 2 11 5 3" xfId="12652" xr:uid="{00000000-0005-0000-0000-00006E310000}"/>
    <cellStyle name="Column Heading 3 2 11 6" xfId="12653" xr:uid="{00000000-0005-0000-0000-00006F310000}"/>
    <cellStyle name="Column Heading 3 2 11 6 2" xfId="12654" xr:uid="{00000000-0005-0000-0000-000070310000}"/>
    <cellStyle name="Column Heading 3 2 11 6 3" xfId="12655" xr:uid="{00000000-0005-0000-0000-000071310000}"/>
    <cellStyle name="Column Heading 3 2 11 7" xfId="12656" xr:uid="{00000000-0005-0000-0000-000072310000}"/>
    <cellStyle name="Column Heading 3 2 11 8" xfId="12657" xr:uid="{00000000-0005-0000-0000-000073310000}"/>
    <cellStyle name="Column Heading 3 2 12" xfId="12658" xr:uid="{00000000-0005-0000-0000-000074310000}"/>
    <cellStyle name="Column Heading 3 2 12 2" xfId="12659" xr:uid="{00000000-0005-0000-0000-000075310000}"/>
    <cellStyle name="Column Heading 3 2 12 2 2" xfId="12660" xr:uid="{00000000-0005-0000-0000-000076310000}"/>
    <cellStyle name="Column Heading 3 2 12 2 3" xfId="12661" xr:uid="{00000000-0005-0000-0000-000077310000}"/>
    <cellStyle name="Column Heading 3 2 12 2 4" xfId="12662" xr:uid="{00000000-0005-0000-0000-000078310000}"/>
    <cellStyle name="Column Heading 3 2 12 2 5" xfId="12663" xr:uid="{00000000-0005-0000-0000-000079310000}"/>
    <cellStyle name="Column Heading 3 2 12 2 6" xfId="12664" xr:uid="{00000000-0005-0000-0000-00007A310000}"/>
    <cellStyle name="Column Heading 3 2 12 3" xfId="12665" xr:uid="{00000000-0005-0000-0000-00007B310000}"/>
    <cellStyle name="Column Heading 3 2 12 3 2" xfId="12666" xr:uid="{00000000-0005-0000-0000-00007C310000}"/>
    <cellStyle name="Column Heading 3 2 12 3 3" xfId="12667" xr:uid="{00000000-0005-0000-0000-00007D310000}"/>
    <cellStyle name="Column Heading 3 2 12 4" xfId="12668" xr:uid="{00000000-0005-0000-0000-00007E310000}"/>
    <cellStyle name="Column Heading 3 2 12 4 2" xfId="12669" xr:uid="{00000000-0005-0000-0000-00007F310000}"/>
    <cellStyle name="Column Heading 3 2 12 4 3" xfId="12670" xr:uid="{00000000-0005-0000-0000-000080310000}"/>
    <cellStyle name="Column Heading 3 2 12 5" xfId="12671" xr:uid="{00000000-0005-0000-0000-000081310000}"/>
    <cellStyle name="Column Heading 3 2 12 5 2" xfId="12672" xr:uid="{00000000-0005-0000-0000-000082310000}"/>
    <cellStyle name="Column Heading 3 2 12 5 3" xfId="12673" xr:uid="{00000000-0005-0000-0000-000083310000}"/>
    <cellStyle name="Column Heading 3 2 12 6" xfId="12674" xr:uid="{00000000-0005-0000-0000-000084310000}"/>
    <cellStyle name="Column Heading 3 2 12 6 2" xfId="12675" xr:uid="{00000000-0005-0000-0000-000085310000}"/>
    <cellStyle name="Column Heading 3 2 12 6 3" xfId="12676" xr:uid="{00000000-0005-0000-0000-000086310000}"/>
    <cellStyle name="Column Heading 3 2 12 7" xfId="12677" xr:uid="{00000000-0005-0000-0000-000087310000}"/>
    <cellStyle name="Column Heading 3 2 12 8" xfId="12678" xr:uid="{00000000-0005-0000-0000-000088310000}"/>
    <cellStyle name="Column Heading 3 2 13" xfId="12679" xr:uid="{00000000-0005-0000-0000-000089310000}"/>
    <cellStyle name="Column Heading 3 2 13 2" xfId="12680" xr:uid="{00000000-0005-0000-0000-00008A310000}"/>
    <cellStyle name="Column Heading 3 2 13 2 2" xfId="12681" xr:uid="{00000000-0005-0000-0000-00008B310000}"/>
    <cellStyle name="Column Heading 3 2 13 2 3" xfId="12682" xr:uid="{00000000-0005-0000-0000-00008C310000}"/>
    <cellStyle name="Column Heading 3 2 13 2 4" xfId="12683" xr:uid="{00000000-0005-0000-0000-00008D310000}"/>
    <cellStyle name="Column Heading 3 2 13 2 5" xfId="12684" xr:uid="{00000000-0005-0000-0000-00008E310000}"/>
    <cellStyle name="Column Heading 3 2 13 2 6" xfId="12685" xr:uid="{00000000-0005-0000-0000-00008F310000}"/>
    <cellStyle name="Column Heading 3 2 13 3" xfId="12686" xr:uid="{00000000-0005-0000-0000-000090310000}"/>
    <cellStyle name="Column Heading 3 2 13 3 2" xfId="12687" xr:uid="{00000000-0005-0000-0000-000091310000}"/>
    <cellStyle name="Column Heading 3 2 13 3 3" xfId="12688" xr:uid="{00000000-0005-0000-0000-000092310000}"/>
    <cellStyle name="Column Heading 3 2 13 4" xfId="12689" xr:uid="{00000000-0005-0000-0000-000093310000}"/>
    <cellStyle name="Column Heading 3 2 13 4 2" xfId="12690" xr:uid="{00000000-0005-0000-0000-000094310000}"/>
    <cellStyle name="Column Heading 3 2 13 4 3" xfId="12691" xr:uid="{00000000-0005-0000-0000-000095310000}"/>
    <cellStyle name="Column Heading 3 2 13 5" xfId="12692" xr:uid="{00000000-0005-0000-0000-000096310000}"/>
    <cellStyle name="Column Heading 3 2 13 5 2" xfId="12693" xr:uid="{00000000-0005-0000-0000-000097310000}"/>
    <cellStyle name="Column Heading 3 2 13 5 3" xfId="12694" xr:uid="{00000000-0005-0000-0000-000098310000}"/>
    <cellStyle name="Column Heading 3 2 13 6" xfId="12695" xr:uid="{00000000-0005-0000-0000-000099310000}"/>
    <cellStyle name="Column Heading 3 2 13 6 2" xfId="12696" xr:uid="{00000000-0005-0000-0000-00009A310000}"/>
    <cellStyle name="Column Heading 3 2 13 6 3" xfId="12697" xr:uid="{00000000-0005-0000-0000-00009B310000}"/>
    <cellStyle name="Column Heading 3 2 13 7" xfId="12698" xr:uid="{00000000-0005-0000-0000-00009C310000}"/>
    <cellStyle name="Column Heading 3 2 13 8" xfId="12699" xr:uid="{00000000-0005-0000-0000-00009D310000}"/>
    <cellStyle name="Column Heading 3 2 14" xfId="12700" xr:uid="{00000000-0005-0000-0000-00009E310000}"/>
    <cellStyle name="Column Heading 3 2 14 2" xfId="12701" xr:uid="{00000000-0005-0000-0000-00009F310000}"/>
    <cellStyle name="Column Heading 3 2 14 2 2" xfId="12702" xr:uid="{00000000-0005-0000-0000-0000A0310000}"/>
    <cellStyle name="Column Heading 3 2 14 2 3" xfId="12703" xr:uid="{00000000-0005-0000-0000-0000A1310000}"/>
    <cellStyle name="Column Heading 3 2 14 2 4" xfId="12704" xr:uid="{00000000-0005-0000-0000-0000A2310000}"/>
    <cellStyle name="Column Heading 3 2 14 2 5" xfId="12705" xr:uid="{00000000-0005-0000-0000-0000A3310000}"/>
    <cellStyle name="Column Heading 3 2 14 2 6" xfId="12706" xr:uid="{00000000-0005-0000-0000-0000A4310000}"/>
    <cellStyle name="Column Heading 3 2 14 3" xfId="12707" xr:uid="{00000000-0005-0000-0000-0000A5310000}"/>
    <cellStyle name="Column Heading 3 2 14 3 2" xfId="12708" xr:uid="{00000000-0005-0000-0000-0000A6310000}"/>
    <cellStyle name="Column Heading 3 2 14 3 3" xfId="12709" xr:uid="{00000000-0005-0000-0000-0000A7310000}"/>
    <cellStyle name="Column Heading 3 2 14 4" xfId="12710" xr:uid="{00000000-0005-0000-0000-0000A8310000}"/>
    <cellStyle name="Column Heading 3 2 14 4 2" xfId="12711" xr:uid="{00000000-0005-0000-0000-0000A9310000}"/>
    <cellStyle name="Column Heading 3 2 14 4 3" xfId="12712" xr:uid="{00000000-0005-0000-0000-0000AA310000}"/>
    <cellStyle name="Column Heading 3 2 14 5" xfId="12713" xr:uid="{00000000-0005-0000-0000-0000AB310000}"/>
    <cellStyle name="Column Heading 3 2 14 5 2" xfId="12714" xr:uid="{00000000-0005-0000-0000-0000AC310000}"/>
    <cellStyle name="Column Heading 3 2 14 5 3" xfId="12715" xr:uid="{00000000-0005-0000-0000-0000AD310000}"/>
    <cellStyle name="Column Heading 3 2 14 6" xfId="12716" xr:uid="{00000000-0005-0000-0000-0000AE310000}"/>
    <cellStyle name="Column Heading 3 2 14 6 2" xfId="12717" xr:uid="{00000000-0005-0000-0000-0000AF310000}"/>
    <cellStyle name="Column Heading 3 2 14 6 3" xfId="12718" xr:uid="{00000000-0005-0000-0000-0000B0310000}"/>
    <cellStyle name="Column Heading 3 2 14 7" xfId="12719" xr:uid="{00000000-0005-0000-0000-0000B1310000}"/>
    <cellStyle name="Column Heading 3 2 14 8" xfId="12720" xr:uid="{00000000-0005-0000-0000-0000B2310000}"/>
    <cellStyle name="Column Heading 3 2 15" xfId="12721" xr:uid="{00000000-0005-0000-0000-0000B3310000}"/>
    <cellStyle name="Column Heading 3 2 15 2" xfId="12722" xr:uid="{00000000-0005-0000-0000-0000B4310000}"/>
    <cellStyle name="Column Heading 3 2 15 2 2" xfId="12723" xr:uid="{00000000-0005-0000-0000-0000B5310000}"/>
    <cellStyle name="Column Heading 3 2 15 2 3" xfId="12724" xr:uid="{00000000-0005-0000-0000-0000B6310000}"/>
    <cellStyle name="Column Heading 3 2 15 2 4" xfId="12725" xr:uid="{00000000-0005-0000-0000-0000B7310000}"/>
    <cellStyle name="Column Heading 3 2 15 2 5" xfId="12726" xr:uid="{00000000-0005-0000-0000-0000B8310000}"/>
    <cellStyle name="Column Heading 3 2 15 2 6" xfId="12727" xr:uid="{00000000-0005-0000-0000-0000B9310000}"/>
    <cellStyle name="Column Heading 3 2 15 3" xfId="12728" xr:uid="{00000000-0005-0000-0000-0000BA310000}"/>
    <cellStyle name="Column Heading 3 2 15 3 2" xfId="12729" xr:uid="{00000000-0005-0000-0000-0000BB310000}"/>
    <cellStyle name="Column Heading 3 2 15 3 3" xfId="12730" xr:uid="{00000000-0005-0000-0000-0000BC310000}"/>
    <cellStyle name="Column Heading 3 2 15 4" xfId="12731" xr:uid="{00000000-0005-0000-0000-0000BD310000}"/>
    <cellStyle name="Column Heading 3 2 15 4 2" xfId="12732" xr:uid="{00000000-0005-0000-0000-0000BE310000}"/>
    <cellStyle name="Column Heading 3 2 15 4 3" xfId="12733" xr:uid="{00000000-0005-0000-0000-0000BF310000}"/>
    <cellStyle name="Column Heading 3 2 15 5" xfId="12734" xr:uid="{00000000-0005-0000-0000-0000C0310000}"/>
    <cellStyle name="Column Heading 3 2 15 5 2" xfId="12735" xr:uid="{00000000-0005-0000-0000-0000C1310000}"/>
    <cellStyle name="Column Heading 3 2 15 5 3" xfId="12736" xr:uid="{00000000-0005-0000-0000-0000C2310000}"/>
    <cellStyle name="Column Heading 3 2 15 6" xfId="12737" xr:uid="{00000000-0005-0000-0000-0000C3310000}"/>
    <cellStyle name="Column Heading 3 2 15 6 2" xfId="12738" xr:uid="{00000000-0005-0000-0000-0000C4310000}"/>
    <cellStyle name="Column Heading 3 2 15 6 3" xfId="12739" xr:uid="{00000000-0005-0000-0000-0000C5310000}"/>
    <cellStyle name="Column Heading 3 2 15 7" xfId="12740" xr:uid="{00000000-0005-0000-0000-0000C6310000}"/>
    <cellStyle name="Column Heading 3 2 15 8" xfId="12741" xr:uid="{00000000-0005-0000-0000-0000C7310000}"/>
    <cellStyle name="Column Heading 3 2 16" xfId="12742" xr:uid="{00000000-0005-0000-0000-0000C8310000}"/>
    <cellStyle name="Column Heading 3 2 16 2" xfId="12743" xr:uid="{00000000-0005-0000-0000-0000C9310000}"/>
    <cellStyle name="Column Heading 3 2 16 2 2" xfId="12744" xr:uid="{00000000-0005-0000-0000-0000CA310000}"/>
    <cellStyle name="Column Heading 3 2 16 2 3" xfId="12745" xr:uid="{00000000-0005-0000-0000-0000CB310000}"/>
    <cellStyle name="Column Heading 3 2 16 2 4" xfId="12746" xr:uid="{00000000-0005-0000-0000-0000CC310000}"/>
    <cellStyle name="Column Heading 3 2 16 2 5" xfId="12747" xr:uid="{00000000-0005-0000-0000-0000CD310000}"/>
    <cellStyle name="Column Heading 3 2 16 2 6" xfId="12748" xr:uid="{00000000-0005-0000-0000-0000CE310000}"/>
    <cellStyle name="Column Heading 3 2 16 3" xfId="12749" xr:uid="{00000000-0005-0000-0000-0000CF310000}"/>
    <cellStyle name="Column Heading 3 2 16 3 2" xfId="12750" xr:uid="{00000000-0005-0000-0000-0000D0310000}"/>
    <cellStyle name="Column Heading 3 2 16 3 3" xfId="12751" xr:uid="{00000000-0005-0000-0000-0000D1310000}"/>
    <cellStyle name="Column Heading 3 2 16 4" xfId="12752" xr:uid="{00000000-0005-0000-0000-0000D2310000}"/>
    <cellStyle name="Column Heading 3 2 16 4 2" xfId="12753" xr:uid="{00000000-0005-0000-0000-0000D3310000}"/>
    <cellStyle name="Column Heading 3 2 16 4 3" xfId="12754" xr:uid="{00000000-0005-0000-0000-0000D4310000}"/>
    <cellStyle name="Column Heading 3 2 16 5" xfId="12755" xr:uid="{00000000-0005-0000-0000-0000D5310000}"/>
    <cellStyle name="Column Heading 3 2 16 5 2" xfId="12756" xr:uid="{00000000-0005-0000-0000-0000D6310000}"/>
    <cellStyle name="Column Heading 3 2 16 5 3" xfId="12757" xr:uid="{00000000-0005-0000-0000-0000D7310000}"/>
    <cellStyle name="Column Heading 3 2 16 6" xfId="12758" xr:uid="{00000000-0005-0000-0000-0000D8310000}"/>
    <cellStyle name="Column Heading 3 2 16 6 2" xfId="12759" xr:uid="{00000000-0005-0000-0000-0000D9310000}"/>
    <cellStyle name="Column Heading 3 2 16 6 3" xfId="12760" xr:uid="{00000000-0005-0000-0000-0000DA310000}"/>
    <cellStyle name="Column Heading 3 2 16 7" xfId="12761" xr:uid="{00000000-0005-0000-0000-0000DB310000}"/>
    <cellStyle name="Column Heading 3 2 16 8" xfId="12762" xr:uid="{00000000-0005-0000-0000-0000DC310000}"/>
    <cellStyle name="Column Heading 3 2 17" xfId="12763" xr:uid="{00000000-0005-0000-0000-0000DD310000}"/>
    <cellStyle name="Column Heading 3 2 17 2" xfId="12764" xr:uid="{00000000-0005-0000-0000-0000DE310000}"/>
    <cellStyle name="Column Heading 3 2 17 2 2" xfId="12765" xr:uid="{00000000-0005-0000-0000-0000DF310000}"/>
    <cellStyle name="Column Heading 3 2 17 2 3" xfId="12766" xr:uid="{00000000-0005-0000-0000-0000E0310000}"/>
    <cellStyle name="Column Heading 3 2 17 2 4" xfId="12767" xr:uid="{00000000-0005-0000-0000-0000E1310000}"/>
    <cellStyle name="Column Heading 3 2 17 2 5" xfId="12768" xr:uid="{00000000-0005-0000-0000-0000E2310000}"/>
    <cellStyle name="Column Heading 3 2 17 2 6" xfId="12769" xr:uid="{00000000-0005-0000-0000-0000E3310000}"/>
    <cellStyle name="Column Heading 3 2 17 3" xfId="12770" xr:uid="{00000000-0005-0000-0000-0000E4310000}"/>
    <cellStyle name="Column Heading 3 2 17 3 2" xfId="12771" xr:uid="{00000000-0005-0000-0000-0000E5310000}"/>
    <cellStyle name="Column Heading 3 2 17 3 3" xfId="12772" xr:uid="{00000000-0005-0000-0000-0000E6310000}"/>
    <cellStyle name="Column Heading 3 2 17 4" xfId="12773" xr:uid="{00000000-0005-0000-0000-0000E7310000}"/>
    <cellStyle name="Column Heading 3 2 17 4 2" xfId="12774" xr:uid="{00000000-0005-0000-0000-0000E8310000}"/>
    <cellStyle name="Column Heading 3 2 17 4 3" xfId="12775" xr:uid="{00000000-0005-0000-0000-0000E9310000}"/>
    <cellStyle name="Column Heading 3 2 17 5" xfId="12776" xr:uid="{00000000-0005-0000-0000-0000EA310000}"/>
    <cellStyle name="Column Heading 3 2 17 5 2" xfId="12777" xr:uid="{00000000-0005-0000-0000-0000EB310000}"/>
    <cellStyle name="Column Heading 3 2 17 5 3" xfId="12778" xr:uid="{00000000-0005-0000-0000-0000EC310000}"/>
    <cellStyle name="Column Heading 3 2 17 6" xfId="12779" xr:uid="{00000000-0005-0000-0000-0000ED310000}"/>
    <cellStyle name="Column Heading 3 2 17 6 2" xfId="12780" xr:uid="{00000000-0005-0000-0000-0000EE310000}"/>
    <cellStyle name="Column Heading 3 2 17 6 3" xfId="12781" xr:uid="{00000000-0005-0000-0000-0000EF310000}"/>
    <cellStyle name="Column Heading 3 2 17 7" xfId="12782" xr:uid="{00000000-0005-0000-0000-0000F0310000}"/>
    <cellStyle name="Column Heading 3 2 17 8" xfId="12783" xr:uid="{00000000-0005-0000-0000-0000F1310000}"/>
    <cellStyle name="Column Heading 3 2 18" xfId="12784" xr:uid="{00000000-0005-0000-0000-0000F2310000}"/>
    <cellStyle name="Column Heading 3 2 18 2" xfId="12785" xr:uid="{00000000-0005-0000-0000-0000F3310000}"/>
    <cellStyle name="Column Heading 3 2 18 2 2" xfId="12786" xr:uid="{00000000-0005-0000-0000-0000F4310000}"/>
    <cellStyle name="Column Heading 3 2 18 2 3" xfId="12787" xr:uid="{00000000-0005-0000-0000-0000F5310000}"/>
    <cellStyle name="Column Heading 3 2 18 2 4" xfId="12788" xr:uid="{00000000-0005-0000-0000-0000F6310000}"/>
    <cellStyle name="Column Heading 3 2 18 2 5" xfId="12789" xr:uid="{00000000-0005-0000-0000-0000F7310000}"/>
    <cellStyle name="Column Heading 3 2 18 2 6" xfId="12790" xr:uid="{00000000-0005-0000-0000-0000F8310000}"/>
    <cellStyle name="Column Heading 3 2 18 3" xfId="12791" xr:uid="{00000000-0005-0000-0000-0000F9310000}"/>
    <cellStyle name="Column Heading 3 2 18 3 2" xfId="12792" xr:uid="{00000000-0005-0000-0000-0000FA310000}"/>
    <cellStyle name="Column Heading 3 2 18 3 3" xfId="12793" xr:uid="{00000000-0005-0000-0000-0000FB310000}"/>
    <cellStyle name="Column Heading 3 2 18 4" xfId="12794" xr:uid="{00000000-0005-0000-0000-0000FC310000}"/>
    <cellStyle name="Column Heading 3 2 18 4 2" xfId="12795" xr:uid="{00000000-0005-0000-0000-0000FD310000}"/>
    <cellStyle name="Column Heading 3 2 18 4 3" xfId="12796" xr:uid="{00000000-0005-0000-0000-0000FE310000}"/>
    <cellStyle name="Column Heading 3 2 18 5" xfId="12797" xr:uid="{00000000-0005-0000-0000-0000FF310000}"/>
    <cellStyle name="Column Heading 3 2 18 5 2" xfId="12798" xr:uid="{00000000-0005-0000-0000-000000320000}"/>
    <cellStyle name="Column Heading 3 2 18 5 3" xfId="12799" xr:uid="{00000000-0005-0000-0000-000001320000}"/>
    <cellStyle name="Column Heading 3 2 18 6" xfId="12800" xr:uid="{00000000-0005-0000-0000-000002320000}"/>
    <cellStyle name="Column Heading 3 2 18 6 2" xfId="12801" xr:uid="{00000000-0005-0000-0000-000003320000}"/>
    <cellStyle name="Column Heading 3 2 18 6 3" xfId="12802" xr:uid="{00000000-0005-0000-0000-000004320000}"/>
    <cellStyle name="Column Heading 3 2 18 7" xfId="12803" xr:uid="{00000000-0005-0000-0000-000005320000}"/>
    <cellStyle name="Column Heading 3 2 18 8" xfId="12804" xr:uid="{00000000-0005-0000-0000-000006320000}"/>
    <cellStyle name="Column Heading 3 2 19" xfId="12805" xr:uid="{00000000-0005-0000-0000-000007320000}"/>
    <cellStyle name="Column Heading 3 2 19 2" xfId="12806" xr:uid="{00000000-0005-0000-0000-000008320000}"/>
    <cellStyle name="Column Heading 3 2 19 2 2" xfId="12807" xr:uid="{00000000-0005-0000-0000-000009320000}"/>
    <cellStyle name="Column Heading 3 2 19 2 3" xfId="12808" xr:uid="{00000000-0005-0000-0000-00000A320000}"/>
    <cellStyle name="Column Heading 3 2 19 2 4" xfId="12809" xr:uid="{00000000-0005-0000-0000-00000B320000}"/>
    <cellStyle name="Column Heading 3 2 19 2 5" xfId="12810" xr:uid="{00000000-0005-0000-0000-00000C320000}"/>
    <cellStyle name="Column Heading 3 2 19 2 6" xfId="12811" xr:uid="{00000000-0005-0000-0000-00000D320000}"/>
    <cellStyle name="Column Heading 3 2 19 3" xfId="12812" xr:uid="{00000000-0005-0000-0000-00000E320000}"/>
    <cellStyle name="Column Heading 3 2 19 3 2" xfId="12813" xr:uid="{00000000-0005-0000-0000-00000F320000}"/>
    <cellStyle name="Column Heading 3 2 19 3 3" xfId="12814" xr:uid="{00000000-0005-0000-0000-000010320000}"/>
    <cellStyle name="Column Heading 3 2 19 4" xfId="12815" xr:uid="{00000000-0005-0000-0000-000011320000}"/>
    <cellStyle name="Column Heading 3 2 19 4 2" xfId="12816" xr:uid="{00000000-0005-0000-0000-000012320000}"/>
    <cellStyle name="Column Heading 3 2 19 4 3" xfId="12817" xr:uid="{00000000-0005-0000-0000-000013320000}"/>
    <cellStyle name="Column Heading 3 2 19 5" xfId="12818" xr:uid="{00000000-0005-0000-0000-000014320000}"/>
    <cellStyle name="Column Heading 3 2 19 5 2" xfId="12819" xr:uid="{00000000-0005-0000-0000-000015320000}"/>
    <cellStyle name="Column Heading 3 2 19 5 3" xfId="12820" xr:uid="{00000000-0005-0000-0000-000016320000}"/>
    <cellStyle name="Column Heading 3 2 19 6" xfId="12821" xr:uid="{00000000-0005-0000-0000-000017320000}"/>
    <cellStyle name="Column Heading 3 2 19 6 2" xfId="12822" xr:uid="{00000000-0005-0000-0000-000018320000}"/>
    <cellStyle name="Column Heading 3 2 19 6 3" xfId="12823" xr:uid="{00000000-0005-0000-0000-000019320000}"/>
    <cellStyle name="Column Heading 3 2 19 7" xfId="12824" xr:uid="{00000000-0005-0000-0000-00001A320000}"/>
    <cellStyle name="Column Heading 3 2 19 8" xfId="12825" xr:uid="{00000000-0005-0000-0000-00001B320000}"/>
    <cellStyle name="Column Heading 3 2 2" xfId="12826" xr:uid="{00000000-0005-0000-0000-00001C320000}"/>
    <cellStyle name="Column Heading 3 2 2 2" xfId="12827" xr:uid="{00000000-0005-0000-0000-00001D320000}"/>
    <cellStyle name="Column Heading 3 2 2 2 2" xfId="12828" xr:uid="{00000000-0005-0000-0000-00001E320000}"/>
    <cellStyle name="Column Heading 3 2 2 2 3" xfId="12829" xr:uid="{00000000-0005-0000-0000-00001F320000}"/>
    <cellStyle name="Column Heading 3 2 2 2 4" xfId="12830" xr:uid="{00000000-0005-0000-0000-000020320000}"/>
    <cellStyle name="Column Heading 3 2 2 2 5" xfId="12831" xr:uid="{00000000-0005-0000-0000-000021320000}"/>
    <cellStyle name="Column Heading 3 2 2 2 6" xfId="12832" xr:uid="{00000000-0005-0000-0000-000022320000}"/>
    <cellStyle name="Column Heading 3 2 2 3" xfId="12833" xr:uid="{00000000-0005-0000-0000-000023320000}"/>
    <cellStyle name="Column Heading 3 2 2 3 2" xfId="12834" xr:uid="{00000000-0005-0000-0000-000024320000}"/>
    <cellStyle name="Column Heading 3 2 2 3 3" xfId="12835" xr:uid="{00000000-0005-0000-0000-000025320000}"/>
    <cellStyle name="Column Heading 3 2 2 4" xfId="12836" xr:uid="{00000000-0005-0000-0000-000026320000}"/>
    <cellStyle name="Column Heading 3 2 2 4 2" xfId="12837" xr:uid="{00000000-0005-0000-0000-000027320000}"/>
    <cellStyle name="Column Heading 3 2 2 4 3" xfId="12838" xr:uid="{00000000-0005-0000-0000-000028320000}"/>
    <cellStyle name="Column Heading 3 2 2 5" xfId="12839" xr:uid="{00000000-0005-0000-0000-000029320000}"/>
    <cellStyle name="Column Heading 3 2 2 5 2" xfId="12840" xr:uid="{00000000-0005-0000-0000-00002A320000}"/>
    <cellStyle name="Column Heading 3 2 2 5 3" xfId="12841" xr:uid="{00000000-0005-0000-0000-00002B320000}"/>
    <cellStyle name="Column Heading 3 2 2 6" xfId="12842" xr:uid="{00000000-0005-0000-0000-00002C320000}"/>
    <cellStyle name="Column Heading 3 2 2 6 2" xfId="12843" xr:uid="{00000000-0005-0000-0000-00002D320000}"/>
    <cellStyle name="Column Heading 3 2 2 6 3" xfId="12844" xr:uid="{00000000-0005-0000-0000-00002E320000}"/>
    <cellStyle name="Column Heading 3 2 2 7" xfId="12845" xr:uid="{00000000-0005-0000-0000-00002F320000}"/>
    <cellStyle name="Column Heading 3 2 2 8" xfId="12846" xr:uid="{00000000-0005-0000-0000-000030320000}"/>
    <cellStyle name="Column Heading 3 2 20" xfId="12847" xr:uid="{00000000-0005-0000-0000-000031320000}"/>
    <cellStyle name="Column Heading 3 2 20 2" xfId="12848" xr:uid="{00000000-0005-0000-0000-000032320000}"/>
    <cellStyle name="Column Heading 3 2 20 2 2" xfId="12849" xr:uid="{00000000-0005-0000-0000-000033320000}"/>
    <cellStyle name="Column Heading 3 2 20 2 3" xfId="12850" xr:uid="{00000000-0005-0000-0000-000034320000}"/>
    <cellStyle name="Column Heading 3 2 20 2 4" xfId="12851" xr:uid="{00000000-0005-0000-0000-000035320000}"/>
    <cellStyle name="Column Heading 3 2 20 2 5" xfId="12852" xr:uid="{00000000-0005-0000-0000-000036320000}"/>
    <cellStyle name="Column Heading 3 2 20 2 6" xfId="12853" xr:uid="{00000000-0005-0000-0000-000037320000}"/>
    <cellStyle name="Column Heading 3 2 20 3" xfId="12854" xr:uid="{00000000-0005-0000-0000-000038320000}"/>
    <cellStyle name="Column Heading 3 2 20 3 2" xfId="12855" xr:uid="{00000000-0005-0000-0000-000039320000}"/>
    <cellStyle name="Column Heading 3 2 20 3 3" xfId="12856" xr:uid="{00000000-0005-0000-0000-00003A320000}"/>
    <cellStyle name="Column Heading 3 2 20 4" xfId="12857" xr:uid="{00000000-0005-0000-0000-00003B320000}"/>
    <cellStyle name="Column Heading 3 2 20 4 2" xfId="12858" xr:uid="{00000000-0005-0000-0000-00003C320000}"/>
    <cellStyle name="Column Heading 3 2 20 4 3" xfId="12859" xr:uid="{00000000-0005-0000-0000-00003D320000}"/>
    <cellStyle name="Column Heading 3 2 20 5" xfId="12860" xr:uid="{00000000-0005-0000-0000-00003E320000}"/>
    <cellStyle name="Column Heading 3 2 20 5 2" xfId="12861" xr:uid="{00000000-0005-0000-0000-00003F320000}"/>
    <cellStyle name="Column Heading 3 2 20 5 3" xfId="12862" xr:uid="{00000000-0005-0000-0000-000040320000}"/>
    <cellStyle name="Column Heading 3 2 20 6" xfId="12863" xr:uid="{00000000-0005-0000-0000-000041320000}"/>
    <cellStyle name="Column Heading 3 2 20 6 2" xfId="12864" xr:uid="{00000000-0005-0000-0000-000042320000}"/>
    <cellStyle name="Column Heading 3 2 20 6 3" xfId="12865" xr:uid="{00000000-0005-0000-0000-000043320000}"/>
    <cellStyle name="Column Heading 3 2 20 7" xfId="12866" xr:uid="{00000000-0005-0000-0000-000044320000}"/>
    <cellStyle name="Column Heading 3 2 20 8" xfId="12867" xr:uid="{00000000-0005-0000-0000-000045320000}"/>
    <cellStyle name="Column Heading 3 2 21" xfId="12868" xr:uid="{00000000-0005-0000-0000-000046320000}"/>
    <cellStyle name="Column Heading 3 2 21 2" xfId="12869" xr:uid="{00000000-0005-0000-0000-000047320000}"/>
    <cellStyle name="Column Heading 3 2 21 2 2" xfId="12870" xr:uid="{00000000-0005-0000-0000-000048320000}"/>
    <cellStyle name="Column Heading 3 2 21 2 3" xfId="12871" xr:uid="{00000000-0005-0000-0000-000049320000}"/>
    <cellStyle name="Column Heading 3 2 21 2 4" xfId="12872" xr:uid="{00000000-0005-0000-0000-00004A320000}"/>
    <cellStyle name="Column Heading 3 2 21 2 5" xfId="12873" xr:uid="{00000000-0005-0000-0000-00004B320000}"/>
    <cellStyle name="Column Heading 3 2 21 2 6" xfId="12874" xr:uid="{00000000-0005-0000-0000-00004C320000}"/>
    <cellStyle name="Column Heading 3 2 21 3" xfId="12875" xr:uid="{00000000-0005-0000-0000-00004D320000}"/>
    <cellStyle name="Column Heading 3 2 21 3 2" xfId="12876" xr:uid="{00000000-0005-0000-0000-00004E320000}"/>
    <cellStyle name="Column Heading 3 2 21 3 3" xfId="12877" xr:uid="{00000000-0005-0000-0000-00004F320000}"/>
    <cellStyle name="Column Heading 3 2 21 4" xfId="12878" xr:uid="{00000000-0005-0000-0000-000050320000}"/>
    <cellStyle name="Column Heading 3 2 21 4 2" xfId="12879" xr:uid="{00000000-0005-0000-0000-000051320000}"/>
    <cellStyle name="Column Heading 3 2 21 4 3" xfId="12880" xr:uid="{00000000-0005-0000-0000-000052320000}"/>
    <cellStyle name="Column Heading 3 2 21 5" xfId="12881" xr:uid="{00000000-0005-0000-0000-000053320000}"/>
    <cellStyle name="Column Heading 3 2 21 5 2" xfId="12882" xr:uid="{00000000-0005-0000-0000-000054320000}"/>
    <cellStyle name="Column Heading 3 2 21 5 3" xfId="12883" xr:uid="{00000000-0005-0000-0000-000055320000}"/>
    <cellStyle name="Column Heading 3 2 21 6" xfId="12884" xr:uid="{00000000-0005-0000-0000-000056320000}"/>
    <cellStyle name="Column Heading 3 2 21 6 2" xfId="12885" xr:uid="{00000000-0005-0000-0000-000057320000}"/>
    <cellStyle name="Column Heading 3 2 21 6 3" xfId="12886" xr:uid="{00000000-0005-0000-0000-000058320000}"/>
    <cellStyle name="Column Heading 3 2 21 7" xfId="12887" xr:uid="{00000000-0005-0000-0000-000059320000}"/>
    <cellStyle name="Column Heading 3 2 21 8" xfId="12888" xr:uid="{00000000-0005-0000-0000-00005A320000}"/>
    <cellStyle name="Column Heading 3 2 22" xfId="12889" xr:uid="{00000000-0005-0000-0000-00005B320000}"/>
    <cellStyle name="Column Heading 3 2 22 2" xfId="12890" xr:uid="{00000000-0005-0000-0000-00005C320000}"/>
    <cellStyle name="Column Heading 3 2 22 2 2" xfId="12891" xr:uid="{00000000-0005-0000-0000-00005D320000}"/>
    <cellStyle name="Column Heading 3 2 22 2 3" xfId="12892" xr:uid="{00000000-0005-0000-0000-00005E320000}"/>
    <cellStyle name="Column Heading 3 2 22 2 4" xfId="12893" xr:uid="{00000000-0005-0000-0000-00005F320000}"/>
    <cellStyle name="Column Heading 3 2 22 2 5" xfId="12894" xr:uid="{00000000-0005-0000-0000-000060320000}"/>
    <cellStyle name="Column Heading 3 2 22 2 6" xfId="12895" xr:uid="{00000000-0005-0000-0000-000061320000}"/>
    <cellStyle name="Column Heading 3 2 22 3" xfId="12896" xr:uid="{00000000-0005-0000-0000-000062320000}"/>
    <cellStyle name="Column Heading 3 2 22 3 2" xfId="12897" xr:uid="{00000000-0005-0000-0000-000063320000}"/>
    <cellStyle name="Column Heading 3 2 22 3 3" xfId="12898" xr:uid="{00000000-0005-0000-0000-000064320000}"/>
    <cellStyle name="Column Heading 3 2 22 4" xfId="12899" xr:uid="{00000000-0005-0000-0000-000065320000}"/>
    <cellStyle name="Column Heading 3 2 22 4 2" xfId="12900" xr:uid="{00000000-0005-0000-0000-000066320000}"/>
    <cellStyle name="Column Heading 3 2 22 4 3" xfId="12901" xr:uid="{00000000-0005-0000-0000-000067320000}"/>
    <cellStyle name="Column Heading 3 2 22 5" xfId="12902" xr:uid="{00000000-0005-0000-0000-000068320000}"/>
    <cellStyle name="Column Heading 3 2 22 5 2" xfId="12903" xr:uid="{00000000-0005-0000-0000-000069320000}"/>
    <cellStyle name="Column Heading 3 2 22 5 3" xfId="12904" xr:uid="{00000000-0005-0000-0000-00006A320000}"/>
    <cellStyle name="Column Heading 3 2 22 6" xfId="12905" xr:uid="{00000000-0005-0000-0000-00006B320000}"/>
    <cellStyle name="Column Heading 3 2 22 6 2" xfId="12906" xr:uid="{00000000-0005-0000-0000-00006C320000}"/>
    <cellStyle name="Column Heading 3 2 22 6 3" xfId="12907" xr:uid="{00000000-0005-0000-0000-00006D320000}"/>
    <cellStyle name="Column Heading 3 2 22 7" xfId="12908" xr:uid="{00000000-0005-0000-0000-00006E320000}"/>
    <cellStyle name="Column Heading 3 2 22 8" xfId="12909" xr:uid="{00000000-0005-0000-0000-00006F320000}"/>
    <cellStyle name="Column Heading 3 2 23" xfId="12910" xr:uid="{00000000-0005-0000-0000-000070320000}"/>
    <cellStyle name="Column Heading 3 2 23 2" xfId="12911" xr:uid="{00000000-0005-0000-0000-000071320000}"/>
    <cellStyle name="Column Heading 3 2 23 2 2" xfId="12912" xr:uid="{00000000-0005-0000-0000-000072320000}"/>
    <cellStyle name="Column Heading 3 2 23 2 3" xfId="12913" xr:uid="{00000000-0005-0000-0000-000073320000}"/>
    <cellStyle name="Column Heading 3 2 23 2 4" xfId="12914" xr:uid="{00000000-0005-0000-0000-000074320000}"/>
    <cellStyle name="Column Heading 3 2 23 2 5" xfId="12915" xr:uid="{00000000-0005-0000-0000-000075320000}"/>
    <cellStyle name="Column Heading 3 2 23 2 6" xfId="12916" xr:uid="{00000000-0005-0000-0000-000076320000}"/>
    <cellStyle name="Column Heading 3 2 23 3" xfId="12917" xr:uid="{00000000-0005-0000-0000-000077320000}"/>
    <cellStyle name="Column Heading 3 2 23 3 2" xfId="12918" xr:uid="{00000000-0005-0000-0000-000078320000}"/>
    <cellStyle name="Column Heading 3 2 23 3 3" xfId="12919" xr:uid="{00000000-0005-0000-0000-000079320000}"/>
    <cellStyle name="Column Heading 3 2 23 4" xfId="12920" xr:uid="{00000000-0005-0000-0000-00007A320000}"/>
    <cellStyle name="Column Heading 3 2 23 4 2" xfId="12921" xr:uid="{00000000-0005-0000-0000-00007B320000}"/>
    <cellStyle name="Column Heading 3 2 23 4 3" xfId="12922" xr:uid="{00000000-0005-0000-0000-00007C320000}"/>
    <cellStyle name="Column Heading 3 2 23 5" xfId="12923" xr:uid="{00000000-0005-0000-0000-00007D320000}"/>
    <cellStyle name="Column Heading 3 2 23 5 2" xfId="12924" xr:uid="{00000000-0005-0000-0000-00007E320000}"/>
    <cellStyle name="Column Heading 3 2 23 5 3" xfId="12925" xr:uid="{00000000-0005-0000-0000-00007F320000}"/>
    <cellStyle name="Column Heading 3 2 23 6" xfId="12926" xr:uid="{00000000-0005-0000-0000-000080320000}"/>
    <cellStyle name="Column Heading 3 2 23 6 2" xfId="12927" xr:uid="{00000000-0005-0000-0000-000081320000}"/>
    <cellStyle name="Column Heading 3 2 23 6 3" xfId="12928" xr:uid="{00000000-0005-0000-0000-000082320000}"/>
    <cellStyle name="Column Heading 3 2 23 7" xfId="12929" xr:uid="{00000000-0005-0000-0000-000083320000}"/>
    <cellStyle name="Column Heading 3 2 23 8" xfId="12930" xr:uid="{00000000-0005-0000-0000-000084320000}"/>
    <cellStyle name="Column Heading 3 2 24" xfId="12931" xr:uid="{00000000-0005-0000-0000-000085320000}"/>
    <cellStyle name="Column Heading 3 2 24 2" xfId="12932" xr:uid="{00000000-0005-0000-0000-000086320000}"/>
    <cellStyle name="Column Heading 3 2 24 2 2" xfId="12933" xr:uid="{00000000-0005-0000-0000-000087320000}"/>
    <cellStyle name="Column Heading 3 2 24 2 3" xfId="12934" xr:uid="{00000000-0005-0000-0000-000088320000}"/>
    <cellStyle name="Column Heading 3 2 24 2 4" xfId="12935" xr:uid="{00000000-0005-0000-0000-000089320000}"/>
    <cellStyle name="Column Heading 3 2 24 2 5" xfId="12936" xr:uid="{00000000-0005-0000-0000-00008A320000}"/>
    <cellStyle name="Column Heading 3 2 24 2 6" xfId="12937" xr:uid="{00000000-0005-0000-0000-00008B320000}"/>
    <cellStyle name="Column Heading 3 2 24 3" xfId="12938" xr:uid="{00000000-0005-0000-0000-00008C320000}"/>
    <cellStyle name="Column Heading 3 2 24 3 2" xfId="12939" xr:uid="{00000000-0005-0000-0000-00008D320000}"/>
    <cellStyle name="Column Heading 3 2 24 3 3" xfId="12940" xr:uid="{00000000-0005-0000-0000-00008E320000}"/>
    <cellStyle name="Column Heading 3 2 24 4" xfId="12941" xr:uid="{00000000-0005-0000-0000-00008F320000}"/>
    <cellStyle name="Column Heading 3 2 24 4 2" xfId="12942" xr:uid="{00000000-0005-0000-0000-000090320000}"/>
    <cellStyle name="Column Heading 3 2 24 4 3" xfId="12943" xr:uid="{00000000-0005-0000-0000-000091320000}"/>
    <cellStyle name="Column Heading 3 2 24 5" xfId="12944" xr:uid="{00000000-0005-0000-0000-000092320000}"/>
    <cellStyle name="Column Heading 3 2 24 5 2" xfId="12945" xr:uid="{00000000-0005-0000-0000-000093320000}"/>
    <cellStyle name="Column Heading 3 2 24 5 3" xfId="12946" xr:uid="{00000000-0005-0000-0000-000094320000}"/>
    <cellStyle name="Column Heading 3 2 24 6" xfId="12947" xr:uid="{00000000-0005-0000-0000-000095320000}"/>
    <cellStyle name="Column Heading 3 2 24 6 2" xfId="12948" xr:uid="{00000000-0005-0000-0000-000096320000}"/>
    <cellStyle name="Column Heading 3 2 24 6 3" xfId="12949" xr:uid="{00000000-0005-0000-0000-000097320000}"/>
    <cellStyle name="Column Heading 3 2 24 7" xfId="12950" xr:uid="{00000000-0005-0000-0000-000098320000}"/>
    <cellStyle name="Column Heading 3 2 24 8" xfId="12951" xr:uid="{00000000-0005-0000-0000-000099320000}"/>
    <cellStyle name="Column Heading 3 2 25" xfId="12952" xr:uid="{00000000-0005-0000-0000-00009A320000}"/>
    <cellStyle name="Column Heading 3 2 25 2" xfId="12953" xr:uid="{00000000-0005-0000-0000-00009B320000}"/>
    <cellStyle name="Column Heading 3 2 25 2 2" xfId="12954" xr:uid="{00000000-0005-0000-0000-00009C320000}"/>
    <cellStyle name="Column Heading 3 2 25 2 3" xfId="12955" xr:uid="{00000000-0005-0000-0000-00009D320000}"/>
    <cellStyle name="Column Heading 3 2 25 2 4" xfId="12956" xr:uid="{00000000-0005-0000-0000-00009E320000}"/>
    <cellStyle name="Column Heading 3 2 25 2 5" xfId="12957" xr:uid="{00000000-0005-0000-0000-00009F320000}"/>
    <cellStyle name="Column Heading 3 2 25 2 6" xfId="12958" xr:uid="{00000000-0005-0000-0000-0000A0320000}"/>
    <cellStyle name="Column Heading 3 2 25 3" xfId="12959" xr:uid="{00000000-0005-0000-0000-0000A1320000}"/>
    <cellStyle name="Column Heading 3 2 25 3 2" xfId="12960" xr:uid="{00000000-0005-0000-0000-0000A2320000}"/>
    <cellStyle name="Column Heading 3 2 25 3 3" xfId="12961" xr:uid="{00000000-0005-0000-0000-0000A3320000}"/>
    <cellStyle name="Column Heading 3 2 25 4" xfId="12962" xr:uid="{00000000-0005-0000-0000-0000A4320000}"/>
    <cellStyle name="Column Heading 3 2 25 4 2" xfId="12963" xr:uid="{00000000-0005-0000-0000-0000A5320000}"/>
    <cellStyle name="Column Heading 3 2 25 4 3" xfId="12964" xr:uid="{00000000-0005-0000-0000-0000A6320000}"/>
    <cellStyle name="Column Heading 3 2 25 5" xfId="12965" xr:uid="{00000000-0005-0000-0000-0000A7320000}"/>
    <cellStyle name="Column Heading 3 2 25 5 2" xfId="12966" xr:uid="{00000000-0005-0000-0000-0000A8320000}"/>
    <cellStyle name="Column Heading 3 2 25 5 3" xfId="12967" xr:uid="{00000000-0005-0000-0000-0000A9320000}"/>
    <cellStyle name="Column Heading 3 2 25 6" xfId="12968" xr:uid="{00000000-0005-0000-0000-0000AA320000}"/>
    <cellStyle name="Column Heading 3 2 25 6 2" xfId="12969" xr:uid="{00000000-0005-0000-0000-0000AB320000}"/>
    <cellStyle name="Column Heading 3 2 25 6 3" xfId="12970" xr:uid="{00000000-0005-0000-0000-0000AC320000}"/>
    <cellStyle name="Column Heading 3 2 25 7" xfId="12971" xr:uid="{00000000-0005-0000-0000-0000AD320000}"/>
    <cellStyle name="Column Heading 3 2 25 8" xfId="12972" xr:uid="{00000000-0005-0000-0000-0000AE320000}"/>
    <cellStyle name="Column Heading 3 2 26" xfId="12973" xr:uid="{00000000-0005-0000-0000-0000AF320000}"/>
    <cellStyle name="Column Heading 3 2 26 2" xfId="12974" xr:uid="{00000000-0005-0000-0000-0000B0320000}"/>
    <cellStyle name="Column Heading 3 2 26 2 2" xfId="12975" xr:uid="{00000000-0005-0000-0000-0000B1320000}"/>
    <cellStyle name="Column Heading 3 2 26 2 3" xfId="12976" xr:uid="{00000000-0005-0000-0000-0000B2320000}"/>
    <cellStyle name="Column Heading 3 2 26 2 4" xfId="12977" xr:uid="{00000000-0005-0000-0000-0000B3320000}"/>
    <cellStyle name="Column Heading 3 2 26 2 5" xfId="12978" xr:uid="{00000000-0005-0000-0000-0000B4320000}"/>
    <cellStyle name="Column Heading 3 2 26 2 6" xfId="12979" xr:uid="{00000000-0005-0000-0000-0000B5320000}"/>
    <cellStyle name="Column Heading 3 2 26 3" xfId="12980" xr:uid="{00000000-0005-0000-0000-0000B6320000}"/>
    <cellStyle name="Column Heading 3 2 26 3 2" xfId="12981" xr:uid="{00000000-0005-0000-0000-0000B7320000}"/>
    <cellStyle name="Column Heading 3 2 26 3 3" xfId="12982" xr:uid="{00000000-0005-0000-0000-0000B8320000}"/>
    <cellStyle name="Column Heading 3 2 26 4" xfId="12983" xr:uid="{00000000-0005-0000-0000-0000B9320000}"/>
    <cellStyle name="Column Heading 3 2 26 4 2" xfId="12984" xr:uid="{00000000-0005-0000-0000-0000BA320000}"/>
    <cellStyle name="Column Heading 3 2 26 4 3" xfId="12985" xr:uid="{00000000-0005-0000-0000-0000BB320000}"/>
    <cellStyle name="Column Heading 3 2 26 5" xfId="12986" xr:uid="{00000000-0005-0000-0000-0000BC320000}"/>
    <cellStyle name="Column Heading 3 2 26 5 2" xfId="12987" xr:uid="{00000000-0005-0000-0000-0000BD320000}"/>
    <cellStyle name="Column Heading 3 2 26 5 3" xfId="12988" xr:uid="{00000000-0005-0000-0000-0000BE320000}"/>
    <cellStyle name="Column Heading 3 2 26 6" xfId="12989" xr:uid="{00000000-0005-0000-0000-0000BF320000}"/>
    <cellStyle name="Column Heading 3 2 26 6 2" xfId="12990" xr:uid="{00000000-0005-0000-0000-0000C0320000}"/>
    <cellStyle name="Column Heading 3 2 26 6 3" xfId="12991" xr:uid="{00000000-0005-0000-0000-0000C1320000}"/>
    <cellStyle name="Column Heading 3 2 26 7" xfId="12992" xr:uid="{00000000-0005-0000-0000-0000C2320000}"/>
    <cellStyle name="Column Heading 3 2 26 8" xfId="12993" xr:uid="{00000000-0005-0000-0000-0000C3320000}"/>
    <cellStyle name="Column Heading 3 2 27" xfId="12994" xr:uid="{00000000-0005-0000-0000-0000C4320000}"/>
    <cellStyle name="Column Heading 3 2 27 2" xfId="12995" xr:uid="{00000000-0005-0000-0000-0000C5320000}"/>
    <cellStyle name="Column Heading 3 2 27 2 2" xfId="12996" xr:uid="{00000000-0005-0000-0000-0000C6320000}"/>
    <cellStyle name="Column Heading 3 2 27 2 3" xfId="12997" xr:uid="{00000000-0005-0000-0000-0000C7320000}"/>
    <cellStyle name="Column Heading 3 2 27 2 4" xfId="12998" xr:uid="{00000000-0005-0000-0000-0000C8320000}"/>
    <cellStyle name="Column Heading 3 2 27 2 5" xfId="12999" xr:uid="{00000000-0005-0000-0000-0000C9320000}"/>
    <cellStyle name="Column Heading 3 2 27 2 6" xfId="13000" xr:uid="{00000000-0005-0000-0000-0000CA320000}"/>
    <cellStyle name="Column Heading 3 2 27 3" xfId="13001" xr:uid="{00000000-0005-0000-0000-0000CB320000}"/>
    <cellStyle name="Column Heading 3 2 27 3 2" xfId="13002" xr:uid="{00000000-0005-0000-0000-0000CC320000}"/>
    <cellStyle name="Column Heading 3 2 27 3 3" xfId="13003" xr:uid="{00000000-0005-0000-0000-0000CD320000}"/>
    <cellStyle name="Column Heading 3 2 27 4" xfId="13004" xr:uid="{00000000-0005-0000-0000-0000CE320000}"/>
    <cellStyle name="Column Heading 3 2 27 4 2" xfId="13005" xr:uid="{00000000-0005-0000-0000-0000CF320000}"/>
    <cellStyle name="Column Heading 3 2 27 4 3" xfId="13006" xr:uid="{00000000-0005-0000-0000-0000D0320000}"/>
    <cellStyle name="Column Heading 3 2 27 5" xfId="13007" xr:uid="{00000000-0005-0000-0000-0000D1320000}"/>
    <cellStyle name="Column Heading 3 2 27 5 2" xfId="13008" xr:uid="{00000000-0005-0000-0000-0000D2320000}"/>
    <cellStyle name="Column Heading 3 2 27 5 3" xfId="13009" xr:uid="{00000000-0005-0000-0000-0000D3320000}"/>
    <cellStyle name="Column Heading 3 2 27 6" xfId="13010" xr:uid="{00000000-0005-0000-0000-0000D4320000}"/>
    <cellStyle name="Column Heading 3 2 27 6 2" xfId="13011" xr:uid="{00000000-0005-0000-0000-0000D5320000}"/>
    <cellStyle name="Column Heading 3 2 27 6 3" xfId="13012" xr:uid="{00000000-0005-0000-0000-0000D6320000}"/>
    <cellStyle name="Column Heading 3 2 27 7" xfId="13013" xr:uid="{00000000-0005-0000-0000-0000D7320000}"/>
    <cellStyle name="Column Heading 3 2 27 8" xfId="13014" xr:uid="{00000000-0005-0000-0000-0000D8320000}"/>
    <cellStyle name="Column Heading 3 2 28" xfId="13015" xr:uid="{00000000-0005-0000-0000-0000D9320000}"/>
    <cellStyle name="Column Heading 3 2 28 2" xfId="13016" xr:uid="{00000000-0005-0000-0000-0000DA320000}"/>
    <cellStyle name="Column Heading 3 2 28 2 2" xfId="13017" xr:uid="{00000000-0005-0000-0000-0000DB320000}"/>
    <cellStyle name="Column Heading 3 2 28 2 3" xfId="13018" xr:uid="{00000000-0005-0000-0000-0000DC320000}"/>
    <cellStyle name="Column Heading 3 2 28 2 4" xfId="13019" xr:uid="{00000000-0005-0000-0000-0000DD320000}"/>
    <cellStyle name="Column Heading 3 2 28 2 5" xfId="13020" xr:uid="{00000000-0005-0000-0000-0000DE320000}"/>
    <cellStyle name="Column Heading 3 2 28 2 6" xfId="13021" xr:uid="{00000000-0005-0000-0000-0000DF320000}"/>
    <cellStyle name="Column Heading 3 2 28 3" xfId="13022" xr:uid="{00000000-0005-0000-0000-0000E0320000}"/>
    <cellStyle name="Column Heading 3 2 28 3 2" xfId="13023" xr:uid="{00000000-0005-0000-0000-0000E1320000}"/>
    <cellStyle name="Column Heading 3 2 28 3 3" xfId="13024" xr:uid="{00000000-0005-0000-0000-0000E2320000}"/>
    <cellStyle name="Column Heading 3 2 28 4" xfId="13025" xr:uid="{00000000-0005-0000-0000-0000E3320000}"/>
    <cellStyle name="Column Heading 3 2 28 4 2" xfId="13026" xr:uid="{00000000-0005-0000-0000-0000E4320000}"/>
    <cellStyle name="Column Heading 3 2 28 4 3" xfId="13027" xr:uid="{00000000-0005-0000-0000-0000E5320000}"/>
    <cellStyle name="Column Heading 3 2 28 5" xfId="13028" xr:uid="{00000000-0005-0000-0000-0000E6320000}"/>
    <cellStyle name="Column Heading 3 2 28 5 2" xfId="13029" xr:uid="{00000000-0005-0000-0000-0000E7320000}"/>
    <cellStyle name="Column Heading 3 2 28 5 3" xfId="13030" xr:uid="{00000000-0005-0000-0000-0000E8320000}"/>
    <cellStyle name="Column Heading 3 2 28 6" xfId="13031" xr:uid="{00000000-0005-0000-0000-0000E9320000}"/>
    <cellStyle name="Column Heading 3 2 28 6 2" xfId="13032" xr:uid="{00000000-0005-0000-0000-0000EA320000}"/>
    <cellStyle name="Column Heading 3 2 28 6 3" xfId="13033" xr:uid="{00000000-0005-0000-0000-0000EB320000}"/>
    <cellStyle name="Column Heading 3 2 28 7" xfId="13034" xr:uid="{00000000-0005-0000-0000-0000EC320000}"/>
    <cellStyle name="Column Heading 3 2 28 8" xfId="13035" xr:uid="{00000000-0005-0000-0000-0000ED320000}"/>
    <cellStyle name="Column Heading 3 2 29" xfId="13036" xr:uid="{00000000-0005-0000-0000-0000EE320000}"/>
    <cellStyle name="Column Heading 3 2 29 2" xfId="13037" xr:uid="{00000000-0005-0000-0000-0000EF320000}"/>
    <cellStyle name="Column Heading 3 2 29 2 2" xfId="13038" xr:uid="{00000000-0005-0000-0000-0000F0320000}"/>
    <cellStyle name="Column Heading 3 2 29 2 3" xfId="13039" xr:uid="{00000000-0005-0000-0000-0000F1320000}"/>
    <cellStyle name="Column Heading 3 2 29 2 4" xfId="13040" xr:uid="{00000000-0005-0000-0000-0000F2320000}"/>
    <cellStyle name="Column Heading 3 2 29 2 5" xfId="13041" xr:uid="{00000000-0005-0000-0000-0000F3320000}"/>
    <cellStyle name="Column Heading 3 2 29 2 6" xfId="13042" xr:uid="{00000000-0005-0000-0000-0000F4320000}"/>
    <cellStyle name="Column Heading 3 2 29 3" xfId="13043" xr:uid="{00000000-0005-0000-0000-0000F5320000}"/>
    <cellStyle name="Column Heading 3 2 29 3 2" xfId="13044" xr:uid="{00000000-0005-0000-0000-0000F6320000}"/>
    <cellStyle name="Column Heading 3 2 29 3 3" xfId="13045" xr:uid="{00000000-0005-0000-0000-0000F7320000}"/>
    <cellStyle name="Column Heading 3 2 29 4" xfId="13046" xr:uid="{00000000-0005-0000-0000-0000F8320000}"/>
    <cellStyle name="Column Heading 3 2 29 4 2" xfId="13047" xr:uid="{00000000-0005-0000-0000-0000F9320000}"/>
    <cellStyle name="Column Heading 3 2 29 4 3" xfId="13048" xr:uid="{00000000-0005-0000-0000-0000FA320000}"/>
    <cellStyle name="Column Heading 3 2 29 5" xfId="13049" xr:uid="{00000000-0005-0000-0000-0000FB320000}"/>
    <cellStyle name="Column Heading 3 2 29 5 2" xfId="13050" xr:uid="{00000000-0005-0000-0000-0000FC320000}"/>
    <cellStyle name="Column Heading 3 2 29 5 3" xfId="13051" xr:uid="{00000000-0005-0000-0000-0000FD320000}"/>
    <cellStyle name="Column Heading 3 2 29 6" xfId="13052" xr:uid="{00000000-0005-0000-0000-0000FE320000}"/>
    <cellStyle name="Column Heading 3 2 29 6 2" xfId="13053" xr:uid="{00000000-0005-0000-0000-0000FF320000}"/>
    <cellStyle name="Column Heading 3 2 29 6 3" xfId="13054" xr:uid="{00000000-0005-0000-0000-000000330000}"/>
    <cellStyle name="Column Heading 3 2 29 7" xfId="13055" xr:uid="{00000000-0005-0000-0000-000001330000}"/>
    <cellStyle name="Column Heading 3 2 29 8" xfId="13056" xr:uid="{00000000-0005-0000-0000-000002330000}"/>
    <cellStyle name="Column Heading 3 2 3" xfId="13057" xr:uid="{00000000-0005-0000-0000-000003330000}"/>
    <cellStyle name="Column Heading 3 2 3 2" xfId="13058" xr:uid="{00000000-0005-0000-0000-000004330000}"/>
    <cellStyle name="Column Heading 3 2 3 2 2" xfId="13059" xr:uid="{00000000-0005-0000-0000-000005330000}"/>
    <cellStyle name="Column Heading 3 2 3 2 3" xfId="13060" xr:uid="{00000000-0005-0000-0000-000006330000}"/>
    <cellStyle name="Column Heading 3 2 3 2 4" xfId="13061" xr:uid="{00000000-0005-0000-0000-000007330000}"/>
    <cellStyle name="Column Heading 3 2 3 2 5" xfId="13062" xr:uid="{00000000-0005-0000-0000-000008330000}"/>
    <cellStyle name="Column Heading 3 2 3 2 6" xfId="13063" xr:uid="{00000000-0005-0000-0000-000009330000}"/>
    <cellStyle name="Column Heading 3 2 3 3" xfId="13064" xr:uid="{00000000-0005-0000-0000-00000A330000}"/>
    <cellStyle name="Column Heading 3 2 3 3 2" xfId="13065" xr:uid="{00000000-0005-0000-0000-00000B330000}"/>
    <cellStyle name="Column Heading 3 2 3 3 3" xfId="13066" xr:uid="{00000000-0005-0000-0000-00000C330000}"/>
    <cellStyle name="Column Heading 3 2 3 4" xfId="13067" xr:uid="{00000000-0005-0000-0000-00000D330000}"/>
    <cellStyle name="Column Heading 3 2 3 4 2" xfId="13068" xr:uid="{00000000-0005-0000-0000-00000E330000}"/>
    <cellStyle name="Column Heading 3 2 3 4 3" xfId="13069" xr:uid="{00000000-0005-0000-0000-00000F330000}"/>
    <cellStyle name="Column Heading 3 2 3 5" xfId="13070" xr:uid="{00000000-0005-0000-0000-000010330000}"/>
    <cellStyle name="Column Heading 3 2 3 5 2" xfId="13071" xr:uid="{00000000-0005-0000-0000-000011330000}"/>
    <cellStyle name="Column Heading 3 2 3 5 3" xfId="13072" xr:uid="{00000000-0005-0000-0000-000012330000}"/>
    <cellStyle name="Column Heading 3 2 3 6" xfId="13073" xr:uid="{00000000-0005-0000-0000-000013330000}"/>
    <cellStyle name="Column Heading 3 2 3 6 2" xfId="13074" xr:uid="{00000000-0005-0000-0000-000014330000}"/>
    <cellStyle name="Column Heading 3 2 3 6 3" xfId="13075" xr:uid="{00000000-0005-0000-0000-000015330000}"/>
    <cellStyle name="Column Heading 3 2 3 7" xfId="13076" xr:uid="{00000000-0005-0000-0000-000016330000}"/>
    <cellStyle name="Column Heading 3 2 3 8" xfId="13077" xr:uid="{00000000-0005-0000-0000-000017330000}"/>
    <cellStyle name="Column Heading 3 2 30" xfId="13078" xr:uid="{00000000-0005-0000-0000-000018330000}"/>
    <cellStyle name="Column Heading 3 2 30 2" xfId="13079" xr:uid="{00000000-0005-0000-0000-000019330000}"/>
    <cellStyle name="Column Heading 3 2 30 2 2" xfId="13080" xr:uid="{00000000-0005-0000-0000-00001A330000}"/>
    <cellStyle name="Column Heading 3 2 30 2 3" xfId="13081" xr:uid="{00000000-0005-0000-0000-00001B330000}"/>
    <cellStyle name="Column Heading 3 2 30 2 4" xfId="13082" xr:uid="{00000000-0005-0000-0000-00001C330000}"/>
    <cellStyle name="Column Heading 3 2 30 2 5" xfId="13083" xr:uid="{00000000-0005-0000-0000-00001D330000}"/>
    <cellStyle name="Column Heading 3 2 30 2 6" xfId="13084" xr:uid="{00000000-0005-0000-0000-00001E330000}"/>
    <cellStyle name="Column Heading 3 2 30 3" xfId="13085" xr:uid="{00000000-0005-0000-0000-00001F330000}"/>
    <cellStyle name="Column Heading 3 2 30 3 2" xfId="13086" xr:uid="{00000000-0005-0000-0000-000020330000}"/>
    <cellStyle name="Column Heading 3 2 30 3 3" xfId="13087" xr:uid="{00000000-0005-0000-0000-000021330000}"/>
    <cellStyle name="Column Heading 3 2 30 4" xfId="13088" xr:uid="{00000000-0005-0000-0000-000022330000}"/>
    <cellStyle name="Column Heading 3 2 30 4 2" xfId="13089" xr:uid="{00000000-0005-0000-0000-000023330000}"/>
    <cellStyle name="Column Heading 3 2 30 4 3" xfId="13090" xr:uid="{00000000-0005-0000-0000-000024330000}"/>
    <cellStyle name="Column Heading 3 2 30 5" xfId="13091" xr:uid="{00000000-0005-0000-0000-000025330000}"/>
    <cellStyle name="Column Heading 3 2 30 5 2" xfId="13092" xr:uid="{00000000-0005-0000-0000-000026330000}"/>
    <cellStyle name="Column Heading 3 2 30 5 3" xfId="13093" xr:uid="{00000000-0005-0000-0000-000027330000}"/>
    <cellStyle name="Column Heading 3 2 30 6" xfId="13094" xr:uid="{00000000-0005-0000-0000-000028330000}"/>
    <cellStyle name="Column Heading 3 2 30 6 2" xfId="13095" xr:uid="{00000000-0005-0000-0000-000029330000}"/>
    <cellStyle name="Column Heading 3 2 30 6 3" xfId="13096" xr:uid="{00000000-0005-0000-0000-00002A330000}"/>
    <cellStyle name="Column Heading 3 2 30 7" xfId="13097" xr:uid="{00000000-0005-0000-0000-00002B330000}"/>
    <cellStyle name="Column Heading 3 2 30 8" xfId="13098" xr:uid="{00000000-0005-0000-0000-00002C330000}"/>
    <cellStyle name="Column Heading 3 2 31" xfId="13099" xr:uid="{00000000-0005-0000-0000-00002D330000}"/>
    <cellStyle name="Column Heading 3 2 31 2" xfId="13100" xr:uid="{00000000-0005-0000-0000-00002E330000}"/>
    <cellStyle name="Column Heading 3 2 31 2 2" xfId="13101" xr:uid="{00000000-0005-0000-0000-00002F330000}"/>
    <cellStyle name="Column Heading 3 2 31 2 3" xfId="13102" xr:uid="{00000000-0005-0000-0000-000030330000}"/>
    <cellStyle name="Column Heading 3 2 31 2 4" xfId="13103" xr:uid="{00000000-0005-0000-0000-000031330000}"/>
    <cellStyle name="Column Heading 3 2 31 2 5" xfId="13104" xr:uid="{00000000-0005-0000-0000-000032330000}"/>
    <cellStyle name="Column Heading 3 2 31 2 6" xfId="13105" xr:uid="{00000000-0005-0000-0000-000033330000}"/>
    <cellStyle name="Column Heading 3 2 31 3" xfId="13106" xr:uid="{00000000-0005-0000-0000-000034330000}"/>
    <cellStyle name="Column Heading 3 2 31 3 2" xfId="13107" xr:uid="{00000000-0005-0000-0000-000035330000}"/>
    <cellStyle name="Column Heading 3 2 31 3 3" xfId="13108" xr:uid="{00000000-0005-0000-0000-000036330000}"/>
    <cellStyle name="Column Heading 3 2 31 4" xfId="13109" xr:uid="{00000000-0005-0000-0000-000037330000}"/>
    <cellStyle name="Column Heading 3 2 31 4 2" xfId="13110" xr:uid="{00000000-0005-0000-0000-000038330000}"/>
    <cellStyle name="Column Heading 3 2 31 4 3" xfId="13111" xr:uid="{00000000-0005-0000-0000-000039330000}"/>
    <cellStyle name="Column Heading 3 2 31 5" xfId="13112" xr:uid="{00000000-0005-0000-0000-00003A330000}"/>
    <cellStyle name="Column Heading 3 2 31 5 2" xfId="13113" xr:uid="{00000000-0005-0000-0000-00003B330000}"/>
    <cellStyle name="Column Heading 3 2 31 5 3" xfId="13114" xr:uid="{00000000-0005-0000-0000-00003C330000}"/>
    <cellStyle name="Column Heading 3 2 31 6" xfId="13115" xr:uid="{00000000-0005-0000-0000-00003D330000}"/>
    <cellStyle name="Column Heading 3 2 31 6 2" xfId="13116" xr:uid="{00000000-0005-0000-0000-00003E330000}"/>
    <cellStyle name="Column Heading 3 2 31 6 3" xfId="13117" xr:uid="{00000000-0005-0000-0000-00003F330000}"/>
    <cellStyle name="Column Heading 3 2 31 7" xfId="13118" xr:uid="{00000000-0005-0000-0000-000040330000}"/>
    <cellStyle name="Column Heading 3 2 31 8" xfId="13119" xr:uid="{00000000-0005-0000-0000-000041330000}"/>
    <cellStyle name="Column Heading 3 2 32" xfId="13120" xr:uid="{00000000-0005-0000-0000-000042330000}"/>
    <cellStyle name="Column Heading 3 2 32 2" xfId="13121" xr:uid="{00000000-0005-0000-0000-000043330000}"/>
    <cellStyle name="Column Heading 3 2 32 2 2" xfId="13122" xr:uid="{00000000-0005-0000-0000-000044330000}"/>
    <cellStyle name="Column Heading 3 2 32 2 3" xfId="13123" xr:uid="{00000000-0005-0000-0000-000045330000}"/>
    <cellStyle name="Column Heading 3 2 32 2 4" xfId="13124" xr:uid="{00000000-0005-0000-0000-000046330000}"/>
    <cellStyle name="Column Heading 3 2 32 2 5" xfId="13125" xr:uid="{00000000-0005-0000-0000-000047330000}"/>
    <cellStyle name="Column Heading 3 2 32 2 6" xfId="13126" xr:uid="{00000000-0005-0000-0000-000048330000}"/>
    <cellStyle name="Column Heading 3 2 32 3" xfId="13127" xr:uid="{00000000-0005-0000-0000-000049330000}"/>
    <cellStyle name="Column Heading 3 2 32 3 2" xfId="13128" xr:uid="{00000000-0005-0000-0000-00004A330000}"/>
    <cellStyle name="Column Heading 3 2 32 3 3" xfId="13129" xr:uid="{00000000-0005-0000-0000-00004B330000}"/>
    <cellStyle name="Column Heading 3 2 32 4" xfId="13130" xr:uid="{00000000-0005-0000-0000-00004C330000}"/>
    <cellStyle name="Column Heading 3 2 32 4 2" xfId="13131" xr:uid="{00000000-0005-0000-0000-00004D330000}"/>
    <cellStyle name="Column Heading 3 2 32 4 3" xfId="13132" xr:uid="{00000000-0005-0000-0000-00004E330000}"/>
    <cellStyle name="Column Heading 3 2 32 5" xfId="13133" xr:uid="{00000000-0005-0000-0000-00004F330000}"/>
    <cellStyle name="Column Heading 3 2 32 5 2" xfId="13134" xr:uid="{00000000-0005-0000-0000-000050330000}"/>
    <cellStyle name="Column Heading 3 2 32 5 3" xfId="13135" xr:uid="{00000000-0005-0000-0000-000051330000}"/>
    <cellStyle name="Column Heading 3 2 32 6" xfId="13136" xr:uid="{00000000-0005-0000-0000-000052330000}"/>
    <cellStyle name="Column Heading 3 2 32 6 2" xfId="13137" xr:uid="{00000000-0005-0000-0000-000053330000}"/>
    <cellStyle name="Column Heading 3 2 32 6 3" xfId="13138" xr:uid="{00000000-0005-0000-0000-000054330000}"/>
    <cellStyle name="Column Heading 3 2 32 7" xfId="13139" xr:uid="{00000000-0005-0000-0000-000055330000}"/>
    <cellStyle name="Column Heading 3 2 32 8" xfId="13140" xr:uid="{00000000-0005-0000-0000-000056330000}"/>
    <cellStyle name="Column Heading 3 2 33" xfId="13141" xr:uid="{00000000-0005-0000-0000-000057330000}"/>
    <cellStyle name="Column Heading 3 2 33 2" xfId="13142" xr:uid="{00000000-0005-0000-0000-000058330000}"/>
    <cellStyle name="Column Heading 3 2 33 2 2" xfId="13143" xr:uid="{00000000-0005-0000-0000-000059330000}"/>
    <cellStyle name="Column Heading 3 2 33 2 3" xfId="13144" xr:uid="{00000000-0005-0000-0000-00005A330000}"/>
    <cellStyle name="Column Heading 3 2 33 2 4" xfId="13145" xr:uid="{00000000-0005-0000-0000-00005B330000}"/>
    <cellStyle name="Column Heading 3 2 33 2 5" xfId="13146" xr:uid="{00000000-0005-0000-0000-00005C330000}"/>
    <cellStyle name="Column Heading 3 2 33 2 6" xfId="13147" xr:uid="{00000000-0005-0000-0000-00005D330000}"/>
    <cellStyle name="Column Heading 3 2 33 3" xfId="13148" xr:uid="{00000000-0005-0000-0000-00005E330000}"/>
    <cellStyle name="Column Heading 3 2 33 3 2" xfId="13149" xr:uid="{00000000-0005-0000-0000-00005F330000}"/>
    <cellStyle name="Column Heading 3 2 33 3 3" xfId="13150" xr:uid="{00000000-0005-0000-0000-000060330000}"/>
    <cellStyle name="Column Heading 3 2 33 4" xfId="13151" xr:uid="{00000000-0005-0000-0000-000061330000}"/>
    <cellStyle name="Column Heading 3 2 33 4 2" xfId="13152" xr:uid="{00000000-0005-0000-0000-000062330000}"/>
    <cellStyle name="Column Heading 3 2 33 4 3" xfId="13153" xr:uid="{00000000-0005-0000-0000-000063330000}"/>
    <cellStyle name="Column Heading 3 2 33 5" xfId="13154" xr:uid="{00000000-0005-0000-0000-000064330000}"/>
    <cellStyle name="Column Heading 3 2 33 5 2" xfId="13155" xr:uid="{00000000-0005-0000-0000-000065330000}"/>
    <cellStyle name="Column Heading 3 2 33 5 3" xfId="13156" xr:uid="{00000000-0005-0000-0000-000066330000}"/>
    <cellStyle name="Column Heading 3 2 33 6" xfId="13157" xr:uid="{00000000-0005-0000-0000-000067330000}"/>
    <cellStyle name="Column Heading 3 2 33 6 2" xfId="13158" xr:uid="{00000000-0005-0000-0000-000068330000}"/>
    <cellStyle name="Column Heading 3 2 33 6 3" xfId="13159" xr:uid="{00000000-0005-0000-0000-000069330000}"/>
    <cellStyle name="Column Heading 3 2 33 7" xfId="13160" xr:uid="{00000000-0005-0000-0000-00006A330000}"/>
    <cellStyle name="Column Heading 3 2 33 8" xfId="13161" xr:uid="{00000000-0005-0000-0000-00006B330000}"/>
    <cellStyle name="Column Heading 3 2 34" xfId="13162" xr:uid="{00000000-0005-0000-0000-00006C330000}"/>
    <cellStyle name="Column Heading 3 2 34 2" xfId="13163" xr:uid="{00000000-0005-0000-0000-00006D330000}"/>
    <cellStyle name="Column Heading 3 2 34 2 2" xfId="13164" xr:uid="{00000000-0005-0000-0000-00006E330000}"/>
    <cellStyle name="Column Heading 3 2 34 2 3" xfId="13165" xr:uid="{00000000-0005-0000-0000-00006F330000}"/>
    <cellStyle name="Column Heading 3 2 34 2 4" xfId="13166" xr:uid="{00000000-0005-0000-0000-000070330000}"/>
    <cellStyle name="Column Heading 3 2 34 2 5" xfId="13167" xr:uid="{00000000-0005-0000-0000-000071330000}"/>
    <cellStyle name="Column Heading 3 2 34 2 6" xfId="13168" xr:uid="{00000000-0005-0000-0000-000072330000}"/>
    <cellStyle name="Column Heading 3 2 34 3" xfId="13169" xr:uid="{00000000-0005-0000-0000-000073330000}"/>
    <cellStyle name="Column Heading 3 2 34 3 2" xfId="13170" xr:uid="{00000000-0005-0000-0000-000074330000}"/>
    <cellStyle name="Column Heading 3 2 34 3 3" xfId="13171" xr:uid="{00000000-0005-0000-0000-000075330000}"/>
    <cellStyle name="Column Heading 3 2 34 4" xfId="13172" xr:uid="{00000000-0005-0000-0000-000076330000}"/>
    <cellStyle name="Column Heading 3 2 34 4 2" xfId="13173" xr:uid="{00000000-0005-0000-0000-000077330000}"/>
    <cellStyle name="Column Heading 3 2 34 4 3" xfId="13174" xr:uid="{00000000-0005-0000-0000-000078330000}"/>
    <cellStyle name="Column Heading 3 2 34 5" xfId="13175" xr:uid="{00000000-0005-0000-0000-000079330000}"/>
    <cellStyle name="Column Heading 3 2 34 5 2" xfId="13176" xr:uid="{00000000-0005-0000-0000-00007A330000}"/>
    <cellStyle name="Column Heading 3 2 34 5 3" xfId="13177" xr:uid="{00000000-0005-0000-0000-00007B330000}"/>
    <cellStyle name="Column Heading 3 2 34 6" xfId="13178" xr:uid="{00000000-0005-0000-0000-00007C330000}"/>
    <cellStyle name="Column Heading 3 2 34 6 2" xfId="13179" xr:uid="{00000000-0005-0000-0000-00007D330000}"/>
    <cellStyle name="Column Heading 3 2 34 6 3" xfId="13180" xr:uid="{00000000-0005-0000-0000-00007E330000}"/>
    <cellStyle name="Column Heading 3 2 34 7" xfId="13181" xr:uid="{00000000-0005-0000-0000-00007F330000}"/>
    <cellStyle name="Column Heading 3 2 34 8" xfId="13182" xr:uid="{00000000-0005-0000-0000-000080330000}"/>
    <cellStyle name="Column Heading 3 2 35" xfId="13183" xr:uid="{00000000-0005-0000-0000-000081330000}"/>
    <cellStyle name="Column Heading 3 2 35 2" xfId="13184" xr:uid="{00000000-0005-0000-0000-000082330000}"/>
    <cellStyle name="Column Heading 3 2 35 3" xfId="13185" xr:uid="{00000000-0005-0000-0000-000083330000}"/>
    <cellStyle name="Column Heading 3 2 35 4" xfId="13186" xr:uid="{00000000-0005-0000-0000-000084330000}"/>
    <cellStyle name="Column Heading 3 2 35 5" xfId="13187" xr:uid="{00000000-0005-0000-0000-000085330000}"/>
    <cellStyle name="Column Heading 3 2 35 6" xfId="13188" xr:uid="{00000000-0005-0000-0000-000086330000}"/>
    <cellStyle name="Column Heading 3 2 36" xfId="13189" xr:uid="{00000000-0005-0000-0000-000087330000}"/>
    <cellStyle name="Column Heading 3 2 36 2" xfId="13190" xr:uid="{00000000-0005-0000-0000-000088330000}"/>
    <cellStyle name="Column Heading 3 2 36 3" xfId="13191" xr:uid="{00000000-0005-0000-0000-000089330000}"/>
    <cellStyle name="Column Heading 3 2 37" xfId="13192" xr:uid="{00000000-0005-0000-0000-00008A330000}"/>
    <cellStyle name="Column Heading 3 2 37 2" xfId="13193" xr:uid="{00000000-0005-0000-0000-00008B330000}"/>
    <cellStyle name="Column Heading 3 2 37 3" xfId="13194" xr:uid="{00000000-0005-0000-0000-00008C330000}"/>
    <cellStyle name="Column Heading 3 2 38" xfId="13195" xr:uid="{00000000-0005-0000-0000-00008D330000}"/>
    <cellStyle name="Column Heading 3 2 38 2" xfId="13196" xr:uid="{00000000-0005-0000-0000-00008E330000}"/>
    <cellStyle name="Column Heading 3 2 38 3" xfId="13197" xr:uid="{00000000-0005-0000-0000-00008F330000}"/>
    <cellStyle name="Column Heading 3 2 39" xfId="13198" xr:uid="{00000000-0005-0000-0000-000090330000}"/>
    <cellStyle name="Column Heading 3 2 39 2" xfId="13199" xr:uid="{00000000-0005-0000-0000-000091330000}"/>
    <cellStyle name="Column Heading 3 2 39 3" xfId="13200" xr:uid="{00000000-0005-0000-0000-000092330000}"/>
    <cellStyle name="Column Heading 3 2 4" xfId="13201" xr:uid="{00000000-0005-0000-0000-000093330000}"/>
    <cellStyle name="Column Heading 3 2 4 2" xfId="13202" xr:uid="{00000000-0005-0000-0000-000094330000}"/>
    <cellStyle name="Column Heading 3 2 4 2 2" xfId="13203" xr:uid="{00000000-0005-0000-0000-000095330000}"/>
    <cellStyle name="Column Heading 3 2 4 2 3" xfId="13204" xr:uid="{00000000-0005-0000-0000-000096330000}"/>
    <cellStyle name="Column Heading 3 2 4 2 4" xfId="13205" xr:uid="{00000000-0005-0000-0000-000097330000}"/>
    <cellStyle name="Column Heading 3 2 4 2 5" xfId="13206" xr:uid="{00000000-0005-0000-0000-000098330000}"/>
    <cellStyle name="Column Heading 3 2 4 2 6" xfId="13207" xr:uid="{00000000-0005-0000-0000-000099330000}"/>
    <cellStyle name="Column Heading 3 2 4 3" xfId="13208" xr:uid="{00000000-0005-0000-0000-00009A330000}"/>
    <cellStyle name="Column Heading 3 2 4 3 2" xfId="13209" xr:uid="{00000000-0005-0000-0000-00009B330000}"/>
    <cellStyle name="Column Heading 3 2 4 3 3" xfId="13210" xr:uid="{00000000-0005-0000-0000-00009C330000}"/>
    <cellStyle name="Column Heading 3 2 4 4" xfId="13211" xr:uid="{00000000-0005-0000-0000-00009D330000}"/>
    <cellStyle name="Column Heading 3 2 4 4 2" xfId="13212" xr:uid="{00000000-0005-0000-0000-00009E330000}"/>
    <cellStyle name="Column Heading 3 2 4 4 3" xfId="13213" xr:uid="{00000000-0005-0000-0000-00009F330000}"/>
    <cellStyle name="Column Heading 3 2 4 5" xfId="13214" xr:uid="{00000000-0005-0000-0000-0000A0330000}"/>
    <cellStyle name="Column Heading 3 2 4 5 2" xfId="13215" xr:uid="{00000000-0005-0000-0000-0000A1330000}"/>
    <cellStyle name="Column Heading 3 2 4 5 3" xfId="13216" xr:uid="{00000000-0005-0000-0000-0000A2330000}"/>
    <cellStyle name="Column Heading 3 2 4 6" xfId="13217" xr:uid="{00000000-0005-0000-0000-0000A3330000}"/>
    <cellStyle name="Column Heading 3 2 4 6 2" xfId="13218" xr:uid="{00000000-0005-0000-0000-0000A4330000}"/>
    <cellStyle name="Column Heading 3 2 4 6 3" xfId="13219" xr:uid="{00000000-0005-0000-0000-0000A5330000}"/>
    <cellStyle name="Column Heading 3 2 4 7" xfId="13220" xr:uid="{00000000-0005-0000-0000-0000A6330000}"/>
    <cellStyle name="Column Heading 3 2 4 8" xfId="13221" xr:uid="{00000000-0005-0000-0000-0000A7330000}"/>
    <cellStyle name="Column Heading 3 2 40" xfId="13222" xr:uid="{00000000-0005-0000-0000-0000A8330000}"/>
    <cellStyle name="Column Heading 3 2 41" xfId="13223" xr:uid="{00000000-0005-0000-0000-0000A9330000}"/>
    <cellStyle name="Column Heading 3 2 5" xfId="13224" xr:uid="{00000000-0005-0000-0000-0000AA330000}"/>
    <cellStyle name="Column Heading 3 2 5 2" xfId="13225" xr:uid="{00000000-0005-0000-0000-0000AB330000}"/>
    <cellStyle name="Column Heading 3 2 5 2 2" xfId="13226" xr:uid="{00000000-0005-0000-0000-0000AC330000}"/>
    <cellStyle name="Column Heading 3 2 5 2 3" xfId="13227" xr:uid="{00000000-0005-0000-0000-0000AD330000}"/>
    <cellStyle name="Column Heading 3 2 5 2 4" xfId="13228" xr:uid="{00000000-0005-0000-0000-0000AE330000}"/>
    <cellStyle name="Column Heading 3 2 5 2 5" xfId="13229" xr:uid="{00000000-0005-0000-0000-0000AF330000}"/>
    <cellStyle name="Column Heading 3 2 5 2 6" xfId="13230" xr:uid="{00000000-0005-0000-0000-0000B0330000}"/>
    <cellStyle name="Column Heading 3 2 5 3" xfId="13231" xr:uid="{00000000-0005-0000-0000-0000B1330000}"/>
    <cellStyle name="Column Heading 3 2 5 3 2" xfId="13232" xr:uid="{00000000-0005-0000-0000-0000B2330000}"/>
    <cellStyle name="Column Heading 3 2 5 3 3" xfId="13233" xr:uid="{00000000-0005-0000-0000-0000B3330000}"/>
    <cellStyle name="Column Heading 3 2 5 4" xfId="13234" xr:uid="{00000000-0005-0000-0000-0000B4330000}"/>
    <cellStyle name="Column Heading 3 2 5 4 2" xfId="13235" xr:uid="{00000000-0005-0000-0000-0000B5330000}"/>
    <cellStyle name="Column Heading 3 2 5 4 3" xfId="13236" xr:uid="{00000000-0005-0000-0000-0000B6330000}"/>
    <cellStyle name="Column Heading 3 2 5 5" xfId="13237" xr:uid="{00000000-0005-0000-0000-0000B7330000}"/>
    <cellStyle name="Column Heading 3 2 5 5 2" xfId="13238" xr:uid="{00000000-0005-0000-0000-0000B8330000}"/>
    <cellStyle name="Column Heading 3 2 5 5 3" xfId="13239" xr:uid="{00000000-0005-0000-0000-0000B9330000}"/>
    <cellStyle name="Column Heading 3 2 5 6" xfId="13240" xr:uid="{00000000-0005-0000-0000-0000BA330000}"/>
    <cellStyle name="Column Heading 3 2 5 6 2" xfId="13241" xr:uid="{00000000-0005-0000-0000-0000BB330000}"/>
    <cellStyle name="Column Heading 3 2 5 6 3" xfId="13242" xr:uid="{00000000-0005-0000-0000-0000BC330000}"/>
    <cellStyle name="Column Heading 3 2 5 7" xfId="13243" xr:uid="{00000000-0005-0000-0000-0000BD330000}"/>
    <cellStyle name="Column Heading 3 2 5 8" xfId="13244" xr:uid="{00000000-0005-0000-0000-0000BE330000}"/>
    <cellStyle name="Column Heading 3 2 6" xfId="13245" xr:uid="{00000000-0005-0000-0000-0000BF330000}"/>
    <cellStyle name="Column Heading 3 2 6 2" xfId="13246" xr:uid="{00000000-0005-0000-0000-0000C0330000}"/>
    <cellStyle name="Column Heading 3 2 6 2 2" xfId="13247" xr:uid="{00000000-0005-0000-0000-0000C1330000}"/>
    <cellStyle name="Column Heading 3 2 6 2 3" xfId="13248" xr:uid="{00000000-0005-0000-0000-0000C2330000}"/>
    <cellStyle name="Column Heading 3 2 6 2 4" xfId="13249" xr:uid="{00000000-0005-0000-0000-0000C3330000}"/>
    <cellStyle name="Column Heading 3 2 6 2 5" xfId="13250" xr:uid="{00000000-0005-0000-0000-0000C4330000}"/>
    <cellStyle name="Column Heading 3 2 6 2 6" xfId="13251" xr:uid="{00000000-0005-0000-0000-0000C5330000}"/>
    <cellStyle name="Column Heading 3 2 6 3" xfId="13252" xr:uid="{00000000-0005-0000-0000-0000C6330000}"/>
    <cellStyle name="Column Heading 3 2 6 3 2" xfId="13253" xr:uid="{00000000-0005-0000-0000-0000C7330000}"/>
    <cellStyle name="Column Heading 3 2 6 3 3" xfId="13254" xr:uid="{00000000-0005-0000-0000-0000C8330000}"/>
    <cellStyle name="Column Heading 3 2 6 4" xfId="13255" xr:uid="{00000000-0005-0000-0000-0000C9330000}"/>
    <cellStyle name="Column Heading 3 2 6 4 2" xfId="13256" xr:uid="{00000000-0005-0000-0000-0000CA330000}"/>
    <cellStyle name="Column Heading 3 2 6 4 3" xfId="13257" xr:uid="{00000000-0005-0000-0000-0000CB330000}"/>
    <cellStyle name="Column Heading 3 2 6 5" xfId="13258" xr:uid="{00000000-0005-0000-0000-0000CC330000}"/>
    <cellStyle name="Column Heading 3 2 6 5 2" xfId="13259" xr:uid="{00000000-0005-0000-0000-0000CD330000}"/>
    <cellStyle name="Column Heading 3 2 6 5 3" xfId="13260" xr:uid="{00000000-0005-0000-0000-0000CE330000}"/>
    <cellStyle name="Column Heading 3 2 6 6" xfId="13261" xr:uid="{00000000-0005-0000-0000-0000CF330000}"/>
    <cellStyle name="Column Heading 3 2 6 6 2" xfId="13262" xr:uid="{00000000-0005-0000-0000-0000D0330000}"/>
    <cellStyle name="Column Heading 3 2 6 6 3" xfId="13263" xr:uid="{00000000-0005-0000-0000-0000D1330000}"/>
    <cellStyle name="Column Heading 3 2 6 7" xfId="13264" xr:uid="{00000000-0005-0000-0000-0000D2330000}"/>
    <cellStyle name="Column Heading 3 2 6 8" xfId="13265" xr:uid="{00000000-0005-0000-0000-0000D3330000}"/>
    <cellStyle name="Column Heading 3 2 7" xfId="13266" xr:uid="{00000000-0005-0000-0000-0000D4330000}"/>
    <cellStyle name="Column Heading 3 2 7 2" xfId="13267" xr:uid="{00000000-0005-0000-0000-0000D5330000}"/>
    <cellStyle name="Column Heading 3 2 7 2 2" xfId="13268" xr:uid="{00000000-0005-0000-0000-0000D6330000}"/>
    <cellStyle name="Column Heading 3 2 7 2 3" xfId="13269" xr:uid="{00000000-0005-0000-0000-0000D7330000}"/>
    <cellStyle name="Column Heading 3 2 7 2 4" xfId="13270" xr:uid="{00000000-0005-0000-0000-0000D8330000}"/>
    <cellStyle name="Column Heading 3 2 7 2 5" xfId="13271" xr:uid="{00000000-0005-0000-0000-0000D9330000}"/>
    <cellStyle name="Column Heading 3 2 7 2 6" xfId="13272" xr:uid="{00000000-0005-0000-0000-0000DA330000}"/>
    <cellStyle name="Column Heading 3 2 7 3" xfId="13273" xr:uid="{00000000-0005-0000-0000-0000DB330000}"/>
    <cellStyle name="Column Heading 3 2 7 3 2" xfId="13274" xr:uid="{00000000-0005-0000-0000-0000DC330000}"/>
    <cellStyle name="Column Heading 3 2 7 3 3" xfId="13275" xr:uid="{00000000-0005-0000-0000-0000DD330000}"/>
    <cellStyle name="Column Heading 3 2 7 4" xfId="13276" xr:uid="{00000000-0005-0000-0000-0000DE330000}"/>
    <cellStyle name="Column Heading 3 2 7 4 2" xfId="13277" xr:uid="{00000000-0005-0000-0000-0000DF330000}"/>
    <cellStyle name="Column Heading 3 2 7 4 3" xfId="13278" xr:uid="{00000000-0005-0000-0000-0000E0330000}"/>
    <cellStyle name="Column Heading 3 2 7 5" xfId="13279" xr:uid="{00000000-0005-0000-0000-0000E1330000}"/>
    <cellStyle name="Column Heading 3 2 7 5 2" xfId="13280" xr:uid="{00000000-0005-0000-0000-0000E2330000}"/>
    <cellStyle name="Column Heading 3 2 7 5 3" xfId="13281" xr:uid="{00000000-0005-0000-0000-0000E3330000}"/>
    <cellStyle name="Column Heading 3 2 7 6" xfId="13282" xr:uid="{00000000-0005-0000-0000-0000E4330000}"/>
    <cellStyle name="Column Heading 3 2 7 6 2" xfId="13283" xr:uid="{00000000-0005-0000-0000-0000E5330000}"/>
    <cellStyle name="Column Heading 3 2 7 6 3" xfId="13284" xr:uid="{00000000-0005-0000-0000-0000E6330000}"/>
    <cellStyle name="Column Heading 3 2 7 7" xfId="13285" xr:uid="{00000000-0005-0000-0000-0000E7330000}"/>
    <cellStyle name="Column Heading 3 2 7 8" xfId="13286" xr:uid="{00000000-0005-0000-0000-0000E8330000}"/>
    <cellStyle name="Column Heading 3 2 8" xfId="13287" xr:uid="{00000000-0005-0000-0000-0000E9330000}"/>
    <cellStyle name="Column Heading 3 2 8 2" xfId="13288" xr:uid="{00000000-0005-0000-0000-0000EA330000}"/>
    <cellStyle name="Column Heading 3 2 8 2 2" xfId="13289" xr:uid="{00000000-0005-0000-0000-0000EB330000}"/>
    <cellStyle name="Column Heading 3 2 8 2 3" xfId="13290" xr:uid="{00000000-0005-0000-0000-0000EC330000}"/>
    <cellStyle name="Column Heading 3 2 8 2 4" xfId="13291" xr:uid="{00000000-0005-0000-0000-0000ED330000}"/>
    <cellStyle name="Column Heading 3 2 8 2 5" xfId="13292" xr:uid="{00000000-0005-0000-0000-0000EE330000}"/>
    <cellStyle name="Column Heading 3 2 8 2 6" xfId="13293" xr:uid="{00000000-0005-0000-0000-0000EF330000}"/>
    <cellStyle name="Column Heading 3 2 8 3" xfId="13294" xr:uid="{00000000-0005-0000-0000-0000F0330000}"/>
    <cellStyle name="Column Heading 3 2 8 3 2" xfId="13295" xr:uid="{00000000-0005-0000-0000-0000F1330000}"/>
    <cellStyle name="Column Heading 3 2 8 3 3" xfId="13296" xr:uid="{00000000-0005-0000-0000-0000F2330000}"/>
    <cellStyle name="Column Heading 3 2 8 4" xfId="13297" xr:uid="{00000000-0005-0000-0000-0000F3330000}"/>
    <cellStyle name="Column Heading 3 2 8 4 2" xfId="13298" xr:uid="{00000000-0005-0000-0000-0000F4330000}"/>
    <cellStyle name="Column Heading 3 2 8 4 3" xfId="13299" xr:uid="{00000000-0005-0000-0000-0000F5330000}"/>
    <cellStyle name="Column Heading 3 2 8 5" xfId="13300" xr:uid="{00000000-0005-0000-0000-0000F6330000}"/>
    <cellStyle name="Column Heading 3 2 8 5 2" xfId="13301" xr:uid="{00000000-0005-0000-0000-0000F7330000}"/>
    <cellStyle name="Column Heading 3 2 8 5 3" xfId="13302" xr:uid="{00000000-0005-0000-0000-0000F8330000}"/>
    <cellStyle name="Column Heading 3 2 8 6" xfId="13303" xr:uid="{00000000-0005-0000-0000-0000F9330000}"/>
    <cellStyle name="Column Heading 3 2 8 6 2" xfId="13304" xr:uid="{00000000-0005-0000-0000-0000FA330000}"/>
    <cellStyle name="Column Heading 3 2 8 6 3" xfId="13305" xr:uid="{00000000-0005-0000-0000-0000FB330000}"/>
    <cellStyle name="Column Heading 3 2 8 7" xfId="13306" xr:uid="{00000000-0005-0000-0000-0000FC330000}"/>
    <cellStyle name="Column Heading 3 2 8 8" xfId="13307" xr:uid="{00000000-0005-0000-0000-0000FD330000}"/>
    <cellStyle name="Column Heading 3 2 9" xfId="13308" xr:uid="{00000000-0005-0000-0000-0000FE330000}"/>
    <cellStyle name="Column Heading 3 2 9 2" xfId="13309" xr:uid="{00000000-0005-0000-0000-0000FF330000}"/>
    <cellStyle name="Column Heading 3 2 9 2 2" xfId="13310" xr:uid="{00000000-0005-0000-0000-000000340000}"/>
    <cellStyle name="Column Heading 3 2 9 2 3" xfId="13311" xr:uid="{00000000-0005-0000-0000-000001340000}"/>
    <cellStyle name="Column Heading 3 2 9 2 4" xfId="13312" xr:uid="{00000000-0005-0000-0000-000002340000}"/>
    <cellStyle name="Column Heading 3 2 9 2 5" xfId="13313" xr:uid="{00000000-0005-0000-0000-000003340000}"/>
    <cellStyle name="Column Heading 3 2 9 2 6" xfId="13314" xr:uid="{00000000-0005-0000-0000-000004340000}"/>
    <cellStyle name="Column Heading 3 2 9 3" xfId="13315" xr:uid="{00000000-0005-0000-0000-000005340000}"/>
    <cellStyle name="Column Heading 3 2 9 3 2" xfId="13316" xr:uid="{00000000-0005-0000-0000-000006340000}"/>
    <cellStyle name="Column Heading 3 2 9 3 3" xfId="13317" xr:uid="{00000000-0005-0000-0000-000007340000}"/>
    <cellStyle name="Column Heading 3 2 9 4" xfId="13318" xr:uid="{00000000-0005-0000-0000-000008340000}"/>
    <cellStyle name="Column Heading 3 2 9 4 2" xfId="13319" xr:uid="{00000000-0005-0000-0000-000009340000}"/>
    <cellStyle name="Column Heading 3 2 9 4 3" xfId="13320" xr:uid="{00000000-0005-0000-0000-00000A340000}"/>
    <cellStyle name="Column Heading 3 2 9 5" xfId="13321" xr:uid="{00000000-0005-0000-0000-00000B340000}"/>
    <cellStyle name="Column Heading 3 2 9 5 2" xfId="13322" xr:uid="{00000000-0005-0000-0000-00000C340000}"/>
    <cellStyle name="Column Heading 3 2 9 5 3" xfId="13323" xr:uid="{00000000-0005-0000-0000-00000D340000}"/>
    <cellStyle name="Column Heading 3 2 9 6" xfId="13324" xr:uid="{00000000-0005-0000-0000-00000E340000}"/>
    <cellStyle name="Column Heading 3 2 9 6 2" xfId="13325" xr:uid="{00000000-0005-0000-0000-00000F340000}"/>
    <cellStyle name="Column Heading 3 2 9 6 3" xfId="13326" xr:uid="{00000000-0005-0000-0000-000010340000}"/>
    <cellStyle name="Column Heading 3 2 9 7" xfId="13327" xr:uid="{00000000-0005-0000-0000-000011340000}"/>
    <cellStyle name="Column Heading 3 2 9 8" xfId="13328" xr:uid="{00000000-0005-0000-0000-000012340000}"/>
    <cellStyle name="Column Heading 3 20" xfId="13329" xr:uid="{00000000-0005-0000-0000-000013340000}"/>
    <cellStyle name="Column Heading 3 20 2" xfId="13330" xr:uid="{00000000-0005-0000-0000-000014340000}"/>
    <cellStyle name="Column Heading 3 20 2 2" xfId="13331" xr:uid="{00000000-0005-0000-0000-000015340000}"/>
    <cellStyle name="Column Heading 3 20 2 3" xfId="13332" xr:uid="{00000000-0005-0000-0000-000016340000}"/>
    <cellStyle name="Column Heading 3 20 2 4" xfId="13333" xr:uid="{00000000-0005-0000-0000-000017340000}"/>
    <cellStyle name="Column Heading 3 20 2 5" xfId="13334" xr:uid="{00000000-0005-0000-0000-000018340000}"/>
    <cellStyle name="Column Heading 3 20 2 6" xfId="13335" xr:uid="{00000000-0005-0000-0000-000019340000}"/>
    <cellStyle name="Column Heading 3 20 3" xfId="13336" xr:uid="{00000000-0005-0000-0000-00001A340000}"/>
    <cellStyle name="Column Heading 3 20 3 2" xfId="13337" xr:uid="{00000000-0005-0000-0000-00001B340000}"/>
    <cellStyle name="Column Heading 3 20 3 3" xfId="13338" xr:uid="{00000000-0005-0000-0000-00001C340000}"/>
    <cellStyle name="Column Heading 3 20 4" xfId="13339" xr:uid="{00000000-0005-0000-0000-00001D340000}"/>
    <cellStyle name="Column Heading 3 20 4 2" xfId="13340" xr:uid="{00000000-0005-0000-0000-00001E340000}"/>
    <cellStyle name="Column Heading 3 20 4 3" xfId="13341" xr:uid="{00000000-0005-0000-0000-00001F340000}"/>
    <cellStyle name="Column Heading 3 20 5" xfId="13342" xr:uid="{00000000-0005-0000-0000-000020340000}"/>
    <cellStyle name="Column Heading 3 20 5 2" xfId="13343" xr:uid="{00000000-0005-0000-0000-000021340000}"/>
    <cellStyle name="Column Heading 3 20 5 3" xfId="13344" xr:uid="{00000000-0005-0000-0000-000022340000}"/>
    <cellStyle name="Column Heading 3 20 6" xfId="13345" xr:uid="{00000000-0005-0000-0000-000023340000}"/>
    <cellStyle name="Column Heading 3 20 6 2" xfId="13346" xr:uid="{00000000-0005-0000-0000-000024340000}"/>
    <cellStyle name="Column Heading 3 20 6 3" xfId="13347" xr:uid="{00000000-0005-0000-0000-000025340000}"/>
    <cellStyle name="Column Heading 3 20 7" xfId="13348" xr:uid="{00000000-0005-0000-0000-000026340000}"/>
    <cellStyle name="Column Heading 3 20 8" xfId="13349" xr:uid="{00000000-0005-0000-0000-000027340000}"/>
    <cellStyle name="Column Heading 3 21" xfId="13350" xr:uid="{00000000-0005-0000-0000-000028340000}"/>
    <cellStyle name="Column Heading 3 21 2" xfId="13351" xr:uid="{00000000-0005-0000-0000-000029340000}"/>
    <cellStyle name="Column Heading 3 21 2 2" xfId="13352" xr:uid="{00000000-0005-0000-0000-00002A340000}"/>
    <cellStyle name="Column Heading 3 21 2 3" xfId="13353" xr:uid="{00000000-0005-0000-0000-00002B340000}"/>
    <cellStyle name="Column Heading 3 21 2 4" xfId="13354" xr:uid="{00000000-0005-0000-0000-00002C340000}"/>
    <cellStyle name="Column Heading 3 21 2 5" xfId="13355" xr:uid="{00000000-0005-0000-0000-00002D340000}"/>
    <cellStyle name="Column Heading 3 21 2 6" xfId="13356" xr:uid="{00000000-0005-0000-0000-00002E340000}"/>
    <cellStyle name="Column Heading 3 21 3" xfId="13357" xr:uid="{00000000-0005-0000-0000-00002F340000}"/>
    <cellStyle name="Column Heading 3 21 3 2" xfId="13358" xr:uid="{00000000-0005-0000-0000-000030340000}"/>
    <cellStyle name="Column Heading 3 21 3 3" xfId="13359" xr:uid="{00000000-0005-0000-0000-000031340000}"/>
    <cellStyle name="Column Heading 3 21 4" xfId="13360" xr:uid="{00000000-0005-0000-0000-000032340000}"/>
    <cellStyle name="Column Heading 3 21 4 2" xfId="13361" xr:uid="{00000000-0005-0000-0000-000033340000}"/>
    <cellStyle name="Column Heading 3 21 4 3" xfId="13362" xr:uid="{00000000-0005-0000-0000-000034340000}"/>
    <cellStyle name="Column Heading 3 21 5" xfId="13363" xr:uid="{00000000-0005-0000-0000-000035340000}"/>
    <cellStyle name="Column Heading 3 21 5 2" xfId="13364" xr:uid="{00000000-0005-0000-0000-000036340000}"/>
    <cellStyle name="Column Heading 3 21 5 3" xfId="13365" xr:uid="{00000000-0005-0000-0000-000037340000}"/>
    <cellStyle name="Column Heading 3 21 6" xfId="13366" xr:uid="{00000000-0005-0000-0000-000038340000}"/>
    <cellStyle name="Column Heading 3 21 6 2" xfId="13367" xr:uid="{00000000-0005-0000-0000-000039340000}"/>
    <cellStyle name="Column Heading 3 21 6 3" xfId="13368" xr:uid="{00000000-0005-0000-0000-00003A340000}"/>
    <cellStyle name="Column Heading 3 21 7" xfId="13369" xr:uid="{00000000-0005-0000-0000-00003B340000}"/>
    <cellStyle name="Column Heading 3 21 8" xfId="13370" xr:uid="{00000000-0005-0000-0000-00003C340000}"/>
    <cellStyle name="Column Heading 3 22" xfId="13371" xr:uid="{00000000-0005-0000-0000-00003D340000}"/>
    <cellStyle name="Column Heading 3 22 2" xfId="13372" xr:uid="{00000000-0005-0000-0000-00003E340000}"/>
    <cellStyle name="Column Heading 3 22 2 2" xfId="13373" xr:uid="{00000000-0005-0000-0000-00003F340000}"/>
    <cellStyle name="Column Heading 3 22 2 3" xfId="13374" xr:uid="{00000000-0005-0000-0000-000040340000}"/>
    <cellStyle name="Column Heading 3 22 2 4" xfId="13375" xr:uid="{00000000-0005-0000-0000-000041340000}"/>
    <cellStyle name="Column Heading 3 22 2 5" xfId="13376" xr:uid="{00000000-0005-0000-0000-000042340000}"/>
    <cellStyle name="Column Heading 3 22 2 6" xfId="13377" xr:uid="{00000000-0005-0000-0000-000043340000}"/>
    <cellStyle name="Column Heading 3 22 3" xfId="13378" xr:uid="{00000000-0005-0000-0000-000044340000}"/>
    <cellStyle name="Column Heading 3 22 3 2" xfId="13379" xr:uid="{00000000-0005-0000-0000-000045340000}"/>
    <cellStyle name="Column Heading 3 22 3 3" xfId="13380" xr:uid="{00000000-0005-0000-0000-000046340000}"/>
    <cellStyle name="Column Heading 3 22 4" xfId="13381" xr:uid="{00000000-0005-0000-0000-000047340000}"/>
    <cellStyle name="Column Heading 3 22 4 2" xfId="13382" xr:uid="{00000000-0005-0000-0000-000048340000}"/>
    <cellStyle name="Column Heading 3 22 4 3" xfId="13383" xr:uid="{00000000-0005-0000-0000-000049340000}"/>
    <cellStyle name="Column Heading 3 22 5" xfId="13384" xr:uid="{00000000-0005-0000-0000-00004A340000}"/>
    <cellStyle name="Column Heading 3 22 5 2" xfId="13385" xr:uid="{00000000-0005-0000-0000-00004B340000}"/>
    <cellStyle name="Column Heading 3 22 5 3" xfId="13386" xr:uid="{00000000-0005-0000-0000-00004C340000}"/>
    <cellStyle name="Column Heading 3 22 6" xfId="13387" xr:uid="{00000000-0005-0000-0000-00004D340000}"/>
    <cellStyle name="Column Heading 3 22 6 2" xfId="13388" xr:uid="{00000000-0005-0000-0000-00004E340000}"/>
    <cellStyle name="Column Heading 3 22 6 3" xfId="13389" xr:uid="{00000000-0005-0000-0000-00004F340000}"/>
    <cellStyle name="Column Heading 3 22 7" xfId="13390" xr:uid="{00000000-0005-0000-0000-000050340000}"/>
    <cellStyle name="Column Heading 3 22 8" xfId="13391" xr:uid="{00000000-0005-0000-0000-000051340000}"/>
    <cellStyle name="Column Heading 3 23" xfId="13392" xr:uid="{00000000-0005-0000-0000-000052340000}"/>
    <cellStyle name="Column Heading 3 23 2" xfId="13393" xr:uid="{00000000-0005-0000-0000-000053340000}"/>
    <cellStyle name="Column Heading 3 23 2 2" xfId="13394" xr:uid="{00000000-0005-0000-0000-000054340000}"/>
    <cellStyle name="Column Heading 3 23 2 3" xfId="13395" xr:uid="{00000000-0005-0000-0000-000055340000}"/>
    <cellStyle name="Column Heading 3 23 2 4" xfId="13396" xr:uid="{00000000-0005-0000-0000-000056340000}"/>
    <cellStyle name="Column Heading 3 23 2 5" xfId="13397" xr:uid="{00000000-0005-0000-0000-000057340000}"/>
    <cellStyle name="Column Heading 3 23 2 6" xfId="13398" xr:uid="{00000000-0005-0000-0000-000058340000}"/>
    <cellStyle name="Column Heading 3 23 3" xfId="13399" xr:uid="{00000000-0005-0000-0000-000059340000}"/>
    <cellStyle name="Column Heading 3 23 3 2" xfId="13400" xr:uid="{00000000-0005-0000-0000-00005A340000}"/>
    <cellStyle name="Column Heading 3 23 3 3" xfId="13401" xr:uid="{00000000-0005-0000-0000-00005B340000}"/>
    <cellStyle name="Column Heading 3 23 4" xfId="13402" xr:uid="{00000000-0005-0000-0000-00005C340000}"/>
    <cellStyle name="Column Heading 3 23 4 2" xfId="13403" xr:uid="{00000000-0005-0000-0000-00005D340000}"/>
    <cellStyle name="Column Heading 3 23 4 3" xfId="13404" xr:uid="{00000000-0005-0000-0000-00005E340000}"/>
    <cellStyle name="Column Heading 3 23 5" xfId="13405" xr:uid="{00000000-0005-0000-0000-00005F340000}"/>
    <cellStyle name="Column Heading 3 23 5 2" xfId="13406" xr:uid="{00000000-0005-0000-0000-000060340000}"/>
    <cellStyle name="Column Heading 3 23 5 3" xfId="13407" xr:uid="{00000000-0005-0000-0000-000061340000}"/>
    <cellStyle name="Column Heading 3 23 6" xfId="13408" xr:uid="{00000000-0005-0000-0000-000062340000}"/>
    <cellStyle name="Column Heading 3 23 6 2" xfId="13409" xr:uid="{00000000-0005-0000-0000-000063340000}"/>
    <cellStyle name="Column Heading 3 23 6 3" xfId="13410" xr:uid="{00000000-0005-0000-0000-000064340000}"/>
    <cellStyle name="Column Heading 3 23 7" xfId="13411" xr:uid="{00000000-0005-0000-0000-000065340000}"/>
    <cellStyle name="Column Heading 3 23 8" xfId="13412" xr:uid="{00000000-0005-0000-0000-000066340000}"/>
    <cellStyle name="Column Heading 3 24" xfId="13413" xr:uid="{00000000-0005-0000-0000-000067340000}"/>
    <cellStyle name="Column Heading 3 24 2" xfId="13414" xr:uid="{00000000-0005-0000-0000-000068340000}"/>
    <cellStyle name="Column Heading 3 24 2 2" xfId="13415" xr:uid="{00000000-0005-0000-0000-000069340000}"/>
    <cellStyle name="Column Heading 3 24 2 3" xfId="13416" xr:uid="{00000000-0005-0000-0000-00006A340000}"/>
    <cellStyle name="Column Heading 3 24 2 4" xfId="13417" xr:uid="{00000000-0005-0000-0000-00006B340000}"/>
    <cellStyle name="Column Heading 3 24 2 5" xfId="13418" xr:uid="{00000000-0005-0000-0000-00006C340000}"/>
    <cellStyle name="Column Heading 3 24 2 6" xfId="13419" xr:uid="{00000000-0005-0000-0000-00006D340000}"/>
    <cellStyle name="Column Heading 3 24 3" xfId="13420" xr:uid="{00000000-0005-0000-0000-00006E340000}"/>
    <cellStyle name="Column Heading 3 24 3 2" xfId="13421" xr:uid="{00000000-0005-0000-0000-00006F340000}"/>
    <cellStyle name="Column Heading 3 24 3 3" xfId="13422" xr:uid="{00000000-0005-0000-0000-000070340000}"/>
    <cellStyle name="Column Heading 3 24 4" xfId="13423" xr:uid="{00000000-0005-0000-0000-000071340000}"/>
    <cellStyle name="Column Heading 3 24 4 2" xfId="13424" xr:uid="{00000000-0005-0000-0000-000072340000}"/>
    <cellStyle name="Column Heading 3 24 4 3" xfId="13425" xr:uid="{00000000-0005-0000-0000-000073340000}"/>
    <cellStyle name="Column Heading 3 24 5" xfId="13426" xr:uid="{00000000-0005-0000-0000-000074340000}"/>
    <cellStyle name="Column Heading 3 24 5 2" xfId="13427" xr:uid="{00000000-0005-0000-0000-000075340000}"/>
    <cellStyle name="Column Heading 3 24 5 3" xfId="13428" xr:uid="{00000000-0005-0000-0000-000076340000}"/>
    <cellStyle name="Column Heading 3 24 6" xfId="13429" xr:uid="{00000000-0005-0000-0000-000077340000}"/>
    <cellStyle name="Column Heading 3 24 6 2" xfId="13430" xr:uid="{00000000-0005-0000-0000-000078340000}"/>
    <cellStyle name="Column Heading 3 24 6 3" xfId="13431" xr:uid="{00000000-0005-0000-0000-000079340000}"/>
    <cellStyle name="Column Heading 3 24 7" xfId="13432" xr:uid="{00000000-0005-0000-0000-00007A340000}"/>
    <cellStyle name="Column Heading 3 24 8" xfId="13433" xr:uid="{00000000-0005-0000-0000-00007B340000}"/>
    <cellStyle name="Column Heading 3 25" xfId="13434" xr:uid="{00000000-0005-0000-0000-00007C340000}"/>
    <cellStyle name="Column Heading 3 25 2" xfId="13435" xr:uid="{00000000-0005-0000-0000-00007D340000}"/>
    <cellStyle name="Column Heading 3 25 2 2" xfId="13436" xr:uid="{00000000-0005-0000-0000-00007E340000}"/>
    <cellStyle name="Column Heading 3 25 2 3" xfId="13437" xr:uid="{00000000-0005-0000-0000-00007F340000}"/>
    <cellStyle name="Column Heading 3 25 2 4" xfId="13438" xr:uid="{00000000-0005-0000-0000-000080340000}"/>
    <cellStyle name="Column Heading 3 25 2 5" xfId="13439" xr:uid="{00000000-0005-0000-0000-000081340000}"/>
    <cellStyle name="Column Heading 3 25 2 6" xfId="13440" xr:uid="{00000000-0005-0000-0000-000082340000}"/>
    <cellStyle name="Column Heading 3 25 3" xfId="13441" xr:uid="{00000000-0005-0000-0000-000083340000}"/>
    <cellStyle name="Column Heading 3 25 3 2" xfId="13442" xr:uid="{00000000-0005-0000-0000-000084340000}"/>
    <cellStyle name="Column Heading 3 25 3 3" xfId="13443" xr:uid="{00000000-0005-0000-0000-000085340000}"/>
    <cellStyle name="Column Heading 3 25 4" xfId="13444" xr:uid="{00000000-0005-0000-0000-000086340000}"/>
    <cellStyle name="Column Heading 3 25 4 2" xfId="13445" xr:uid="{00000000-0005-0000-0000-000087340000}"/>
    <cellStyle name="Column Heading 3 25 4 3" xfId="13446" xr:uid="{00000000-0005-0000-0000-000088340000}"/>
    <cellStyle name="Column Heading 3 25 5" xfId="13447" xr:uid="{00000000-0005-0000-0000-000089340000}"/>
    <cellStyle name="Column Heading 3 25 5 2" xfId="13448" xr:uid="{00000000-0005-0000-0000-00008A340000}"/>
    <cellStyle name="Column Heading 3 25 5 3" xfId="13449" xr:uid="{00000000-0005-0000-0000-00008B340000}"/>
    <cellStyle name="Column Heading 3 25 6" xfId="13450" xr:uid="{00000000-0005-0000-0000-00008C340000}"/>
    <cellStyle name="Column Heading 3 25 6 2" xfId="13451" xr:uid="{00000000-0005-0000-0000-00008D340000}"/>
    <cellStyle name="Column Heading 3 25 6 3" xfId="13452" xr:uid="{00000000-0005-0000-0000-00008E340000}"/>
    <cellStyle name="Column Heading 3 25 7" xfId="13453" xr:uid="{00000000-0005-0000-0000-00008F340000}"/>
    <cellStyle name="Column Heading 3 25 8" xfId="13454" xr:uid="{00000000-0005-0000-0000-000090340000}"/>
    <cellStyle name="Column Heading 3 26" xfId="13455" xr:uid="{00000000-0005-0000-0000-000091340000}"/>
    <cellStyle name="Column Heading 3 26 2" xfId="13456" xr:uid="{00000000-0005-0000-0000-000092340000}"/>
    <cellStyle name="Column Heading 3 26 2 2" xfId="13457" xr:uid="{00000000-0005-0000-0000-000093340000}"/>
    <cellStyle name="Column Heading 3 26 2 3" xfId="13458" xr:uid="{00000000-0005-0000-0000-000094340000}"/>
    <cellStyle name="Column Heading 3 26 2 4" xfId="13459" xr:uid="{00000000-0005-0000-0000-000095340000}"/>
    <cellStyle name="Column Heading 3 26 2 5" xfId="13460" xr:uid="{00000000-0005-0000-0000-000096340000}"/>
    <cellStyle name="Column Heading 3 26 2 6" xfId="13461" xr:uid="{00000000-0005-0000-0000-000097340000}"/>
    <cellStyle name="Column Heading 3 26 3" xfId="13462" xr:uid="{00000000-0005-0000-0000-000098340000}"/>
    <cellStyle name="Column Heading 3 26 3 2" xfId="13463" xr:uid="{00000000-0005-0000-0000-000099340000}"/>
    <cellStyle name="Column Heading 3 26 3 3" xfId="13464" xr:uid="{00000000-0005-0000-0000-00009A340000}"/>
    <cellStyle name="Column Heading 3 26 4" xfId="13465" xr:uid="{00000000-0005-0000-0000-00009B340000}"/>
    <cellStyle name="Column Heading 3 26 4 2" xfId="13466" xr:uid="{00000000-0005-0000-0000-00009C340000}"/>
    <cellStyle name="Column Heading 3 26 4 3" xfId="13467" xr:uid="{00000000-0005-0000-0000-00009D340000}"/>
    <cellStyle name="Column Heading 3 26 5" xfId="13468" xr:uid="{00000000-0005-0000-0000-00009E340000}"/>
    <cellStyle name="Column Heading 3 26 5 2" xfId="13469" xr:uid="{00000000-0005-0000-0000-00009F340000}"/>
    <cellStyle name="Column Heading 3 26 5 3" xfId="13470" xr:uid="{00000000-0005-0000-0000-0000A0340000}"/>
    <cellStyle name="Column Heading 3 26 6" xfId="13471" xr:uid="{00000000-0005-0000-0000-0000A1340000}"/>
    <cellStyle name="Column Heading 3 26 6 2" xfId="13472" xr:uid="{00000000-0005-0000-0000-0000A2340000}"/>
    <cellStyle name="Column Heading 3 26 6 3" xfId="13473" xr:uid="{00000000-0005-0000-0000-0000A3340000}"/>
    <cellStyle name="Column Heading 3 26 7" xfId="13474" xr:uid="{00000000-0005-0000-0000-0000A4340000}"/>
    <cellStyle name="Column Heading 3 26 8" xfId="13475" xr:uid="{00000000-0005-0000-0000-0000A5340000}"/>
    <cellStyle name="Column Heading 3 27" xfId="13476" xr:uid="{00000000-0005-0000-0000-0000A6340000}"/>
    <cellStyle name="Column Heading 3 27 2" xfId="13477" xr:uid="{00000000-0005-0000-0000-0000A7340000}"/>
    <cellStyle name="Column Heading 3 27 2 2" xfId="13478" xr:uid="{00000000-0005-0000-0000-0000A8340000}"/>
    <cellStyle name="Column Heading 3 27 2 3" xfId="13479" xr:uid="{00000000-0005-0000-0000-0000A9340000}"/>
    <cellStyle name="Column Heading 3 27 2 4" xfId="13480" xr:uid="{00000000-0005-0000-0000-0000AA340000}"/>
    <cellStyle name="Column Heading 3 27 2 5" xfId="13481" xr:uid="{00000000-0005-0000-0000-0000AB340000}"/>
    <cellStyle name="Column Heading 3 27 2 6" xfId="13482" xr:uid="{00000000-0005-0000-0000-0000AC340000}"/>
    <cellStyle name="Column Heading 3 27 3" xfId="13483" xr:uid="{00000000-0005-0000-0000-0000AD340000}"/>
    <cellStyle name="Column Heading 3 27 3 2" xfId="13484" xr:uid="{00000000-0005-0000-0000-0000AE340000}"/>
    <cellStyle name="Column Heading 3 27 3 3" xfId="13485" xr:uid="{00000000-0005-0000-0000-0000AF340000}"/>
    <cellStyle name="Column Heading 3 27 4" xfId="13486" xr:uid="{00000000-0005-0000-0000-0000B0340000}"/>
    <cellStyle name="Column Heading 3 27 4 2" xfId="13487" xr:uid="{00000000-0005-0000-0000-0000B1340000}"/>
    <cellStyle name="Column Heading 3 27 4 3" xfId="13488" xr:uid="{00000000-0005-0000-0000-0000B2340000}"/>
    <cellStyle name="Column Heading 3 27 5" xfId="13489" xr:uid="{00000000-0005-0000-0000-0000B3340000}"/>
    <cellStyle name="Column Heading 3 27 5 2" xfId="13490" xr:uid="{00000000-0005-0000-0000-0000B4340000}"/>
    <cellStyle name="Column Heading 3 27 5 3" xfId="13491" xr:uid="{00000000-0005-0000-0000-0000B5340000}"/>
    <cellStyle name="Column Heading 3 27 6" xfId="13492" xr:uid="{00000000-0005-0000-0000-0000B6340000}"/>
    <cellStyle name="Column Heading 3 27 6 2" xfId="13493" xr:uid="{00000000-0005-0000-0000-0000B7340000}"/>
    <cellStyle name="Column Heading 3 27 6 3" xfId="13494" xr:uid="{00000000-0005-0000-0000-0000B8340000}"/>
    <cellStyle name="Column Heading 3 27 7" xfId="13495" xr:uid="{00000000-0005-0000-0000-0000B9340000}"/>
    <cellStyle name="Column Heading 3 27 8" xfId="13496" xr:uid="{00000000-0005-0000-0000-0000BA340000}"/>
    <cellStyle name="Column Heading 3 28" xfId="13497" xr:uid="{00000000-0005-0000-0000-0000BB340000}"/>
    <cellStyle name="Column Heading 3 28 2" xfId="13498" xr:uid="{00000000-0005-0000-0000-0000BC340000}"/>
    <cellStyle name="Column Heading 3 28 2 2" xfId="13499" xr:uid="{00000000-0005-0000-0000-0000BD340000}"/>
    <cellStyle name="Column Heading 3 28 2 3" xfId="13500" xr:uid="{00000000-0005-0000-0000-0000BE340000}"/>
    <cellStyle name="Column Heading 3 28 2 4" xfId="13501" xr:uid="{00000000-0005-0000-0000-0000BF340000}"/>
    <cellStyle name="Column Heading 3 28 2 5" xfId="13502" xr:uid="{00000000-0005-0000-0000-0000C0340000}"/>
    <cellStyle name="Column Heading 3 28 2 6" xfId="13503" xr:uid="{00000000-0005-0000-0000-0000C1340000}"/>
    <cellStyle name="Column Heading 3 28 3" xfId="13504" xr:uid="{00000000-0005-0000-0000-0000C2340000}"/>
    <cellStyle name="Column Heading 3 28 3 2" xfId="13505" xr:uid="{00000000-0005-0000-0000-0000C3340000}"/>
    <cellStyle name="Column Heading 3 28 3 3" xfId="13506" xr:uid="{00000000-0005-0000-0000-0000C4340000}"/>
    <cellStyle name="Column Heading 3 28 4" xfId="13507" xr:uid="{00000000-0005-0000-0000-0000C5340000}"/>
    <cellStyle name="Column Heading 3 28 4 2" xfId="13508" xr:uid="{00000000-0005-0000-0000-0000C6340000}"/>
    <cellStyle name="Column Heading 3 28 4 3" xfId="13509" xr:uid="{00000000-0005-0000-0000-0000C7340000}"/>
    <cellStyle name="Column Heading 3 28 5" xfId="13510" xr:uid="{00000000-0005-0000-0000-0000C8340000}"/>
    <cellStyle name="Column Heading 3 28 5 2" xfId="13511" xr:uid="{00000000-0005-0000-0000-0000C9340000}"/>
    <cellStyle name="Column Heading 3 28 5 3" xfId="13512" xr:uid="{00000000-0005-0000-0000-0000CA340000}"/>
    <cellStyle name="Column Heading 3 28 6" xfId="13513" xr:uid="{00000000-0005-0000-0000-0000CB340000}"/>
    <cellStyle name="Column Heading 3 28 6 2" xfId="13514" xr:uid="{00000000-0005-0000-0000-0000CC340000}"/>
    <cellStyle name="Column Heading 3 28 6 3" xfId="13515" xr:uid="{00000000-0005-0000-0000-0000CD340000}"/>
    <cellStyle name="Column Heading 3 28 7" xfId="13516" xr:uid="{00000000-0005-0000-0000-0000CE340000}"/>
    <cellStyle name="Column Heading 3 28 8" xfId="13517" xr:uid="{00000000-0005-0000-0000-0000CF340000}"/>
    <cellStyle name="Column Heading 3 29" xfId="13518" xr:uid="{00000000-0005-0000-0000-0000D0340000}"/>
    <cellStyle name="Column Heading 3 29 2" xfId="13519" xr:uid="{00000000-0005-0000-0000-0000D1340000}"/>
    <cellStyle name="Column Heading 3 29 2 2" xfId="13520" xr:uid="{00000000-0005-0000-0000-0000D2340000}"/>
    <cellStyle name="Column Heading 3 29 2 3" xfId="13521" xr:uid="{00000000-0005-0000-0000-0000D3340000}"/>
    <cellStyle name="Column Heading 3 29 2 4" xfId="13522" xr:uid="{00000000-0005-0000-0000-0000D4340000}"/>
    <cellStyle name="Column Heading 3 29 2 5" xfId="13523" xr:uid="{00000000-0005-0000-0000-0000D5340000}"/>
    <cellStyle name="Column Heading 3 29 2 6" xfId="13524" xr:uid="{00000000-0005-0000-0000-0000D6340000}"/>
    <cellStyle name="Column Heading 3 29 3" xfId="13525" xr:uid="{00000000-0005-0000-0000-0000D7340000}"/>
    <cellStyle name="Column Heading 3 29 3 2" xfId="13526" xr:uid="{00000000-0005-0000-0000-0000D8340000}"/>
    <cellStyle name="Column Heading 3 29 3 3" xfId="13527" xr:uid="{00000000-0005-0000-0000-0000D9340000}"/>
    <cellStyle name="Column Heading 3 29 4" xfId="13528" xr:uid="{00000000-0005-0000-0000-0000DA340000}"/>
    <cellStyle name="Column Heading 3 29 4 2" xfId="13529" xr:uid="{00000000-0005-0000-0000-0000DB340000}"/>
    <cellStyle name="Column Heading 3 29 4 3" xfId="13530" xr:uid="{00000000-0005-0000-0000-0000DC340000}"/>
    <cellStyle name="Column Heading 3 29 5" xfId="13531" xr:uid="{00000000-0005-0000-0000-0000DD340000}"/>
    <cellStyle name="Column Heading 3 29 5 2" xfId="13532" xr:uid="{00000000-0005-0000-0000-0000DE340000}"/>
    <cellStyle name="Column Heading 3 29 5 3" xfId="13533" xr:uid="{00000000-0005-0000-0000-0000DF340000}"/>
    <cellStyle name="Column Heading 3 29 6" xfId="13534" xr:uid="{00000000-0005-0000-0000-0000E0340000}"/>
    <cellStyle name="Column Heading 3 29 6 2" xfId="13535" xr:uid="{00000000-0005-0000-0000-0000E1340000}"/>
    <cellStyle name="Column Heading 3 29 6 3" xfId="13536" xr:uid="{00000000-0005-0000-0000-0000E2340000}"/>
    <cellStyle name="Column Heading 3 29 7" xfId="13537" xr:uid="{00000000-0005-0000-0000-0000E3340000}"/>
    <cellStyle name="Column Heading 3 29 8" xfId="13538" xr:uid="{00000000-0005-0000-0000-0000E4340000}"/>
    <cellStyle name="Column Heading 3 3" xfId="13539" xr:uid="{00000000-0005-0000-0000-0000E5340000}"/>
    <cellStyle name="Column Heading 3 3 2" xfId="13540" xr:uid="{00000000-0005-0000-0000-0000E6340000}"/>
    <cellStyle name="Column Heading 3 3 2 2" xfId="13541" xr:uid="{00000000-0005-0000-0000-0000E7340000}"/>
    <cellStyle name="Column Heading 3 3 2 3" xfId="13542" xr:uid="{00000000-0005-0000-0000-0000E8340000}"/>
    <cellStyle name="Column Heading 3 3 2 4" xfId="13543" xr:uid="{00000000-0005-0000-0000-0000E9340000}"/>
    <cellStyle name="Column Heading 3 3 2 5" xfId="13544" xr:uid="{00000000-0005-0000-0000-0000EA340000}"/>
    <cellStyle name="Column Heading 3 3 2 6" xfId="13545" xr:uid="{00000000-0005-0000-0000-0000EB340000}"/>
    <cellStyle name="Column Heading 3 3 3" xfId="13546" xr:uid="{00000000-0005-0000-0000-0000EC340000}"/>
    <cellStyle name="Column Heading 3 3 3 2" xfId="13547" xr:uid="{00000000-0005-0000-0000-0000ED340000}"/>
    <cellStyle name="Column Heading 3 3 3 3" xfId="13548" xr:uid="{00000000-0005-0000-0000-0000EE340000}"/>
    <cellStyle name="Column Heading 3 3 4" xfId="13549" xr:uid="{00000000-0005-0000-0000-0000EF340000}"/>
    <cellStyle name="Column Heading 3 3 4 2" xfId="13550" xr:uid="{00000000-0005-0000-0000-0000F0340000}"/>
    <cellStyle name="Column Heading 3 3 4 3" xfId="13551" xr:uid="{00000000-0005-0000-0000-0000F1340000}"/>
    <cellStyle name="Column Heading 3 3 5" xfId="13552" xr:uid="{00000000-0005-0000-0000-0000F2340000}"/>
    <cellStyle name="Column Heading 3 3 5 2" xfId="13553" xr:uid="{00000000-0005-0000-0000-0000F3340000}"/>
    <cellStyle name="Column Heading 3 3 5 3" xfId="13554" xr:uid="{00000000-0005-0000-0000-0000F4340000}"/>
    <cellStyle name="Column Heading 3 3 6" xfId="13555" xr:uid="{00000000-0005-0000-0000-0000F5340000}"/>
    <cellStyle name="Column Heading 3 3 6 2" xfId="13556" xr:uid="{00000000-0005-0000-0000-0000F6340000}"/>
    <cellStyle name="Column Heading 3 3 6 3" xfId="13557" xr:uid="{00000000-0005-0000-0000-0000F7340000}"/>
    <cellStyle name="Column Heading 3 3 7" xfId="13558" xr:uid="{00000000-0005-0000-0000-0000F8340000}"/>
    <cellStyle name="Column Heading 3 3 8" xfId="13559" xr:uid="{00000000-0005-0000-0000-0000F9340000}"/>
    <cellStyle name="Column Heading 3 30" xfId="13560" xr:uid="{00000000-0005-0000-0000-0000FA340000}"/>
    <cellStyle name="Column Heading 3 30 2" xfId="13561" xr:uid="{00000000-0005-0000-0000-0000FB340000}"/>
    <cellStyle name="Column Heading 3 30 2 2" xfId="13562" xr:uid="{00000000-0005-0000-0000-0000FC340000}"/>
    <cellStyle name="Column Heading 3 30 2 3" xfId="13563" xr:uid="{00000000-0005-0000-0000-0000FD340000}"/>
    <cellStyle name="Column Heading 3 30 2 4" xfId="13564" xr:uid="{00000000-0005-0000-0000-0000FE340000}"/>
    <cellStyle name="Column Heading 3 30 2 5" xfId="13565" xr:uid="{00000000-0005-0000-0000-0000FF340000}"/>
    <cellStyle name="Column Heading 3 30 2 6" xfId="13566" xr:uid="{00000000-0005-0000-0000-000000350000}"/>
    <cellStyle name="Column Heading 3 30 3" xfId="13567" xr:uid="{00000000-0005-0000-0000-000001350000}"/>
    <cellStyle name="Column Heading 3 30 3 2" xfId="13568" xr:uid="{00000000-0005-0000-0000-000002350000}"/>
    <cellStyle name="Column Heading 3 30 3 3" xfId="13569" xr:uid="{00000000-0005-0000-0000-000003350000}"/>
    <cellStyle name="Column Heading 3 30 4" xfId="13570" xr:uid="{00000000-0005-0000-0000-000004350000}"/>
    <cellStyle name="Column Heading 3 30 4 2" xfId="13571" xr:uid="{00000000-0005-0000-0000-000005350000}"/>
    <cellStyle name="Column Heading 3 30 4 3" xfId="13572" xr:uid="{00000000-0005-0000-0000-000006350000}"/>
    <cellStyle name="Column Heading 3 30 5" xfId="13573" xr:uid="{00000000-0005-0000-0000-000007350000}"/>
    <cellStyle name="Column Heading 3 30 5 2" xfId="13574" xr:uid="{00000000-0005-0000-0000-000008350000}"/>
    <cellStyle name="Column Heading 3 30 5 3" xfId="13575" xr:uid="{00000000-0005-0000-0000-000009350000}"/>
    <cellStyle name="Column Heading 3 30 6" xfId="13576" xr:uid="{00000000-0005-0000-0000-00000A350000}"/>
    <cellStyle name="Column Heading 3 30 6 2" xfId="13577" xr:uid="{00000000-0005-0000-0000-00000B350000}"/>
    <cellStyle name="Column Heading 3 30 6 3" xfId="13578" xr:uid="{00000000-0005-0000-0000-00000C350000}"/>
    <cellStyle name="Column Heading 3 30 7" xfId="13579" xr:uid="{00000000-0005-0000-0000-00000D350000}"/>
    <cellStyle name="Column Heading 3 30 8" xfId="13580" xr:uid="{00000000-0005-0000-0000-00000E350000}"/>
    <cellStyle name="Column Heading 3 31" xfId="13581" xr:uid="{00000000-0005-0000-0000-00000F350000}"/>
    <cellStyle name="Column Heading 3 31 2" xfId="13582" xr:uid="{00000000-0005-0000-0000-000010350000}"/>
    <cellStyle name="Column Heading 3 31 2 2" xfId="13583" xr:uid="{00000000-0005-0000-0000-000011350000}"/>
    <cellStyle name="Column Heading 3 31 2 3" xfId="13584" xr:uid="{00000000-0005-0000-0000-000012350000}"/>
    <cellStyle name="Column Heading 3 31 2 4" xfId="13585" xr:uid="{00000000-0005-0000-0000-000013350000}"/>
    <cellStyle name="Column Heading 3 31 2 5" xfId="13586" xr:uid="{00000000-0005-0000-0000-000014350000}"/>
    <cellStyle name="Column Heading 3 31 2 6" xfId="13587" xr:uid="{00000000-0005-0000-0000-000015350000}"/>
    <cellStyle name="Column Heading 3 31 3" xfId="13588" xr:uid="{00000000-0005-0000-0000-000016350000}"/>
    <cellStyle name="Column Heading 3 31 3 2" xfId="13589" xr:uid="{00000000-0005-0000-0000-000017350000}"/>
    <cellStyle name="Column Heading 3 31 3 3" xfId="13590" xr:uid="{00000000-0005-0000-0000-000018350000}"/>
    <cellStyle name="Column Heading 3 31 4" xfId="13591" xr:uid="{00000000-0005-0000-0000-000019350000}"/>
    <cellStyle name="Column Heading 3 31 4 2" xfId="13592" xr:uid="{00000000-0005-0000-0000-00001A350000}"/>
    <cellStyle name="Column Heading 3 31 4 3" xfId="13593" xr:uid="{00000000-0005-0000-0000-00001B350000}"/>
    <cellStyle name="Column Heading 3 31 5" xfId="13594" xr:uid="{00000000-0005-0000-0000-00001C350000}"/>
    <cellStyle name="Column Heading 3 31 5 2" xfId="13595" xr:uid="{00000000-0005-0000-0000-00001D350000}"/>
    <cellStyle name="Column Heading 3 31 5 3" xfId="13596" xr:uid="{00000000-0005-0000-0000-00001E350000}"/>
    <cellStyle name="Column Heading 3 31 6" xfId="13597" xr:uid="{00000000-0005-0000-0000-00001F350000}"/>
    <cellStyle name="Column Heading 3 31 6 2" xfId="13598" xr:uid="{00000000-0005-0000-0000-000020350000}"/>
    <cellStyle name="Column Heading 3 31 6 3" xfId="13599" xr:uid="{00000000-0005-0000-0000-000021350000}"/>
    <cellStyle name="Column Heading 3 31 7" xfId="13600" xr:uid="{00000000-0005-0000-0000-000022350000}"/>
    <cellStyle name="Column Heading 3 31 8" xfId="13601" xr:uid="{00000000-0005-0000-0000-000023350000}"/>
    <cellStyle name="Column Heading 3 32" xfId="13602" xr:uid="{00000000-0005-0000-0000-000024350000}"/>
    <cellStyle name="Column Heading 3 32 2" xfId="13603" xr:uid="{00000000-0005-0000-0000-000025350000}"/>
    <cellStyle name="Column Heading 3 32 2 2" xfId="13604" xr:uid="{00000000-0005-0000-0000-000026350000}"/>
    <cellStyle name="Column Heading 3 32 2 3" xfId="13605" xr:uid="{00000000-0005-0000-0000-000027350000}"/>
    <cellStyle name="Column Heading 3 32 2 4" xfId="13606" xr:uid="{00000000-0005-0000-0000-000028350000}"/>
    <cellStyle name="Column Heading 3 32 2 5" xfId="13607" xr:uid="{00000000-0005-0000-0000-000029350000}"/>
    <cellStyle name="Column Heading 3 32 2 6" xfId="13608" xr:uid="{00000000-0005-0000-0000-00002A350000}"/>
    <cellStyle name="Column Heading 3 32 3" xfId="13609" xr:uid="{00000000-0005-0000-0000-00002B350000}"/>
    <cellStyle name="Column Heading 3 32 3 2" xfId="13610" xr:uid="{00000000-0005-0000-0000-00002C350000}"/>
    <cellStyle name="Column Heading 3 32 3 3" xfId="13611" xr:uid="{00000000-0005-0000-0000-00002D350000}"/>
    <cellStyle name="Column Heading 3 32 4" xfId="13612" xr:uid="{00000000-0005-0000-0000-00002E350000}"/>
    <cellStyle name="Column Heading 3 32 4 2" xfId="13613" xr:uid="{00000000-0005-0000-0000-00002F350000}"/>
    <cellStyle name="Column Heading 3 32 4 3" xfId="13614" xr:uid="{00000000-0005-0000-0000-000030350000}"/>
    <cellStyle name="Column Heading 3 32 5" xfId="13615" xr:uid="{00000000-0005-0000-0000-000031350000}"/>
    <cellStyle name="Column Heading 3 32 5 2" xfId="13616" xr:uid="{00000000-0005-0000-0000-000032350000}"/>
    <cellStyle name="Column Heading 3 32 5 3" xfId="13617" xr:uid="{00000000-0005-0000-0000-000033350000}"/>
    <cellStyle name="Column Heading 3 32 6" xfId="13618" xr:uid="{00000000-0005-0000-0000-000034350000}"/>
    <cellStyle name="Column Heading 3 32 6 2" xfId="13619" xr:uid="{00000000-0005-0000-0000-000035350000}"/>
    <cellStyle name="Column Heading 3 32 6 3" xfId="13620" xr:uid="{00000000-0005-0000-0000-000036350000}"/>
    <cellStyle name="Column Heading 3 32 7" xfId="13621" xr:uid="{00000000-0005-0000-0000-000037350000}"/>
    <cellStyle name="Column Heading 3 32 8" xfId="13622" xr:uid="{00000000-0005-0000-0000-000038350000}"/>
    <cellStyle name="Column Heading 3 33" xfId="13623" xr:uid="{00000000-0005-0000-0000-000039350000}"/>
    <cellStyle name="Column Heading 3 33 2" xfId="13624" xr:uid="{00000000-0005-0000-0000-00003A350000}"/>
    <cellStyle name="Column Heading 3 33 2 2" xfId="13625" xr:uid="{00000000-0005-0000-0000-00003B350000}"/>
    <cellStyle name="Column Heading 3 33 2 3" xfId="13626" xr:uid="{00000000-0005-0000-0000-00003C350000}"/>
    <cellStyle name="Column Heading 3 33 2 4" xfId="13627" xr:uid="{00000000-0005-0000-0000-00003D350000}"/>
    <cellStyle name="Column Heading 3 33 2 5" xfId="13628" xr:uid="{00000000-0005-0000-0000-00003E350000}"/>
    <cellStyle name="Column Heading 3 33 2 6" xfId="13629" xr:uid="{00000000-0005-0000-0000-00003F350000}"/>
    <cellStyle name="Column Heading 3 33 3" xfId="13630" xr:uid="{00000000-0005-0000-0000-000040350000}"/>
    <cellStyle name="Column Heading 3 33 3 2" xfId="13631" xr:uid="{00000000-0005-0000-0000-000041350000}"/>
    <cellStyle name="Column Heading 3 33 3 3" xfId="13632" xr:uid="{00000000-0005-0000-0000-000042350000}"/>
    <cellStyle name="Column Heading 3 33 4" xfId="13633" xr:uid="{00000000-0005-0000-0000-000043350000}"/>
    <cellStyle name="Column Heading 3 33 4 2" xfId="13634" xr:uid="{00000000-0005-0000-0000-000044350000}"/>
    <cellStyle name="Column Heading 3 33 4 3" xfId="13635" xr:uid="{00000000-0005-0000-0000-000045350000}"/>
    <cellStyle name="Column Heading 3 33 5" xfId="13636" xr:uid="{00000000-0005-0000-0000-000046350000}"/>
    <cellStyle name="Column Heading 3 33 5 2" xfId="13637" xr:uid="{00000000-0005-0000-0000-000047350000}"/>
    <cellStyle name="Column Heading 3 33 5 3" xfId="13638" xr:uid="{00000000-0005-0000-0000-000048350000}"/>
    <cellStyle name="Column Heading 3 33 6" xfId="13639" xr:uid="{00000000-0005-0000-0000-000049350000}"/>
    <cellStyle name="Column Heading 3 33 6 2" xfId="13640" xr:uid="{00000000-0005-0000-0000-00004A350000}"/>
    <cellStyle name="Column Heading 3 33 6 3" xfId="13641" xr:uid="{00000000-0005-0000-0000-00004B350000}"/>
    <cellStyle name="Column Heading 3 33 7" xfId="13642" xr:uid="{00000000-0005-0000-0000-00004C350000}"/>
    <cellStyle name="Column Heading 3 33 8" xfId="13643" xr:uid="{00000000-0005-0000-0000-00004D350000}"/>
    <cellStyle name="Column Heading 3 34" xfId="13644" xr:uid="{00000000-0005-0000-0000-00004E350000}"/>
    <cellStyle name="Column Heading 3 34 2" xfId="13645" xr:uid="{00000000-0005-0000-0000-00004F350000}"/>
    <cellStyle name="Column Heading 3 34 2 2" xfId="13646" xr:uid="{00000000-0005-0000-0000-000050350000}"/>
    <cellStyle name="Column Heading 3 34 2 3" xfId="13647" xr:uid="{00000000-0005-0000-0000-000051350000}"/>
    <cellStyle name="Column Heading 3 34 2 4" xfId="13648" xr:uid="{00000000-0005-0000-0000-000052350000}"/>
    <cellStyle name="Column Heading 3 34 2 5" xfId="13649" xr:uid="{00000000-0005-0000-0000-000053350000}"/>
    <cellStyle name="Column Heading 3 34 2 6" xfId="13650" xr:uid="{00000000-0005-0000-0000-000054350000}"/>
    <cellStyle name="Column Heading 3 34 3" xfId="13651" xr:uid="{00000000-0005-0000-0000-000055350000}"/>
    <cellStyle name="Column Heading 3 34 3 2" xfId="13652" xr:uid="{00000000-0005-0000-0000-000056350000}"/>
    <cellStyle name="Column Heading 3 34 3 3" xfId="13653" xr:uid="{00000000-0005-0000-0000-000057350000}"/>
    <cellStyle name="Column Heading 3 34 4" xfId="13654" xr:uid="{00000000-0005-0000-0000-000058350000}"/>
    <cellStyle name="Column Heading 3 34 4 2" xfId="13655" xr:uid="{00000000-0005-0000-0000-000059350000}"/>
    <cellStyle name="Column Heading 3 34 4 3" xfId="13656" xr:uid="{00000000-0005-0000-0000-00005A350000}"/>
    <cellStyle name="Column Heading 3 34 5" xfId="13657" xr:uid="{00000000-0005-0000-0000-00005B350000}"/>
    <cellStyle name="Column Heading 3 34 5 2" xfId="13658" xr:uid="{00000000-0005-0000-0000-00005C350000}"/>
    <cellStyle name="Column Heading 3 34 5 3" xfId="13659" xr:uid="{00000000-0005-0000-0000-00005D350000}"/>
    <cellStyle name="Column Heading 3 34 6" xfId="13660" xr:uid="{00000000-0005-0000-0000-00005E350000}"/>
    <cellStyle name="Column Heading 3 34 6 2" xfId="13661" xr:uid="{00000000-0005-0000-0000-00005F350000}"/>
    <cellStyle name="Column Heading 3 34 6 3" xfId="13662" xr:uid="{00000000-0005-0000-0000-000060350000}"/>
    <cellStyle name="Column Heading 3 34 7" xfId="13663" xr:uid="{00000000-0005-0000-0000-000061350000}"/>
    <cellStyle name="Column Heading 3 34 8" xfId="13664" xr:uid="{00000000-0005-0000-0000-000062350000}"/>
    <cellStyle name="Column Heading 3 35" xfId="13665" xr:uid="{00000000-0005-0000-0000-000063350000}"/>
    <cellStyle name="Column Heading 3 35 2" xfId="13666" xr:uid="{00000000-0005-0000-0000-000064350000}"/>
    <cellStyle name="Column Heading 3 35 2 2" xfId="13667" xr:uid="{00000000-0005-0000-0000-000065350000}"/>
    <cellStyle name="Column Heading 3 35 2 3" xfId="13668" xr:uid="{00000000-0005-0000-0000-000066350000}"/>
    <cellStyle name="Column Heading 3 35 2 4" xfId="13669" xr:uid="{00000000-0005-0000-0000-000067350000}"/>
    <cellStyle name="Column Heading 3 35 2 5" xfId="13670" xr:uid="{00000000-0005-0000-0000-000068350000}"/>
    <cellStyle name="Column Heading 3 35 2 6" xfId="13671" xr:uid="{00000000-0005-0000-0000-000069350000}"/>
    <cellStyle name="Column Heading 3 35 3" xfId="13672" xr:uid="{00000000-0005-0000-0000-00006A350000}"/>
    <cellStyle name="Column Heading 3 35 3 2" xfId="13673" xr:uid="{00000000-0005-0000-0000-00006B350000}"/>
    <cellStyle name="Column Heading 3 35 3 3" xfId="13674" xr:uid="{00000000-0005-0000-0000-00006C350000}"/>
    <cellStyle name="Column Heading 3 35 4" xfId="13675" xr:uid="{00000000-0005-0000-0000-00006D350000}"/>
    <cellStyle name="Column Heading 3 35 4 2" xfId="13676" xr:uid="{00000000-0005-0000-0000-00006E350000}"/>
    <cellStyle name="Column Heading 3 35 4 3" xfId="13677" xr:uid="{00000000-0005-0000-0000-00006F350000}"/>
    <cellStyle name="Column Heading 3 35 5" xfId="13678" xr:uid="{00000000-0005-0000-0000-000070350000}"/>
    <cellStyle name="Column Heading 3 35 5 2" xfId="13679" xr:uid="{00000000-0005-0000-0000-000071350000}"/>
    <cellStyle name="Column Heading 3 35 5 3" xfId="13680" xr:uid="{00000000-0005-0000-0000-000072350000}"/>
    <cellStyle name="Column Heading 3 35 6" xfId="13681" xr:uid="{00000000-0005-0000-0000-000073350000}"/>
    <cellStyle name="Column Heading 3 35 6 2" xfId="13682" xr:uid="{00000000-0005-0000-0000-000074350000}"/>
    <cellStyle name="Column Heading 3 35 6 3" xfId="13683" xr:uid="{00000000-0005-0000-0000-000075350000}"/>
    <cellStyle name="Column Heading 3 35 7" xfId="13684" xr:uid="{00000000-0005-0000-0000-000076350000}"/>
    <cellStyle name="Column Heading 3 35 8" xfId="13685" xr:uid="{00000000-0005-0000-0000-000077350000}"/>
    <cellStyle name="Column Heading 3 36" xfId="13686" xr:uid="{00000000-0005-0000-0000-000078350000}"/>
    <cellStyle name="Column Heading 3 36 2" xfId="13687" xr:uid="{00000000-0005-0000-0000-000079350000}"/>
    <cellStyle name="Column Heading 3 36 3" xfId="13688" xr:uid="{00000000-0005-0000-0000-00007A350000}"/>
    <cellStyle name="Column Heading 3 36 4" xfId="13689" xr:uid="{00000000-0005-0000-0000-00007B350000}"/>
    <cellStyle name="Column Heading 3 36 5" xfId="13690" xr:uid="{00000000-0005-0000-0000-00007C350000}"/>
    <cellStyle name="Column Heading 3 36 6" xfId="13691" xr:uid="{00000000-0005-0000-0000-00007D350000}"/>
    <cellStyle name="Column Heading 3 37" xfId="13692" xr:uid="{00000000-0005-0000-0000-00007E350000}"/>
    <cellStyle name="Column Heading 3 37 2" xfId="13693" xr:uid="{00000000-0005-0000-0000-00007F350000}"/>
    <cellStyle name="Column Heading 3 37 3" xfId="13694" xr:uid="{00000000-0005-0000-0000-000080350000}"/>
    <cellStyle name="Column Heading 3 38" xfId="13695" xr:uid="{00000000-0005-0000-0000-000081350000}"/>
    <cellStyle name="Column Heading 3 38 2" xfId="13696" xr:uid="{00000000-0005-0000-0000-000082350000}"/>
    <cellStyle name="Column Heading 3 38 3" xfId="13697" xr:uid="{00000000-0005-0000-0000-000083350000}"/>
    <cellStyle name="Column Heading 3 39" xfId="13698" xr:uid="{00000000-0005-0000-0000-000084350000}"/>
    <cellStyle name="Column Heading 3 39 2" xfId="13699" xr:uid="{00000000-0005-0000-0000-000085350000}"/>
    <cellStyle name="Column Heading 3 39 3" xfId="13700" xr:uid="{00000000-0005-0000-0000-000086350000}"/>
    <cellStyle name="Column Heading 3 4" xfId="13701" xr:uid="{00000000-0005-0000-0000-000087350000}"/>
    <cellStyle name="Column Heading 3 4 2" xfId="13702" xr:uid="{00000000-0005-0000-0000-000088350000}"/>
    <cellStyle name="Column Heading 3 4 2 2" xfId="13703" xr:uid="{00000000-0005-0000-0000-000089350000}"/>
    <cellStyle name="Column Heading 3 4 2 3" xfId="13704" xr:uid="{00000000-0005-0000-0000-00008A350000}"/>
    <cellStyle name="Column Heading 3 4 2 4" xfId="13705" xr:uid="{00000000-0005-0000-0000-00008B350000}"/>
    <cellStyle name="Column Heading 3 4 2 5" xfId="13706" xr:uid="{00000000-0005-0000-0000-00008C350000}"/>
    <cellStyle name="Column Heading 3 4 2 6" xfId="13707" xr:uid="{00000000-0005-0000-0000-00008D350000}"/>
    <cellStyle name="Column Heading 3 4 3" xfId="13708" xr:uid="{00000000-0005-0000-0000-00008E350000}"/>
    <cellStyle name="Column Heading 3 4 3 2" xfId="13709" xr:uid="{00000000-0005-0000-0000-00008F350000}"/>
    <cellStyle name="Column Heading 3 4 3 3" xfId="13710" xr:uid="{00000000-0005-0000-0000-000090350000}"/>
    <cellStyle name="Column Heading 3 4 4" xfId="13711" xr:uid="{00000000-0005-0000-0000-000091350000}"/>
    <cellStyle name="Column Heading 3 4 4 2" xfId="13712" xr:uid="{00000000-0005-0000-0000-000092350000}"/>
    <cellStyle name="Column Heading 3 4 4 3" xfId="13713" xr:uid="{00000000-0005-0000-0000-000093350000}"/>
    <cellStyle name="Column Heading 3 4 5" xfId="13714" xr:uid="{00000000-0005-0000-0000-000094350000}"/>
    <cellStyle name="Column Heading 3 4 5 2" xfId="13715" xr:uid="{00000000-0005-0000-0000-000095350000}"/>
    <cellStyle name="Column Heading 3 4 5 3" xfId="13716" xr:uid="{00000000-0005-0000-0000-000096350000}"/>
    <cellStyle name="Column Heading 3 4 6" xfId="13717" xr:uid="{00000000-0005-0000-0000-000097350000}"/>
    <cellStyle name="Column Heading 3 4 6 2" xfId="13718" xr:uid="{00000000-0005-0000-0000-000098350000}"/>
    <cellStyle name="Column Heading 3 4 6 3" xfId="13719" xr:uid="{00000000-0005-0000-0000-000099350000}"/>
    <cellStyle name="Column Heading 3 4 7" xfId="13720" xr:uid="{00000000-0005-0000-0000-00009A350000}"/>
    <cellStyle name="Column Heading 3 4 8" xfId="13721" xr:uid="{00000000-0005-0000-0000-00009B350000}"/>
    <cellStyle name="Column Heading 3 40" xfId="13722" xr:uid="{00000000-0005-0000-0000-00009C350000}"/>
    <cellStyle name="Column Heading 3 40 2" xfId="13723" xr:uid="{00000000-0005-0000-0000-00009D350000}"/>
    <cellStyle name="Column Heading 3 40 3" xfId="13724" xr:uid="{00000000-0005-0000-0000-00009E350000}"/>
    <cellStyle name="Column Heading 3 41" xfId="13725" xr:uid="{00000000-0005-0000-0000-00009F350000}"/>
    <cellStyle name="Column Heading 3 42" xfId="13726" xr:uid="{00000000-0005-0000-0000-0000A0350000}"/>
    <cellStyle name="Column Heading 3 5" xfId="13727" xr:uid="{00000000-0005-0000-0000-0000A1350000}"/>
    <cellStyle name="Column Heading 3 5 2" xfId="13728" xr:uid="{00000000-0005-0000-0000-0000A2350000}"/>
    <cellStyle name="Column Heading 3 5 2 2" xfId="13729" xr:uid="{00000000-0005-0000-0000-0000A3350000}"/>
    <cellStyle name="Column Heading 3 5 2 3" xfId="13730" xr:uid="{00000000-0005-0000-0000-0000A4350000}"/>
    <cellStyle name="Column Heading 3 5 2 4" xfId="13731" xr:uid="{00000000-0005-0000-0000-0000A5350000}"/>
    <cellStyle name="Column Heading 3 5 2 5" xfId="13732" xr:uid="{00000000-0005-0000-0000-0000A6350000}"/>
    <cellStyle name="Column Heading 3 5 2 6" xfId="13733" xr:uid="{00000000-0005-0000-0000-0000A7350000}"/>
    <cellStyle name="Column Heading 3 5 3" xfId="13734" xr:uid="{00000000-0005-0000-0000-0000A8350000}"/>
    <cellStyle name="Column Heading 3 5 3 2" xfId="13735" xr:uid="{00000000-0005-0000-0000-0000A9350000}"/>
    <cellStyle name="Column Heading 3 5 3 3" xfId="13736" xr:uid="{00000000-0005-0000-0000-0000AA350000}"/>
    <cellStyle name="Column Heading 3 5 4" xfId="13737" xr:uid="{00000000-0005-0000-0000-0000AB350000}"/>
    <cellStyle name="Column Heading 3 5 4 2" xfId="13738" xr:uid="{00000000-0005-0000-0000-0000AC350000}"/>
    <cellStyle name="Column Heading 3 5 4 3" xfId="13739" xr:uid="{00000000-0005-0000-0000-0000AD350000}"/>
    <cellStyle name="Column Heading 3 5 5" xfId="13740" xr:uid="{00000000-0005-0000-0000-0000AE350000}"/>
    <cellStyle name="Column Heading 3 5 5 2" xfId="13741" xr:uid="{00000000-0005-0000-0000-0000AF350000}"/>
    <cellStyle name="Column Heading 3 5 5 3" xfId="13742" xr:uid="{00000000-0005-0000-0000-0000B0350000}"/>
    <cellStyle name="Column Heading 3 5 6" xfId="13743" xr:uid="{00000000-0005-0000-0000-0000B1350000}"/>
    <cellStyle name="Column Heading 3 5 6 2" xfId="13744" xr:uid="{00000000-0005-0000-0000-0000B2350000}"/>
    <cellStyle name="Column Heading 3 5 6 3" xfId="13745" xr:uid="{00000000-0005-0000-0000-0000B3350000}"/>
    <cellStyle name="Column Heading 3 5 7" xfId="13746" xr:uid="{00000000-0005-0000-0000-0000B4350000}"/>
    <cellStyle name="Column Heading 3 5 8" xfId="13747" xr:uid="{00000000-0005-0000-0000-0000B5350000}"/>
    <cellStyle name="Column Heading 3 6" xfId="13748" xr:uid="{00000000-0005-0000-0000-0000B6350000}"/>
    <cellStyle name="Column Heading 3 6 2" xfId="13749" xr:uid="{00000000-0005-0000-0000-0000B7350000}"/>
    <cellStyle name="Column Heading 3 6 2 2" xfId="13750" xr:uid="{00000000-0005-0000-0000-0000B8350000}"/>
    <cellStyle name="Column Heading 3 6 2 3" xfId="13751" xr:uid="{00000000-0005-0000-0000-0000B9350000}"/>
    <cellStyle name="Column Heading 3 6 2 4" xfId="13752" xr:uid="{00000000-0005-0000-0000-0000BA350000}"/>
    <cellStyle name="Column Heading 3 6 2 5" xfId="13753" xr:uid="{00000000-0005-0000-0000-0000BB350000}"/>
    <cellStyle name="Column Heading 3 6 2 6" xfId="13754" xr:uid="{00000000-0005-0000-0000-0000BC350000}"/>
    <cellStyle name="Column Heading 3 6 3" xfId="13755" xr:uid="{00000000-0005-0000-0000-0000BD350000}"/>
    <cellStyle name="Column Heading 3 6 3 2" xfId="13756" xr:uid="{00000000-0005-0000-0000-0000BE350000}"/>
    <cellStyle name="Column Heading 3 6 3 3" xfId="13757" xr:uid="{00000000-0005-0000-0000-0000BF350000}"/>
    <cellStyle name="Column Heading 3 6 4" xfId="13758" xr:uid="{00000000-0005-0000-0000-0000C0350000}"/>
    <cellStyle name="Column Heading 3 6 4 2" xfId="13759" xr:uid="{00000000-0005-0000-0000-0000C1350000}"/>
    <cellStyle name="Column Heading 3 6 4 3" xfId="13760" xr:uid="{00000000-0005-0000-0000-0000C2350000}"/>
    <cellStyle name="Column Heading 3 6 5" xfId="13761" xr:uid="{00000000-0005-0000-0000-0000C3350000}"/>
    <cellStyle name="Column Heading 3 6 5 2" xfId="13762" xr:uid="{00000000-0005-0000-0000-0000C4350000}"/>
    <cellStyle name="Column Heading 3 6 5 3" xfId="13763" xr:uid="{00000000-0005-0000-0000-0000C5350000}"/>
    <cellStyle name="Column Heading 3 6 6" xfId="13764" xr:uid="{00000000-0005-0000-0000-0000C6350000}"/>
    <cellStyle name="Column Heading 3 6 6 2" xfId="13765" xr:uid="{00000000-0005-0000-0000-0000C7350000}"/>
    <cellStyle name="Column Heading 3 6 6 3" xfId="13766" xr:uid="{00000000-0005-0000-0000-0000C8350000}"/>
    <cellStyle name="Column Heading 3 6 7" xfId="13767" xr:uid="{00000000-0005-0000-0000-0000C9350000}"/>
    <cellStyle name="Column Heading 3 6 8" xfId="13768" xr:uid="{00000000-0005-0000-0000-0000CA350000}"/>
    <cellStyle name="Column Heading 3 7" xfId="13769" xr:uid="{00000000-0005-0000-0000-0000CB350000}"/>
    <cellStyle name="Column Heading 3 7 2" xfId="13770" xr:uid="{00000000-0005-0000-0000-0000CC350000}"/>
    <cellStyle name="Column Heading 3 7 2 2" xfId="13771" xr:uid="{00000000-0005-0000-0000-0000CD350000}"/>
    <cellStyle name="Column Heading 3 7 2 3" xfId="13772" xr:uid="{00000000-0005-0000-0000-0000CE350000}"/>
    <cellStyle name="Column Heading 3 7 2 4" xfId="13773" xr:uid="{00000000-0005-0000-0000-0000CF350000}"/>
    <cellStyle name="Column Heading 3 7 2 5" xfId="13774" xr:uid="{00000000-0005-0000-0000-0000D0350000}"/>
    <cellStyle name="Column Heading 3 7 2 6" xfId="13775" xr:uid="{00000000-0005-0000-0000-0000D1350000}"/>
    <cellStyle name="Column Heading 3 7 3" xfId="13776" xr:uid="{00000000-0005-0000-0000-0000D2350000}"/>
    <cellStyle name="Column Heading 3 7 3 2" xfId="13777" xr:uid="{00000000-0005-0000-0000-0000D3350000}"/>
    <cellStyle name="Column Heading 3 7 3 3" xfId="13778" xr:uid="{00000000-0005-0000-0000-0000D4350000}"/>
    <cellStyle name="Column Heading 3 7 4" xfId="13779" xr:uid="{00000000-0005-0000-0000-0000D5350000}"/>
    <cellStyle name="Column Heading 3 7 4 2" xfId="13780" xr:uid="{00000000-0005-0000-0000-0000D6350000}"/>
    <cellStyle name="Column Heading 3 7 4 3" xfId="13781" xr:uid="{00000000-0005-0000-0000-0000D7350000}"/>
    <cellStyle name="Column Heading 3 7 5" xfId="13782" xr:uid="{00000000-0005-0000-0000-0000D8350000}"/>
    <cellStyle name="Column Heading 3 7 5 2" xfId="13783" xr:uid="{00000000-0005-0000-0000-0000D9350000}"/>
    <cellStyle name="Column Heading 3 7 5 3" xfId="13784" xr:uid="{00000000-0005-0000-0000-0000DA350000}"/>
    <cellStyle name="Column Heading 3 7 6" xfId="13785" xr:uid="{00000000-0005-0000-0000-0000DB350000}"/>
    <cellStyle name="Column Heading 3 7 6 2" xfId="13786" xr:uid="{00000000-0005-0000-0000-0000DC350000}"/>
    <cellStyle name="Column Heading 3 7 6 3" xfId="13787" xr:uid="{00000000-0005-0000-0000-0000DD350000}"/>
    <cellStyle name="Column Heading 3 7 7" xfId="13788" xr:uid="{00000000-0005-0000-0000-0000DE350000}"/>
    <cellStyle name="Column Heading 3 7 8" xfId="13789" xr:uid="{00000000-0005-0000-0000-0000DF350000}"/>
    <cellStyle name="Column Heading 3 8" xfId="13790" xr:uid="{00000000-0005-0000-0000-0000E0350000}"/>
    <cellStyle name="Column Heading 3 8 2" xfId="13791" xr:uid="{00000000-0005-0000-0000-0000E1350000}"/>
    <cellStyle name="Column Heading 3 8 2 2" xfId="13792" xr:uid="{00000000-0005-0000-0000-0000E2350000}"/>
    <cellStyle name="Column Heading 3 8 2 3" xfId="13793" xr:uid="{00000000-0005-0000-0000-0000E3350000}"/>
    <cellStyle name="Column Heading 3 8 2 4" xfId="13794" xr:uid="{00000000-0005-0000-0000-0000E4350000}"/>
    <cellStyle name="Column Heading 3 8 2 5" xfId="13795" xr:uid="{00000000-0005-0000-0000-0000E5350000}"/>
    <cellStyle name="Column Heading 3 8 2 6" xfId="13796" xr:uid="{00000000-0005-0000-0000-0000E6350000}"/>
    <cellStyle name="Column Heading 3 8 3" xfId="13797" xr:uid="{00000000-0005-0000-0000-0000E7350000}"/>
    <cellStyle name="Column Heading 3 8 3 2" xfId="13798" xr:uid="{00000000-0005-0000-0000-0000E8350000}"/>
    <cellStyle name="Column Heading 3 8 3 3" xfId="13799" xr:uid="{00000000-0005-0000-0000-0000E9350000}"/>
    <cellStyle name="Column Heading 3 8 4" xfId="13800" xr:uid="{00000000-0005-0000-0000-0000EA350000}"/>
    <cellStyle name="Column Heading 3 8 4 2" xfId="13801" xr:uid="{00000000-0005-0000-0000-0000EB350000}"/>
    <cellStyle name="Column Heading 3 8 4 3" xfId="13802" xr:uid="{00000000-0005-0000-0000-0000EC350000}"/>
    <cellStyle name="Column Heading 3 8 5" xfId="13803" xr:uid="{00000000-0005-0000-0000-0000ED350000}"/>
    <cellStyle name="Column Heading 3 8 5 2" xfId="13804" xr:uid="{00000000-0005-0000-0000-0000EE350000}"/>
    <cellStyle name="Column Heading 3 8 5 3" xfId="13805" xr:uid="{00000000-0005-0000-0000-0000EF350000}"/>
    <cellStyle name="Column Heading 3 8 6" xfId="13806" xr:uid="{00000000-0005-0000-0000-0000F0350000}"/>
    <cellStyle name="Column Heading 3 8 6 2" xfId="13807" xr:uid="{00000000-0005-0000-0000-0000F1350000}"/>
    <cellStyle name="Column Heading 3 8 6 3" xfId="13808" xr:uid="{00000000-0005-0000-0000-0000F2350000}"/>
    <cellStyle name="Column Heading 3 8 7" xfId="13809" xr:uid="{00000000-0005-0000-0000-0000F3350000}"/>
    <cellStyle name="Column Heading 3 8 8" xfId="13810" xr:uid="{00000000-0005-0000-0000-0000F4350000}"/>
    <cellStyle name="Column Heading 3 9" xfId="13811" xr:uid="{00000000-0005-0000-0000-0000F5350000}"/>
    <cellStyle name="Column Heading 3 9 2" xfId="13812" xr:uid="{00000000-0005-0000-0000-0000F6350000}"/>
    <cellStyle name="Column Heading 3 9 2 2" xfId="13813" xr:uid="{00000000-0005-0000-0000-0000F7350000}"/>
    <cellStyle name="Column Heading 3 9 2 3" xfId="13814" xr:uid="{00000000-0005-0000-0000-0000F8350000}"/>
    <cellStyle name="Column Heading 3 9 2 4" xfId="13815" xr:uid="{00000000-0005-0000-0000-0000F9350000}"/>
    <cellStyle name="Column Heading 3 9 2 5" xfId="13816" xr:uid="{00000000-0005-0000-0000-0000FA350000}"/>
    <cellStyle name="Column Heading 3 9 2 6" xfId="13817" xr:uid="{00000000-0005-0000-0000-0000FB350000}"/>
    <cellStyle name="Column Heading 3 9 3" xfId="13818" xr:uid="{00000000-0005-0000-0000-0000FC350000}"/>
    <cellStyle name="Column Heading 3 9 3 2" xfId="13819" xr:uid="{00000000-0005-0000-0000-0000FD350000}"/>
    <cellStyle name="Column Heading 3 9 3 3" xfId="13820" xr:uid="{00000000-0005-0000-0000-0000FE350000}"/>
    <cellStyle name="Column Heading 3 9 4" xfId="13821" xr:uid="{00000000-0005-0000-0000-0000FF350000}"/>
    <cellStyle name="Column Heading 3 9 4 2" xfId="13822" xr:uid="{00000000-0005-0000-0000-000000360000}"/>
    <cellStyle name="Column Heading 3 9 4 3" xfId="13823" xr:uid="{00000000-0005-0000-0000-000001360000}"/>
    <cellStyle name="Column Heading 3 9 5" xfId="13824" xr:uid="{00000000-0005-0000-0000-000002360000}"/>
    <cellStyle name="Column Heading 3 9 5 2" xfId="13825" xr:uid="{00000000-0005-0000-0000-000003360000}"/>
    <cellStyle name="Column Heading 3 9 5 3" xfId="13826" xr:uid="{00000000-0005-0000-0000-000004360000}"/>
    <cellStyle name="Column Heading 3 9 6" xfId="13827" xr:uid="{00000000-0005-0000-0000-000005360000}"/>
    <cellStyle name="Column Heading 3 9 6 2" xfId="13828" xr:uid="{00000000-0005-0000-0000-000006360000}"/>
    <cellStyle name="Column Heading 3 9 6 3" xfId="13829" xr:uid="{00000000-0005-0000-0000-000007360000}"/>
    <cellStyle name="Column Heading 3 9 7" xfId="13830" xr:uid="{00000000-0005-0000-0000-000008360000}"/>
    <cellStyle name="Column Heading 3 9 8" xfId="13831" xr:uid="{00000000-0005-0000-0000-000009360000}"/>
    <cellStyle name="Column Heading 4" xfId="13832" xr:uid="{00000000-0005-0000-0000-00000A360000}"/>
    <cellStyle name="Column Heading 4 10" xfId="13833" xr:uid="{00000000-0005-0000-0000-00000B360000}"/>
    <cellStyle name="Column Heading 4 10 2" xfId="13834" xr:uid="{00000000-0005-0000-0000-00000C360000}"/>
    <cellStyle name="Column Heading 4 10 2 2" xfId="13835" xr:uid="{00000000-0005-0000-0000-00000D360000}"/>
    <cellStyle name="Column Heading 4 10 2 3" xfId="13836" xr:uid="{00000000-0005-0000-0000-00000E360000}"/>
    <cellStyle name="Column Heading 4 10 2 4" xfId="13837" xr:uid="{00000000-0005-0000-0000-00000F360000}"/>
    <cellStyle name="Column Heading 4 10 2 5" xfId="13838" xr:uid="{00000000-0005-0000-0000-000010360000}"/>
    <cellStyle name="Column Heading 4 10 2 6" xfId="13839" xr:uid="{00000000-0005-0000-0000-000011360000}"/>
    <cellStyle name="Column Heading 4 10 3" xfId="13840" xr:uid="{00000000-0005-0000-0000-000012360000}"/>
    <cellStyle name="Column Heading 4 10 3 2" xfId="13841" xr:uid="{00000000-0005-0000-0000-000013360000}"/>
    <cellStyle name="Column Heading 4 10 3 3" xfId="13842" xr:uid="{00000000-0005-0000-0000-000014360000}"/>
    <cellStyle name="Column Heading 4 10 4" xfId="13843" xr:uid="{00000000-0005-0000-0000-000015360000}"/>
    <cellStyle name="Column Heading 4 10 4 2" xfId="13844" xr:uid="{00000000-0005-0000-0000-000016360000}"/>
    <cellStyle name="Column Heading 4 10 4 3" xfId="13845" xr:uid="{00000000-0005-0000-0000-000017360000}"/>
    <cellStyle name="Column Heading 4 10 5" xfId="13846" xr:uid="{00000000-0005-0000-0000-000018360000}"/>
    <cellStyle name="Column Heading 4 10 5 2" xfId="13847" xr:uid="{00000000-0005-0000-0000-000019360000}"/>
    <cellStyle name="Column Heading 4 10 5 3" xfId="13848" xr:uid="{00000000-0005-0000-0000-00001A360000}"/>
    <cellStyle name="Column Heading 4 10 6" xfId="13849" xr:uid="{00000000-0005-0000-0000-00001B360000}"/>
    <cellStyle name="Column Heading 4 10 6 2" xfId="13850" xr:uid="{00000000-0005-0000-0000-00001C360000}"/>
    <cellStyle name="Column Heading 4 10 6 3" xfId="13851" xr:uid="{00000000-0005-0000-0000-00001D360000}"/>
    <cellStyle name="Column Heading 4 10 7" xfId="13852" xr:uid="{00000000-0005-0000-0000-00001E360000}"/>
    <cellStyle name="Column Heading 4 10 8" xfId="13853" xr:uid="{00000000-0005-0000-0000-00001F360000}"/>
    <cellStyle name="Column Heading 4 11" xfId="13854" xr:uid="{00000000-0005-0000-0000-000020360000}"/>
    <cellStyle name="Column Heading 4 11 2" xfId="13855" xr:uid="{00000000-0005-0000-0000-000021360000}"/>
    <cellStyle name="Column Heading 4 11 2 2" xfId="13856" xr:uid="{00000000-0005-0000-0000-000022360000}"/>
    <cellStyle name="Column Heading 4 11 2 3" xfId="13857" xr:uid="{00000000-0005-0000-0000-000023360000}"/>
    <cellStyle name="Column Heading 4 11 2 4" xfId="13858" xr:uid="{00000000-0005-0000-0000-000024360000}"/>
    <cellStyle name="Column Heading 4 11 2 5" xfId="13859" xr:uid="{00000000-0005-0000-0000-000025360000}"/>
    <cellStyle name="Column Heading 4 11 2 6" xfId="13860" xr:uid="{00000000-0005-0000-0000-000026360000}"/>
    <cellStyle name="Column Heading 4 11 3" xfId="13861" xr:uid="{00000000-0005-0000-0000-000027360000}"/>
    <cellStyle name="Column Heading 4 11 3 2" xfId="13862" xr:uid="{00000000-0005-0000-0000-000028360000}"/>
    <cellStyle name="Column Heading 4 11 3 3" xfId="13863" xr:uid="{00000000-0005-0000-0000-000029360000}"/>
    <cellStyle name="Column Heading 4 11 4" xfId="13864" xr:uid="{00000000-0005-0000-0000-00002A360000}"/>
    <cellStyle name="Column Heading 4 11 4 2" xfId="13865" xr:uid="{00000000-0005-0000-0000-00002B360000}"/>
    <cellStyle name="Column Heading 4 11 4 3" xfId="13866" xr:uid="{00000000-0005-0000-0000-00002C360000}"/>
    <cellStyle name="Column Heading 4 11 5" xfId="13867" xr:uid="{00000000-0005-0000-0000-00002D360000}"/>
    <cellStyle name="Column Heading 4 11 5 2" xfId="13868" xr:uid="{00000000-0005-0000-0000-00002E360000}"/>
    <cellStyle name="Column Heading 4 11 5 3" xfId="13869" xr:uid="{00000000-0005-0000-0000-00002F360000}"/>
    <cellStyle name="Column Heading 4 11 6" xfId="13870" xr:uid="{00000000-0005-0000-0000-000030360000}"/>
    <cellStyle name="Column Heading 4 11 6 2" xfId="13871" xr:uid="{00000000-0005-0000-0000-000031360000}"/>
    <cellStyle name="Column Heading 4 11 6 3" xfId="13872" xr:uid="{00000000-0005-0000-0000-000032360000}"/>
    <cellStyle name="Column Heading 4 11 7" xfId="13873" xr:uid="{00000000-0005-0000-0000-000033360000}"/>
    <cellStyle name="Column Heading 4 11 8" xfId="13874" xr:uid="{00000000-0005-0000-0000-000034360000}"/>
    <cellStyle name="Column Heading 4 12" xfId="13875" xr:uid="{00000000-0005-0000-0000-000035360000}"/>
    <cellStyle name="Column Heading 4 12 2" xfId="13876" xr:uid="{00000000-0005-0000-0000-000036360000}"/>
    <cellStyle name="Column Heading 4 12 2 2" xfId="13877" xr:uid="{00000000-0005-0000-0000-000037360000}"/>
    <cellStyle name="Column Heading 4 12 2 3" xfId="13878" xr:uid="{00000000-0005-0000-0000-000038360000}"/>
    <cellStyle name="Column Heading 4 12 2 4" xfId="13879" xr:uid="{00000000-0005-0000-0000-000039360000}"/>
    <cellStyle name="Column Heading 4 12 2 5" xfId="13880" xr:uid="{00000000-0005-0000-0000-00003A360000}"/>
    <cellStyle name="Column Heading 4 12 2 6" xfId="13881" xr:uid="{00000000-0005-0000-0000-00003B360000}"/>
    <cellStyle name="Column Heading 4 12 3" xfId="13882" xr:uid="{00000000-0005-0000-0000-00003C360000}"/>
    <cellStyle name="Column Heading 4 12 3 2" xfId="13883" xr:uid="{00000000-0005-0000-0000-00003D360000}"/>
    <cellStyle name="Column Heading 4 12 3 3" xfId="13884" xr:uid="{00000000-0005-0000-0000-00003E360000}"/>
    <cellStyle name="Column Heading 4 12 4" xfId="13885" xr:uid="{00000000-0005-0000-0000-00003F360000}"/>
    <cellStyle name="Column Heading 4 12 4 2" xfId="13886" xr:uid="{00000000-0005-0000-0000-000040360000}"/>
    <cellStyle name="Column Heading 4 12 4 3" xfId="13887" xr:uid="{00000000-0005-0000-0000-000041360000}"/>
    <cellStyle name="Column Heading 4 12 5" xfId="13888" xr:uid="{00000000-0005-0000-0000-000042360000}"/>
    <cellStyle name="Column Heading 4 12 5 2" xfId="13889" xr:uid="{00000000-0005-0000-0000-000043360000}"/>
    <cellStyle name="Column Heading 4 12 5 3" xfId="13890" xr:uid="{00000000-0005-0000-0000-000044360000}"/>
    <cellStyle name="Column Heading 4 12 6" xfId="13891" xr:uid="{00000000-0005-0000-0000-000045360000}"/>
    <cellStyle name="Column Heading 4 12 6 2" xfId="13892" xr:uid="{00000000-0005-0000-0000-000046360000}"/>
    <cellStyle name="Column Heading 4 12 6 3" xfId="13893" xr:uid="{00000000-0005-0000-0000-000047360000}"/>
    <cellStyle name="Column Heading 4 12 7" xfId="13894" xr:uid="{00000000-0005-0000-0000-000048360000}"/>
    <cellStyle name="Column Heading 4 12 8" xfId="13895" xr:uid="{00000000-0005-0000-0000-000049360000}"/>
    <cellStyle name="Column Heading 4 13" xfId="13896" xr:uid="{00000000-0005-0000-0000-00004A360000}"/>
    <cellStyle name="Column Heading 4 13 2" xfId="13897" xr:uid="{00000000-0005-0000-0000-00004B360000}"/>
    <cellStyle name="Column Heading 4 13 2 2" xfId="13898" xr:uid="{00000000-0005-0000-0000-00004C360000}"/>
    <cellStyle name="Column Heading 4 13 2 3" xfId="13899" xr:uid="{00000000-0005-0000-0000-00004D360000}"/>
    <cellStyle name="Column Heading 4 13 2 4" xfId="13900" xr:uid="{00000000-0005-0000-0000-00004E360000}"/>
    <cellStyle name="Column Heading 4 13 2 5" xfId="13901" xr:uid="{00000000-0005-0000-0000-00004F360000}"/>
    <cellStyle name="Column Heading 4 13 2 6" xfId="13902" xr:uid="{00000000-0005-0000-0000-000050360000}"/>
    <cellStyle name="Column Heading 4 13 3" xfId="13903" xr:uid="{00000000-0005-0000-0000-000051360000}"/>
    <cellStyle name="Column Heading 4 13 3 2" xfId="13904" xr:uid="{00000000-0005-0000-0000-000052360000}"/>
    <cellStyle name="Column Heading 4 13 3 3" xfId="13905" xr:uid="{00000000-0005-0000-0000-000053360000}"/>
    <cellStyle name="Column Heading 4 13 4" xfId="13906" xr:uid="{00000000-0005-0000-0000-000054360000}"/>
    <cellStyle name="Column Heading 4 13 4 2" xfId="13907" xr:uid="{00000000-0005-0000-0000-000055360000}"/>
    <cellStyle name="Column Heading 4 13 4 3" xfId="13908" xr:uid="{00000000-0005-0000-0000-000056360000}"/>
    <cellStyle name="Column Heading 4 13 5" xfId="13909" xr:uid="{00000000-0005-0000-0000-000057360000}"/>
    <cellStyle name="Column Heading 4 13 5 2" xfId="13910" xr:uid="{00000000-0005-0000-0000-000058360000}"/>
    <cellStyle name="Column Heading 4 13 5 3" xfId="13911" xr:uid="{00000000-0005-0000-0000-000059360000}"/>
    <cellStyle name="Column Heading 4 13 6" xfId="13912" xr:uid="{00000000-0005-0000-0000-00005A360000}"/>
    <cellStyle name="Column Heading 4 13 6 2" xfId="13913" xr:uid="{00000000-0005-0000-0000-00005B360000}"/>
    <cellStyle name="Column Heading 4 13 6 3" xfId="13914" xr:uid="{00000000-0005-0000-0000-00005C360000}"/>
    <cellStyle name="Column Heading 4 13 7" xfId="13915" xr:uid="{00000000-0005-0000-0000-00005D360000}"/>
    <cellStyle name="Column Heading 4 13 8" xfId="13916" xr:uid="{00000000-0005-0000-0000-00005E360000}"/>
    <cellStyle name="Column Heading 4 14" xfId="13917" xr:uid="{00000000-0005-0000-0000-00005F360000}"/>
    <cellStyle name="Column Heading 4 14 2" xfId="13918" xr:uid="{00000000-0005-0000-0000-000060360000}"/>
    <cellStyle name="Column Heading 4 14 2 2" xfId="13919" xr:uid="{00000000-0005-0000-0000-000061360000}"/>
    <cellStyle name="Column Heading 4 14 2 3" xfId="13920" xr:uid="{00000000-0005-0000-0000-000062360000}"/>
    <cellStyle name="Column Heading 4 14 2 4" xfId="13921" xr:uid="{00000000-0005-0000-0000-000063360000}"/>
    <cellStyle name="Column Heading 4 14 2 5" xfId="13922" xr:uid="{00000000-0005-0000-0000-000064360000}"/>
    <cellStyle name="Column Heading 4 14 2 6" xfId="13923" xr:uid="{00000000-0005-0000-0000-000065360000}"/>
    <cellStyle name="Column Heading 4 14 3" xfId="13924" xr:uid="{00000000-0005-0000-0000-000066360000}"/>
    <cellStyle name="Column Heading 4 14 3 2" xfId="13925" xr:uid="{00000000-0005-0000-0000-000067360000}"/>
    <cellStyle name="Column Heading 4 14 3 3" xfId="13926" xr:uid="{00000000-0005-0000-0000-000068360000}"/>
    <cellStyle name="Column Heading 4 14 4" xfId="13927" xr:uid="{00000000-0005-0000-0000-000069360000}"/>
    <cellStyle name="Column Heading 4 14 4 2" xfId="13928" xr:uid="{00000000-0005-0000-0000-00006A360000}"/>
    <cellStyle name="Column Heading 4 14 4 3" xfId="13929" xr:uid="{00000000-0005-0000-0000-00006B360000}"/>
    <cellStyle name="Column Heading 4 14 5" xfId="13930" xr:uid="{00000000-0005-0000-0000-00006C360000}"/>
    <cellStyle name="Column Heading 4 14 5 2" xfId="13931" xr:uid="{00000000-0005-0000-0000-00006D360000}"/>
    <cellStyle name="Column Heading 4 14 5 3" xfId="13932" xr:uid="{00000000-0005-0000-0000-00006E360000}"/>
    <cellStyle name="Column Heading 4 14 6" xfId="13933" xr:uid="{00000000-0005-0000-0000-00006F360000}"/>
    <cellStyle name="Column Heading 4 14 6 2" xfId="13934" xr:uid="{00000000-0005-0000-0000-000070360000}"/>
    <cellStyle name="Column Heading 4 14 6 3" xfId="13935" xr:uid="{00000000-0005-0000-0000-000071360000}"/>
    <cellStyle name="Column Heading 4 14 7" xfId="13936" xr:uid="{00000000-0005-0000-0000-000072360000}"/>
    <cellStyle name="Column Heading 4 14 8" xfId="13937" xr:uid="{00000000-0005-0000-0000-000073360000}"/>
    <cellStyle name="Column Heading 4 15" xfId="13938" xr:uid="{00000000-0005-0000-0000-000074360000}"/>
    <cellStyle name="Column Heading 4 15 2" xfId="13939" xr:uid="{00000000-0005-0000-0000-000075360000}"/>
    <cellStyle name="Column Heading 4 15 2 2" xfId="13940" xr:uid="{00000000-0005-0000-0000-000076360000}"/>
    <cellStyle name="Column Heading 4 15 2 3" xfId="13941" xr:uid="{00000000-0005-0000-0000-000077360000}"/>
    <cellStyle name="Column Heading 4 15 2 4" xfId="13942" xr:uid="{00000000-0005-0000-0000-000078360000}"/>
    <cellStyle name="Column Heading 4 15 2 5" xfId="13943" xr:uid="{00000000-0005-0000-0000-000079360000}"/>
    <cellStyle name="Column Heading 4 15 2 6" xfId="13944" xr:uid="{00000000-0005-0000-0000-00007A360000}"/>
    <cellStyle name="Column Heading 4 15 3" xfId="13945" xr:uid="{00000000-0005-0000-0000-00007B360000}"/>
    <cellStyle name="Column Heading 4 15 3 2" xfId="13946" xr:uid="{00000000-0005-0000-0000-00007C360000}"/>
    <cellStyle name="Column Heading 4 15 3 3" xfId="13947" xr:uid="{00000000-0005-0000-0000-00007D360000}"/>
    <cellStyle name="Column Heading 4 15 4" xfId="13948" xr:uid="{00000000-0005-0000-0000-00007E360000}"/>
    <cellStyle name="Column Heading 4 15 4 2" xfId="13949" xr:uid="{00000000-0005-0000-0000-00007F360000}"/>
    <cellStyle name="Column Heading 4 15 4 3" xfId="13950" xr:uid="{00000000-0005-0000-0000-000080360000}"/>
    <cellStyle name="Column Heading 4 15 5" xfId="13951" xr:uid="{00000000-0005-0000-0000-000081360000}"/>
    <cellStyle name="Column Heading 4 15 5 2" xfId="13952" xr:uid="{00000000-0005-0000-0000-000082360000}"/>
    <cellStyle name="Column Heading 4 15 5 3" xfId="13953" xr:uid="{00000000-0005-0000-0000-000083360000}"/>
    <cellStyle name="Column Heading 4 15 6" xfId="13954" xr:uid="{00000000-0005-0000-0000-000084360000}"/>
    <cellStyle name="Column Heading 4 15 6 2" xfId="13955" xr:uid="{00000000-0005-0000-0000-000085360000}"/>
    <cellStyle name="Column Heading 4 15 6 3" xfId="13956" xr:uid="{00000000-0005-0000-0000-000086360000}"/>
    <cellStyle name="Column Heading 4 15 7" xfId="13957" xr:uid="{00000000-0005-0000-0000-000087360000}"/>
    <cellStyle name="Column Heading 4 15 8" xfId="13958" xr:uid="{00000000-0005-0000-0000-000088360000}"/>
    <cellStyle name="Column Heading 4 16" xfId="13959" xr:uid="{00000000-0005-0000-0000-000089360000}"/>
    <cellStyle name="Column Heading 4 16 2" xfId="13960" xr:uid="{00000000-0005-0000-0000-00008A360000}"/>
    <cellStyle name="Column Heading 4 16 2 2" xfId="13961" xr:uid="{00000000-0005-0000-0000-00008B360000}"/>
    <cellStyle name="Column Heading 4 16 2 3" xfId="13962" xr:uid="{00000000-0005-0000-0000-00008C360000}"/>
    <cellStyle name="Column Heading 4 16 2 4" xfId="13963" xr:uid="{00000000-0005-0000-0000-00008D360000}"/>
    <cellStyle name="Column Heading 4 16 2 5" xfId="13964" xr:uid="{00000000-0005-0000-0000-00008E360000}"/>
    <cellStyle name="Column Heading 4 16 2 6" xfId="13965" xr:uid="{00000000-0005-0000-0000-00008F360000}"/>
    <cellStyle name="Column Heading 4 16 3" xfId="13966" xr:uid="{00000000-0005-0000-0000-000090360000}"/>
    <cellStyle name="Column Heading 4 16 3 2" xfId="13967" xr:uid="{00000000-0005-0000-0000-000091360000}"/>
    <cellStyle name="Column Heading 4 16 3 3" xfId="13968" xr:uid="{00000000-0005-0000-0000-000092360000}"/>
    <cellStyle name="Column Heading 4 16 4" xfId="13969" xr:uid="{00000000-0005-0000-0000-000093360000}"/>
    <cellStyle name="Column Heading 4 16 4 2" xfId="13970" xr:uid="{00000000-0005-0000-0000-000094360000}"/>
    <cellStyle name="Column Heading 4 16 4 3" xfId="13971" xr:uid="{00000000-0005-0000-0000-000095360000}"/>
    <cellStyle name="Column Heading 4 16 5" xfId="13972" xr:uid="{00000000-0005-0000-0000-000096360000}"/>
    <cellStyle name="Column Heading 4 16 5 2" xfId="13973" xr:uid="{00000000-0005-0000-0000-000097360000}"/>
    <cellStyle name="Column Heading 4 16 5 3" xfId="13974" xr:uid="{00000000-0005-0000-0000-000098360000}"/>
    <cellStyle name="Column Heading 4 16 6" xfId="13975" xr:uid="{00000000-0005-0000-0000-000099360000}"/>
    <cellStyle name="Column Heading 4 16 6 2" xfId="13976" xr:uid="{00000000-0005-0000-0000-00009A360000}"/>
    <cellStyle name="Column Heading 4 16 6 3" xfId="13977" xr:uid="{00000000-0005-0000-0000-00009B360000}"/>
    <cellStyle name="Column Heading 4 16 7" xfId="13978" xr:uid="{00000000-0005-0000-0000-00009C360000}"/>
    <cellStyle name="Column Heading 4 16 8" xfId="13979" xr:uid="{00000000-0005-0000-0000-00009D360000}"/>
    <cellStyle name="Column Heading 4 17" xfId="13980" xr:uid="{00000000-0005-0000-0000-00009E360000}"/>
    <cellStyle name="Column Heading 4 17 2" xfId="13981" xr:uid="{00000000-0005-0000-0000-00009F360000}"/>
    <cellStyle name="Column Heading 4 17 2 2" xfId="13982" xr:uid="{00000000-0005-0000-0000-0000A0360000}"/>
    <cellStyle name="Column Heading 4 17 2 3" xfId="13983" xr:uid="{00000000-0005-0000-0000-0000A1360000}"/>
    <cellStyle name="Column Heading 4 17 2 4" xfId="13984" xr:uid="{00000000-0005-0000-0000-0000A2360000}"/>
    <cellStyle name="Column Heading 4 17 2 5" xfId="13985" xr:uid="{00000000-0005-0000-0000-0000A3360000}"/>
    <cellStyle name="Column Heading 4 17 2 6" xfId="13986" xr:uid="{00000000-0005-0000-0000-0000A4360000}"/>
    <cellStyle name="Column Heading 4 17 3" xfId="13987" xr:uid="{00000000-0005-0000-0000-0000A5360000}"/>
    <cellStyle name="Column Heading 4 17 3 2" xfId="13988" xr:uid="{00000000-0005-0000-0000-0000A6360000}"/>
    <cellStyle name="Column Heading 4 17 3 3" xfId="13989" xr:uid="{00000000-0005-0000-0000-0000A7360000}"/>
    <cellStyle name="Column Heading 4 17 4" xfId="13990" xr:uid="{00000000-0005-0000-0000-0000A8360000}"/>
    <cellStyle name="Column Heading 4 17 4 2" xfId="13991" xr:uid="{00000000-0005-0000-0000-0000A9360000}"/>
    <cellStyle name="Column Heading 4 17 4 3" xfId="13992" xr:uid="{00000000-0005-0000-0000-0000AA360000}"/>
    <cellStyle name="Column Heading 4 17 5" xfId="13993" xr:uid="{00000000-0005-0000-0000-0000AB360000}"/>
    <cellStyle name="Column Heading 4 17 5 2" xfId="13994" xr:uid="{00000000-0005-0000-0000-0000AC360000}"/>
    <cellStyle name="Column Heading 4 17 5 3" xfId="13995" xr:uid="{00000000-0005-0000-0000-0000AD360000}"/>
    <cellStyle name="Column Heading 4 17 6" xfId="13996" xr:uid="{00000000-0005-0000-0000-0000AE360000}"/>
    <cellStyle name="Column Heading 4 17 6 2" xfId="13997" xr:uid="{00000000-0005-0000-0000-0000AF360000}"/>
    <cellStyle name="Column Heading 4 17 6 3" xfId="13998" xr:uid="{00000000-0005-0000-0000-0000B0360000}"/>
    <cellStyle name="Column Heading 4 17 7" xfId="13999" xr:uid="{00000000-0005-0000-0000-0000B1360000}"/>
    <cellStyle name="Column Heading 4 17 8" xfId="14000" xr:uid="{00000000-0005-0000-0000-0000B2360000}"/>
    <cellStyle name="Column Heading 4 18" xfId="14001" xr:uid="{00000000-0005-0000-0000-0000B3360000}"/>
    <cellStyle name="Column Heading 4 18 2" xfId="14002" xr:uid="{00000000-0005-0000-0000-0000B4360000}"/>
    <cellStyle name="Column Heading 4 18 2 2" xfId="14003" xr:uid="{00000000-0005-0000-0000-0000B5360000}"/>
    <cellStyle name="Column Heading 4 18 2 3" xfId="14004" xr:uid="{00000000-0005-0000-0000-0000B6360000}"/>
    <cellStyle name="Column Heading 4 18 2 4" xfId="14005" xr:uid="{00000000-0005-0000-0000-0000B7360000}"/>
    <cellStyle name="Column Heading 4 18 2 5" xfId="14006" xr:uid="{00000000-0005-0000-0000-0000B8360000}"/>
    <cellStyle name="Column Heading 4 18 2 6" xfId="14007" xr:uid="{00000000-0005-0000-0000-0000B9360000}"/>
    <cellStyle name="Column Heading 4 18 3" xfId="14008" xr:uid="{00000000-0005-0000-0000-0000BA360000}"/>
    <cellStyle name="Column Heading 4 18 3 2" xfId="14009" xr:uid="{00000000-0005-0000-0000-0000BB360000}"/>
    <cellStyle name="Column Heading 4 18 3 3" xfId="14010" xr:uid="{00000000-0005-0000-0000-0000BC360000}"/>
    <cellStyle name="Column Heading 4 18 4" xfId="14011" xr:uid="{00000000-0005-0000-0000-0000BD360000}"/>
    <cellStyle name="Column Heading 4 18 4 2" xfId="14012" xr:uid="{00000000-0005-0000-0000-0000BE360000}"/>
    <cellStyle name="Column Heading 4 18 4 3" xfId="14013" xr:uid="{00000000-0005-0000-0000-0000BF360000}"/>
    <cellStyle name="Column Heading 4 18 5" xfId="14014" xr:uid="{00000000-0005-0000-0000-0000C0360000}"/>
    <cellStyle name="Column Heading 4 18 5 2" xfId="14015" xr:uid="{00000000-0005-0000-0000-0000C1360000}"/>
    <cellStyle name="Column Heading 4 18 5 3" xfId="14016" xr:uid="{00000000-0005-0000-0000-0000C2360000}"/>
    <cellStyle name="Column Heading 4 18 6" xfId="14017" xr:uid="{00000000-0005-0000-0000-0000C3360000}"/>
    <cellStyle name="Column Heading 4 18 6 2" xfId="14018" xr:uid="{00000000-0005-0000-0000-0000C4360000}"/>
    <cellStyle name="Column Heading 4 18 6 3" xfId="14019" xr:uid="{00000000-0005-0000-0000-0000C5360000}"/>
    <cellStyle name="Column Heading 4 18 7" xfId="14020" xr:uid="{00000000-0005-0000-0000-0000C6360000}"/>
    <cellStyle name="Column Heading 4 18 8" xfId="14021" xr:uid="{00000000-0005-0000-0000-0000C7360000}"/>
    <cellStyle name="Column Heading 4 19" xfId="14022" xr:uid="{00000000-0005-0000-0000-0000C8360000}"/>
    <cellStyle name="Column Heading 4 19 2" xfId="14023" xr:uid="{00000000-0005-0000-0000-0000C9360000}"/>
    <cellStyle name="Column Heading 4 19 2 2" xfId="14024" xr:uid="{00000000-0005-0000-0000-0000CA360000}"/>
    <cellStyle name="Column Heading 4 19 2 3" xfId="14025" xr:uid="{00000000-0005-0000-0000-0000CB360000}"/>
    <cellStyle name="Column Heading 4 19 2 4" xfId="14026" xr:uid="{00000000-0005-0000-0000-0000CC360000}"/>
    <cellStyle name="Column Heading 4 19 2 5" xfId="14027" xr:uid="{00000000-0005-0000-0000-0000CD360000}"/>
    <cellStyle name="Column Heading 4 19 2 6" xfId="14028" xr:uid="{00000000-0005-0000-0000-0000CE360000}"/>
    <cellStyle name="Column Heading 4 19 3" xfId="14029" xr:uid="{00000000-0005-0000-0000-0000CF360000}"/>
    <cellStyle name="Column Heading 4 19 3 2" xfId="14030" xr:uid="{00000000-0005-0000-0000-0000D0360000}"/>
    <cellStyle name="Column Heading 4 19 3 3" xfId="14031" xr:uid="{00000000-0005-0000-0000-0000D1360000}"/>
    <cellStyle name="Column Heading 4 19 4" xfId="14032" xr:uid="{00000000-0005-0000-0000-0000D2360000}"/>
    <cellStyle name="Column Heading 4 19 4 2" xfId="14033" xr:uid="{00000000-0005-0000-0000-0000D3360000}"/>
    <cellStyle name="Column Heading 4 19 4 3" xfId="14034" xr:uid="{00000000-0005-0000-0000-0000D4360000}"/>
    <cellStyle name="Column Heading 4 19 5" xfId="14035" xr:uid="{00000000-0005-0000-0000-0000D5360000}"/>
    <cellStyle name="Column Heading 4 19 5 2" xfId="14036" xr:uid="{00000000-0005-0000-0000-0000D6360000}"/>
    <cellStyle name="Column Heading 4 19 5 3" xfId="14037" xr:uid="{00000000-0005-0000-0000-0000D7360000}"/>
    <cellStyle name="Column Heading 4 19 6" xfId="14038" xr:uid="{00000000-0005-0000-0000-0000D8360000}"/>
    <cellStyle name="Column Heading 4 19 6 2" xfId="14039" xr:uid="{00000000-0005-0000-0000-0000D9360000}"/>
    <cellStyle name="Column Heading 4 19 6 3" xfId="14040" xr:uid="{00000000-0005-0000-0000-0000DA360000}"/>
    <cellStyle name="Column Heading 4 19 7" xfId="14041" xr:uid="{00000000-0005-0000-0000-0000DB360000}"/>
    <cellStyle name="Column Heading 4 19 8" xfId="14042" xr:uid="{00000000-0005-0000-0000-0000DC360000}"/>
    <cellStyle name="Column Heading 4 2" xfId="14043" xr:uid="{00000000-0005-0000-0000-0000DD360000}"/>
    <cellStyle name="Column Heading 4 2 2" xfId="14044" xr:uid="{00000000-0005-0000-0000-0000DE360000}"/>
    <cellStyle name="Column Heading 4 2 2 2" xfId="14045" xr:uid="{00000000-0005-0000-0000-0000DF360000}"/>
    <cellStyle name="Column Heading 4 2 2 3" xfId="14046" xr:uid="{00000000-0005-0000-0000-0000E0360000}"/>
    <cellStyle name="Column Heading 4 2 2 4" xfId="14047" xr:uid="{00000000-0005-0000-0000-0000E1360000}"/>
    <cellStyle name="Column Heading 4 2 2 5" xfId="14048" xr:uid="{00000000-0005-0000-0000-0000E2360000}"/>
    <cellStyle name="Column Heading 4 2 2 6" xfId="14049" xr:uid="{00000000-0005-0000-0000-0000E3360000}"/>
    <cellStyle name="Column Heading 4 2 3" xfId="14050" xr:uid="{00000000-0005-0000-0000-0000E4360000}"/>
    <cellStyle name="Column Heading 4 2 3 2" xfId="14051" xr:uid="{00000000-0005-0000-0000-0000E5360000}"/>
    <cellStyle name="Column Heading 4 2 3 3" xfId="14052" xr:uid="{00000000-0005-0000-0000-0000E6360000}"/>
    <cellStyle name="Column Heading 4 2 4" xfId="14053" xr:uid="{00000000-0005-0000-0000-0000E7360000}"/>
    <cellStyle name="Column Heading 4 2 4 2" xfId="14054" xr:uid="{00000000-0005-0000-0000-0000E8360000}"/>
    <cellStyle name="Column Heading 4 2 4 3" xfId="14055" xr:uid="{00000000-0005-0000-0000-0000E9360000}"/>
    <cellStyle name="Column Heading 4 2 5" xfId="14056" xr:uid="{00000000-0005-0000-0000-0000EA360000}"/>
    <cellStyle name="Column Heading 4 2 5 2" xfId="14057" xr:uid="{00000000-0005-0000-0000-0000EB360000}"/>
    <cellStyle name="Column Heading 4 2 5 3" xfId="14058" xr:uid="{00000000-0005-0000-0000-0000EC360000}"/>
    <cellStyle name="Column Heading 4 2 6" xfId="14059" xr:uid="{00000000-0005-0000-0000-0000ED360000}"/>
    <cellStyle name="Column Heading 4 2 6 2" xfId="14060" xr:uid="{00000000-0005-0000-0000-0000EE360000}"/>
    <cellStyle name="Column Heading 4 2 6 3" xfId="14061" xr:uid="{00000000-0005-0000-0000-0000EF360000}"/>
    <cellStyle name="Column Heading 4 2 7" xfId="14062" xr:uid="{00000000-0005-0000-0000-0000F0360000}"/>
    <cellStyle name="Column Heading 4 2 8" xfId="14063" xr:uid="{00000000-0005-0000-0000-0000F1360000}"/>
    <cellStyle name="Column Heading 4 20" xfId="14064" xr:uid="{00000000-0005-0000-0000-0000F2360000}"/>
    <cellStyle name="Column Heading 4 20 2" xfId="14065" xr:uid="{00000000-0005-0000-0000-0000F3360000}"/>
    <cellStyle name="Column Heading 4 20 2 2" xfId="14066" xr:uid="{00000000-0005-0000-0000-0000F4360000}"/>
    <cellStyle name="Column Heading 4 20 2 3" xfId="14067" xr:uid="{00000000-0005-0000-0000-0000F5360000}"/>
    <cellStyle name="Column Heading 4 20 2 4" xfId="14068" xr:uid="{00000000-0005-0000-0000-0000F6360000}"/>
    <cellStyle name="Column Heading 4 20 2 5" xfId="14069" xr:uid="{00000000-0005-0000-0000-0000F7360000}"/>
    <cellStyle name="Column Heading 4 20 2 6" xfId="14070" xr:uid="{00000000-0005-0000-0000-0000F8360000}"/>
    <cellStyle name="Column Heading 4 20 3" xfId="14071" xr:uid="{00000000-0005-0000-0000-0000F9360000}"/>
    <cellStyle name="Column Heading 4 20 3 2" xfId="14072" xr:uid="{00000000-0005-0000-0000-0000FA360000}"/>
    <cellStyle name="Column Heading 4 20 3 3" xfId="14073" xr:uid="{00000000-0005-0000-0000-0000FB360000}"/>
    <cellStyle name="Column Heading 4 20 4" xfId="14074" xr:uid="{00000000-0005-0000-0000-0000FC360000}"/>
    <cellStyle name="Column Heading 4 20 4 2" xfId="14075" xr:uid="{00000000-0005-0000-0000-0000FD360000}"/>
    <cellStyle name="Column Heading 4 20 4 3" xfId="14076" xr:uid="{00000000-0005-0000-0000-0000FE360000}"/>
    <cellStyle name="Column Heading 4 20 5" xfId="14077" xr:uid="{00000000-0005-0000-0000-0000FF360000}"/>
    <cellStyle name="Column Heading 4 20 5 2" xfId="14078" xr:uid="{00000000-0005-0000-0000-000000370000}"/>
    <cellStyle name="Column Heading 4 20 5 3" xfId="14079" xr:uid="{00000000-0005-0000-0000-000001370000}"/>
    <cellStyle name="Column Heading 4 20 6" xfId="14080" xr:uid="{00000000-0005-0000-0000-000002370000}"/>
    <cellStyle name="Column Heading 4 20 6 2" xfId="14081" xr:uid="{00000000-0005-0000-0000-000003370000}"/>
    <cellStyle name="Column Heading 4 20 6 3" xfId="14082" xr:uid="{00000000-0005-0000-0000-000004370000}"/>
    <cellStyle name="Column Heading 4 20 7" xfId="14083" xr:uid="{00000000-0005-0000-0000-000005370000}"/>
    <cellStyle name="Column Heading 4 20 8" xfId="14084" xr:uid="{00000000-0005-0000-0000-000006370000}"/>
    <cellStyle name="Column Heading 4 21" xfId="14085" xr:uid="{00000000-0005-0000-0000-000007370000}"/>
    <cellStyle name="Column Heading 4 21 2" xfId="14086" xr:uid="{00000000-0005-0000-0000-000008370000}"/>
    <cellStyle name="Column Heading 4 21 2 2" xfId="14087" xr:uid="{00000000-0005-0000-0000-000009370000}"/>
    <cellStyle name="Column Heading 4 21 2 3" xfId="14088" xr:uid="{00000000-0005-0000-0000-00000A370000}"/>
    <cellStyle name="Column Heading 4 21 2 4" xfId="14089" xr:uid="{00000000-0005-0000-0000-00000B370000}"/>
    <cellStyle name="Column Heading 4 21 2 5" xfId="14090" xr:uid="{00000000-0005-0000-0000-00000C370000}"/>
    <cellStyle name="Column Heading 4 21 2 6" xfId="14091" xr:uid="{00000000-0005-0000-0000-00000D370000}"/>
    <cellStyle name="Column Heading 4 21 3" xfId="14092" xr:uid="{00000000-0005-0000-0000-00000E370000}"/>
    <cellStyle name="Column Heading 4 21 3 2" xfId="14093" xr:uid="{00000000-0005-0000-0000-00000F370000}"/>
    <cellStyle name="Column Heading 4 21 3 3" xfId="14094" xr:uid="{00000000-0005-0000-0000-000010370000}"/>
    <cellStyle name="Column Heading 4 21 4" xfId="14095" xr:uid="{00000000-0005-0000-0000-000011370000}"/>
    <cellStyle name="Column Heading 4 21 4 2" xfId="14096" xr:uid="{00000000-0005-0000-0000-000012370000}"/>
    <cellStyle name="Column Heading 4 21 4 3" xfId="14097" xr:uid="{00000000-0005-0000-0000-000013370000}"/>
    <cellStyle name="Column Heading 4 21 5" xfId="14098" xr:uid="{00000000-0005-0000-0000-000014370000}"/>
    <cellStyle name="Column Heading 4 21 5 2" xfId="14099" xr:uid="{00000000-0005-0000-0000-000015370000}"/>
    <cellStyle name="Column Heading 4 21 5 3" xfId="14100" xr:uid="{00000000-0005-0000-0000-000016370000}"/>
    <cellStyle name="Column Heading 4 21 6" xfId="14101" xr:uid="{00000000-0005-0000-0000-000017370000}"/>
    <cellStyle name="Column Heading 4 21 6 2" xfId="14102" xr:uid="{00000000-0005-0000-0000-000018370000}"/>
    <cellStyle name="Column Heading 4 21 6 3" xfId="14103" xr:uid="{00000000-0005-0000-0000-000019370000}"/>
    <cellStyle name="Column Heading 4 21 7" xfId="14104" xr:uid="{00000000-0005-0000-0000-00001A370000}"/>
    <cellStyle name="Column Heading 4 21 8" xfId="14105" xr:uid="{00000000-0005-0000-0000-00001B370000}"/>
    <cellStyle name="Column Heading 4 22" xfId="14106" xr:uid="{00000000-0005-0000-0000-00001C370000}"/>
    <cellStyle name="Column Heading 4 22 2" xfId="14107" xr:uid="{00000000-0005-0000-0000-00001D370000}"/>
    <cellStyle name="Column Heading 4 22 2 2" xfId="14108" xr:uid="{00000000-0005-0000-0000-00001E370000}"/>
    <cellStyle name="Column Heading 4 22 2 3" xfId="14109" xr:uid="{00000000-0005-0000-0000-00001F370000}"/>
    <cellStyle name="Column Heading 4 22 2 4" xfId="14110" xr:uid="{00000000-0005-0000-0000-000020370000}"/>
    <cellStyle name="Column Heading 4 22 2 5" xfId="14111" xr:uid="{00000000-0005-0000-0000-000021370000}"/>
    <cellStyle name="Column Heading 4 22 2 6" xfId="14112" xr:uid="{00000000-0005-0000-0000-000022370000}"/>
    <cellStyle name="Column Heading 4 22 3" xfId="14113" xr:uid="{00000000-0005-0000-0000-000023370000}"/>
    <cellStyle name="Column Heading 4 22 3 2" xfId="14114" xr:uid="{00000000-0005-0000-0000-000024370000}"/>
    <cellStyle name="Column Heading 4 22 3 3" xfId="14115" xr:uid="{00000000-0005-0000-0000-000025370000}"/>
    <cellStyle name="Column Heading 4 22 4" xfId="14116" xr:uid="{00000000-0005-0000-0000-000026370000}"/>
    <cellStyle name="Column Heading 4 22 4 2" xfId="14117" xr:uid="{00000000-0005-0000-0000-000027370000}"/>
    <cellStyle name="Column Heading 4 22 4 3" xfId="14118" xr:uid="{00000000-0005-0000-0000-000028370000}"/>
    <cellStyle name="Column Heading 4 22 5" xfId="14119" xr:uid="{00000000-0005-0000-0000-000029370000}"/>
    <cellStyle name="Column Heading 4 22 5 2" xfId="14120" xr:uid="{00000000-0005-0000-0000-00002A370000}"/>
    <cellStyle name="Column Heading 4 22 5 3" xfId="14121" xr:uid="{00000000-0005-0000-0000-00002B370000}"/>
    <cellStyle name="Column Heading 4 22 6" xfId="14122" xr:uid="{00000000-0005-0000-0000-00002C370000}"/>
    <cellStyle name="Column Heading 4 22 6 2" xfId="14123" xr:uid="{00000000-0005-0000-0000-00002D370000}"/>
    <cellStyle name="Column Heading 4 22 6 3" xfId="14124" xr:uid="{00000000-0005-0000-0000-00002E370000}"/>
    <cellStyle name="Column Heading 4 22 7" xfId="14125" xr:uid="{00000000-0005-0000-0000-00002F370000}"/>
    <cellStyle name="Column Heading 4 22 8" xfId="14126" xr:uid="{00000000-0005-0000-0000-000030370000}"/>
    <cellStyle name="Column Heading 4 23" xfId="14127" xr:uid="{00000000-0005-0000-0000-000031370000}"/>
    <cellStyle name="Column Heading 4 23 2" xfId="14128" xr:uid="{00000000-0005-0000-0000-000032370000}"/>
    <cellStyle name="Column Heading 4 23 2 2" xfId="14129" xr:uid="{00000000-0005-0000-0000-000033370000}"/>
    <cellStyle name="Column Heading 4 23 2 3" xfId="14130" xr:uid="{00000000-0005-0000-0000-000034370000}"/>
    <cellStyle name="Column Heading 4 23 2 4" xfId="14131" xr:uid="{00000000-0005-0000-0000-000035370000}"/>
    <cellStyle name="Column Heading 4 23 2 5" xfId="14132" xr:uid="{00000000-0005-0000-0000-000036370000}"/>
    <cellStyle name="Column Heading 4 23 2 6" xfId="14133" xr:uid="{00000000-0005-0000-0000-000037370000}"/>
    <cellStyle name="Column Heading 4 23 3" xfId="14134" xr:uid="{00000000-0005-0000-0000-000038370000}"/>
    <cellStyle name="Column Heading 4 23 3 2" xfId="14135" xr:uid="{00000000-0005-0000-0000-000039370000}"/>
    <cellStyle name="Column Heading 4 23 3 3" xfId="14136" xr:uid="{00000000-0005-0000-0000-00003A370000}"/>
    <cellStyle name="Column Heading 4 23 4" xfId="14137" xr:uid="{00000000-0005-0000-0000-00003B370000}"/>
    <cellStyle name="Column Heading 4 23 4 2" xfId="14138" xr:uid="{00000000-0005-0000-0000-00003C370000}"/>
    <cellStyle name="Column Heading 4 23 4 3" xfId="14139" xr:uid="{00000000-0005-0000-0000-00003D370000}"/>
    <cellStyle name="Column Heading 4 23 5" xfId="14140" xr:uid="{00000000-0005-0000-0000-00003E370000}"/>
    <cellStyle name="Column Heading 4 23 5 2" xfId="14141" xr:uid="{00000000-0005-0000-0000-00003F370000}"/>
    <cellStyle name="Column Heading 4 23 5 3" xfId="14142" xr:uid="{00000000-0005-0000-0000-000040370000}"/>
    <cellStyle name="Column Heading 4 23 6" xfId="14143" xr:uid="{00000000-0005-0000-0000-000041370000}"/>
    <cellStyle name="Column Heading 4 23 6 2" xfId="14144" xr:uid="{00000000-0005-0000-0000-000042370000}"/>
    <cellStyle name="Column Heading 4 23 6 3" xfId="14145" xr:uid="{00000000-0005-0000-0000-000043370000}"/>
    <cellStyle name="Column Heading 4 23 7" xfId="14146" xr:uid="{00000000-0005-0000-0000-000044370000}"/>
    <cellStyle name="Column Heading 4 23 8" xfId="14147" xr:uid="{00000000-0005-0000-0000-000045370000}"/>
    <cellStyle name="Column Heading 4 24" xfId="14148" xr:uid="{00000000-0005-0000-0000-000046370000}"/>
    <cellStyle name="Column Heading 4 24 2" xfId="14149" xr:uid="{00000000-0005-0000-0000-000047370000}"/>
    <cellStyle name="Column Heading 4 24 2 2" xfId="14150" xr:uid="{00000000-0005-0000-0000-000048370000}"/>
    <cellStyle name="Column Heading 4 24 2 3" xfId="14151" xr:uid="{00000000-0005-0000-0000-000049370000}"/>
    <cellStyle name="Column Heading 4 24 2 4" xfId="14152" xr:uid="{00000000-0005-0000-0000-00004A370000}"/>
    <cellStyle name="Column Heading 4 24 2 5" xfId="14153" xr:uid="{00000000-0005-0000-0000-00004B370000}"/>
    <cellStyle name="Column Heading 4 24 2 6" xfId="14154" xr:uid="{00000000-0005-0000-0000-00004C370000}"/>
    <cellStyle name="Column Heading 4 24 3" xfId="14155" xr:uid="{00000000-0005-0000-0000-00004D370000}"/>
    <cellStyle name="Column Heading 4 24 3 2" xfId="14156" xr:uid="{00000000-0005-0000-0000-00004E370000}"/>
    <cellStyle name="Column Heading 4 24 3 3" xfId="14157" xr:uid="{00000000-0005-0000-0000-00004F370000}"/>
    <cellStyle name="Column Heading 4 24 4" xfId="14158" xr:uid="{00000000-0005-0000-0000-000050370000}"/>
    <cellStyle name="Column Heading 4 24 4 2" xfId="14159" xr:uid="{00000000-0005-0000-0000-000051370000}"/>
    <cellStyle name="Column Heading 4 24 4 3" xfId="14160" xr:uid="{00000000-0005-0000-0000-000052370000}"/>
    <cellStyle name="Column Heading 4 24 5" xfId="14161" xr:uid="{00000000-0005-0000-0000-000053370000}"/>
    <cellStyle name="Column Heading 4 24 5 2" xfId="14162" xr:uid="{00000000-0005-0000-0000-000054370000}"/>
    <cellStyle name="Column Heading 4 24 5 3" xfId="14163" xr:uid="{00000000-0005-0000-0000-000055370000}"/>
    <cellStyle name="Column Heading 4 24 6" xfId="14164" xr:uid="{00000000-0005-0000-0000-000056370000}"/>
    <cellStyle name="Column Heading 4 24 6 2" xfId="14165" xr:uid="{00000000-0005-0000-0000-000057370000}"/>
    <cellStyle name="Column Heading 4 24 6 3" xfId="14166" xr:uid="{00000000-0005-0000-0000-000058370000}"/>
    <cellStyle name="Column Heading 4 24 7" xfId="14167" xr:uid="{00000000-0005-0000-0000-000059370000}"/>
    <cellStyle name="Column Heading 4 24 8" xfId="14168" xr:uid="{00000000-0005-0000-0000-00005A370000}"/>
    <cellStyle name="Column Heading 4 25" xfId="14169" xr:uid="{00000000-0005-0000-0000-00005B370000}"/>
    <cellStyle name="Column Heading 4 25 2" xfId="14170" xr:uid="{00000000-0005-0000-0000-00005C370000}"/>
    <cellStyle name="Column Heading 4 25 2 2" xfId="14171" xr:uid="{00000000-0005-0000-0000-00005D370000}"/>
    <cellStyle name="Column Heading 4 25 2 3" xfId="14172" xr:uid="{00000000-0005-0000-0000-00005E370000}"/>
    <cellStyle name="Column Heading 4 25 2 4" xfId="14173" xr:uid="{00000000-0005-0000-0000-00005F370000}"/>
    <cellStyle name="Column Heading 4 25 2 5" xfId="14174" xr:uid="{00000000-0005-0000-0000-000060370000}"/>
    <cellStyle name="Column Heading 4 25 2 6" xfId="14175" xr:uid="{00000000-0005-0000-0000-000061370000}"/>
    <cellStyle name="Column Heading 4 25 3" xfId="14176" xr:uid="{00000000-0005-0000-0000-000062370000}"/>
    <cellStyle name="Column Heading 4 25 3 2" xfId="14177" xr:uid="{00000000-0005-0000-0000-000063370000}"/>
    <cellStyle name="Column Heading 4 25 3 3" xfId="14178" xr:uid="{00000000-0005-0000-0000-000064370000}"/>
    <cellStyle name="Column Heading 4 25 4" xfId="14179" xr:uid="{00000000-0005-0000-0000-000065370000}"/>
    <cellStyle name="Column Heading 4 25 4 2" xfId="14180" xr:uid="{00000000-0005-0000-0000-000066370000}"/>
    <cellStyle name="Column Heading 4 25 4 3" xfId="14181" xr:uid="{00000000-0005-0000-0000-000067370000}"/>
    <cellStyle name="Column Heading 4 25 5" xfId="14182" xr:uid="{00000000-0005-0000-0000-000068370000}"/>
    <cellStyle name="Column Heading 4 25 5 2" xfId="14183" xr:uid="{00000000-0005-0000-0000-000069370000}"/>
    <cellStyle name="Column Heading 4 25 5 3" xfId="14184" xr:uid="{00000000-0005-0000-0000-00006A370000}"/>
    <cellStyle name="Column Heading 4 25 6" xfId="14185" xr:uid="{00000000-0005-0000-0000-00006B370000}"/>
    <cellStyle name="Column Heading 4 25 6 2" xfId="14186" xr:uid="{00000000-0005-0000-0000-00006C370000}"/>
    <cellStyle name="Column Heading 4 25 6 3" xfId="14187" xr:uid="{00000000-0005-0000-0000-00006D370000}"/>
    <cellStyle name="Column Heading 4 25 7" xfId="14188" xr:uid="{00000000-0005-0000-0000-00006E370000}"/>
    <cellStyle name="Column Heading 4 25 8" xfId="14189" xr:uid="{00000000-0005-0000-0000-00006F370000}"/>
    <cellStyle name="Column Heading 4 26" xfId="14190" xr:uid="{00000000-0005-0000-0000-000070370000}"/>
    <cellStyle name="Column Heading 4 26 2" xfId="14191" xr:uid="{00000000-0005-0000-0000-000071370000}"/>
    <cellStyle name="Column Heading 4 26 2 2" xfId="14192" xr:uid="{00000000-0005-0000-0000-000072370000}"/>
    <cellStyle name="Column Heading 4 26 2 3" xfId="14193" xr:uid="{00000000-0005-0000-0000-000073370000}"/>
    <cellStyle name="Column Heading 4 26 2 4" xfId="14194" xr:uid="{00000000-0005-0000-0000-000074370000}"/>
    <cellStyle name="Column Heading 4 26 2 5" xfId="14195" xr:uid="{00000000-0005-0000-0000-000075370000}"/>
    <cellStyle name="Column Heading 4 26 2 6" xfId="14196" xr:uid="{00000000-0005-0000-0000-000076370000}"/>
    <cellStyle name="Column Heading 4 26 3" xfId="14197" xr:uid="{00000000-0005-0000-0000-000077370000}"/>
    <cellStyle name="Column Heading 4 26 3 2" xfId="14198" xr:uid="{00000000-0005-0000-0000-000078370000}"/>
    <cellStyle name="Column Heading 4 26 3 3" xfId="14199" xr:uid="{00000000-0005-0000-0000-000079370000}"/>
    <cellStyle name="Column Heading 4 26 4" xfId="14200" xr:uid="{00000000-0005-0000-0000-00007A370000}"/>
    <cellStyle name="Column Heading 4 26 4 2" xfId="14201" xr:uid="{00000000-0005-0000-0000-00007B370000}"/>
    <cellStyle name="Column Heading 4 26 4 3" xfId="14202" xr:uid="{00000000-0005-0000-0000-00007C370000}"/>
    <cellStyle name="Column Heading 4 26 5" xfId="14203" xr:uid="{00000000-0005-0000-0000-00007D370000}"/>
    <cellStyle name="Column Heading 4 26 5 2" xfId="14204" xr:uid="{00000000-0005-0000-0000-00007E370000}"/>
    <cellStyle name="Column Heading 4 26 5 3" xfId="14205" xr:uid="{00000000-0005-0000-0000-00007F370000}"/>
    <cellStyle name="Column Heading 4 26 6" xfId="14206" xr:uid="{00000000-0005-0000-0000-000080370000}"/>
    <cellStyle name="Column Heading 4 26 6 2" xfId="14207" xr:uid="{00000000-0005-0000-0000-000081370000}"/>
    <cellStyle name="Column Heading 4 26 6 3" xfId="14208" xr:uid="{00000000-0005-0000-0000-000082370000}"/>
    <cellStyle name="Column Heading 4 26 7" xfId="14209" xr:uid="{00000000-0005-0000-0000-000083370000}"/>
    <cellStyle name="Column Heading 4 26 8" xfId="14210" xr:uid="{00000000-0005-0000-0000-000084370000}"/>
    <cellStyle name="Column Heading 4 27" xfId="14211" xr:uid="{00000000-0005-0000-0000-000085370000}"/>
    <cellStyle name="Column Heading 4 27 2" xfId="14212" xr:uid="{00000000-0005-0000-0000-000086370000}"/>
    <cellStyle name="Column Heading 4 27 2 2" xfId="14213" xr:uid="{00000000-0005-0000-0000-000087370000}"/>
    <cellStyle name="Column Heading 4 27 2 3" xfId="14214" xr:uid="{00000000-0005-0000-0000-000088370000}"/>
    <cellStyle name="Column Heading 4 27 2 4" xfId="14215" xr:uid="{00000000-0005-0000-0000-000089370000}"/>
    <cellStyle name="Column Heading 4 27 2 5" xfId="14216" xr:uid="{00000000-0005-0000-0000-00008A370000}"/>
    <cellStyle name="Column Heading 4 27 2 6" xfId="14217" xr:uid="{00000000-0005-0000-0000-00008B370000}"/>
    <cellStyle name="Column Heading 4 27 3" xfId="14218" xr:uid="{00000000-0005-0000-0000-00008C370000}"/>
    <cellStyle name="Column Heading 4 27 3 2" xfId="14219" xr:uid="{00000000-0005-0000-0000-00008D370000}"/>
    <cellStyle name="Column Heading 4 27 3 3" xfId="14220" xr:uid="{00000000-0005-0000-0000-00008E370000}"/>
    <cellStyle name="Column Heading 4 27 4" xfId="14221" xr:uid="{00000000-0005-0000-0000-00008F370000}"/>
    <cellStyle name="Column Heading 4 27 4 2" xfId="14222" xr:uid="{00000000-0005-0000-0000-000090370000}"/>
    <cellStyle name="Column Heading 4 27 4 3" xfId="14223" xr:uid="{00000000-0005-0000-0000-000091370000}"/>
    <cellStyle name="Column Heading 4 27 5" xfId="14224" xr:uid="{00000000-0005-0000-0000-000092370000}"/>
    <cellStyle name="Column Heading 4 27 5 2" xfId="14225" xr:uid="{00000000-0005-0000-0000-000093370000}"/>
    <cellStyle name="Column Heading 4 27 5 3" xfId="14226" xr:uid="{00000000-0005-0000-0000-000094370000}"/>
    <cellStyle name="Column Heading 4 27 6" xfId="14227" xr:uid="{00000000-0005-0000-0000-000095370000}"/>
    <cellStyle name="Column Heading 4 27 6 2" xfId="14228" xr:uid="{00000000-0005-0000-0000-000096370000}"/>
    <cellStyle name="Column Heading 4 27 6 3" xfId="14229" xr:uid="{00000000-0005-0000-0000-000097370000}"/>
    <cellStyle name="Column Heading 4 27 7" xfId="14230" xr:uid="{00000000-0005-0000-0000-000098370000}"/>
    <cellStyle name="Column Heading 4 27 8" xfId="14231" xr:uid="{00000000-0005-0000-0000-000099370000}"/>
    <cellStyle name="Column Heading 4 28" xfId="14232" xr:uid="{00000000-0005-0000-0000-00009A370000}"/>
    <cellStyle name="Column Heading 4 28 2" xfId="14233" xr:uid="{00000000-0005-0000-0000-00009B370000}"/>
    <cellStyle name="Column Heading 4 28 2 2" xfId="14234" xr:uid="{00000000-0005-0000-0000-00009C370000}"/>
    <cellStyle name="Column Heading 4 28 2 3" xfId="14235" xr:uid="{00000000-0005-0000-0000-00009D370000}"/>
    <cellStyle name="Column Heading 4 28 2 4" xfId="14236" xr:uid="{00000000-0005-0000-0000-00009E370000}"/>
    <cellStyle name="Column Heading 4 28 2 5" xfId="14237" xr:uid="{00000000-0005-0000-0000-00009F370000}"/>
    <cellStyle name="Column Heading 4 28 2 6" xfId="14238" xr:uid="{00000000-0005-0000-0000-0000A0370000}"/>
    <cellStyle name="Column Heading 4 28 3" xfId="14239" xr:uid="{00000000-0005-0000-0000-0000A1370000}"/>
    <cellStyle name="Column Heading 4 28 3 2" xfId="14240" xr:uid="{00000000-0005-0000-0000-0000A2370000}"/>
    <cellStyle name="Column Heading 4 28 3 3" xfId="14241" xr:uid="{00000000-0005-0000-0000-0000A3370000}"/>
    <cellStyle name="Column Heading 4 28 4" xfId="14242" xr:uid="{00000000-0005-0000-0000-0000A4370000}"/>
    <cellStyle name="Column Heading 4 28 4 2" xfId="14243" xr:uid="{00000000-0005-0000-0000-0000A5370000}"/>
    <cellStyle name="Column Heading 4 28 4 3" xfId="14244" xr:uid="{00000000-0005-0000-0000-0000A6370000}"/>
    <cellStyle name="Column Heading 4 28 5" xfId="14245" xr:uid="{00000000-0005-0000-0000-0000A7370000}"/>
    <cellStyle name="Column Heading 4 28 5 2" xfId="14246" xr:uid="{00000000-0005-0000-0000-0000A8370000}"/>
    <cellStyle name="Column Heading 4 28 5 3" xfId="14247" xr:uid="{00000000-0005-0000-0000-0000A9370000}"/>
    <cellStyle name="Column Heading 4 28 6" xfId="14248" xr:uid="{00000000-0005-0000-0000-0000AA370000}"/>
    <cellStyle name="Column Heading 4 28 6 2" xfId="14249" xr:uid="{00000000-0005-0000-0000-0000AB370000}"/>
    <cellStyle name="Column Heading 4 28 6 3" xfId="14250" xr:uid="{00000000-0005-0000-0000-0000AC370000}"/>
    <cellStyle name="Column Heading 4 28 7" xfId="14251" xr:uid="{00000000-0005-0000-0000-0000AD370000}"/>
    <cellStyle name="Column Heading 4 28 8" xfId="14252" xr:uid="{00000000-0005-0000-0000-0000AE370000}"/>
    <cellStyle name="Column Heading 4 29" xfId="14253" xr:uid="{00000000-0005-0000-0000-0000AF370000}"/>
    <cellStyle name="Column Heading 4 29 2" xfId="14254" xr:uid="{00000000-0005-0000-0000-0000B0370000}"/>
    <cellStyle name="Column Heading 4 29 2 2" xfId="14255" xr:uid="{00000000-0005-0000-0000-0000B1370000}"/>
    <cellStyle name="Column Heading 4 29 2 3" xfId="14256" xr:uid="{00000000-0005-0000-0000-0000B2370000}"/>
    <cellStyle name="Column Heading 4 29 2 4" xfId="14257" xr:uid="{00000000-0005-0000-0000-0000B3370000}"/>
    <cellStyle name="Column Heading 4 29 2 5" xfId="14258" xr:uid="{00000000-0005-0000-0000-0000B4370000}"/>
    <cellStyle name="Column Heading 4 29 2 6" xfId="14259" xr:uid="{00000000-0005-0000-0000-0000B5370000}"/>
    <cellStyle name="Column Heading 4 29 3" xfId="14260" xr:uid="{00000000-0005-0000-0000-0000B6370000}"/>
    <cellStyle name="Column Heading 4 29 3 2" xfId="14261" xr:uid="{00000000-0005-0000-0000-0000B7370000}"/>
    <cellStyle name="Column Heading 4 29 3 3" xfId="14262" xr:uid="{00000000-0005-0000-0000-0000B8370000}"/>
    <cellStyle name="Column Heading 4 29 4" xfId="14263" xr:uid="{00000000-0005-0000-0000-0000B9370000}"/>
    <cellStyle name="Column Heading 4 29 4 2" xfId="14264" xr:uid="{00000000-0005-0000-0000-0000BA370000}"/>
    <cellStyle name="Column Heading 4 29 4 3" xfId="14265" xr:uid="{00000000-0005-0000-0000-0000BB370000}"/>
    <cellStyle name="Column Heading 4 29 5" xfId="14266" xr:uid="{00000000-0005-0000-0000-0000BC370000}"/>
    <cellStyle name="Column Heading 4 29 5 2" xfId="14267" xr:uid="{00000000-0005-0000-0000-0000BD370000}"/>
    <cellStyle name="Column Heading 4 29 5 3" xfId="14268" xr:uid="{00000000-0005-0000-0000-0000BE370000}"/>
    <cellStyle name="Column Heading 4 29 6" xfId="14269" xr:uid="{00000000-0005-0000-0000-0000BF370000}"/>
    <cellStyle name="Column Heading 4 29 6 2" xfId="14270" xr:uid="{00000000-0005-0000-0000-0000C0370000}"/>
    <cellStyle name="Column Heading 4 29 6 3" xfId="14271" xr:uid="{00000000-0005-0000-0000-0000C1370000}"/>
    <cellStyle name="Column Heading 4 29 7" xfId="14272" xr:uid="{00000000-0005-0000-0000-0000C2370000}"/>
    <cellStyle name="Column Heading 4 29 8" xfId="14273" xr:uid="{00000000-0005-0000-0000-0000C3370000}"/>
    <cellStyle name="Column Heading 4 3" xfId="14274" xr:uid="{00000000-0005-0000-0000-0000C4370000}"/>
    <cellStyle name="Column Heading 4 3 2" xfId="14275" xr:uid="{00000000-0005-0000-0000-0000C5370000}"/>
    <cellStyle name="Column Heading 4 3 2 2" xfId="14276" xr:uid="{00000000-0005-0000-0000-0000C6370000}"/>
    <cellStyle name="Column Heading 4 3 2 3" xfId="14277" xr:uid="{00000000-0005-0000-0000-0000C7370000}"/>
    <cellStyle name="Column Heading 4 3 2 4" xfId="14278" xr:uid="{00000000-0005-0000-0000-0000C8370000}"/>
    <cellStyle name="Column Heading 4 3 2 5" xfId="14279" xr:uid="{00000000-0005-0000-0000-0000C9370000}"/>
    <cellStyle name="Column Heading 4 3 2 6" xfId="14280" xr:uid="{00000000-0005-0000-0000-0000CA370000}"/>
    <cellStyle name="Column Heading 4 3 3" xfId="14281" xr:uid="{00000000-0005-0000-0000-0000CB370000}"/>
    <cellStyle name="Column Heading 4 3 3 2" xfId="14282" xr:uid="{00000000-0005-0000-0000-0000CC370000}"/>
    <cellStyle name="Column Heading 4 3 3 3" xfId="14283" xr:uid="{00000000-0005-0000-0000-0000CD370000}"/>
    <cellStyle name="Column Heading 4 3 4" xfId="14284" xr:uid="{00000000-0005-0000-0000-0000CE370000}"/>
    <cellStyle name="Column Heading 4 3 4 2" xfId="14285" xr:uid="{00000000-0005-0000-0000-0000CF370000}"/>
    <cellStyle name="Column Heading 4 3 4 3" xfId="14286" xr:uid="{00000000-0005-0000-0000-0000D0370000}"/>
    <cellStyle name="Column Heading 4 3 5" xfId="14287" xr:uid="{00000000-0005-0000-0000-0000D1370000}"/>
    <cellStyle name="Column Heading 4 3 5 2" xfId="14288" xr:uid="{00000000-0005-0000-0000-0000D2370000}"/>
    <cellStyle name="Column Heading 4 3 5 3" xfId="14289" xr:uid="{00000000-0005-0000-0000-0000D3370000}"/>
    <cellStyle name="Column Heading 4 3 6" xfId="14290" xr:uid="{00000000-0005-0000-0000-0000D4370000}"/>
    <cellStyle name="Column Heading 4 3 6 2" xfId="14291" xr:uid="{00000000-0005-0000-0000-0000D5370000}"/>
    <cellStyle name="Column Heading 4 3 6 3" xfId="14292" xr:uid="{00000000-0005-0000-0000-0000D6370000}"/>
    <cellStyle name="Column Heading 4 3 7" xfId="14293" xr:uid="{00000000-0005-0000-0000-0000D7370000}"/>
    <cellStyle name="Column Heading 4 3 8" xfId="14294" xr:uid="{00000000-0005-0000-0000-0000D8370000}"/>
    <cellStyle name="Column Heading 4 30" xfId="14295" xr:uid="{00000000-0005-0000-0000-0000D9370000}"/>
    <cellStyle name="Column Heading 4 30 2" xfId="14296" xr:uid="{00000000-0005-0000-0000-0000DA370000}"/>
    <cellStyle name="Column Heading 4 30 2 2" xfId="14297" xr:uid="{00000000-0005-0000-0000-0000DB370000}"/>
    <cellStyle name="Column Heading 4 30 2 3" xfId="14298" xr:uid="{00000000-0005-0000-0000-0000DC370000}"/>
    <cellStyle name="Column Heading 4 30 2 4" xfId="14299" xr:uid="{00000000-0005-0000-0000-0000DD370000}"/>
    <cellStyle name="Column Heading 4 30 2 5" xfId="14300" xr:uid="{00000000-0005-0000-0000-0000DE370000}"/>
    <cellStyle name="Column Heading 4 30 2 6" xfId="14301" xr:uid="{00000000-0005-0000-0000-0000DF370000}"/>
    <cellStyle name="Column Heading 4 30 3" xfId="14302" xr:uid="{00000000-0005-0000-0000-0000E0370000}"/>
    <cellStyle name="Column Heading 4 30 3 2" xfId="14303" xr:uid="{00000000-0005-0000-0000-0000E1370000}"/>
    <cellStyle name="Column Heading 4 30 3 3" xfId="14304" xr:uid="{00000000-0005-0000-0000-0000E2370000}"/>
    <cellStyle name="Column Heading 4 30 4" xfId="14305" xr:uid="{00000000-0005-0000-0000-0000E3370000}"/>
    <cellStyle name="Column Heading 4 30 4 2" xfId="14306" xr:uid="{00000000-0005-0000-0000-0000E4370000}"/>
    <cellStyle name="Column Heading 4 30 4 3" xfId="14307" xr:uid="{00000000-0005-0000-0000-0000E5370000}"/>
    <cellStyle name="Column Heading 4 30 5" xfId="14308" xr:uid="{00000000-0005-0000-0000-0000E6370000}"/>
    <cellStyle name="Column Heading 4 30 5 2" xfId="14309" xr:uid="{00000000-0005-0000-0000-0000E7370000}"/>
    <cellStyle name="Column Heading 4 30 5 3" xfId="14310" xr:uid="{00000000-0005-0000-0000-0000E8370000}"/>
    <cellStyle name="Column Heading 4 30 6" xfId="14311" xr:uid="{00000000-0005-0000-0000-0000E9370000}"/>
    <cellStyle name="Column Heading 4 30 6 2" xfId="14312" xr:uid="{00000000-0005-0000-0000-0000EA370000}"/>
    <cellStyle name="Column Heading 4 30 6 3" xfId="14313" xr:uid="{00000000-0005-0000-0000-0000EB370000}"/>
    <cellStyle name="Column Heading 4 30 7" xfId="14314" xr:uid="{00000000-0005-0000-0000-0000EC370000}"/>
    <cellStyle name="Column Heading 4 30 8" xfId="14315" xr:uid="{00000000-0005-0000-0000-0000ED370000}"/>
    <cellStyle name="Column Heading 4 31" xfId="14316" xr:uid="{00000000-0005-0000-0000-0000EE370000}"/>
    <cellStyle name="Column Heading 4 31 2" xfId="14317" xr:uid="{00000000-0005-0000-0000-0000EF370000}"/>
    <cellStyle name="Column Heading 4 31 2 2" xfId="14318" xr:uid="{00000000-0005-0000-0000-0000F0370000}"/>
    <cellStyle name="Column Heading 4 31 2 3" xfId="14319" xr:uid="{00000000-0005-0000-0000-0000F1370000}"/>
    <cellStyle name="Column Heading 4 31 2 4" xfId="14320" xr:uid="{00000000-0005-0000-0000-0000F2370000}"/>
    <cellStyle name="Column Heading 4 31 2 5" xfId="14321" xr:uid="{00000000-0005-0000-0000-0000F3370000}"/>
    <cellStyle name="Column Heading 4 31 2 6" xfId="14322" xr:uid="{00000000-0005-0000-0000-0000F4370000}"/>
    <cellStyle name="Column Heading 4 31 3" xfId="14323" xr:uid="{00000000-0005-0000-0000-0000F5370000}"/>
    <cellStyle name="Column Heading 4 31 3 2" xfId="14324" xr:uid="{00000000-0005-0000-0000-0000F6370000}"/>
    <cellStyle name="Column Heading 4 31 3 3" xfId="14325" xr:uid="{00000000-0005-0000-0000-0000F7370000}"/>
    <cellStyle name="Column Heading 4 31 4" xfId="14326" xr:uid="{00000000-0005-0000-0000-0000F8370000}"/>
    <cellStyle name="Column Heading 4 31 4 2" xfId="14327" xr:uid="{00000000-0005-0000-0000-0000F9370000}"/>
    <cellStyle name="Column Heading 4 31 4 3" xfId="14328" xr:uid="{00000000-0005-0000-0000-0000FA370000}"/>
    <cellStyle name="Column Heading 4 31 5" xfId="14329" xr:uid="{00000000-0005-0000-0000-0000FB370000}"/>
    <cellStyle name="Column Heading 4 31 5 2" xfId="14330" xr:uid="{00000000-0005-0000-0000-0000FC370000}"/>
    <cellStyle name="Column Heading 4 31 5 3" xfId="14331" xr:uid="{00000000-0005-0000-0000-0000FD370000}"/>
    <cellStyle name="Column Heading 4 31 6" xfId="14332" xr:uid="{00000000-0005-0000-0000-0000FE370000}"/>
    <cellStyle name="Column Heading 4 31 6 2" xfId="14333" xr:uid="{00000000-0005-0000-0000-0000FF370000}"/>
    <cellStyle name="Column Heading 4 31 6 3" xfId="14334" xr:uid="{00000000-0005-0000-0000-000000380000}"/>
    <cellStyle name="Column Heading 4 31 7" xfId="14335" xr:uid="{00000000-0005-0000-0000-000001380000}"/>
    <cellStyle name="Column Heading 4 31 8" xfId="14336" xr:uid="{00000000-0005-0000-0000-000002380000}"/>
    <cellStyle name="Column Heading 4 32" xfId="14337" xr:uid="{00000000-0005-0000-0000-000003380000}"/>
    <cellStyle name="Column Heading 4 32 2" xfId="14338" xr:uid="{00000000-0005-0000-0000-000004380000}"/>
    <cellStyle name="Column Heading 4 32 2 2" xfId="14339" xr:uid="{00000000-0005-0000-0000-000005380000}"/>
    <cellStyle name="Column Heading 4 32 2 3" xfId="14340" xr:uid="{00000000-0005-0000-0000-000006380000}"/>
    <cellStyle name="Column Heading 4 32 2 4" xfId="14341" xr:uid="{00000000-0005-0000-0000-000007380000}"/>
    <cellStyle name="Column Heading 4 32 2 5" xfId="14342" xr:uid="{00000000-0005-0000-0000-000008380000}"/>
    <cellStyle name="Column Heading 4 32 2 6" xfId="14343" xr:uid="{00000000-0005-0000-0000-000009380000}"/>
    <cellStyle name="Column Heading 4 32 3" xfId="14344" xr:uid="{00000000-0005-0000-0000-00000A380000}"/>
    <cellStyle name="Column Heading 4 32 3 2" xfId="14345" xr:uid="{00000000-0005-0000-0000-00000B380000}"/>
    <cellStyle name="Column Heading 4 32 3 3" xfId="14346" xr:uid="{00000000-0005-0000-0000-00000C380000}"/>
    <cellStyle name="Column Heading 4 32 4" xfId="14347" xr:uid="{00000000-0005-0000-0000-00000D380000}"/>
    <cellStyle name="Column Heading 4 32 4 2" xfId="14348" xr:uid="{00000000-0005-0000-0000-00000E380000}"/>
    <cellStyle name="Column Heading 4 32 4 3" xfId="14349" xr:uid="{00000000-0005-0000-0000-00000F380000}"/>
    <cellStyle name="Column Heading 4 32 5" xfId="14350" xr:uid="{00000000-0005-0000-0000-000010380000}"/>
    <cellStyle name="Column Heading 4 32 5 2" xfId="14351" xr:uid="{00000000-0005-0000-0000-000011380000}"/>
    <cellStyle name="Column Heading 4 32 5 3" xfId="14352" xr:uid="{00000000-0005-0000-0000-000012380000}"/>
    <cellStyle name="Column Heading 4 32 6" xfId="14353" xr:uid="{00000000-0005-0000-0000-000013380000}"/>
    <cellStyle name="Column Heading 4 32 6 2" xfId="14354" xr:uid="{00000000-0005-0000-0000-000014380000}"/>
    <cellStyle name="Column Heading 4 32 6 3" xfId="14355" xr:uid="{00000000-0005-0000-0000-000015380000}"/>
    <cellStyle name="Column Heading 4 32 7" xfId="14356" xr:uid="{00000000-0005-0000-0000-000016380000}"/>
    <cellStyle name="Column Heading 4 32 8" xfId="14357" xr:uid="{00000000-0005-0000-0000-000017380000}"/>
    <cellStyle name="Column Heading 4 33" xfId="14358" xr:uid="{00000000-0005-0000-0000-000018380000}"/>
    <cellStyle name="Column Heading 4 33 2" xfId="14359" xr:uid="{00000000-0005-0000-0000-000019380000}"/>
    <cellStyle name="Column Heading 4 33 2 2" xfId="14360" xr:uid="{00000000-0005-0000-0000-00001A380000}"/>
    <cellStyle name="Column Heading 4 33 2 3" xfId="14361" xr:uid="{00000000-0005-0000-0000-00001B380000}"/>
    <cellStyle name="Column Heading 4 33 2 4" xfId="14362" xr:uid="{00000000-0005-0000-0000-00001C380000}"/>
    <cellStyle name="Column Heading 4 33 2 5" xfId="14363" xr:uid="{00000000-0005-0000-0000-00001D380000}"/>
    <cellStyle name="Column Heading 4 33 2 6" xfId="14364" xr:uid="{00000000-0005-0000-0000-00001E380000}"/>
    <cellStyle name="Column Heading 4 33 3" xfId="14365" xr:uid="{00000000-0005-0000-0000-00001F380000}"/>
    <cellStyle name="Column Heading 4 33 3 2" xfId="14366" xr:uid="{00000000-0005-0000-0000-000020380000}"/>
    <cellStyle name="Column Heading 4 33 3 3" xfId="14367" xr:uid="{00000000-0005-0000-0000-000021380000}"/>
    <cellStyle name="Column Heading 4 33 4" xfId="14368" xr:uid="{00000000-0005-0000-0000-000022380000}"/>
    <cellStyle name="Column Heading 4 33 4 2" xfId="14369" xr:uid="{00000000-0005-0000-0000-000023380000}"/>
    <cellStyle name="Column Heading 4 33 4 3" xfId="14370" xr:uid="{00000000-0005-0000-0000-000024380000}"/>
    <cellStyle name="Column Heading 4 33 5" xfId="14371" xr:uid="{00000000-0005-0000-0000-000025380000}"/>
    <cellStyle name="Column Heading 4 33 5 2" xfId="14372" xr:uid="{00000000-0005-0000-0000-000026380000}"/>
    <cellStyle name="Column Heading 4 33 5 3" xfId="14373" xr:uid="{00000000-0005-0000-0000-000027380000}"/>
    <cellStyle name="Column Heading 4 33 6" xfId="14374" xr:uid="{00000000-0005-0000-0000-000028380000}"/>
    <cellStyle name="Column Heading 4 33 6 2" xfId="14375" xr:uid="{00000000-0005-0000-0000-000029380000}"/>
    <cellStyle name="Column Heading 4 33 6 3" xfId="14376" xr:uid="{00000000-0005-0000-0000-00002A380000}"/>
    <cellStyle name="Column Heading 4 33 7" xfId="14377" xr:uid="{00000000-0005-0000-0000-00002B380000}"/>
    <cellStyle name="Column Heading 4 33 8" xfId="14378" xr:uid="{00000000-0005-0000-0000-00002C380000}"/>
    <cellStyle name="Column Heading 4 34" xfId="14379" xr:uid="{00000000-0005-0000-0000-00002D380000}"/>
    <cellStyle name="Column Heading 4 34 2" xfId="14380" xr:uid="{00000000-0005-0000-0000-00002E380000}"/>
    <cellStyle name="Column Heading 4 34 2 2" xfId="14381" xr:uid="{00000000-0005-0000-0000-00002F380000}"/>
    <cellStyle name="Column Heading 4 34 2 3" xfId="14382" xr:uid="{00000000-0005-0000-0000-000030380000}"/>
    <cellStyle name="Column Heading 4 34 2 4" xfId="14383" xr:uid="{00000000-0005-0000-0000-000031380000}"/>
    <cellStyle name="Column Heading 4 34 2 5" xfId="14384" xr:uid="{00000000-0005-0000-0000-000032380000}"/>
    <cellStyle name="Column Heading 4 34 2 6" xfId="14385" xr:uid="{00000000-0005-0000-0000-000033380000}"/>
    <cellStyle name="Column Heading 4 34 3" xfId="14386" xr:uid="{00000000-0005-0000-0000-000034380000}"/>
    <cellStyle name="Column Heading 4 34 3 2" xfId="14387" xr:uid="{00000000-0005-0000-0000-000035380000}"/>
    <cellStyle name="Column Heading 4 34 3 3" xfId="14388" xr:uid="{00000000-0005-0000-0000-000036380000}"/>
    <cellStyle name="Column Heading 4 34 4" xfId="14389" xr:uid="{00000000-0005-0000-0000-000037380000}"/>
    <cellStyle name="Column Heading 4 34 4 2" xfId="14390" xr:uid="{00000000-0005-0000-0000-000038380000}"/>
    <cellStyle name="Column Heading 4 34 4 3" xfId="14391" xr:uid="{00000000-0005-0000-0000-000039380000}"/>
    <cellStyle name="Column Heading 4 34 5" xfId="14392" xr:uid="{00000000-0005-0000-0000-00003A380000}"/>
    <cellStyle name="Column Heading 4 34 5 2" xfId="14393" xr:uid="{00000000-0005-0000-0000-00003B380000}"/>
    <cellStyle name="Column Heading 4 34 5 3" xfId="14394" xr:uid="{00000000-0005-0000-0000-00003C380000}"/>
    <cellStyle name="Column Heading 4 34 6" xfId="14395" xr:uid="{00000000-0005-0000-0000-00003D380000}"/>
    <cellStyle name="Column Heading 4 34 6 2" xfId="14396" xr:uid="{00000000-0005-0000-0000-00003E380000}"/>
    <cellStyle name="Column Heading 4 34 6 3" xfId="14397" xr:uid="{00000000-0005-0000-0000-00003F380000}"/>
    <cellStyle name="Column Heading 4 34 7" xfId="14398" xr:uid="{00000000-0005-0000-0000-000040380000}"/>
    <cellStyle name="Column Heading 4 34 8" xfId="14399" xr:uid="{00000000-0005-0000-0000-000041380000}"/>
    <cellStyle name="Column Heading 4 35" xfId="14400" xr:uid="{00000000-0005-0000-0000-000042380000}"/>
    <cellStyle name="Column Heading 4 35 2" xfId="14401" xr:uid="{00000000-0005-0000-0000-000043380000}"/>
    <cellStyle name="Column Heading 4 35 3" xfId="14402" xr:uid="{00000000-0005-0000-0000-000044380000}"/>
    <cellStyle name="Column Heading 4 35 4" xfId="14403" xr:uid="{00000000-0005-0000-0000-000045380000}"/>
    <cellStyle name="Column Heading 4 35 5" xfId="14404" xr:uid="{00000000-0005-0000-0000-000046380000}"/>
    <cellStyle name="Column Heading 4 35 6" xfId="14405" xr:uid="{00000000-0005-0000-0000-000047380000}"/>
    <cellStyle name="Column Heading 4 36" xfId="14406" xr:uid="{00000000-0005-0000-0000-000048380000}"/>
    <cellStyle name="Column Heading 4 36 2" xfId="14407" xr:uid="{00000000-0005-0000-0000-000049380000}"/>
    <cellStyle name="Column Heading 4 36 3" xfId="14408" xr:uid="{00000000-0005-0000-0000-00004A380000}"/>
    <cellStyle name="Column Heading 4 37" xfId="14409" xr:uid="{00000000-0005-0000-0000-00004B380000}"/>
    <cellStyle name="Column Heading 4 37 2" xfId="14410" xr:uid="{00000000-0005-0000-0000-00004C380000}"/>
    <cellStyle name="Column Heading 4 37 3" xfId="14411" xr:uid="{00000000-0005-0000-0000-00004D380000}"/>
    <cellStyle name="Column Heading 4 38" xfId="14412" xr:uid="{00000000-0005-0000-0000-00004E380000}"/>
    <cellStyle name="Column Heading 4 38 2" xfId="14413" xr:uid="{00000000-0005-0000-0000-00004F380000}"/>
    <cellStyle name="Column Heading 4 38 3" xfId="14414" xr:uid="{00000000-0005-0000-0000-000050380000}"/>
    <cellStyle name="Column Heading 4 39" xfId="14415" xr:uid="{00000000-0005-0000-0000-000051380000}"/>
    <cellStyle name="Column Heading 4 39 2" xfId="14416" xr:uid="{00000000-0005-0000-0000-000052380000}"/>
    <cellStyle name="Column Heading 4 39 3" xfId="14417" xr:uid="{00000000-0005-0000-0000-000053380000}"/>
    <cellStyle name="Column Heading 4 4" xfId="14418" xr:uid="{00000000-0005-0000-0000-000054380000}"/>
    <cellStyle name="Column Heading 4 4 2" xfId="14419" xr:uid="{00000000-0005-0000-0000-000055380000}"/>
    <cellStyle name="Column Heading 4 4 2 2" xfId="14420" xr:uid="{00000000-0005-0000-0000-000056380000}"/>
    <cellStyle name="Column Heading 4 4 2 3" xfId="14421" xr:uid="{00000000-0005-0000-0000-000057380000}"/>
    <cellStyle name="Column Heading 4 4 2 4" xfId="14422" xr:uid="{00000000-0005-0000-0000-000058380000}"/>
    <cellStyle name="Column Heading 4 4 2 5" xfId="14423" xr:uid="{00000000-0005-0000-0000-000059380000}"/>
    <cellStyle name="Column Heading 4 4 2 6" xfId="14424" xr:uid="{00000000-0005-0000-0000-00005A380000}"/>
    <cellStyle name="Column Heading 4 4 3" xfId="14425" xr:uid="{00000000-0005-0000-0000-00005B380000}"/>
    <cellStyle name="Column Heading 4 4 3 2" xfId="14426" xr:uid="{00000000-0005-0000-0000-00005C380000}"/>
    <cellStyle name="Column Heading 4 4 3 3" xfId="14427" xr:uid="{00000000-0005-0000-0000-00005D380000}"/>
    <cellStyle name="Column Heading 4 4 4" xfId="14428" xr:uid="{00000000-0005-0000-0000-00005E380000}"/>
    <cellStyle name="Column Heading 4 4 4 2" xfId="14429" xr:uid="{00000000-0005-0000-0000-00005F380000}"/>
    <cellStyle name="Column Heading 4 4 4 3" xfId="14430" xr:uid="{00000000-0005-0000-0000-000060380000}"/>
    <cellStyle name="Column Heading 4 4 5" xfId="14431" xr:uid="{00000000-0005-0000-0000-000061380000}"/>
    <cellStyle name="Column Heading 4 4 5 2" xfId="14432" xr:uid="{00000000-0005-0000-0000-000062380000}"/>
    <cellStyle name="Column Heading 4 4 5 3" xfId="14433" xr:uid="{00000000-0005-0000-0000-000063380000}"/>
    <cellStyle name="Column Heading 4 4 6" xfId="14434" xr:uid="{00000000-0005-0000-0000-000064380000}"/>
    <cellStyle name="Column Heading 4 4 6 2" xfId="14435" xr:uid="{00000000-0005-0000-0000-000065380000}"/>
    <cellStyle name="Column Heading 4 4 6 3" xfId="14436" xr:uid="{00000000-0005-0000-0000-000066380000}"/>
    <cellStyle name="Column Heading 4 4 7" xfId="14437" xr:uid="{00000000-0005-0000-0000-000067380000}"/>
    <cellStyle name="Column Heading 4 4 8" xfId="14438" xr:uid="{00000000-0005-0000-0000-000068380000}"/>
    <cellStyle name="Column Heading 4 40" xfId="14439" xr:uid="{00000000-0005-0000-0000-000069380000}"/>
    <cellStyle name="Column Heading 4 41" xfId="14440" xr:uid="{00000000-0005-0000-0000-00006A380000}"/>
    <cellStyle name="Column Heading 4 5" xfId="14441" xr:uid="{00000000-0005-0000-0000-00006B380000}"/>
    <cellStyle name="Column Heading 4 5 2" xfId="14442" xr:uid="{00000000-0005-0000-0000-00006C380000}"/>
    <cellStyle name="Column Heading 4 5 2 2" xfId="14443" xr:uid="{00000000-0005-0000-0000-00006D380000}"/>
    <cellStyle name="Column Heading 4 5 2 3" xfId="14444" xr:uid="{00000000-0005-0000-0000-00006E380000}"/>
    <cellStyle name="Column Heading 4 5 2 4" xfId="14445" xr:uid="{00000000-0005-0000-0000-00006F380000}"/>
    <cellStyle name="Column Heading 4 5 2 5" xfId="14446" xr:uid="{00000000-0005-0000-0000-000070380000}"/>
    <cellStyle name="Column Heading 4 5 2 6" xfId="14447" xr:uid="{00000000-0005-0000-0000-000071380000}"/>
    <cellStyle name="Column Heading 4 5 3" xfId="14448" xr:uid="{00000000-0005-0000-0000-000072380000}"/>
    <cellStyle name="Column Heading 4 5 3 2" xfId="14449" xr:uid="{00000000-0005-0000-0000-000073380000}"/>
    <cellStyle name="Column Heading 4 5 3 3" xfId="14450" xr:uid="{00000000-0005-0000-0000-000074380000}"/>
    <cellStyle name="Column Heading 4 5 4" xfId="14451" xr:uid="{00000000-0005-0000-0000-000075380000}"/>
    <cellStyle name="Column Heading 4 5 4 2" xfId="14452" xr:uid="{00000000-0005-0000-0000-000076380000}"/>
    <cellStyle name="Column Heading 4 5 4 3" xfId="14453" xr:uid="{00000000-0005-0000-0000-000077380000}"/>
    <cellStyle name="Column Heading 4 5 5" xfId="14454" xr:uid="{00000000-0005-0000-0000-000078380000}"/>
    <cellStyle name="Column Heading 4 5 5 2" xfId="14455" xr:uid="{00000000-0005-0000-0000-000079380000}"/>
    <cellStyle name="Column Heading 4 5 5 3" xfId="14456" xr:uid="{00000000-0005-0000-0000-00007A380000}"/>
    <cellStyle name="Column Heading 4 5 6" xfId="14457" xr:uid="{00000000-0005-0000-0000-00007B380000}"/>
    <cellStyle name="Column Heading 4 5 6 2" xfId="14458" xr:uid="{00000000-0005-0000-0000-00007C380000}"/>
    <cellStyle name="Column Heading 4 5 6 3" xfId="14459" xr:uid="{00000000-0005-0000-0000-00007D380000}"/>
    <cellStyle name="Column Heading 4 5 7" xfId="14460" xr:uid="{00000000-0005-0000-0000-00007E380000}"/>
    <cellStyle name="Column Heading 4 5 8" xfId="14461" xr:uid="{00000000-0005-0000-0000-00007F380000}"/>
    <cellStyle name="Column Heading 4 6" xfId="14462" xr:uid="{00000000-0005-0000-0000-000080380000}"/>
    <cellStyle name="Column Heading 4 6 2" xfId="14463" xr:uid="{00000000-0005-0000-0000-000081380000}"/>
    <cellStyle name="Column Heading 4 6 2 2" xfId="14464" xr:uid="{00000000-0005-0000-0000-000082380000}"/>
    <cellStyle name="Column Heading 4 6 2 3" xfId="14465" xr:uid="{00000000-0005-0000-0000-000083380000}"/>
    <cellStyle name="Column Heading 4 6 2 4" xfId="14466" xr:uid="{00000000-0005-0000-0000-000084380000}"/>
    <cellStyle name="Column Heading 4 6 2 5" xfId="14467" xr:uid="{00000000-0005-0000-0000-000085380000}"/>
    <cellStyle name="Column Heading 4 6 2 6" xfId="14468" xr:uid="{00000000-0005-0000-0000-000086380000}"/>
    <cellStyle name="Column Heading 4 6 3" xfId="14469" xr:uid="{00000000-0005-0000-0000-000087380000}"/>
    <cellStyle name="Column Heading 4 6 3 2" xfId="14470" xr:uid="{00000000-0005-0000-0000-000088380000}"/>
    <cellStyle name="Column Heading 4 6 3 3" xfId="14471" xr:uid="{00000000-0005-0000-0000-000089380000}"/>
    <cellStyle name="Column Heading 4 6 4" xfId="14472" xr:uid="{00000000-0005-0000-0000-00008A380000}"/>
    <cellStyle name="Column Heading 4 6 4 2" xfId="14473" xr:uid="{00000000-0005-0000-0000-00008B380000}"/>
    <cellStyle name="Column Heading 4 6 4 3" xfId="14474" xr:uid="{00000000-0005-0000-0000-00008C380000}"/>
    <cellStyle name="Column Heading 4 6 5" xfId="14475" xr:uid="{00000000-0005-0000-0000-00008D380000}"/>
    <cellStyle name="Column Heading 4 6 5 2" xfId="14476" xr:uid="{00000000-0005-0000-0000-00008E380000}"/>
    <cellStyle name="Column Heading 4 6 5 3" xfId="14477" xr:uid="{00000000-0005-0000-0000-00008F380000}"/>
    <cellStyle name="Column Heading 4 6 6" xfId="14478" xr:uid="{00000000-0005-0000-0000-000090380000}"/>
    <cellStyle name="Column Heading 4 6 6 2" xfId="14479" xr:uid="{00000000-0005-0000-0000-000091380000}"/>
    <cellStyle name="Column Heading 4 6 6 3" xfId="14480" xr:uid="{00000000-0005-0000-0000-000092380000}"/>
    <cellStyle name="Column Heading 4 6 7" xfId="14481" xr:uid="{00000000-0005-0000-0000-000093380000}"/>
    <cellStyle name="Column Heading 4 6 8" xfId="14482" xr:uid="{00000000-0005-0000-0000-000094380000}"/>
    <cellStyle name="Column Heading 4 7" xfId="14483" xr:uid="{00000000-0005-0000-0000-000095380000}"/>
    <cellStyle name="Column Heading 4 7 2" xfId="14484" xr:uid="{00000000-0005-0000-0000-000096380000}"/>
    <cellStyle name="Column Heading 4 7 2 2" xfId="14485" xr:uid="{00000000-0005-0000-0000-000097380000}"/>
    <cellStyle name="Column Heading 4 7 2 3" xfId="14486" xr:uid="{00000000-0005-0000-0000-000098380000}"/>
    <cellStyle name="Column Heading 4 7 2 4" xfId="14487" xr:uid="{00000000-0005-0000-0000-000099380000}"/>
    <cellStyle name="Column Heading 4 7 2 5" xfId="14488" xr:uid="{00000000-0005-0000-0000-00009A380000}"/>
    <cellStyle name="Column Heading 4 7 2 6" xfId="14489" xr:uid="{00000000-0005-0000-0000-00009B380000}"/>
    <cellStyle name="Column Heading 4 7 3" xfId="14490" xr:uid="{00000000-0005-0000-0000-00009C380000}"/>
    <cellStyle name="Column Heading 4 7 3 2" xfId="14491" xr:uid="{00000000-0005-0000-0000-00009D380000}"/>
    <cellStyle name="Column Heading 4 7 3 3" xfId="14492" xr:uid="{00000000-0005-0000-0000-00009E380000}"/>
    <cellStyle name="Column Heading 4 7 4" xfId="14493" xr:uid="{00000000-0005-0000-0000-00009F380000}"/>
    <cellStyle name="Column Heading 4 7 4 2" xfId="14494" xr:uid="{00000000-0005-0000-0000-0000A0380000}"/>
    <cellStyle name="Column Heading 4 7 4 3" xfId="14495" xr:uid="{00000000-0005-0000-0000-0000A1380000}"/>
    <cellStyle name="Column Heading 4 7 5" xfId="14496" xr:uid="{00000000-0005-0000-0000-0000A2380000}"/>
    <cellStyle name="Column Heading 4 7 5 2" xfId="14497" xr:uid="{00000000-0005-0000-0000-0000A3380000}"/>
    <cellStyle name="Column Heading 4 7 5 3" xfId="14498" xr:uid="{00000000-0005-0000-0000-0000A4380000}"/>
    <cellStyle name="Column Heading 4 7 6" xfId="14499" xr:uid="{00000000-0005-0000-0000-0000A5380000}"/>
    <cellStyle name="Column Heading 4 7 6 2" xfId="14500" xr:uid="{00000000-0005-0000-0000-0000A6380000}"/>
    <cellStyle name="Column Heading 4 7 6 3" xfId="14501" xr:uid="{00000000-0005-0000-0000-0000A7380000}"/>
    <cellStyle name="Column Heading 4 7 7" xfId="14502" xr:uid="{00000000-0005-0000-0000-0000A8380000}"/>
    <cellStyle name="Column Heading 4 7 8" xfId="14503" xr:uid="{00000000-0005-0000-0000-0000A9380000}"/>
    <cellStyle name="Column Heading 4 8" xfId="14504" xr:uid="{00000000-0005-0000-0000-0000AA380000}"/>
    <cellStyle name="Column Heading 4 8 2" xfId="14505" xr:uid="{00000000-0005-0000-0000-0000AB380000}"/>
    <cellStyle name="Column Heading 4 8 2 2" xfId="14506" xr:uid="{00000000-0005-0000-0000-0000AC380000}"/>
    <cellStyle name="Column Heading 4 8 2 3" xfId="14507" xr:uid="{00000000-0005-0000-0000-0000AD380000}"/>
    <cellStyle name="Column Heading 4 8 2 4" xfId="14508" xr:uid="{00000000-0005-0000-0000-0000AE380000}"/>
    <cellStyle name="Column Heading 4 8 2 5" xfId="14509" xr:uid="{00000000-0005-0000-0000-0000AF380000}"/>
    <cellStyle name="Column Heading 4 8 2 6" xfId="14510" xr:uid="{00000000-0005-0000-0000-0000B0380000}"/>
    <cellStyle name="Column Heading 4 8 3" xfId="14511" xr:uid="{00000000-0005-0000-0000-0000B1380000}"/>
    <cellStyle name="Column Heading 4 8 3 2" xfId="14512" xr:uid="{00000000-0005-0000-0000-0000B2380000}"/>
    <cellStyle name="Column Heading 4 8 3 3" xfId="14513" xr:uid="{00000000-0005-0000-0000-0000B3380000}"/>
    <cellStyle name="Column Heading 4 8 4" xfId="14514" xr:uid="{00000000-0005-0000-0000-0000B4380000}"/>
    <cellStyle name="Column Heading 4 8 4 2" xfId="14515" xr:uid="{00000000-0005-0000-0000-0000B5380000}"/>
    <cellStyle name="Column Heading 4 8 4 3" xfId="14516" xr:uid="{00000000-0005-0000-0000-0000B6380000}"/>
    <cellStyle name="Column Heading 4 8 5" xfId="14517" xr:uid="{00000000-0005-0000-0000-0000B7380000}"/>
    <cellStyle name="Column Heading 4 8 5 2" xfId="14518" xr:uid="{00000000-0005-0000-0000-0000B8380000}"/>
    <cellStyle name="Column Heading 4 8 5 3" xfId="14519" xr:uid="{00000000-0005-0000-0000-0000B9380000}"/>
    <cellStyle name="Column Heading 4 8 6" xfId="14520" xr:uid="{00000000-0005-0000-0000-0000BA380000}"/>
    <cellStyle name="Column Heading 4 8 6 2" xfId="14521" xr:uid="{00000000-0005-0000-0000-0000BB380000}"/>
    <cellStyle name="Column Heading 4 8 6 3" xfId="14522" xr:uid="{00000000-0005-0000-0000-0000BC380000}"/>
    <cellStyle name="Column Heading 4 8 7" xfId="14523" xr:uid="{00000000-0005-0000-0000-0000BD380000}"/>
    <cellStyle name="Column Heading 4 8 8" xfId="14524" xr:uid="{00000000-0005-0000-0000-0000BE380000}"/>
    <cellStyle name="Column Heading 4 9" xfId="14525" xr:uid="{00000000-0005-0000-0000-0000BF380000}"/>
    <cellStyle name="Column Heading 4 9 2" xfId="14526" xr:uid="{00000000-0005-0000-0000-0000C0380000}"/>
    <cellStyle name="Column Heading 4 9 2 2" xfId="14527" xr:uid="{00000000-0005-0000-0000-0000C1380000}"/>
    <cellStyle name="Column Heading 4 9 2 3" xfId="14528" xr:uid="{00000000-0005-0000-0000-0000C2380000}"/>
    <cellStyle name="Column Heading 4 9 2 4" xfId="14529" xr:uid="{00000000-0005-0000-0000-0000C3380000}"/>
    <cellStyle name="Column Heading 4 9 2 5" xfId="14530" xr:uid="{00000000-0005-0000-0000-0000C4380000}"/>
    <cellStyle name="Column Heading 4 9 2 6" xfId="14531" xr:uid="{00000000-0005-0000-0000-0000C5380000}"/>
    <cellStyle name="Column Heading 4 9 3" xfId="14532" xr:uid="{00000000-0005-0000-0000-0000C6380000}"/>
    <cellStyle name="Column Heading 4 9 3 2" xfId="14533" xr:uid="{00000000-0005-0000-0000-0000C7380000}"/>
    <cellStyle name="Column Heading 4 9 3 3" xfId="14534" xr:uid="{00000000-0005-0000-0000-0000C8380000}"/>
    <cellStyle name="Column Heading 4 9 4" xfId="14535" xr:uid="{00000000-0005-0000-0000-0000C9380000}"/>
    <cellStyle name="Column Heading 4 9 4 2" xfId="14536" xr:uid="{00000000-0005-0000-0000-0000CA380000}"/>
    <cellStyle name="Column Heading 4 9 4 3" xfId="14537" xr:uid="{00000000-0005-0000-0000-0000CB380000}"/>
    <cellStyle name="Column Heading 4 9 5" xfId="14538" xr:uid="{00000000-0005-0000-0000-0000CC380000}"/>
    <cellStyle name="Column Heading 4 9 5 2" xfId="14539" xr:uid="{00000000-0005-0000-0000-0000CD380000}"/>
    <cellStyle name="Column Heading 4 9 5 3" xfId="14540" xr:uid="{00000000-0005-0000-0000-0000CE380000}"/>
    <cellStyle name="Column Heading 4 9 6" xfId="14541" xr:uid="{00000000-0005-0000-0000-0000CF380000}"/>
    <cellStyle name="Column Heading 4 9 6 2" xfId="14542" xr:uid="{00000000-0005-0000-0000-0000D0380000}"/>
    <cellStyle name="Column Heading 4 9 6 3" xfId="14543" xr:uid="{00000000-0005-0000-0000-0000D1380000}"/>
    <cellStyle name="Column Heading 4 9 7" xfId="14544" xr:uid="{00000000-0005-0000-0000-0000D2380000}"/>
    <cellStyle name="Column Heading 4 9 8" xfId="14545" xr:uid="{00000000-0005-0000-0000-0000D3380000}"/>
    <cellStyle name="Column Heading 5" xfId="14546" xr:uid="{00000000-0005-0000-0000-0000D4380000}"/>
    <cellStyle name="Column Heading 5 2" xfId="14547" xr:uid="{00000000-0005-0000-0000-0000D5380000}"/>
    <cellStyle name="Column Heading 5 2 2" xfId="14548" xr:uid="{00000000-0005-0000-0000-0000D6380000}"/>
    <cellStyle name="Column Heading 5 2 3" xfId="14549" xr:uid="{00000000-0005-0000-0000-0000D7380000}"/>
    <cellStyle name="Column Heading 5 2 4" xfId="14550" xr:uid="{00000000-0005-0000-0000-0000D8380000}"/>
    <cellStyle name="Column Heading 5 2 5" xfId="14551" xr:uid="{00000000-0005-0000-0000-0000D9380000}"/>
    <cellStyle name="Column Heading 5 2 6" xfId="14552" xr:uid="{00000000-0005-0000-0000-0000DA380000}"/>
    <cellStyle name="Column Heading 5 3" xfId="14553" xr:uid="{00000000-0005-0000-0000-0000DB380000}"/>
    <cellStyle name="Column Heading 5 3 2" xfId="14554" xr:uid="{00000000-0005-0000-0000-0000DC380000}"/>
    <cellStyle name="Column Heading 5 3 3" xfId="14555" xr:uid="{00000000-0005-0000-0000-0000DD380000}"/>
    <cellStyle name="Column Heading 5 4" xfId="14556" xr:uid="{00000000-0005-0000-0000-0000DE380000}"/>
    <cellStyle name="Column Heading 5 4 2" xfId="14557" xr:uid="{00000000-0005-0000-0000-0000DF380000}"/>
    <cellStyle name="Column Heading 5 4 3" xfId="14558" xr:uid="{00000000-0005-0000-0000-0000E0380000}"/>
    <cellStyle name="Column Heading 5 5" xfId="14559" xr:uid="{00000000-0005-0000-0000-0000E1380000}"/>
    <cellStyle name="Column Heading 5 5 2" xfId="14560" xr:uid="{00000000-0005-0000-0000-0000E2380000}"/>
    <cellStyle name="Column Heading 5 5 3" xfId="14561" xr:uid="{00000000-0005-0000-0000-0000E3380000}"/>
    <cellStyle name="Column Heading 5 6" xfId="14562" xr:uid="{00000000-0005-0000-0000-0000E4380000}"/>
    <cellStyle name="Column Heading 5 6 2" xfId="14563" xr:uid="{00000000-0005-0000-0000-0000E5380000}"/>
    <cellStyle name="Column Heading 5 6 3" xfId="14564" xr:uid="{00000000-0005-0000-0000-0000E6380000}"/>
    <cellStyle name="Column Heading 5 7" xfId="14565" xr:uid="{00000000-0005-0000-0000-0000E7380000}"/>
    <cellStyle name="Column Heading 5 8" xfId="14566" xr:uid="{00000000-0005-0000-0000-0000E8380000}"/>
    <cellStyle name="Column Heading 6" xfId="14567" xr:uid="{00000000-0005-0000-0000-0000E9380000}"/>
    <cellStyle name="Column Heading 6 2" xfId="14568" xr:uid="{00000000-0005-0000-0000-0000EA380000}"/>
    <cellStyle name="Column Heading 6 2 2" xfId="14569" xr:uid="{00000000-0005-0000-0000-0000EB380000}"/>
    <cellStyle name="Column Heading 6 2 3" xfId="14570" xr:uid="{00000000-0005-0000-0000-0000EC380000}"/>
    <cellStyle name="Column Heading 6 2 4" xfId="14571" xr:uid="{00000000-0005-0000-0000-0000ED380000}"/>
    <cellStyle name="Column Heading 6 2 5" xfId="14572" xr:uid="{00000000-0005-0000-0000-0000EE380000}"/>
    <cellStyle name="Column Heading 6 2 6" xfId="14573" xr:uid="{00000000-0005-0000-0000-0000EF380000}"/>
    <cellStyle name="Column Heading 6 3" xfId="14574" xr:uid="{00000000-0005-0000-0000-0000F0380000}"/>
    <cellStyle name="Column Heading 6 3 2" xfId="14575" xr:uid="{00000000-0005-0000-0000-0000F1380000}"/>
    <cellStyle name="Column Heading 6 3 3" xfId="14576" xr:uid="{00000000-0005-0000-0000-0000F2380000}"/>
    <cellStyle name="Column Heading 6 4" xfId="14577" xr:uid="{00000000-0005-0000-0000-0000F3380000}"/>
    <cellStyle name="Column Heading 6 4 2" xfId="14578" xr:uid="{00000000-0005-0000-0000-0000F4380000}"/>
    <cellStyle name="Column Heading 6 4 3" xfId="14579" xr:uid="{00000000-0005-0000-0000-0000F5380000}"/>
    <cellStyle name="Column Heading 6 5" xfId="14580" xr:uid="{00000000-0005-0000-0000-0000F6380000}"/>
    <cellStyle name="Column Heading 6 5 2" xfId="14581" xr:uid="{00000000-0005-0000-0000-0000F7380000}"/>
    <cellStyle name="Column Heading 6 5 3" xfId="14582" xr:uid="{00000000-0005-0000-0000-0000F8380000}"/>
    <cellStyle name="Column Heading 6 6" xfId="14583" xr:uid="{00000000-0005-0000-0000-0000F9380000}"/>
    <cellStyle name="Column Heading 6 6 2" xfId="14584" xr:uid="{00000000-0005-0000-0000-0000FA380000}"/>
    <cellStyle name="Column Heading 6 6 3" xfId="14585" xr:uid="{00000000-0005-0000-0000-0000FB380000}"/>
    <cellStyle name="Column Heading 6 7" xfId="14586" xr:uid="{00000000-0005-0000-0000-0000FC380000}"/>
    <cellStyle name="Column Heading 6 8" xfId="14587" xr:uid="{00000000-0005-0000-0000-0000FD380000}"/>
    <cellStyle name="Column Heading 7" xfId="14588" xr:uid="{00000000-0005-0000-0000-0000FE380000}"/>
    <cellStyle name="Column Heading 7 2" xfId="14589" xr:uid="{00000000-0005-0000-0000-0000FF380000}"/>
    <cellStyle name="Column Heading 7 2 2" xfId="14590" xr:uid="{00000000-0005-0000-0000-000000390000}"/>
    <cellStyle name="Column Heading 7 2 3" xfId="14591" xr:uid="{00000000-0005-0000-0000-000001390000}"/>
    <cellStyle name="Column Heading 7 2 4" xfId="14592" xr:uid="{00000000-0005-0000-0000-000002390000}"/>
    <cellStyle name="Column Heading 7 2 5" xfId="14593" xr:uid="{00000000-0005-0000-0000-000003390000}"/>
    <cellStyle name="Column Heading 7 2 6" xfId="14594" xr:uid="{00000000-0005-0000-0000-000004390000}"/>
    <cellStyle name="Column Heading 7 3" xfId="14595" xr:uid="{00000000-0005-0000-0000-000005390000}"/>
    <cellStyle name="Column Heading 7 3 2" xfId="14596" xr:uid="{00000000-0005-0000-0000-000006390000}"/>
    <cellStyle name="Column Heading 7 3 3" xfId="14597" xr:uid="{00000000-0005-0000-0000-000007390000}"/>
    <cellStyle name="Column Heading 7 4" xfId="14598" xr:uid="{00000000-0005-0000-0000-000008390000}"/>
    <cellStyle name="Column Heading 7 4 2" xfId="14599" xr:uid="{00000000-0005-0000-0000-000009390000}"/>
    <cellStyle name="Column Heading 7 4 3" xfId="14600" xr:uid="{00000000-0005-0000-0000-00000A390000}"/>
    <cellStyle name="Column Heading 7 5" xfId="14601" xr:uid="{00000000-0005-0000-0000-00000B390000}"/>
    <cellStyle name="Column Heading 7 5 2" xfId="14602" xr:uid="{00000000-0005-0000-0000-00000C390000}"/>
    <cellStyle name="Column Heading 7 5 3" xfId="14603" xr:uid="{00000000-0005-0000-0000-00000D390000}"/>
    <cellStyle name="Column Heading 7 6" xfId="14604" xr:uid="{00000000-0005-0000-0000-00000E390000}"/>
    <cellStyle name="Column Heading 7 6 2" xfId="14605" xr:uid="{00000000-0005-0000-0000-00000F390000}"/>
    <cellStyle name="Column Heading 7 6 3" xfId="14606" xr:uid="{00000000-0005-0000-0000-000010390000}"/>
    <cellStyle name="Column Heading 7 7" xfId="14607" xr:uid="{00000000-0005-0000-0000-000011390000}"/>
    <cellStyle name="Column Heading 7 8" xfId="14608" xr:uid="{00000000-0005-0000-0000-000012390000}"/>
    <cellStyle name="Column Heading 8" xfId="14609" xr:uid="{00000000-0005-0000-0000-000013390000}"/>
    <cellStyle name="Column Heading 8 2" xfId="14610" xr:uid="{00000000-0005-0000-0000-000014390000}"/>
    <cellStyle name="Column Heading 8 2 2" xfId="14611" xr:uid="{00000000-0005-0000-0000-000015390000}"/>
    <cellStyle name="Column Heading 8 2 3" xfId="14612" xr:uid="{00000000-0005-0000-0000-000016390000}"/>
    <cellStyle name="Column Heading 8 2 4" xfId="14613" xr:uid="{00000000-0005-0000-0000-000017390000}"/>
    <cellStyle name="Column Heading 8 2 5" xfId="14614" xr:uid="{00000000-0005-0000-0000-000018390000}"/>
    <cellStyle name="Column Heading 8 2 6" xfId="14615" xr:uid="{00000000-0005-0000-0000-000019390000}"/>
    <cellStyle name="Column Heading 8 3" xfId="14616" xr:uid="{00000000-0005-0000-0000-00001A390000}"/>
    <cellStyle name="Column Heading 8 3 2" xfId="14617" xr:uid="{00000000-0005-0000-0000-00001B390000}"/>
    <cellStyle name="Column Heading 8 3 3" xfId="14618" xr:uid="{00000000-0005-0000-0000-00001C390000}"/>
    <cellStyle name="Column Heading 8 4" xfId="14619" xr:uid="{00000000-0005-0000-0000-00001D390000}"/>
    <cellStyle name="Column Heading 8 4 2" xfId="14620" xr:uid="{00000000-0005-0000-0000-00001E390000}"/>
    <cellStyle name="Column Heading 8 4 3" xfId="14621" xr:uid="{00000000-0005-0000-0000-00001F390000}"/>
    <cellStyle name="Column Heading 8 5" xfId="14622" xr:uid="{00000000-0005-0000-0000-000020390000}"/>
    <cellStyle name="Column Heading 8 5 2" xfId="14623" xr:uid="{00000000-0005-0000-0000-000021390000}"/>
    <cellStyle name="Column Heading 8 5 3" xfId="14624" xr:uid="{00000000-0005-0000-0000-000022390000}"/>
    <cellStyle name="Column Heading 8 6" xfId="14625" xr:uid="{00000000-0005-0000-0000-000023390000}"/>
    <cellStyle name="Column Heading 8 6 2" xfId="14626" xr:uid="{00000000-0005-0000-0000-000024390000}"/>
    <cellStyle name="Column Heading 8 6 3" xfId="14627" xr:uid="{00000000-0005-0000-0000-000025390000}"/>
    <cellStyle name="Column Heading 8 7" xfId="14628" xr:uid="{00000000-0005-0000-0000-000026390000}"/>
    <cellStyle name="Column Heading 8 8" xfId="14629" xr:uid="{00000000-0005-0000-0000-000027390000}"/>
    <cellStyle name="Column Heading 9" xfId="14630" xr:uid="{00000000-0005-0000-0000-000028390000}"/>
    <cellStyle name="Column Heading 9 2" xfId="14631" xr:uid="{00000000-0005-0000-0000-000029390000}"/>
    <cellStyle name="Column Heading 9 2 2" xfId="14632" xr:uid="{00000000-0005-0000-0000-00002A390000}"/>
    <cellStyle name="Column Heading 9 2 3" xfId="14633" xr:uid="{00000000-0005-0000-0000-00002B390000}"/>
    <cellStyle name="Column Heading 9 2 4" xfId="14634" xr:uid="{00000000-0005-0000-0000-00002C390000}"/>
    <cellStyle name="Column Heading 9 2 5" xfId="14635" xr:uid="{00000000-0005-0000-0000-00002D390000}"/>
    <cellStyle name="Column Heading 9 2 6" xfId="14636" xr:uid="{00000000-0005-0000-0000-00002E390000}"/>
    <cellStyle name="Column Heading 9 3" xfId="14637" xr:uid="{00000000-0005-0000-0000-00002F390000}"/>
    <cellStyle name="Column Heading 9 3 2" xfId="14638" xr:uid="{00000000-0005-0000-0000-000030390000}"/>
    <cellStyle name="Column Heading 9 3 3" xfId="14639" xr:uid="{00000000-0005-0000-0000-000031390000}"/>
    <cellStyle name="Column Heading 9 4" xfId="14640" xr:uid="{00000000-0005-0000-0000-000032390000}"/>
    <cellStyle name="Column Heading 9 4 2" xfId="14641" xr:uid="{00000000-0005-0000-0000-000033390000}"/>
    <cellStyle name="Column Heading 9 4 3" xfId="14642" xr:uid="{00000000-0005-0000-0000-000034390000}"/>
    <cellStyle name="Column Heading 9 5" xfId="14643" xr:uid="{00000000-0005-0000-0000-000035390000}"/>
    <cellStyle name="Column Heading 9 5 2" xfId="14644" xr:uid="{00000000-0005-0000-0000-000036390000}"/>
    <cellStyle name="Column Heading 9 5 3" xfId="14645" xr:uid="{00000000-0005-0000-0000-000037390000}"/>
    <cellStyle name="Column Heading 9 6" xfId="14646" xr:uid="{00000000-0005-0000-0000-000038390000}"/>
    <cellStyle name="Column Heading 9 6 2" xfId="14647" xr:uid="{00000000-0005-0000-0000-000039390000}"/>
    <cellStyle name="Column Heading 9 6 3" xfId="14648" xr:uid="{00000000-0005-0000-0000-00003A390000}"/>
    <cellStyle name="Column Heading 9 7" xfId="14649" xr:uid="{00000000-0005-0000-0000-00003B390000}"/>
    <cellStyle name="Column Heading 9 8" xfId="14650" xr:uid="{00000000-0005-0000-0000-00003C390000}"/>
    <cellStyle name="Comma" xfId="1" builtinId="3"/>
    <cellStyle name="Comma 10" xfId="14651" xr:uid="{00000000-0005-0000-0000-00003D390000}"/>
    <cellStyle name="Comma 11" xfId="14652" xr:uid="{00000000-0005-0000-0000-00003E390000}"/>
    <cellStyle name="Comma 12" xfId="14653" xr:uid="{00000000-0005-0000-0000-00003F390000}"/>
    <cellStyle name="Comma 13" xfId="14654" xr:uid="{00000000-0005-0000-0000-000040390000}"/>
    <cellStyle name="Comma 14" xfId="14655" xr:uid="{00000000-0005-0000-0000-000041390000}"/>
    <cellStyle name="Comma 15" xfId="14656" xr:uid="{00000000-0005-0000-0000-000042390000}"/>
    <cellStyle name="Comma 16" xfId="14657" xr:uid="{00000000-0005-0000-0000-000043390000}"/>
    <cellStyle name="Comma 17" xfId="63977" xr:uid="{0D800CA2-30AD-441B-A81B-DA7809ED996A}"/>
    <cellStyle name="Comma 2" xfId="14658" xr:uid="{00000000-0005-0000-0000-000044390000}"/>
    <cellStyle name="Comma 2 10" xfId="14659" xr:uid="{00000000-0005-0000-0000-000045390000}"/>
    <cellStyle name="Comma 2 11" xfId="14660" xr:uid="{00000000-0005-0000-0000-000046390000}"/>
    <cellStyle name="Comma 2 12" xfId="14661" xr:uid="{00000000-0005-0000-0000-000047390000}"/>
    <cellStyle name="Comma 2 13" xfId="14662" xr:uid="{00000000-0005-0000-0000-000048390000}"/>
    <cellStyle name="Comma 2 14" xfId="14663" xr:uid="{00000000-0005-0000-0000-000049390000}"/>
    <cellStyle name="Comma 2 15" xfId="14664" xr:uid="{00000000-0005-0000-0000-00004A390000}"/>
    <cellStyle name="Comma 2 16" xfId="14665" xr:uid="{00000000-0005-0000-0000-00004B390000}"/>
    <cellStyle name="Comma 2 17" xfId="14666" xr:uid="{00000000-0005-0000-0000-00004C390000}"/>
    <cellStyle name="Comma 2 18" xfId="14667" xr:uid="{00000000-0005-0000-0000-00004D390000}"/>
    <cellStyle name="Comma 2 19" xfId="14668" xr:uid="{00000000-0005-0000-0000-00004E390000}"/>
    <cellStyle name="Comma 2 2" xfId="14669" xr:uid="{00000000-0005-0000-0000-00004F390000}"/>
    <cellStyle name="Comma 2 2 2" xfId="14670" xr:uid="{00000000-0005-0000-0000-000050390000}"/>
    <cellStyle name="Comma 2 2 3" xfId="14671" xr:uid="{00000000-0005-0000-0000-000051390000}"/>
    <cellStyle name="Comma 2 2 3 2" xfId="14672" xr:uid="{00000000-0005-0000-0000-000052390000}"/>
    <cellStyle name="Comma 2 20" xfId="14673" xr:uid="{00000000-0005-0000-0000-000053390000}"/>
    <cellStyle name="Comma 2 21" xfId="14674" xr:uid="{00000000-0005-0000-0000-000054390000}"/>
    <cellStyle name="Comma 2 22" xfId="14675" xr:uid="{00000000-0005-0000-0000-000055390000}"/>
    <cellStyle name="Comma 2 23" xfId="14676" xr:uid="{00000000-0005-0000-0000-000056390000}"/>
    <cellStyle name="Comma 2 24" xfId="14677" xr:uid="{00000000-0005-0000-0000-000057390000}"/>
    <cellStyle name="Comma 2 25" xfId="14678" xr:uid="{00000000-0005-0000-0000-000058390000}"/>
    <cellStyle name="Comma 2 26" xfId="14679" xr:uid="{00000000-0005-0000-0000-000059390000}"/>
    <cellStyle name="Comma 2 27" xfId="14680" xr:uid="{00000000-0005-0000-0000-00005A390000}"/>
    <cellStyle name="Comma 2 27 2" xfId="14681" xr:uid="{00000000-0005-0000-0000-00005B390000}"/>
    <cellStyle name="Comma 2 27 2 2" xfId="14682" xr:uid="{00000000-0005-0000-0000-00005C390000}"/>
    <cellStyle name="Comma 2 27 3" xfId="14683" xr:uid="{00000000-0005-0000-0000-00005D390000}"/>
    <cellStyle name="Comma 2 28" xfId="14684" xr:uid="{00000000-0005-0000-0000-00005E390000}"/>
    <cellStyle name="Comma 2 28 2" xfId="14685" xr:uid="{00000000-0005-0000-0000-00005F390000}"/>
    <cellStyle name="Comma 2 28 2 2" xfId="14686" xr:uid="{00000000-0005-0000-0000-000060390000}"/>
    <cellStyle name="Comma 2 28 3" xfId="14687" xr:uid="{00000000-0005-0000-0000-000061390000}"/>
    <cellStyle name="Comma 2 29" xfId="14688" xr:uid="{00000000-0005-0000-0000-000062390000}"/>
    <cellStyle name="Comma 2 29 2" xfId="14689" xr:uid="{00000000-0005-0000-0000-000063390000}"/>
    <cellStyle name="Comma 2 29 2 2" xfId="14690" xr:uid="{00000000-0005-0000-0000-000064390000}"/>
    <cellStyle name="Comma 2 29 3" xfId="14691" xr:uid="{00000000-0005-0000-0000-000065390000}"/>
    <cellStyle name="Comma 2 3" xfId="14692" xr:uid="{00000000-0005-0000-0000-000066390000}"/>
    <cellStyle name="Comma 2 3 2" xfId="14693" xr:uid="{00000000-0005-0000-0000-000067390000}"/>
    <cellStyle name="Comma 2 3 2 2" xfId="14694" xr:uid="{00000000-0005-0000-0000-000068390000}"/>
    <cellStyle name="Comma 2 3 3" xfId="14695" xr:uid="{00000000-0005-0000-0000-000069390000}"/>
    <cellStyle name="Comma 2 30" xfId="14696" xr:uid="{00000000-0005-0000-0000-00006A390000}"/>
    <cellStyle name="Comma 2 4" xfId="14697" xr:uid="{00000000-0005-0000-0000-00006B390000}"/>
    <cellStyle name="Comma 2 4 2" xfId="14698" xr:uid="{00000000-0005-0000-0000-00006C390000}"/>
    <cellStyle name="Comma 2 4 3" xfId="14699" xr:uid="{00000000-0005-0000-0000-00006D390000}"/>
    <cellStyle name="Comma 2 4 4" xfId="14700" xr:uid="{00000000-0005-0000-0000-00006E390000}"/>
    <cellStyle name="Comma 2 5" xfId="14701" xr:uid="{00000000-0005-0000-0000-00006F390000}"/>
    <cellStyle name="Comma 2 5 10" xfId="14702" xr:uid="{00000000-0005-0000-0000-000070390000}"/>
    <cellStyle name="Comma 2 5 11" xfId="14703" xr:uid="{00000000-0005-0000-0000-000071390000}"/>
    <cellStyle name="Comma 2 5 11 2" xfId="14704" xr:uid="{00000000-0005-0000-0000-000072390000}"/>
    <cellStyle name="Comma 2 5 11 2 2" xfId="14705" xr:uid="{00000000-0005-0000-0000-000073390000}"/>
    <cellStyle name="Comma 2 5 11 2 2 2" xfId="14706" xr:uid="{00000000-0005-0000-0000-000074390000}"/>
    <cellStyle name="Comma 2 5 11 2 2 2 2" xfId="14707" xr:uid="{00000000-0005-0000-0000-000075390000}"/>
    <cellStyle name="Comma 2 5 11 2 2 3" xfId="14708" xr:uid="{00000000-0005-0000-0000-000076390000}"/>
    <cellStyle name="Comma 2 5 11 2 2 4" xfId="14709" xr:uid="{00000000-0005-0000-0000-000077390000}"/>
    <cellStyle name="Comma 2 5 11 2 3" xfId="14710" xr:uid="{00000000-0005-0000-0000-000078390000}"/>
    <cellStyle name="Comma 2 5 11 2 3 2" xfId="14711" xr:uid="{00000000-0005-0000-0000-000079390000}"/>
    <cellStyle name="Comma 2 5 11 2 4" xfId="14712" xr:uid="{00000000-0005-0000-0000-00007A390000}"/>
    <cellStyle name="Comma 2 5 11 2 5" xfId="14713" xr:uid="{00000000-0005-0000-0000-00007B390000}"/>
    <cellStyle name="Comma 2 5 11 3" xfId="14714" xr:uid="{00000000-0005-0000-0000-00007C390000}"/>
    <cellStyle name="Comma 2 5 12" xfId="14715" xr:uid="{00000000-0005-0000-0000-00007D390000}"/>
    <cellStyle name="Comma 2 5 12 2" xfId="14716" xr:uid="{00000000-0005-0000-0000-00007E390000}"/>
    <cellStyle name="Comma 2 5 12 2 2" xfId="14717" xr:uid="{00000000-0005-0000-0000-00007F390000}"/>
    <cellStyle name="Comma 2 5 12 2 2 2" xfId="14718" xr:uid="{00000000-0005-0000-0000-000080390000}"/>
    <cellStyle name="Comma 2 5 12 2 3" xfId="14719" xr:uid="{00000000-0005-0000-0000-000081390000}"/>
    <cellStyle name="Comma 2 5 12 2 4" xfId="14720" xr:uid="{00000000-0005-0000-0000-000082390000}"/>
    <cellStyle name="Comma 2 5 12 3" xfId="14721" xr:uid="{00000000-0005-0000-0000-000083390000}"/>
    <cellStyle name="Comma 2 5 12 3 2" xfId="14722" xr:uid="{00000000-0005-0000-0000-000084390000}"/>
    <cellStyle name="Comma 2 5 12 4" xfId="14723" xr:uid="{00000000-0005-0000-0000-000085390000}"/>
    <cellStyle name="Comma 2 5 12 5" xfId="14724" xr:uid="{00000000-0005-0000-0000-000086390000}"/>
    <cellStyle name="Comma 2 5 13" xfId="14725" xr:uid="{00000000-0005-0000-0000-000087390000}"/>
    <cellStyle name="Comma 2 5 13 2" xfId="14726" xr:uid="{00000000-0005-0000-0000-000088390000}"/>
    <cellStyle name="Comma 2 5 13 2 2" xfId="14727" xr:uid="{00000000-0005-0000-0000-000089390000}"/>
    <cellStyle name="Comma 2 5 13 3" xfId="14728" xr:uid="{00000000-0005-0000-0000-00008A390000}"/>
    <cellStyle name="Comma 2 5 14" xfId="14729" xr:uid="{00000000-0005-0000-0000-00008B390000}"/>
    <cellStyle name="Comma 2 5 14 2" xfId="14730" xr:uid="{00000000-0005-0000-0000-00008C390000}"/>
    <cellStyle name="Comma 2 5 14 2 2" xfId="14731" xr:uid="{00000000-0005-0000-0000-00008D390000}"/>
    <cellStyle name="Comma 2 5 14 3" xfId="14732" xr:uid="{00000000-0005-0000-0000-00008E390000}"/>
    <cellStyle name="Comma 2 5 15" xfId="14733" xr:uid="{00000000-0005-0000-0000-00008F390000}"/>
    <cellStyle name="Comma 2 5 15 2" xfId="14734" xr:uid="{00000000-0005-0000-0000-000090390000}"/>
    <cellStyle name="Comma 2 5 15 2 2" xfId="14735" xr:uid="{00000000-0005-0000-0000-000091390000}"/>
    <cellStyle name="Comma 2 5 15 3" xfId="14736" xr:uid="{00000000-0005-0000-0000-000092390000}"/>
    <cellStyle name="Comma 2 5 16" xfId="14737" xr:uid="{00000000-0005-0000-0000-000093390000}"/>
    <cellStyle name="Comma 2 5 16 2" xfId="14738" xr:uid="{00000000-0005-0000-0000-000094390000}"/>
    <cellStyle name="Comma 2 5 16 2 2" xfId="14739" xr:uid="{00000000-0005-0000-0000-000095390000}"/>
    <cellStyle name="Comma 2 5 16 3" xfId="14740" xr:uid="{00000000-0005-0000-0000-000096390000}"/>
    <cellStyle name="Comma 2 5 17" xfId="14741" xr:uid="{00000000-0005-0000-0000-000097390000}"/>
    <cellStyle name="Comma 2 5 17 2" xfId="14742" xr:uid="{00000000-0005-0000-0000-000098390000}"/>
    <cellStyle name="Comma 2 5 17 2 2" xfId="14743" xr:uid="{00000000-0005-0000-0000-000099390000}"/>
    <cellStyle name="Comma 2 5 17 3" xfId="14744" xr:uid="{00000000-0005-0000-0000-00009A390000}"/>
    <cellStyle name="Comma 2 5 18" xfId="14745" xr:uid="{00000000-0005-0000-0000-00009B390000}"/>
    <cellStyle name="Comma 2 5 18 2" xfId="14746" xr:uid="{00000000-0005-0000-0000-00009C390000}"/>
    <cellStyle name="Comma 2 5 19" xfId="14747" xr:uid="{00000000-0005-0000-0000-00009D390000}"/>
    <cellStyle name="Comma 2 5 19 2" xfId="14748" xr:uid="{00000000-0005-0000-0000-00009E390000}"/>
    <cellStyle name="Comma 2 5 2" xfId="14749" xr:uid="{00000000-0005-0000-0000-00009F390000}"/>
    <cellStyle name="Comma 2 5 2 10" xfId="14750" xr:uid="{00000000-0005-0000-0000-0000A0390000}"/>
    <cellStyle name="Comma 2 5 2 10 2" xfId="14751" xr:uid="{00000000-0005-0000-0000-0000A1390000}"/>
    <cellStyle name="Comma 2 5 2 10 2 2" xfId="14752" xr:uid="{00000000-0005-0000-0000-0000A2390000}"/>
    <cellStyle name="Comma 2 5 2 10 2 2 2" xfId="14753" xr:uid="{00000000-0005-0000-0000-0000A3390000}"/>
    <cellStyle name="Comma 2 5 2 10 2 2 2 2" xfId="14754" xr:uid="{00000000-0005-0000-0000-0000A4390000}"/>
    <cellStyle name="Comma 2 5 2 10 2 2 3" xfId="14755" xr:uid="{00000000-0005-0000-0000-0000A5390000}"/>
    <cellStyle name="Comma 2 5 2 10 2 2 4" xfId="14756" xr:uid="{00000000-0005-0000-0000-0000A6390000}"/>
    <cellStyle name="Comma 2 5 2 10 2 3" xfId="14757" xr:uid="{00000000-0005-0000-0000-0000A7390000}"/>
    <cellStyle name="Comma 2 5 2 10 2 3 2" xfId="14758" xr:uid="{00000000-0005-0000-0000-0000A8390000}"/>
    <cellStyle name="Comma 2 5 2 10 2 4" xfId="14759" xr:uid="{00000000-0005-0000-0000-0000A9390000}"/>
    <cellStyle name="Comma 2 5 2 10 2 5" xfId="14760" xr:uid="{00000000-0005-0000-0000-0000AA390000}"/>
    <cellStyle name="Comma 2 5 2 10 3" xfId="14761" xr:uid="{00000000-0005-0000-0000-0000AB390000}"/>
    <cellStyle name="Comma 2 5 2 11" xfId="14762" xr:uid="{00000000-0005-0000-0000-0000AC390000}"/>
    <cellStyle name="Comma 2 5 2 11 2" xfId="14763" xr:uid="{00000000-0005-0000-0000-0000AD390000}"/>
    <cellStyle name="Comma 2 5 2 11 2 2" xfId="14764" xr:uid="{00000000-0005-0000-0000-0000AE390000}"/>
    <cellStyle name="Comma 2 5 2 11 2 2 2" xfId="14765" xr:uid="{00000000-0005-0000-0000-0000AF390000}"/>
    <cellStyle name="Comma 2 5 2 11 2 3" xfId="14766" xr:uid="{00000000-0005-0000-0000-0000B0390000}"/>
    <cellStyle name="Comma 2 5 2 11 2 4" xfId="14767" xr:uid="{00000000-0005-0000-0000-0000B1390000}"/>
    <cellStyle name="Comma 2 5 2 11 3" xfId="14768" xr:uid="{00000000-0005-0000-0000-0000B2390000}"/>
    <cellStyle name="Comma 2 5 2 11 3 2" xfId="14769" xr:uid="{00000000-0005-0000-0000-0000B3390000}"/>
    <cellStyle name="Comma 2 5 2 11 4" xfId="14770" xr:uid="{00000000-0005-0000-0000-0000B4390000}"/>
    <cellStyle name="Comma 2 5 2 11 5" xfId="14771" xr:uid="{00000000-0005-0000-0000-0000B5390000}"/>
    <cellStyle name="Comma 2 5 2 12" xfId="14772" xr:uid="{00000000-0005-0000-0000-0000B6390000}"/>
    <cellStyle name="Comma 2 5 2 12 2" xfId="14773" xr:uid="{00000000-0005-0000-0000-0000B7390000}"/>
    <cellStyle name="Comma 2 5 2 12 2 2" xfId="14774" xr:uid="{00000000-0005-0000-0000-0000B8390000}"/>
    <cellStyle name="Comma 2 5 2 12 3" xfId="14775" xr:uid="{00000000-0005-0000-0000-0000B9390000}"/>
    <cellStyle name="Comma 2 5 2 13" xfId="14776" xr:uid="{00000000-0005-0000-0000-0000BA390000}"/>
    <cellStyle name="Comma 2 5 2 13 2" xfId="14777" xr:uid="{00000000-0005-0000-0000-0000BB390000}"/>
    <cellStyle name="Comma 2 5 2 13 2 2" xfId="14778" xr:uid="{00000000-0005-0000-0000-0000BC390000}"/>
    <cellStyle name="Comma 2 5 2 13 3" xfId="14779" xr:uid="{00000000-0005-0000-0000-0000BD390000}"/>
    <cellStyle name="Comma 2 5 2 14" xfId="14780" xr:uid="{00000000-0005-0000-0000-0000BE390000}"/>
    <cellStyle name="Comma 2 5 2 14 2" xfId="14781" xr:uid="{00000000-0005-0000-0000-0000BF390000}"/>
    <cellStyle name="Comma 2 5 2 14 2 2" xfId="14782" xr:uid="{00000000-0005-0000-0000-0000C0390000}"/>
    <cellStyle name="Comma 2 5 2 14 3" xfId="14783" xr:uid="{00000000-0005-0000-0000-0000C1390000}"/>
    <cellStyle name="Comma 2 5 2 15" xfId="14784" xr:uid="{00000000-0005-0000-0000-0000C2390000}"/>
    <cellStyle name="Comma 2 5 2 15 2" xfId="14785" xr:uid="{00000000-0005-0000-0000-0000C3390000}"/>
    <cellStyle name="Comma 2 5 2 15 2 2" xfId="14786" xr:uid="{00000000-0005-0000-0000-0000C4390000}"/>
    <cellStyle name="Comma 2 5 2 15 3" xfId="14787" xr:uid="{00000000-0005-0000-0000-0000C5390000}"/>
    <cellStyle name="Comma 2 5 2 16" xfId="14788" xr:uid="{00000000-0005-0000-0000-0000C6390000}"/>
    <cellStyle name="Comma 2 5 2 16 2" xfId="14789" xr:uid="{00000000-0005-0000-0000-0000C7390000}"/>
    <cellStyle name="Comma 2 5 2 16 2 2" xfId="14790" xr:uid="{00000000-0005-0000-0000-0000C8390000}"/>
    <cellStyle name="Comma 2 5 2 16 3" xfId="14791" xr:uid="{00000000-0005-0000-0000-0000C9390000}"/>
    <cellStyle name="Comma 2 5 2 17" xfId="14792" xr:uid="{00000000-0005-0000-0000-0000CA390000}"/>
    <cellStyle name="Comma 2 5 2 17 2" xfId="14793" xr:uid="{00000000-0005-0000-0000-0000CB390000}"/>
    <cellStyle name="Comma 2 5 2 18" xfId="14794" xr:uid="{00000000-0005-0000-0000-0000CC390000}"/>
    <cellStyle name="Comma 2 5 2 18 2" xfId="14795" xr:uid="{00000000-0005-0000-0000-0000CD390000}"/>
    <cellStyle name="Comma 2 5 2 19" xfId="14796" xr:uid="{00000000-0005-0000-0000-0000CE390000}"/>
    <cellStyle name="Comma 2 5 2 2" xfId="14797" xr:uid="{00000000-0005-0000-0000-0000CF390000}"/>
    <cellStyle name="Comma 2 5 2 2 2" xfId="14798" xr:uid="{00000000-0005-0000-0000-0000D0390000}"/>
    <cellStyle name="Comma 2 5 2 2 3" xfId="14799" xr:uid="{00000000-0005-0000-0000-0000D1390000}"/>
    <cellStyle name="Comma 2 5 2 3" xfId="14800" xr:uid="{00000000-0005-0000-0000-0000D2390000}"/>
    <cellStyle name="Comma 2 5 2 4" xfId="14801" xr:uid="{00000000-0005-0000-0000-0000D3390000}"/>
    <cellStyle name="Comma 2 5 2 5" xfId="14802" xr:uid="{00000000-0005-0000-0000-0000D4390000}"/>
    <cellStyle name="Comma 2 5 2 6" xfId="14803" xr:uid="{00000000-0005-0000-0000-0000D5390000}"/>
    <cellStyle name="Comma 2 5 2 7" xfId="14804" xr:uid="{00000000-0005-0000-0000-0000D6390000}"/>
    <cellStyle name="Comma 2 5 2 8" xfId="14805" xr:uid="{00000000-0005-0000-0000-0000D7390000}"/>
    <cellStyle name="Comma 2 5 2 9" xfId="14806" xr:uid="{00000000-0005-0000-0000-0000D8390000}"/>
    <cellStyle name="Comma 2 5 20" xfId="14807" xr:uid="{00000000-0005-0000-0000-0000D9390000}"/>
    <cellStyle name="Comma 2 5 21" xfId="14808" xr:uid="{00000000-0005-0000-0000-0000DA390000}"/>
    <cellStyle name="Comma 2 5 22" xfId="14809" xr:uid="{00000000-0005-0000-0000-0000DB390000}"/>
    <cellStyle name="Comma 2 5 23" xfId="14810" xr:uid="{00000000-0005-0000-0000-0000DC390000}"/>
    <cellStyle name="Comma 2 5 3" xfId="14811" xr:uid="{00000000-0005-0000-0000-0000DD390000}"/>
    <cellStyle name="Comma 2 5 3 2" xfId="14812" xr:uid="{00000000-0005-0000-0000-0000DE390000}"/>
    <cellStyle name="Comma 2 5 3 3" xfId="14813" xr:uid="{00000000-0005-0000-0000-0000DF390000}"/>
    <cellStyle name="Comma 2 5 4" xfId="14814" xr:uid="{00000000-0005-0000-0000-0000E0390000}"/>
    <cellStyle name="Comma 2 5 5" xfId="14815" xr:uid="{00000000-0005-0000-0000-0000E1390000}"/>
    <cellStyle name="Comma 2 5 6" xfId="14816" xr:uid="{00000000-0005-0000-0000-0000E2390000}"/>
    <cellStyle name="Comma 2 5 7" xfId="14817" xr:uid="{00000000-0005-0000-0000-0000E3390000}"/>
    <cellStyle name="Comma 2 5 8" xfId="14818" xr:uid="{00000000-0005-0000-0000-0000E4390000}"/>
    <cellStyle name="Comma 2 5 9" xfId="14819" xr:uid="{00000000-0005-0000-0000-0000E5390000}"/>
    <cellStyle name="Comma 2 6" xfId="14820" xr:uid="{00000000-0005-0000-0000-0000E6390000}"/>
    <cellStyle name="Comma 2 6 10" xfId="14821" xr:uid="{00000000-0005-0000-0000-0000E7390000}"/>
    <cellStyle name="Comma 2 6 10 2" xfId="14822" xr:uid="{00000000-0005-0000-0000-0000E8390000}"/>
    <cellStyle name="Comma 2 6 10 2 2" xfId="14823" xr:uid="{00000000-0005-0000-0000-0000E9390000}"/>
    <cellStyle name="Comma 2 6 10 2 2 2" xfId="14824" xr:uid="{00000000-0005-0000-0000-0000EA390000}"/>
    <cellStyle name="Comma 2 6 10 2 2 2 2" xfId="14825" xr:uid="{00000000-0005-0000-0000-0000EB390000}"/>
    <cellStyle name="Comma 2 6 10 2 2 3" xfId="14826" xr:uid="{00000000-0005-0000-0000-0000EC390000}"/>
    <cellStyle name="Comma 2 6 10 2 2 4" xfId="14827" xr:uid="{00000000-0005-0000-0000-0000ED390000}"/>
    <cellStyle name="Comma 2 6 10 2 3" xfId="14828" xr:uid="{00000000-0005-0000-0000-0000EE390000}"/>
    <cellStyle name="Comma 2 6 10 2 3 2" xfId="14829" xr:uid="{00000000-0005-0000-0000-0000EF390000}"/>
    <cellStyle name="Comma 2 6 10 2 4" xfId="14830" xr:uid="{00000000-0005-0000-0000-0000F0390000}"/>
    <cellStyle name="Comma 2 6 10 2 5" xfId="14831" xr:uid="{00000000-0005-0000-0000-0000F1390000}"/>
    <cellStyle name="Comma 2 6 10 3" xfId="14832" xr:uid="{00000000-0005-0000-0000-0000F2390000}"/>
    <cellStyle name="Comma 2 6 11" xfId="14833" xr:uid="{00000000-0005-0000-0000-0000F3390000}"/>
    <cellStyle name="Comma 2 6 11 2" xfId="14834" xr:uid="{00000000-0005-0000-0000-0000F4390000}"/>
    <cellStyle name="Comma 2 6 11 2 2" xfId="14835" xr:uid="{00000000-0005-0000-0000-0000F5390000}"/>
    <cellStyle name="Comma 2 6 11 2 2 2" xfId="14836" xr:uid="{00000000-0005-0000-0000-0000F6390000}"/>
    <cellStyle name="Comma 2 6 11 2 3" xfId="14837" xr:uid="{00000000-0005-0000-0000-0000F7390000}"/>
    <cellStyle name="Comma 2 6 11 2 4" xfId="14838" xr:uid="{00000000-0005-0000-0000-0000F8390000}"/>
    <cellStyle name="Comma 2 6 11 3" xfId="14839" xr:uid="{00000000-0005-0000-0000-0000F9390000}"/>
    <cellStyle name="Comma 2 6 11 3 2" xfId="14840" xr:uid="{00000000-0005-0000-0000-0000FA390000}"/>
    <cellStyle name="Comma 2 6 11 4" xfId="14841" xr:uid="{00000000-0005-0000-0000-0000FB390000}"/>
    <cellStyle name="Comma 2 6 11 5" xfId="14842" xr:uid="{00000000-0005-0000-0000-0000FC390000}"/>
    <cellStyle name="Comma 2 6 12" xfId="14843" xr:uid="{00000000-0005-0000-0000-0000FD390000}"/>
    <cellStyle name="Comma 2 6 12 2" xfId="14844" xr:uid="{00000000-0005-0000-0000-0000FE390000}"/>
    <cellStyle name="Comma 2 6 12 2 2" xfId="14845" xr:uid="{00000000-0005-0000-0000-0000FF390000}"/>
    <cellStyle name="Comma 2 6 12 3" xfId="14846" xr:uid="{00000000-0005-0000-0000-0000003A0000}"/>
    <cellStyle name="Comma 2 6 13" xfId="14847" xr:uid="{00000000-0005-0000-0000-0000013A0000}"/>
    <cellStyle name="Comma 2 6 13 2" xfId="14848" xr:uid="{00000000-0005-0000-0000-0000023A0000}"/>
    <cellStyle name="Comma 2 6 13 2 2" xfId="14849" xr:uid="{00000000-0005-0000-0000-0000033A0000}"/>
    <cellStyle name="Comma 2 6 13 3" xfId="14850" xr:uid="{00000000-0005-0000-0000-0000043A0000}"/>
    <cellStyle name="Comma 2 6 14" xfId="14851" xr:uid="{00000000-0005-0000-0000-0000053A0000}"/>
    <cellStyle name="Comma 2 6 14 2" xfId="14852" xr:uid="{00000000-0005-0000-0000-0000063A0000}"/>
    <cellStyle name="Comma 2 6 14 2 2" xfId="14853" xr:uid="{00000000-0005-0000-0000-0000073A0000}"/>
    <cellStyle name="Comma 2 6 14 3" xfId="14854" xr:uid="{00000000-0005-0000-0000-0000083A0000}"/>
    <cellStyle name="Comma 2 6 15" xfId="14855" xr:uid="{00000000-0005-0000-0000-0000093A0000}"/>
    <cellStyle name="Comma 2 6 15 2" xfId="14856" xr:uid="{00000000-0005-0000-0000-00000A3A0000}"/>
    <cellStyle name="Comma 2 6 15 2 2" xfId="14857" xr:uid="{00000000-0005-0000-0000-00000B3A0000}"/>
    <cellStyle name="Comma 2 6 15 3" xfId="14858" xr:uid="{00000000-0005-0000-0000-00000C3A0000}"/>
    <cellStyle name="Comma 2 6 16" xfId="14859" xr:uid="{00000000-0005-0000-0000-00000D3A0000}"/>
    <cellStyle name="Comma 2 6 16 2" xfId="14860" xr:uid="{00000000-0005-0000-0000-00000E3A0000}"/>
    <cellStyle name="Comma 2 6 16 2 2" xfId="14861" xr:uid="{00000000-0005-0000-0000-00000F3A0000}"/>
    <cellStyle name="Comma 2 6 16 3" xfId="14862" xr:uid="{00000000-0005-0000-0000-0000103A0000}"/>
    <cellStyle name="Comma 2 6 17" xfId="14863" xr:uid="{00000000-0005-0000-0000-0000113A0000}"/>
    <cellStyle name="Comma 2 6 17 2" xfId="14864" xr:uid="{00000000-0005-0000-0000-0000123A0000}"/>
    <cellStyle name="Comma 2 6 18" xfId="14865" xr:uid="{00000000-0005-0000-0000-0000133A0000}"/>
    <cellStyle name="Comma 2 6 18 2" xfId="14866" xr:uid="{00000000-0005-0000-0000-0000143A0000}"/>
    <cellStyle name="Comma 2 6 19" xfId="14867" xr:uid="{00000000-0005-0000-0000-0000153A0000}"/>
    <cellStyle name="Comma 2 6 2" xfId="14868" xr:uid="{00000000-0005-0000-0000-0000163A0000}"/>
    <cellStyle name="Comma 2 6 2 2" xfId="14869" xr:uid="{00000000-0005-0000-0000-0000173A0000}"/>
    <cellStyle name="Comma 2 6 2 3" xfId="14870" xr:uid="{00000000-0005-0000-0000-0000183A0000}"/>
    <cellStyle name="Comma 2 6 3" xfId="14871" xr:uid="{00000000-0005-0000-0000-0000193A0000}"/>
    <cellStyle name="Comma 2 6 4" xfId="14872" xr:uid="{00000000-0005-0000-0000-00001A3A0000}"/>
    <cellStyle name="Comma 2 6 5" xfId="14873" xr:uid="{00000000-0005-0000-0000-00001B3A0000}"/>
    <cellStyle name="Comma 2 6 6" xfId="14874" xr:uid="{00000000-0005-0000-0000-00001C3A0000}"/>
    <cellStyle name="Comma 2 6 7" xfId="14875" xr:uid="{00000000-0005-0000-0000-00001D3A0000}"/>
    <cellStyle name="Comma 2 6 8" xfId="14876" xr:uid="{00000000-0005-0000-0000-00001E3A0000}"/>
    <cellStyle name="Comma 2 6 9" xfId="14877" xr:uid="{00000000-0005-0000-0000-00001F3A0000}"/>
    <cellStyle name="Comma 2 7" xfId="14878" xr:uid="{00000000-0005-0000-0000-0000203A0000}"/>
    <cellStyle name="Comma 2 7 10" xfId="14879" xr:uid="{00000000-0005-0000-0000-0000213A0000}"/>
    <cellStyle name="Comma 2 7 10 2" xfId="14880" xr:uid="{00000000-0005-0000-0000-0000223A0000}"/>
    <cellStyle name="Comma 2 7 10 2 2" xfId="14881" xr:uid="{00000000-0005-0000-0000-0000233A0000}"/>
    <cellStyle name="Comma 2 7 10 2 2 2" xfId="14882" xr:uid="{00000000-0005-0000-0000-0000243A0000}"/>
    <cellStyle name="Comma 2 7 10 2 2 2 2" xfId="14883" xr:uid="{00000000-0005-0000-0000-0000253A0000}"/>
    <cellStyle name="Comma 2 7 10 2 2 3" xfId="14884" xr:uid="{00000000-0005-0000-0000-0000263A0000}"/>
    <cellStyle name="Comma 2 7 10 2 2 4" xfId="14885" xr:uid="{00000000-0005-0000-0000-0000273A0000}"/>
    <cellStyle name="Comma 2 7 10 2 3" xfId="14886" xr:uid="{00000000-0005-0000-0000-0000283A0000}"/>
    <cellStyle name="Comma 2 7 10 2 3 2" xfId="14887" xr:uid="{00000000-0005-0000-0000-0000293A0000}"/>
    <cellStyle name="Comma 2 7 10 2 4" xfId="14888" xr:uid="{00000000-0005-0000-0000-00002A3A0000}"/>
    <cellStyle name="Comma 2 7 10 2 5" xfId="14889" xr:uid="{00000000-0005-0000-0000-00002B3A0000}"/>
    <cellStyle name="Comma 2 7 10 3" xfId="14890" xr:uid="{00000000-0005-0000-0000-00002C3A0000}"/>
    <cellStyle name="Comma 2 7 11" xfId="14891" xr:uid="{00000000-0005-0000-0000-00002D3A0000}"/>
    <cellStyle name="Comma 2 7 11 2" xfId="14892" xr:uid="{00000000-0005-0000-0000-00002E3A0000}"/>
    <cellStyle name="Comma 2 7 11 2 2" xfId="14893" xr:uid="{00000000-0005-0000-0000-00002F3A0000}"/>
    <cellStyle name="Comma 2 7 11 2 2 2" xfId="14894" xr:uid="{00000000-0005-0000-0000-0000303A0000}"/>
    <cellStyle name="Comma 2 7 11 2 3" xfId="14895" xr:uid="{00000000-0005-0000-0000-0000313A0000}"/>
    <cellStyle name="Comma 2 7 11 2 4" xfId="14896" xr:uid="{00000000-0005-0000-0000-0000323A0000}"/>
    <cellStyle name="Comma 2 7 11 3" xfId="14897" xr:uid="{00000000-0005-0000-0000-0000333A0000}"/>
    <cellStyle name="Comma 2 7 11 3 2" xfId="14898" xr:uid="{00000000-0005-0000-0000-0000343A0000}"/>
    <cellStyle name="Comma 2 7 11 4" xfId="14899" xr:uid="{00000000-0005-0000-0000-0000353A0000}"/>
    <cellStyle name="Comma 2 7 11 5" xfId="14900" xr:uid="{00000000-0005-0000-0000-0000363A0000}"/>
    <cellStyle name="Comma 2 7 12" xfId="14901" xr:uid="{00000000-0005-0000-0000-0000373A0000}"/>
    <cellStyle name="Comma 2 7 12 2" xfId="14902" xr:uid="{00000000-0005-0000-0000-0000383A0000}"/>
    <cellStyle name="Comma 2 7 12 2 2" xfId="14903" xr:uid="{00000000-0005-0000-0000-0000393A0000}"/>
    <cellStyle name="Comma 2 7 12 3" xfId="14904" xr:uid="{00000000-0005-0000-0000-00003A3A0000}"/>
    <cellStyle name="Comma 2 7 13" xfId="14905" xr:uid="{00000000-0005-0000-0000-00003B3A0000}"/>
    <cellStyle name="Comma 2 7 13 2" xfId="14906" xr:uid="{00000000-0005-0000-0000-00003C3A0000}"/>
    <cellStyle name="Comma 2 7 13 2 2" xfId="14907" xr:uid="{00000000-0005-0000-0000-00003D3A0000}"/>
    <cellStyle name="Comma 2 7 13 3" xfId="14908" xr:uid="{00000000-0005-0000-0000-00003E3A0000}"/>
    <cellStyle name="Comma 2 7 14" xfId="14909" xr:uid="{00000000-0005-0000-0000-00003F3A0000}"/>
    <cellStyle name="Comma 2 7 14 2" xfId="14910" xr:uid="{00000000-0005-0000-0000-0000403A0000}"/>
    <cellStyle name="Comma 2 7 14 2 2" xfId="14911" xr:uid="{00000000-0005-0000-0000-0000413A0000}"/>
    <cellStyle name="Comma 2 7 14 3" xfId="14912" xr:uid="{00000000-0005-0000-0000-0000423A0000}"/>
    <cellStyle name="Comma 2 7 15" xfId="14913" xr:uid="{00000000-0005-0000-0000-0000433A0000}"/>
    <cellStyle name="Comma 2 7 15 2" xfId="14914" xr:uid="{00000000-0005-0000-0000-0000443A0000}"/>
    <cellStyle name="Comma 2 7 15 2 2" xfId="14915" xr:uid="{00000000-0005-0000-0000-0000453A0000}"/>
    <cellStyle name="Comma 2 7 15 3" xfId="14916" xr:uid="{00000000-0005-0000-0000-0000463A0000}"/>
    <cellStyle name="Comma 2 7 16" xfId="14917" xr:uid="{00000000-0005-0000-0000-0000473A0000}"/>
    <cellStyle name="Comma 2 7 16 2" xfId="14918" xr:uid="{00000000-0005-0000-0000-0000483A0000}"/>
    <cellStyle name="Comma 2 7 16 2 2" xfId="14919" xr:uid="{00000000-0005-0000-0000-0000493A0000}"/>
    <cellStyle name="Comma 2 7 16 3" xfId="14920" xr:uid="{00000000-0005-0000-0000-00004A3A0000}"/>
    <cellStyle name="Comma 2 7 17" xfId="14921" xr:uid="{00000000-0005-0000-0000-00004B3A0000}"/>
    <cellStyle name="Comma 2 7 17 2" xfId="14922" xr:uid="{00000000-0005-0000-0000-00004C3A0000}"/>
    <cellStyle name="Comma 2 7 18" xfId="14923" xr:uid="{00000000-0005-0000-0000-00004D3A0000}"/>
    <cellStyle name="Comma 2 7 18 2" xfId="14924" xr:uid="{00000000-0005-0000-0000-00004E3A0000}"/>
    <cellStyle name="Comma 2 7 19" xfId="14925" xr:uid="{00000000-0005-0000-0000-00004F3A0000}"/>
    <cellStyle name="Comma 2 7 2" xfId="14926" xr:uid="{00000000-0005-0000-0000-0000503A0000}"/>
    <cellStyle name="Comma 2 7 2 2" xfId="14927" xr:uid="{00000000-0005-0000-0000-0000513A0000}"/>
    <cellStyle name="Comma 2 7 2 3" xfId="14928" xr:uid="{00000000-0005-0000-0000-0000523A0000}"/>
    <cellStyle name="Comma 2 7 3" xfId="14929" xr:uid="{00000000-0005-0000-0000-0000533A0000}"/>
    <cellStyle name="Comma 2 7 4" xfId="14930" xr:uid="{00000000-0005-0000-0000-0000543A0000}"/>
    <cellStyle name="Comma 2 7 5" xfId="14931" xr:uid="{00000000-0005-0000-0000-0000553A0000}"/>
    <cellStyle name="Comma 2 7 6" xfId="14932" xr:uid="{00000000-0005-0000-0000-0000563A0000}"/>
    <cellStyle name="Comma 2 7 7" xfId="14933" xr:uid="{00000000-0005-0000-0000-0000573A0000}"/>
    <cellStyle name="Comma 2 7 8" xfId="14934" xr:uid="{00000000-0005-0000-0000-0000583A0000}"/>
    <cellStyle name="Comma 2 7 9" xfId="14935" xr:uid="{00000000-0005-0000-0000-0000593A0000}"/>
    <cellStyle name="Comma 2 8" xfId="14936" xr:uid="{00000000-0005-0000-0000-00005A3A0000}"/>
    <cellStyle name="Comma 2 8 10" xfId="14937" xr:uid="{00000000-0005-0000-0000-00005B3A0000}"/>
    <cellStyle name="Comma 2 8 10 10" xfId="14938" xr:uid="{00000000-0005-0000-0000-00005C3A0000}"/>
    <cellStyle name="Comma 2 8 10 2" xfId="14939" xr:uid="{00000000-0005-0000-0000-00005D3A0000}"/>
    <cellStyle name="Comma 2 8 10 2 2" xfId="14940" xr:uid="{00000000-0005-0000-0000-00005E3A0000}"/>
    <cellStyle name="Comma 2 8 10 2 2 2" xfId="14941" xr:uid="{00000000-0005-0000-0000-00005F3A0000}"/>
    <cellStyle name="Comma 2 8 10 2 2 2 2" xfId="14942" xr:uid="{00000000-0005-0000-0000-0000603A0000}"/>
    <cellStyle name="Comma 2 8 10 2 2 3" xfId="14943" xr:uid="{00000000-0005-0000-0000-0000613A0000}"/>
    <cellStyle name="Comma 2 8 10 2 2 4" xfId="14944" xr:uid="{00000000-0005-0000-0000-0000623A0000}"/>
    <cellStyle name="Comma 2 8 10 2 3" xfId="14945" xr:uid="{00000000-0005-0000-0000-0000633A0000}"/>
    <cellStyle name="Comma 2 8 10 2 3 2" xfId="14946" xr:uid="{00000000-0005-0000-0000-0000643A0000}"/>
    <cellStyle name="Comma 2 8 10 2 4" xfId="14947" xr:uid="{00000000-0005-0000-0000-0000653A0000}"/>
    <cellStyle name="Comma 2 8 10 2 5" xfId="14948" xr:uid="{00000000-0005-0000-0000-0000663A0000}"/>
    <cellStyle name="Comma 2 8 10 3" xfId="14949" xr:uid="{00000000-0005-0000-0000-0000673A0000}"/>
    <cellStyle name="Comma 2 8 10 4" xfId="14950" xr:uid="{00000000-0005-0000-0000-0000683A0000}"/>
    <cellStyle name="Comma 2 8 10 5" xfId="14951" xr:uid="{00000000-0005-0000-0000-0000693A0000}"/>
    <cellStyle name="Comma 2 8 10 6" xfId="14952" xr:uid="{00000000-0005-0000-0000-00006A3A0000}"/>
    <cellStyle name="Comma 2 8 10 6 2" xfId="14953" xr:uid="{00000000-0005-0000-0000-00006B3A0000}"/>
    <cellStyle name="Comma 2 8 10 6 2 2" xfId="14954" xr:uid="{00000000-0005-0000-0000-00006C3A0000}"/>
    <cellStyle name="Comma 2 8 10 6 3" xfId="14955" xr:uid="{00000000-0005-0000-0000-00006D3A0000}"/>
    <cellStyle name="Comma 2 8 10 7" xfId="14956" xr:uid="{00000000-0005-0000-0000-00006E3A0000}"/>
    <cellStyle name="Comma 2 8 10 7 2" xfId="14957" xr:uid="{00000000-0005-0000-0000-00006F3A0000}"/>
    <cellStyle name="Comma 2 8 10 7 2 2" xfId="14958" xr:uid="{00000000-0005-0000-0000-0000703A0000}"/>
    <cellStyle name="Comma 2 8 10 7 3" xfId="14959" xr:uid="{00000000-0005-0000-0000-0000713A0000}"/>
    <cellStyle name="Comma 2 8 10 8" xfId="14960" xr:uid="{00000000-0005-0000-0000-0000723A0000}"/>
    <cellStyle name="Comma 2 8 10 8 2" xfId="14961" xr:uid="{00000000-0005-0000-0000-0000733A0000}"/>
    <cellStyle name="Comma 2 8 10 9" xfId="14962" xr:uid="{00000000-0005-0000-0000-0000743A0000}"/>
    <cellStyle name="Comma 2 8 11" xfId="14963" xr:uid="{00000000-0005-0000-0000-0000753A0000}"/>
    <cellStyle name="Comma 2 8 11 10" xfId="14964" xr:uid="{00000000-0005-0000-0000-0000763A0000}"/>
    <cellStyle name="Comma 2 8 11 2" xfId="14965" xr:uid="{00000000-0005-0000-0000-0000773A0000}"/>
    <cellStyle name="Comma 2 8 11 2 2" xfId="14966" xr:uid="{00000000-0005-0000-0000-0000783A0000}"/>
    <cellStyle name="Comma 2 8 11 2 2 2" xfId="14967" xr:uid="{00000000-0005-0000-0000-0000793A0000}"/>
    <cellStyle name="Comma 2 8 11 2 2 2 2" xfId="14968" xr:uid="{00000000-0005-0000-0000-00007A3A0000}"/>
    <cellStyle name="Comma 2 8 11 2 2 3" xfId="14969" xr:uid="{00000000-0005-0000-0000-00007B3A0000}"/>
    <cellStyle name="Comma 2 8 11 2 2 4" xfId="14970" xr:uid="{00000000-0005-0000-0000-00007C3A0000}"/>
    <cellStyle name="Comma 2 8 11 2 3" xfId="14971" xr:uid="{00000000-0005-0000-0000-00007D3A0000}"/>
    <cellStyle name="Comma 2 8 11 2 3 2" xfId="14972" xr:uid="{00000000-0005-0000-0000-00007E3A0000}"/>
    <cellStyle name="Comma 2 8 11 2 4" xfId="14973" xr:uid="{00000000-0005-0000-0000-00007F3A0000}"/>
    <cellStyle name="Comma 2 8 11 2 5" xfId="14974" xr:uid="{00000000-0005-0000-0000-0000803A0000}"/>
    <cellStyle name="Comma 2 8 11 3" xfId="14975" xr:uid="{00000000-0005-0000-0000-0000813A0000}"/>
    <cellStyle name="Comma 2 8 11 4" xfId="14976" xr:uid="{00000000-0005-0000-0000-0000823A0000}"/>
    <cellStyle name="Comma 2 8 11 5" xfId="14977" xr:uid="{00000000-0005-0000-0000-0000833A0000}"/>
    <cellStyle name="Comma 2 8 11 6" xfId="14978" xr:uid="{00000000-0005-0000-0000-0000843A0000}"/>
    <cellStyle name="Comma 2 8 11 6 2" xfId="14979" xr:uid="{00000000-0005-0000-0000-0000853A0000}"/>
    <cellStyle name="Comma 2 8 11 6 2 2" xfId="14980" xr:uid="{00000000-0005-0000-0000-0000863A0000}"/>
    <cellStyle name="Comma 2 8 11 6 3" xfId="14981" xr:uid="{00000000-0005-0000-0000-0000873A0000}"/>
    <cellStyle name="Comma 2 8 11 7" xfId="14982" xr:uid="{00000000-0005-0000-0000-0000883A0000}"/>
    <cellStyle name="Comma 2 8 11 7 2" xfId="14983" xr:uid="{00000000-0005-0000-0000-0000893A0000}"/>
    <cellStyle name="Comma 2 8 11 7 2 2" xfId="14984" xr:uid="{00000000-0005-0000-0000-00008A3A0000}"/>
    <cellStyle name="Comma 2 8 11 7 3" xfId="14985" xr:uid="{00000000-0005-0000-0000-00008B3A0000}"/>
    <cellStyle name="Comma 2 8 11 8" xfId="14986" xr:uid="{00000000-0005-0000-0000-00008C3A0000}"/>
    <cellStyle name="Comma 2 8 11 8 2" xfId="14987" xr:uid="{00000000-0005-0000-0000-00008D3A0000}"/>
    <cellStyle name="Comma 2 8 11 9" xfId="14988" xr:uid="{00000000-0005-0000-0000-00008E3A0000}"/>
    <cellStyle name="Comma 2 8 12" xfId="14989" xr:uid="{00000000-0005-0000-0000-00008F3A0000}"/>
    <cellStyle name="Comma 2 8 12 10" xfId="14990" xr:uid="{00000000-0005-0000-0000-0000903A0000}"/>
    <cellStyle name="Comma 2 8 12 2" xfId="14991" xr:uid="{00000000-0005-0000-0000-0000913A0000}"/>
    <cellStyle name="Comma 2 8 12 2 2" xfId="14992" xr:uid="{00000000-0005-0000-0000-0000923A0000}"/>
    <cellStyle name="Comma 2 8 12 2 2 2" xfId="14993" xr:uid="{00000000-0005-0000-0000-0000933A0000}"/>
    <cellStyle name="Comma 2 8 12 2 2 2 2" xfId="14994" xr:uid="{00000000-0005-0000-0000-0000943A0000}"/>
    <cellStyle name="Comma 2 8 12 2 2 3" xfId="14995" xr:uid="{00000000-0005-0000-0000-0000953A0000}"/>
    <cellStyle name="Comma 2 8 12 2 2 4" xfId="14996" xr:uid="{00000000-0005-0000-0000-0000963A0000}"/>
    <cellStyle name="Comma 2 8 12 2 3" xfId="14997" xr:uid="{00000000-0005-0000-0000-0000973A0000}"/>
    <cellStyle name="Comma 2 8 12 2 3 2" xfId="14998" xr:uid="{00000000-0005-0000-0000-0000983A0000}"/>
    <cellStyle name="Comma 2 8 12 2 4" xfId="14999" xr:uid="{00000000-0005-0000-0000-0000993A0000}"/>
    <cellStyle name="Comma 2 8 12 2 5" xfId="15000" xr:uid="{00000000-0005-0000-0000-00009A3A0000}"/>
    <cellStyle name="Comma 2 8 12 3" xfId="15001" xr:uid="{00000000-0005-0000-0000-00009B3A0000}"/>
    <cellStyle name="Comma 2 8 12 4" xfId="15002" xr:uid="{00000000-0005-0000-0000-00009C3A0000}"/>
    <cellStyle name="Comma 2 8 12 5" xfId="15003" xr:uid="{00000000-0005-0000-0000-00009D3A0000}"/>
    <cellStyle name="Comma 2 8 12 6" xfId="15004" xr:uid="{00000000-0005-0000-0000-00009E3A0000}"/>
    <cellStyle name="Comma 2 8 12 6 2" xfId="15005" xr:uid="{00000000-0005-0000-0000-00009F3A0000}"/>
    <cellStyle name="Comma 2 8 12 6 2 2" xfId="15006" xr:uid="{00000000-0005-0000-0000-0000A03A0000}"/>
    <cellStyle name="Comma 2 8 12 6 3" xfId="15007" xr:uid="{00000000-0005-0000-0000-0000A13A0000}"/>
    <cellStyle name="Comma 2 8 12 7" xfId="15008" xr:uid="{00000000-0005-0000-0000-0000A23A0000}"/>
    <cellStyle name="Comma 2 8 12 7 2" xfId="15009" xr:uid="{00000000-0005-0000-0000-0000A33A0000}"/>
    <cellStyle name="Comma 2 8 12 7 2 2" xfId="15010" xr:uid="{00000000-0005-0000-0000-0000A43A0000}"/>
    <cellStyle name="Comma 2 8 12 7 3" xfId="15011" xr:uid="{00000000-0005-0000-0000-0000A53A0000}"/>
    <cellStyle name="Comma 2 8 12 8" xfId="15012" xr:uid="{00000000-0005-0000-0000-0000A63A0000}"/>
    <cellStyle name="Comma 2 8 12 8 2" xfId="15013" xr:uid="{00000000-0005-0000-0000-0000A73A0000}"/>
    <cellStyle name="Comma 2 8 12 9" xfId="15014" xr:uid="{00000000-0005-0000-0000-0000A83A0000}"/>
    <cellStyle name="Comma 2 8 13" xfId="15015" xr:uid="{00000000-0005-0000-0000-0000A93A0000}"/>
    <cellStyle name="Comma 2 8 14" xfId="15016" xr:uid="{00000000-0005-0000-0000-0000AA3A0000}"/>
    <cellStyle name="Comma 2 8 14 2" xfId="15017" xr:uid="{00000000-0005-0000-0000-0000AB3A0000}"/>
    <cellStyle name="Comma 2 8 14 2 2" xfId="15018" xr:uid="{00000000-0005-0000-0000-0000AC3A0000}"/>
    <cellStyle name="Comma 2 8 14 2 2 2" xfId="15019" xr:uid="{00000000-0005-0000-0000-0000AD3A0000}"/>
    <cellStyle name="Comma 2 8 14 2 2 2 2" xfId="15020" xr:uid="{00000000-0005-0000-0000-0000AE3A0000}"/>
    <cellStyle name="Comma 2 8 14 2 2 3" xfId="15021" xr:uid="{00000000-0005-0000-0000-0000AF3A0000}"/>
    <cellStyle name="Comma 2 8 14 2 2 4" xfId="15022" xr:uid="{00000000-0005-0000-0000-0000B03A0000}"/>
    <cellStyle name="Comma 2 8 14 2 3" xfId="15023" xr:uid="{00000000-0005-0000-0000-0000B13A0000}"/>
    <cellStyle name="Comma 2 8 14 2 3 2" xfId="15024" xr:uid="{00000000-0005-0000-0000-0000B23A0000}"/>
    <cellStyle name="Comma 2 8 14 2 4" xfId="15025" xr:uid="{00000000-0005-0000-0000-0000B33A0000}"/>
    <cellStyle name="Comma 2 8 14 2 5" xfId="15026" xr:uid="{00000000-0005-0000-0000-0000B43A0000}"/>
    <cellStyle name="Comma 2 8 14 3" xfId="15027" xr:uid="{00000000-0005-0000-0000-0000B53A0000}"/>
    <cellStyle name="Comma 2 8 15" xfId="15028" xr:uid="{00000000-0005-0000-0000-0000B63A0000}"/>
    <cellStyle name="Comma 2 8 15 2" xfId="15029" xr:uid="{00000000-0005-0000-0000-0000B73A0000}"/>
    <cellStyle name="Comma 2 8 15 2 2" xfId="15030" xr:uid="{00000000-0005-0000-0000-0000B83A0000}"/>
    <cellStyle name="Comma 2 8 15 2 2 2" xfId="15031" xr:uid="{00000000-0005-0000-0000-0000B93A0000}"/>
    <cellStyle name="Comma 2 8 15 2 3" xfId="15032" xr:uid="{00000000-0005-0000-0000-0000BA3A0000}"/>
    <cellStyle name="Comma 2 8 15 2 4" xfId="15033" xr:uid="{00000000-0005-0000-0000-0000BB3A0000}"/>
    <cellStyle name="Comma 2 8 15 3" xfId="15034" xr:uid="{00000000-0005-0000-0000-0000BC3A0000}"/>
    <cellStyle name="Comma 2 8 15 3 2" xfId="15035" xr:uid="{00000000-0005-0000-0000-0000BD3A0000}"/>
    <cellStyle name="Comma 2 8 15 4" xfId="15036" xr:uid="{00000000-0005-0000-0000-0000BE3A0000}"/>
    <cellStyle name="Comma 2 8 15 5" xfId="15037" xr:uid="{00000000-0005-0000-0000-0000BF3A0000}"/>
    <cellStyle name="Comma 2 8 16" xfId="15038" xr:uid="{00000000-0005-0000-0000-0000C03A0000}"/>
    <cellStyle name="Comma 2 8 16 2" xfId="15039" xr:uid="{00000000-0005-0000-0000-0000C13A0000}"/>
    <cellStyle name="Comma 2 8 16 2 2" xfId="15040" xr:uid="{00000000-0005-0000-0000-0000C23A0000}"/>
    <cellStyle name="Comma 2 8 16 3" xfId="15041" xr:uid="{00000000-0005-0000-0000-0000C33A0000}"/>
    <cellStyle name="Comma 2 8 17" xfId="15042" xr:uid="{00000000-0005-0000-0000-0000C43A0000}"/>
    <cellStyle name="Comma 2 8 17 2" xfId="15043" xr:uid="{00000000-0005-0000-0000-0000C53A0000}"/>
    <cellStyle name="Comma 2 8 17 2 2" xfId="15044" xr:uid="{00000000-0005-0000-0000-0000C63A0000}"/>
    <cellStyle name="Comma 2 8 17 3" xfId="15045" xr:uid="{00000000-0005-0000-0000-0000C73A0000}"/>
    <cellStyle name="Comma 2 8 18" xfId="15046" xr:uid="{00000000-0005-0000-0000-0000C83A0000}"/>
    <cellStyle name="Comma 2 8 18 2" xfId="15047" xr:uid="{00000000-0005-0000-0000-0000C93A0000}"/>
    <cellStyle name="Comma 2 8 19" xfId="15048" xr:uid="{00000000-0005-0000-0000-0000CA3A0000}"/>
    <cellStyle name="Comma 2 8 2" xfId="15049" xr:uid="{00000000-0005-0000-0000-0000CB3A0000}"/>
    <cellStyle name="Comma 2 8 2 10" xfId="15050" xr:uid="{00000000-0005-0000-0000-0000CC3A0000}"/>
    <cellStyle name="Comma 2 8 2 2" xfId="15051" xr:uid="{00000000-0005-0000-0000-0000CD3A0000}"/>
    <cellStyle name="Comma 2 8 2 2 2" xfId="15052" xr:uid="{00000000-0005-0000-0000-0000CE3A0000}"/>
    <cellStyle name="Comma 2 8 2 2 2 2" xfId="15053" xr:uid="{00000000-0005-0000-0000-0000CF3A0000}"/>
    <cellStyle name="Comma 2 8 2 2 2 2 2" xfId="15054" xr:uid="{00000000-0005-0000-0000-0000D03A0000}"/>
    <cellStyle name="Comma 2 8 2 2 2 3" xfId="15055" xr:uid="{00000000-0005-0000-0000-0000D13A0000}"/>
    <cellStyle name="Comma 2 8 2 2 2 4" xfId="15056" xr:uid="{00000000-0005-0000-0000-0000D23A0000}"/>
    <cellStyle name="Comma 2 8 2 2 3" xfId="15057" xr:uid="{00000000-0005-0000-0000-0000D33A0000}"/>
    <cellStyle name="Comma 2 8 2 2 3 2" xfId="15058" xr:uid="{00000000-0005-0000-0000-0000D43A0000}"/>
    <cellStyle name="Comma 2 8 2 2 4" xfId="15059" xr:uid="{00000000-0005-0000-0000-0000D53A0000}"/>
    <cellStyle name="Comma 2 8 2 2 5" xfId="15060" xr:uid="{00000000-0005-0000-0000-0000D63A0000}"/>
    <cellStyle name="Comma 2 8 2 3" xfId="15061" xr:uid="{00000000-0005-0000-0000-0000D73A0000}"/>
    <cellStyle name="Comma 2 8 2 4" xfId="15062" xr:uid="{00000000-0005-0000-0000-0000D83A0000}"/>
    <cellStyle name="Comma 2 8 2 5" xfId="15063" xr:uid="{00000000-0005-0000-0000-0000D93A0000}"/>
    <cellStyle name="Comma 2 8 2 6" xfId="15064" xr:uid="{00000000-0005-0000-0000-0000DA3A0000}"/>
    <cellStyle name="Comma 2 8 2 6 2" xfId="15065" xr:uid="{00000000-0005-0000-0000-0000DB3A0000}"/>
    <cellStyle name="Comma 2 8 2 6 2 2" xfId="15066" xr:uid="{00000000-0005-0000-0000-0000DC3A0000}"/>
    <cellStyle name="Comma 2 8 2 6 3" xfId="15067" xr:uid="{00000000-0005-0000-0000-0000DD3A0000}"/>
    <cellStyle name="Comma 2 8 2 7" xfId="15068" xr:uid="{00000000-0005-0000-0000-0000DE3A0000}"/>
    <cellStyle name="Comma 2 8 2 7 2" xfId="15069" xr:uid="{00000000-0005-0000-0000-0000DF3A0000}"/>
    <cellStyle name="Comma 2 8 2 7 2 2" xfId="15070" xr:uid="{00000000-0005-0000-0000-0000E03A0000}"/>
    <cellStyle name="Comma 2 8 2 7 3" xfId="15071" xr:uid="{00000000-0005-0000-0000-0000E13A0000}"/>
    <cellStyle name="Comma 2 8 2 8" xfId="15072" xr:uid="{00000000-0005-0000-0000-0000E23A0000}"/>
    <cellStyle name="Comma 2 8 2 8 2" xfId="15073" xr:uid="{00000000-0005-0000-0000-0000E33A0000}"/>
    <cellStyle name="Comma 2 8 2 9" xfId="15074" xr:uid="{00000000-0005-0000-0000-0000E43A0000}"/>
    <cellStyle name="Comma 2 8 20" xfId="15075" xr:uid="{00000000-0005-0000-0000-0000E53A0000}"/>
    <cellStyle name="Comma 2 8 3" xfId="15076" xr:uid="{00000000-0005-0000-0000-0000E63A0000}"/>
    <cellStyle name="Comma 2 8 3 10" xfId="15077" xr:uid="{00000000-0005-0000-0000-0000E73A0000}"/>
    <cellStyle name="Comma 2 8 3 2" xfId="15078" xr:uid="{00000000-0005-0000-0000-0000E83A0000}"/>
    <cellStyle name="Comma 2 8 3 2 2" xfId="15079" xr:uid="{00000000-0005-0000-0000-0000E93A0000}"/>
    <cellStyle name="Comma 2 8 3 2 2 2" xfId="15080" xr:uid="{00000000-0005-0000-0000-0000EA3A0000}"/>
    <cellStyle name="Comma 2 8 3 2 2 2 2" xfId="15081" xr:uid="{00000000-0005-0000-0000-0000EB3A0000}"/>
    <cellStyle name="Comma 2 8 3 2 2 3" xfId="15082" xr:uid="{00000000-0005-0000-0000-0000EC3A0000}"/>
    <cellStyle name="Comma 2 8 3 2 2 4" xfId="15083" xr:uid="{00000000-0005-0000-0000-0000ED3A0000}"/>
    <cellStyle name="Comma 2 8 3 2 3" xfId="15084" xr:uid="{00000000-0005-0000-0000-0000EE3A0000}"/>
    <cellStyle name="Comma 2 8 3 2 3 2" xfId="15085" xr:uid="{00000000-0005-0000-0000-0000EF3A0000}"/>
    <cellStyle name="Comma 2 8 3 2 4" xfId="15086" xr:uid="{00000000-0005-0000-0000-0000F03A0000}"/>
    <cellStyle name="Comma 2 8 3 2 5" xfId="15087" xr:uid="{00000000-0005-0000-0000-0000F13A0000}"/>
    <cellStyle name="Comma 2 8 3 3" xfId="15088" xr:uid="{00000000-0005-0000-0000-0000F23A0000}"/>
    <cellStyle name="Comma 2 8 3 4" xfId="15089" xr:uid="{00000000-0005-0000-0000-0000F33A0000}"/>
    <cellStyle name="Comma 2 8 3 5" xfId="15090" xr:uid="{00000000-0005-0000-0000-0000F43A0000}"/>
    <cellStyle name="Comma 2 8 3 6" xfId="15091" xr:uid="{00000000-0005-0000-0000-0000F53A0000}"/>
    <cellStyle name="Comma 2 8 3 6 2" xfId="15092" xr:uid="{00000000-0005-0000-0000-0000F63A0000}"/>
    <cellStyle name="Comma 2 8 3 6 2 2" xfId="15093" xr:uid="{00000000-0005-0000-0000-0000F73A0000}"/>
    <cellStyle name="Comma 2 8 3 6 3" xfId="15094" xr:uid="{00000000-0005-0000-0000-0000F83A0000}"/>
    <cellStyle name="Comma 2 8 3 7" xfId="15095" xr:uid="{00000000-0005-0000-0000-0000F93A0000}"/>
    <cellStyle name="Comma 2 8 3 7 2" xfId="15096" xr:uid="{00000000-0005-0000-0000-0000FA3A0000}"/>
    <cellStyle name="Comma 2 8 3 7 2 2" xfId="15097" xr:uid="{00000000-0005-0000-0000-0000FB3A0000}"/>
    <cellStyle name="Comma 2 8 3 7 3" xfId="15098" xr:uid="{00000000-0005-0000-0000-0000FC3A0000}"/>
    <cellStyle name="Comma 2 8 3 8" xfId="15099" xr:uid="{00000000-0005-0000-0000-0000FD3A0000}"/>
    <cellStyle name="Comma 2 8 3 8 2" xfId="15100" xr:uid="{00000000-0005-0000-0000-0000FE3A0000}"/>
    <cellStyle name="Comma 2 8 3 9" xfId="15101" xr:uid="{00000000-0005-0000-0000-0000FF3A0000}"/>
    <cellStyle name="Comma 2 8 4" xfId="15102" xr:uid="{00000000-0005-0000-0000-0000003B0000}"/>
    <cellStyle name="Comma 2 8 4 10" xfId="15103" xr:uid="{00000000-0005-0000-0000-0000013B0000}"/>
    <cellStyle name="Comma 2 8 4 2" xfId="15104" xr:uid="{00000000-0005-0000-0000-0000023B0000}"/>
    <cellStyle name="Comma 2 8 4 2 2" xfId="15105" xr:uid="{00000000-0005-0000-0000-0000033B0000}"/>
    <cellStyle name="Comma 2 8 4 2 2 2" xfId="15106" xr:uid="{00000000-0005-0000-0000-0000043B0000}"/>
    <cellStyle name="Comma 2 8 4 2 2 2 2" xfId="15107" xr:uid="{00000000-0005-0000-0000-0000053B0000}"/>
    <cellStyle name="Comma 2 8 4 2 2 3" xfId="15108" xr:uid="{00000000-0005-0000-0000-0000063B0000}"/>
    <cellStyle name="Comma 2 8 4 2 2 4" xfId="15109" xr:uid="{00000000-0005-0000-0000-0000073B0000}"/>
    <cellStyle name="Comma 2 8 4 2 3" xfId="15110" xr:uid="{00000000-0005-0000-0000-0000083B0000}"/>
    <cellStyle name="Comma 2 8 4 2 3 2" xfId="15111" xr:uid="{00000000-0005-0000-0000-0000093B0000}"/>
    <cellStyle name="Comma 2 8 4 2 4" xfId="15112" xr:uid="{00000000-0005-0000-0000-00000A3B0000}"/>
    <cellStyle name="Comma 2 8 4 2 5" xfId="15113" xr:uid="{00000000-0005-0000-0000-00000B3B0000}"/>
    <cellStyle name="Comma 2 8 4 3" xfId="15114" xr:uid="{00000000-0005-0000-0000-00000C3B0000}"/>
    <cellStyle name="Comma 2 8 4 4" xfId="15115" xr:uid="{00000000-0005-0000-0000-00000D3B0000}"/>
    <cellStyle name="Comma 2 8 4 5" xfId="15116" xr:uid="{00000000-0005-0000-0000-00000E3B0000}"/>
    <cellStyle name="Comma 2 8 4 6" xfId="15117" xr:uid="{00000000-0005-0000-0000-00000F3B0000}"/>
    <cellStyle name="Comma 2 8 4 6 2" xfId="15118" xr:uid="{00000000-0005-0000-0000-0000103B0000}"/>
    <cellStyle name="Comma 2 8 4 6 2 2" xfId="15119" xr:uid="{00000000-0005-0000-0000-0000113B0000}"/>
    <cellStyle name="Comma 2 8 4 6 3" xfId="15120" xr:uid="{00000000-0005-0000-0000-0000123B0000}"/>
    <cellStyle name="Comma 2 8 4 7" xfId="15121" xr:uid="{00000000-0005-0000-0000-0000133B0000}"/>
    <cellStyle name="Comma 2 8 4 7 2" xfId="15122" xr:uid="{00000000-0005-0000-0000-0000143B0000}"/>
    <cellStyle name="Comma 2 8 4 7 2 2" xfId="15123" xr:uid="{00000000-0005-0000-0000-0000153B0000}"/>
    <cellStyle name="Comma 2 8 4 7 3" xfId="15124" xr:uid="{00000000-0005-0000-0000-0000163B0000}"/>
    <cellStyle name="Comma 2 8 4 8" xfId="15125" xr:uid="{00000000-0005-0000-0000-0000173B0000}"/>
    <cellStyle name="Comma 2 8 4 8 2" xfId="15126" xr:uid="{00000000-0005-0000-0000-0000183B0000}"/>
    <cellStyle name="Comma 2 8 4 9" xfId="15127" xr:uid="{00000000-0005-0000-0000-0000193B0000}"/>
    <cellStyle name="Comma 2 8 5" xfId="15128" xr:uid="{00000000-0005-0000-0000-00001A3B0000}"/>
    <cellStyle name="Comma 2 8 5 10" xfId="15129" xr:uid="{00000000-0005-0000-0000-00001B3B0000}"/>
    <cellStyle name="Comma 2 8 5 2" xfId="15130" xr:uid="{00000000-0005-0000-0000-00001C3B0000}"/>
    <cellStyle name="Comma 2 8 5 2 2" xfId="15131" xr:uid="{00000000-0005-0000-0000-00001D3B0000}"/>
    <cellStyle name="Comma 2 8 5 2 2 2" xfId="15132" xr:uid="{00000000-0005-0000-0000-00001E3B0000}"/>
    <cellStyle name="Comma 2 8 5 2 2 2 2" xfId="15133" xr:uid="{00000000-0005-0000-0000-00001F3B0000}"/>
    <cellStyle name="Comma 2 8 5 2 2 3" xfId="15134" xr:uid="{00000000-0005-0000-0000-0000203B0000}"/>
    <cellStyle name="Comma 2 8 5 2 2 4" xfId="15135" xr:uid="{00000000-0005-0000-0000-0000213B0000}"/>
    <cellStyle name="Comma 2 8 5 2 3" xfId="15136" xr:uid="{00000000-0005-0000-0000-0000223B0000}"/>
    <cellStyle name="Comma 2 8 5 2 3 2" xfId="15137" xr:uid="{00000000-0005-0000-0000-0000233B0000}"/>
    <cellStyle name="Comma 2 8 5 2 4" xfId="15138" xr:uid="{00000000-0005-0000-0000-0000243B0000}"/>
    <cellStyle name="Comma 2 8 5 2 5" xfId="15139" xr:uid="{00000000-0005-0000-0000-0000253B0000}"/>
    <cellStyle name="Comma 2 8 5 3" xfId="15140" xr:uid="{00000000-0005-0000-0000-0000263B0000}"/>
    <cellStyle name="Comma 2 8 5 4" xfId="15141" xr:uid="{00000000-0005-0000-0000-0000273B0000}"/>
    <cellStyle name="Comma 2 8 5 5" xfId="15142" xr:uid="{00000000-0005-0000-0000-0000283B0000}"/>
    <cellStyle name="Comma 2 8 5 6" xfId="15143" xr:uid="{00000000-0005-0000-0000-0000293B0000}"/>
    <cellStyle name="Comma 2 8 5 6 2" xfId="15144" xr:uid="{00000000-0005-0000-0000-00002A3B0000}"/>
    <cellStyle name="Comma 2 8 5 6 2 2" xfId="15145" xr:uid="{00000000-0005-0000-0000-00002B3B0000}"/>
    <cellStyle name="Comma 2 8 5 6 3" xfId="15146" xr:uid="{00000000-0005-0000-0000-00002C3B0000}"/>
    <cellStyle name="Comma 2 8 5 7" xfId="15147" xr:uid="{00000000-0005-0000-0000-00002D3B0000}"/>
    <cellStyle name="Comma 2 8 5 7 2" xfId="15148" xr:uid="{00000000-0005-0000-0000-00002E3B0000}"/>
    <cellStyle name="Comma 2 8 5 7 2 2" xfId="15149" xr:uid="{00000000-0005-0000-0000-00002F3B0000}"/>
    <cellStyle name="Comma 2 8 5 7 3" xfId="15150" xr:uid="{00000000-0005-0000-0000-0000303B0000}"/>
    <cellStyle name="Comma 2 8 5 8" xfId="15151" xr:uid="{00000000-0005-0000-0000-0000313B0000}"/>
    <cellStyle name="Comma 2 8 5 8 2" xfId="15152" xr:uid="{00000000-0005-0000-0000-0000323B0000}"/>
    <cellStyle name="Comma 2 8 5 9" xfId="15153" xr:uid="{00000000-0005-0000-0000-0000333B0000}"/>
    <cellStyle name="Comma 2 8 6" xfId="15154" xr:uid="{00000000-0005-0000-0000-0000343B0000}"/>
    <cellStyle name="Comma 2 8 6 10" xfId="15155" xr:uid="{00000000-0005-0000-0000-0000353B0000}"/>
    <cellStyle name="Comma 2 8 6 2" xfId="15156" xr:uid="{00000000-0005-0000-0000-0000363B0000}"/>
    <cellStyle name="Comma 2 8 6 2 2" xfId="15157" xr:uid="{00000000-0005-0000-0000-0000373B0000}"/>
    <cellStyle name="Comma 2 8 6 2 2 2" xfId="15158" xr:uid="{00000000-0005-0000-0000-0000383B0000}"/>
    <cellStyle name="Comma 2 8 6 2 2 2 2" xfId="15159" xr:uid="{00000000-0005-0000-0000-0000393B0000}"/>
    <cellStyle name="Comma 2 8 6 2 2 3" xfId="15160" xr:uid="{00000000-0005-0000-0000-00003A3B0000}"/>
    <cellStyle name="Comma 2 8 6 2 2 4" xfId="15161" xr:uid="{00000000-0005-0000-0000-00003B3B0000}"/>
    <cellStyle name="Comma 2 8 6 2 3" xfId="15162" xr:uid="{00000000-0005-0000-0000-00003C3B0000}"/>
    <cellStyle name="Comma 2 8 6 2 3 2" xfId="15163" xr:uid="{00000000-0005-0000-0000-00003D3B0000}"/>
    <cellStyle name="Comma 2 8 6 2 4" xfId="15164" xr:uid="{00000000-0005-0000-0000-00003E3B0000}"/>
    <cellStyle name="Comma 2 8 6 2 5" xfId="15165" xr:uid="{00000000-0005-0000-0000-00003F3B0000}"/>
    <cellStyle name="Comma 2 8 6 3" xfId="15166" xr:uid="{00000000-0005-0000-0000-0000403B0000}"/>
    <cellStyle name="Comma 2 8 6 4" xfId="15167" xr:uid="{00000000-0005-0000-0000-0000413B0000}"/>
    <cellStyle name="Comma 2 8 6 5" xfId="15168" xr:uid="{00000000-0005-0000-0000-0000423B0000}"/>
    <cellStyle name="Comma 2 8 6 6" xfId="15169" xr:uid="{00000000-0005-0000-0000-0000433B0000}"/>
    <cellStyle name="Comma 2 8 6 6 2" xfId="15170" xr:uid="{00000000-0005-0000-0000-0000443B0000}"/>
    <cellStyle name="Comma 2 8 6 6 2 2" xfId="15171" xr:uid="{00000000-0005-0000-0000-0000453B0000}"/>
    <cellStyle name="Comma 2 8 6 6 3" xfId="15172" xr:uid="{00000000-0005-0000-0000-0000463B0000}"/>
    <cellStyle name="Comma 2 8 6 7" xfId="15173" xr:uid="{00000000-0005-0000-0000-0000473B0000}"/>
    <cellStyle name="Comma 2 8 6 7 2" xfId="15174" xr:uid="{00000000-0005-0000-0000-0000483B0000}"/>
    <cellStyle name="Comma 2 8 6 7 2 2" xfId="15175" xr:uid="{00000000-0005-0000-0000-0000493B0000}"/>
    <cellStyle name="Comma 2 8 6 7 3" xfId="15176" xr:uid="{00000000-0005-0000-0000-00004A3B0000}"/>
    <cellStyle name="Comma 2 8 6 8" xfId="15177" xr:uid="{00000000-0005-0000-0000-00004B3B0000}"/>
    <cellStyle name="Comma 2 8 6 8 2" xfId="15178" xr:uid="{00000000-0005-0000-0000-00004C3B0000}"/>
    <cellStyle name="Comma 2 8 6 9" xfId="15179" xr:uid="{00000000-0005-0000-0000-00004D3B0000}"/>
    <cellStyle name="Comma 2 8 7" xfId="15180" xr:uid="{00000000-0005-0000-0000-00004E3B0000}"/>
    <cellStyle name="Comma 2 8 7 10" xfId="15181" xr:uid="{00000000-0005-0000-0000-00004F3B0000}"/>
    <cellStyle name="Comma 2 8 7 2" xfId="15182" xr:uid="{00000000-0005-0000-0000-0000503B0000}"/>
    <cellStyle name="Comma 2 8 7 2 2" xfId="15183" xr:uid="{00000000-0005-0000-0000-0000513B0000}"/>
    <cellStyle name="Comma 2 8 7 2 2 2" xfId="15184" xr:uid="{00000000-0005-0000-0000-0000523B0000}"/>
    <cellStyle name="Comma 2 8 7 2 2 2 2" xfId="15185" xr:uid="{00000000-0005-0000-0000-0000533B0000}"/>
    <cellStyle name="Comma 2 8 7 2 2 3" xfId="15186" xr:uid="{00000000-0005-0000-0000-0000543B0000}"/>
    <cellStyle name="Comma 2 8 7 2 2 4" xfId="15187" xr:uid="{00000000-0005-0000-0000-0000553B0000}"/>
    <cellStyle name="Comma 2 8 7 2 3" xfId="15188" xr:uid="{00000000-0005-0000-0000-0000563B0000}"/>
    <cellStyle name="Comma 2 8 7 2 3 2" xfId="15189" xr:uid="{00000000-0005-0000-0000-0000573B0000}"/>
    <cellStyle name="Comma 2 8 7 2 4" xfId="15190" xr:uid="{00000000-0005-0000-0000-0000583B0000}"/>
    <cellStyle name="Comma 2 8 7 2 5" xfId="15191" xr:uid="{00000000-0005-0000-0000-0000593B0000}"/>
    <cellStyle name="Comma 2 8 7 3" xfId="15192" xr:uid="{00000000-0005-0000-0000-00005A3B0000}"/>
    <cellStyle name="Comma 2 8 7 4" xfId="15193" xr:uid="{00000000-0005-0000-0000-00005B3B0000}"/>
    <cellStyle name="Comma 2 8 7 5" xfId="15194" xr:uid="{00000000-0005-0000-0000-00005C3B0000}"/>
    <cellStyle name="Comma 2 8 7 6" xfId="15195" xr:uid="{00000000-0005-0000-0000-00005D3B0000}"/>
    <cellStyle name="Comma 2 8 7 6 2" xfId="15196" xr:uid="{00000000-0005-0000-0000-00005E3B0000}"/>
    <cellStyle name="Comma 2 8 7 6 2 2" xfId="15197" xr:uid="{00000000-0005-0000-0000-00005F3B0000}"/>
    <cellStyle name="Comma 2 8 7 6 3" xfId="15198" xr:uid="{00000000-0005-0000-0000-0000603B0000}"/>
    <cellStyle name="Comma 2 8 7 7" xfId="15199" xr:uid="{00000000-0005-0000-0000-0000613B0000}"/>
    <cellStyle name="Comma 2 8 7 7 2" xfId="15200" xr:uid="{00000000-0005-0000-0000-0000623B0000}"/>
    <cellStyle name="Comma 2 8 7 7 2 2" xfId="15201" xr:uid="{00000000-0005-0000-0000-0000633B0000}"/>
    <cellStyle name="Comma 2 8 7 7 3" xfId="15202" xr:uid="{00000000-0005-0000-0000-0000643B0000}"/>
    <cellStyle name="Comma 2 8 7 8" xfId="15203" xr:uid="{00000000-0005-0000-0000-0000653B0000}"/>
    <cellStyle name="Comma 2 8 7 8 2" xfId="15204" xr:uid="{00000000-0005-0000-0000-0000663B0000}"/>
    <cellStyle name="Comma 2 8 7 9" xfId="15205" xr:uid="{00000000-0005-0000-0000-0000673B0000}"/>
    <cellStyle name="Comma 2 8 8" xfId="15206" xr:uid="{00000000-0005-0000-0000-0000683B0000}"/>
    <cellStyle name="Comma 2 8 8 10" xfId="15207" xr:uid="{00000000-0005-0000-0000-0000693B0000}"/>
    <cellStyle name="Comma 2 8 8 2" xfId="15208" xr:uid="{00000000-0005-0000-0000-00006A3B0000}"/>
    <cellStyle name="Comma 2 8 8 2 2" xfId="15209" xr:uid="{00000000-0005-0000-0000-00006B3B0000}"/>
    <cellStyle name="Comma 2 8 8 2 2 2" xfId="15210" xr:uid="{00000000-0005-0000-0000-00006C3B0000}"/>
    <cellStyle name="Comma 2 8 8 2 2 2 2" xfId="15211" xr:uid="{00000000-0005-0000-0000-00006D3B0000}"/>
    <cellStyle name="Comma 2 8 8 2 2 3" xfId="15212" xr:uid="{00000000-0005-0000-0000-00006E3B0000}"/>
    <cellStyle name="Comma 2 8 8 2 2 4" xfId="15213" xr:uid="{00000000-0005-0000-0000-00006F3B0000}"/>
    <cellStyle name="Comma 2 8 8 2 3" xfId="15214" xr:uid="{00000000-0005-0000-0000-0000703B0000}"/>
    <cellStyle name="Comma 2 8 8 2 3 2" xfId="15215" xr:uid="{00000000-0005-0000-0000-0000713B0000}"/>
    <cellStyle name="Comma 2 8 8 2 4" xfId="15216" xr:uid="{00000000-0005-0000-0000-0000723B0000}"/>
    <cellStyle name="Comma 2 8 8 2 5" xfId="15217" xr:uid="{00000000-0005-0000-0000-0000733B0000}"/>
    <cellStyle name="Comma 2 8 8 3" xfId="15218" xr:uid="{00000000-0005-0000-0000-0000743B0000}"/>
    <cellStyle name="Comma 2 8 8 4" xfId="15219" xr:uid="{00000000-0005-0000-0000-0000753B0000}"/>
    <cellStyle name="Comma 2 8 8 5" xfId="15220" xr:uid="{00000000-0005-0000-0000-0000763B0000}"/>
    <cellStyle name="Comma 2 8 8 6" xfId="15221" xr:uid="{00000000-0005-0000-0000-0000773B0000}"/>
    <cellStyle name="Comma 2 8 8 6 2" xfId="15222" xr:uid="{00000000-0005-0000-0000-0000783B0000}"/>
    <cellStyle name="Comma 2 8 8 6 2 2" xfId="15223" xr:uid="{00000000-0005-0000-0000-0000793B0000}"/>
    <cellStyle name="Comma 2 8 8 6 3" xfId="15224" xr:uid="{00000000-0005-0000-0000-00007A3B0000}"/>
    <cellStyle name="Comma 2 8 8 7" xfId="15225" xr:uid="{00000000-0005-0000-0000-00007B3B0000}"/>
    <cellStyle name="Comma 2 8 8 7 2" xfId="15226" xr:uid="{00000000-0005-0000-0000-00007C3B0000}"/>
    <cellStyle name="Comma 2 8 8 7 2 2" xfId="15227" xr:uid="{00000000-0005-0000-0000-00007D3B0000}"/>
    <cellStyle name="Comma 2 8 8 7 3" xfId="15228" xr:uid="{00000000-0005-0000-0000-00007E3B0000}"/>
    <cellStyle name="Comma 2 8 8 8" xfId="15229" xr:uid="{00000000-0005-0000-0000-00007F3B0000}"/>
    <cellStyle name="Comma 2 8 8 8 2" xfId="15230" xr:uid="{00000000-0005-0000-0000-0000803B0000}"/>
    <cellStyle name="Comma 2 8 8 9" xfId="15231" xr:uid="{00000000-0005-0000-0000-0000813B0000}"/>
    <cellStyle name="Comma 2 8 9" xfId="15232" xr:uid="{00000000-0005-0000-0000-0000823B0000}"/>
    <cellStyle name="Comma 2 8 9 10" xfId="15233" xr:uid="{00000000-0005-0000-0000-0000833B0000}"/>
    <cellStyle name="Comma 2 8 9 2" xfId="15234" xr:uid="{00000000-0005-0000-0000-0000843B0000}"/>
    <cellStyle name="Comma 2 8 9 2 2" xfId="15235" xr:uid="{00000000-0005-0000-0000-0000853B0000}"/>
    <cellStyle name="Comma 2 8 9 2 2 2" xfId="15236" xr:uid="{00000000-0005-0000-0000-0000863B0000}"/>
    <cellStyle name="Comma 2 8 9 2 2 2 2" xfId="15237" xr:uid="{00000000-0005-0000-0000-0000873B0000}"/>
    <cellStyle name="Comma 2 8 9 2 2 3" xfId="15238" xr:uid="{00000000-0005-0000-0000-0000883B0000}"/>
    <cellStyle name="Comma 2 8 9 2 2 4" xfId="15239" xr:uid="{00000000-0005-0000-0000-0000893B0000}"/>
    <cellStyle name="Comma 2 8 9 2 3" xfId="15240" xr:uid="{00000000-0005-0000-0000-00008A3B0000}"/>
    <cellStyle name="Comma 2 8 9 2 3 2" xfId="15241" xr:uid="{00000000-0005-0000-0000-00008B3B0000}"/>
    <cellStyle name="Comma 2 8 9 2 4" xfId="15242" xr:uid="{00000000-0005-0000-0000-00008C3B0000}"/>
    <cellStyle name="Comma 2 8 9 2 5" xfId="15243" xr:uid="{00000000-0005-0000-0000-00008D3B0000}"/>
    <cellStyle name="Comma 2 8 9 3" xfId="15244" xr:uid="{00000000-0005-0000-0000-00008E3B0000}"/>
    <cellStyle name="Comma 2 8 9 4" xfId="15245" xr:uid="{00000000-0005-0000-0000-00008F3B0000}"/>
    <cellStyle name="Comma 2 8 9 5" xfId="15246" xr:uid="{00000000-0005-0000-0000-0000903B0000}"/>
    <cellStyle name="Comma 2 8 9 6" xfId="15247" xr:uid="{00000000-0005-0000-0000-0000913B0000}"/>
    <cellStyle name="Comma 2 8 9 6 2" xfId="15248" xr:uid="{00000000-0005-0000-0000-0000923B0000}"/>
    <cellStyle name="Comma 2 8 9 6 2 2" xfId="15249" xr:uid="{00000000-0005-0000-0000-0000933B0000}"/>
    <cellStyle name="Comma 2 8 9 6 3" xfId="15250" xr:uid="{00000000-0005-0000-0000-0000943B0000}"/>
    <cellStyle name="Comma 2 8 9 7" xfId="15251" xr:uid="{00000000-0005-0000-0000-0000953B0000}"/>
    <cellStyle name="Comma 2 8 9 7 2" xfId="15252" xr:uid="{00000000-0005-0000-0000-0000963B0000}"/>
    <cellStyle name="Comma 2 8 9 7 2 2" xfId="15253" xr:uid="{00000000-0005-0000-0000-0000973B0000}"/>
    <cellStyle name="Comma 2 8 9 7 3" xfId="15254" xr:uid="{00000000-0005-0000-0000-0000983B0000}"/>
    <cellStyle name="Comma 2 8 9 8" xfId="15255" xr:uid="{00000000-0005-0000-0000-0000993B0000}"/>
    <cellStyle name="Comma 2 8 9 8 2" xfId="15256" xr:uid="{00000000-0005-0000-0000-00009A3B0000}"/>
    <cellStyle name="Comma 2 8 9 9" xfId="15257" xr:uid="{00000000-0005-0000-0000-00009B3B0000}"/>
    <cellStyle name="Comma 2 9" xfId="15258" xr:uid="{00000000-0005-0000-0000-00009C3B0000}"/>
    <cellStyle name="Comma 2 9 2" xfId="15259" xr:uid="{00000000-0005-0000-0000-00009D3B0000}"/>
    <cellStyle name="Comma 2 9 3" xfId="15260" xr:uid="{00000000-0005-0000-0000-00009E3B0000}"/>
    <cellStyle name="Comma 3" xfId="15261" xr:uid="{00000000-0005-0000-0000-00009F3B0000}"/>
    <cellStyle name="Comma 3 10" xfId="15262" xr:uid="{00000000-0005-0000-0000-0000A03B0000}"/>
    <cellStyle name="Comma 3 11" xfId="15263" xr:uid="{00000000-0005-0000-0000-0000A13B0000}"/>
    <cellStyle name="Comma 3 12" xfId="15264" xr:uid="{00000000-0005-0000-0000-0000A23B0000}"/>
    <cellStyle name="Comma 3 13" xfId="15265" xr:uid="{00000000-0005-0000-0000-0000A33B0000}"/>
    <cellStyle name="Comma 3 14" xfId="15266" xr:uid="{00000000-0005-0000-0000-0000A43B0000}"/>
    <cellStyle name="Comma 3 14 2" xfId="15267" xr:uid="{00000000-0005-0000-0000-0000A53B0000}"/>
    <cellStyle name="Comma 3 14 2 2" xfId="15268" xr:uid="{00000000-0005-0000-0000-0000A63B0000}"/>
    <cellStyle name="Comma 3 14 2 2 2" xfId="15269" xr:uid="{00000000-0005-0000-0000-0000A73B0000}"/>
    <cellStyle name="Comma 3 14 2 2 2 2" xfId="15270" xr:uid="{00000000-0005-0000-0000-0000A83B0000}"/>
    <cellStyle name="Comma 3 14 2 2 3" xfId="15271" xr:uid="{00000000-0005-0000-0000-0000A93B0000}"/>
    <cellStyle name="Comma 3 14 2 2 4" xfId="15272" xr:uid="{00000000-0005-0000-0000-0000AA3B0000}"/>
    <cellStyle name="Comma 3 14 2 3" xfId="15273" xr:uid="{00000000-0005-0000-0000-0000AB3B0000}"/>
    <cellStyle name="Comma 3 14 2 3 2" xfId="15274" xr:uid="{00000000-0005-0000-0000-0000AC3B0000}"/>
    <cellStyle name="Comma 3 14 2 4" xfId="15275" xr:uid="{00000000-0005-0000-0000-0000AD3B0000}"/>
    <cellStyle name="Comma 3 14 2 5" xfId="15276" xr:uid="{00000000-0005-0000-0000-0000AE3B0000}"/>
    <cellStyle name="Comma 3 14 3" xfId="15277" xr:uid="{00000000-0005-0000-0000-0000AF3B0000}"/>
    <cellStyle name="Comma 3 15" xfId="15278" xr:uid="{00000000-0005-0000-0000-0000B03B0000}"/>
    <cellStyle name="Comma 3 15 2" xfId="15279" xr:uid="{00000000-0005-0000-0000-0000B13B0000}"/>
    <cellStyle name="Comma 3 15 2 2" xfId="15280" xr:uid="{00000000-0005-0000-0000-0000B23B0000}"/>
    <cellStyle name="Comma 3 15 2 2 2" xfId="15281" xr:uid="{00000000-0005-0000-0000-0000B33B0000}"/>
    <cellStyle name="Comma 3 15 2 3" xfId="15282" xr:uid="{00000000-0005-0000-0000-0000B43B0000}"/>
    <cellStyle name="Comma 3 15 2 4" xfId="15283" xr:uid="{00000000-0005-0000-0000-0000B53B0000}"/>
    <cellStyle name="Comma 3 15 3" xfId="15284" xr:uid="{00000000-0005-0000-0000-0000B63B0000}"/>
    <cellStyle name="Comma 3 15 3 2" xfId="15285" xr:uid="{00000000-0005-0000-0000-0000B73B0000}"/>
    <cellStyle name="Comma 3 15 4" xfId="15286" xr:uid="{00000000-0005-0000-0000-0000B83B0000}"/>
    <cellStyle name="Comma 3 15 5" xfId="15287" xr:uid="{00000000-0005-0000-0000-0000B93B0000}"/>
    <cellStyle name="Comma 3 16" xfId="15288" xr:uid="{00000000-0005-0000-0000-0000BA3B0000}"/>
    <cellStyle name="Comma 3 16 2" xfId="15289" xr:uid="{00000000-0005-0000-0000-0000BB3B0000}"/>
    <cellStyle name="Comma 3 16 2 2" xfId="15290" xr:uid="{00000000-0005-0000-0000-0000BC3B0000}"/>
    <cellStyle name="Comma 3 16 3" xfId="15291" xr:uid="{00000000-0005-0000-0000-0000BD3B0000}"/>
    <cellStyle name="Comma 3 17" xfId="15292" xr:uid="{00000000-0005-0000-0000-0000BE3B0000}"/>
    <cellStyle name="Comma 3 17 2" xfId="15293" xr:uid="{00000000-0005-0000-0000-0000BF3B0000}"/>
    <cellStyle name="Comma 3 17 2 2" xfId="15294" xr:uid="{00000000-0005-0000-0000-0000C03B0000}"/>
    <cellStyle name="Comma 3 17 3" xfId="15295" xr:uid="{00000000-0005-0000-0000-0000C13B0000}"/>
    <cellStyle name="Comma 3 18" xfId="15296" xr:uid="{00000000-0005-0000-0000-0000C23B0000}"/>
    <cellStyle name="Comma 3 18 2" xfId="15297" xr:uid="{00000000-0005-0000-0000-0000C33B0000}"/>
    <cellStyle name="Comma 3 18 2 2" xfId="15298" xr:uid="{00000000-0005-0000-0000-0000C43B0000}"/>
    <cellStyle name="Comma 3 18 3" xfId="15299" xr:uid="{00000000-0005-0000-0000-0000C53B0000}"/>
    <cellStyle name="Comma 3 19" xfId="15300" xr:uid="{00000000-0005-0000-0000-0000C63B0000}"/>
    <cellStyle name="Comma 3 19 2" xfId="15301" xr:uid="{00000000-0005-0000-0000-0000C73B0000}"/>
    <cellStyle name="Comma 3 19 2 2" xfId="15302" xr:uid="{00000000-0005-0000-0000-0000C83B0000}"/>
    <cellStyle name="Comma 3 19 3" xfId="15303" xr:uid="{00000000-0005-0000-0000-0000C93B0000}"/>
    <cellStyle name="Comma 3 2" xfId="15304" xr:uid="{00000000-0005-0000-0000-0000CA3B0000}"/>
    <cellStyle name="Comma 3 2 2" xfId="15305" xr:uid="{00000000-0005-0000-0000-0000CB3B0000}"/>
    <cellStyle name="Comma 3 2 2 2" xfId="15306" xr:uid="{00000000-0005-0000-0000-0000CC3B0000}"/>
    <cellStyle name="Comma 3 2 3" xfId="15307" xr:uid="{00000000-0005-0000-0000-0000CD3B0000}"/>
    <cellStyle name="Comma 3 2 3 2" xfId="15308" xr:uid="{00000000-0005-0000-0000-0000CE3B0000}"/>
    <cellStyle name="Comma 3 2 3 2 2" xfId="15309" xr:uid="{00000000-0005-0000-0000-0000CF3B0000}"/>
    <cellStyle name="Comma 3 2 4" xfId="15310" xr:uid="{00000000-0005-0000-0000-0000D03B0000}"/>
    <cellStyle name="Comma 3 2 4 2" xfId="15311" xr:uid="{00000000-0005-0000-0000-0000D13B0000}"/>
    <cellStyle name="Comma 3 20" xfId="15312" xr:uid="{00000000-0005-0000-0000-0000D23B0000}"/>
    <cellStyle name="Comma 3 20 2" xfId="15313" xr:uid="{00000000-0005-0000-0000-0000D33B0000}"/>
    <cellStyle name="Comma 3 20 2 2" xfId="15314" xr:uid="{00000000-0005-0000-0000-0000D43B0000}"/>
    <cellStyle name="Comma 3 20 3" xfId="15315" xr:uid="{00000000-0005-0000-0000-0000D53B0000}"/>
    <cellStyle name="Comma 3 21" xfId="15316" xr:uid="{00000000-0005-0000-0000-0000D63B0000}"/>
    <cellStyle name="Comma 3 21 2" xfId="15317" xr:uid="{00000000-0005-0000-0000-0000D73B0000}"/>
    <cellStyle name="Comma 3 22" xfId="15318" xr:uid="{00000000-0005-0000-0000-0000D83B0000}"/>
    <cellStyle name="Comma 3 23" xfId="15319" xr:uid="{00000000-0005-0000-0000-0000D93B0000}"/>
    <cellStyle name="Comma 3 24" xfId="15320" xr:uid="{00000000-0005-0000-0000-0000DA3B0000}"/>
    <cellStyle name="Comma 3 3" xfId="15321" xr:uid="{00000000-0005-0000-0000-0000DB3B0000}"/>
    <cellStyle name="Comma 3 3 10" xfId="15322" xr:uid="{00000000-0005-0000-0000-0000DC3B0000}"/>
    <cellStyle name="Comma 3 3 11" xfId="15323" xr:uid="{00000000-0005-0000-0000-0000DD3B0000}"/>
    <cellStyle name="Comma 3 3 11 2" xfId="15324" xr:uid="{00000000-0005-0000-0000-0000DE3B0000}"/>
    <cellStyle name="Comma 3 3 11 2 2" xfId="15325" xr:uid="{00000000-0005-0000-0000-0000DF3B0000}"/>
    <cellStyle name="Comma 3 3 11 2 2 2" xfId="15326" xr:uid="{00000000-0005-0000-0000-0000E03B0000}"/>
    <cellStyle name="Comma 3 3 11 2 2 2 2" xfId="15327" xr:uid="{00000000-0005-0000-0000-0000E13B0000}"/>
    <cellStyle name="Comma 3 3 11 2 2 3" xfId="15328" xr:uid="{00000000-0005-0000-0000-0000E23B0000}"/>
    <cellStyle name="Comma 3 3 11 2 2 4" xfId="15329" xr:uid="{00000000-0005-0000-0000-0000E33B0000}"/>
    <cellStyle name="Comma 3 3 11 2 3" xfId="15330" xr:uid="{00000000-0005-0000-0000-0000E43B0000}"/>
    <cellStyle name="Comma 3 3 11 2 3 2" xfId="15331" xr:uid="{00000000-0005-0000-0000-0000E53B0000}"/>
    <cellStyle name="Comma 3 3 11 2 4" xfId="15332" xr:uid="{00000000-0005-0000-0000-0000E63B0000}"/>
    <cellStyle name="Comma 3 3 11 2 5" xfId="15333" xr:uid="{00000000-0005-0000-0000-0000E73B0000}"/>
    <cellStyle name="Comma 3 3 11 3" xfId="15334" xr:uid="{00000000-0005-0000-0000-0000E83B0000}"/>
    <cellStyle name="Comma 3 3 12" xfId="15335" xr:uid="{00000000-0005-0000-0000-0000E93B0000}"/>
    <cellStyle name="Comma 3 3 12 2" xfId="15336" xr:uid="{00000000-0005-0000-0000-0000EA3B0000}"/>
    <cellStyle name="Comma 3 3 12 2 2" xfId="15337" xr:uid="{00000000-0005-0000-0000-0000EB3B0000}"/>
    <cellStyle name="Comma 3 3 12 2 2 2" xfId="15338" xr:uid="{00000000-0005-0000-0000-0000EC3B0000}"/>
    <cellStyle name="Comma 3 3 12 2 3" xfId="15339" xr:uid="{00000000-0005-0000-0000-0000ED3B0000}"/>
    <cellStyle name="Comma 3 3 12 2 4" xfId="15340" xr:uid="{00000000-0005-0000-0000-0000EE3B0000}"/>
    <cellStyle name="Comma 3 3 12 3" xfId="15341" xr:uid="{00000000-0005-0000-0000-0000EF3B0000}"/>
    <cellStyle name="Comma 3 3 12 3 2" xfId="15342" xr:uid="{00000000-0005-0000-0000-0000F03B0000}"/>
    <cellStyle name="Comma 3 3 12 4" xfId="15343" xr:uid="{00000000-0005-0000-0000-0000F13B0000}"/>
    <cellStyle name="Comma 3 3 12 5" xfId="15344" xr:uid="{00000000-0005-0000-0000-0000F23B0000}"/>
    <cellStyle name="Comma 3 3 13" xfId="15345" xr:uid="{00000000-0005-0000-0000-0000F33B0000}"/>
    <cellStyle name="Comma 3 3 13 2" xfId="15346" xr:uid="{00000000-0005-0000-0000-0000F43B0000}"/>
    <cellStyle name="Comma 3 3 13 2 2" xfId="15347" xr:uid="{00000000-0005-0000-0000-0000F53B0000}"/>
    <cellStyle name="Comma 3 3 13 3" xfId="15348" xr:uid="{00000000-0005-0000-0000-0000F63B0000}"/>
    <cellStyle name="Comma 3 3 14" xfId="15349" xr:uid="{00000000-0005-0000-0000-0000F73B0000}"/>
    <cellStyle name="Comma 3 3 14 2" xfId="15350" xr:uid="{00000000-0005-0000-0000-0000F83B0000}"/>
    <cellStyle name="Comma 3 3 14 2 2" xfId="15351" xr:uid="{00000000-0005-0000-0000-0000F93B0000}"/>
    <cellStyle name="Comma 3 3 14 3" xfId="15352" xr:uid="{00000000-0005-0000-0000-0000FA3B0000}"/>
    <cellStyle name="Comma 3 3 15" xfId="15353" xr:uid="{00000000-0005-0000-0000-0000FB3B0000}"/>
    <cellStyle name="Comma 3 3 15 2" xfId="15354" xr:uid="{00000000-0005-0000-0000-0000FC3B0000}"/>
    <cellStyle name="Comma 3 3 15 2 2" xfId="15355" xr:uid="{00000000-0005-0000-0000-0000FD3B0000}"/>
    <cellStyle name="Comma 3 3 15 3" xfId="15356" xr:uid="{00000000-0005-0000-0000-0000FE3B0000}"/>
    <cellStyle name="Comma 3 3 16" xfId="15357" xr:uid="{00000000-0005-0000-0000-0000FF3B0000}"/>
    <cellStyle name="Comma 3 3 16 2" xfId="15358" xr:uid="{00000000-0005-0000-0000-0000003C0000}"/>
    <cellStyle name="Comma 3 3 16 2 2" xfId="15359" xr:uid="{00000000-0005-0000-0000-0000013C0000}"/>
    <cellStyle name="Comma 3 3 16 3" xfId="15360" xr:uid="{00000000-0005-0000-0000-0000023C0000}"/>
    <cellStyle name="Comma 3 3 17" xfId="15361" xr:uid="{00000000-0005-0000-0000-0000033C0000}"/>
    <cellStyle name="Comma 3 3 17 2" xfId="15362" xr:uid="{00000000-0005-0000-0000-0000043C0000}"/>
    <cellStyle name="Comma 3 3 17 2 2" xfId="15363" xr:uid="{00000000-0005-0000-0000-0000053C0000}"/>
    <cellStyle name="Comma 3 3 17 3" xfId="15364" xr:uid="{00000000-0005-0000-0000-0000063C0000}"/>
    <cellStyle name="Comma 3 3 18" xfId="15365" xr:uid="{00000000-0005-0000-0000-0000073C0000}"/>
    <cellStyle name="Comma 3 3 18 2" xfId="15366" xr:uid="{00000000-0005-0000-0000-0000083C0000}"/>
    <cellStyle name="Comma 3 3 19" xfId="15367" xr:uid="{00000000-0005-0000-0000-0000093C0000}"/>
    <cellStyle name="Comma 3 3 19 2" xfId="15368" xr:uid="{00000000-0005-0000-0000-00000A3C0000}"/>
    <cellStyle name="Comma 3 3 2" xfId="15369" xr:uid="{00000000-0005-0000-0000-00000B3C0000}"/>
    <cellStyle name="Comma 3 3 2 10" xfId="15370" xr:uid="{00000000-0005-0000-0000-00000C3C0000}"/>
    <cellStyle name="Comma 3 3 2 10 2" xfId="15371" xr:uid="{00000000-0005-0000-0000-00000D3C0000}"/>
    <cellStyle name="Comma 3 3 2 10 2 2" xfId="15372" xr:uid="{00000000-0005-0000-0000-00000E3C0000}"/>
    <cellStyle name="Comma 3 3 2 10 2 2 2" xfId="15373" xr:uid="{00000000-0005-0000-0000-00000F3C0000}"/>
    <cellStyle name="Comma 3 3 2 10 2 2 2 2" xfId="15374" xr:uid="{00000000-0005-0000-0000-0000103C0000}"/>
    <cellStyle name="Comma 3 3 2 10 2 2 3" xfId="15375" xr:uid="{00000000-0005-0000-0000-0000113C0000}"/>
    <cellStyle name="Comma 3 3 2 10 2 2 4" xfId="15376" xr:uid="{00000000-0005-0000-0000-0000123C0000}"/>
    <cellStyle name="Comma 3 3 2 10 2 3" xfId="15377" xr:uid="{00000000-0005-0000-0000-0000133C0000}"/>
    <cellStyle name="Comma 3 3 2 10 2 3 2" xfId="15378" xr:uid="{00000000-0005-0000-0000-0000143C0000}"/>
    <cellStyle name="Comma 3 3 2 10 2 4" xfId="15379" xr:uid="{00000000-0005-0000-0000-0000153C0000}"/>
    <cellStyle name="Comma 3 3 2 10 2 5" xfId="15380" xr:uid="{00000000-0005-0000-0000-0000163C0000}"/>
    <cellStyle name="Comma 3 3 2 10 3" xfId="15381" xr:uid="{00000000-0005-0000-0000-0000173C0000}"/>
    <cellStyle name="Comma 3 3 2 11" xfId="15382" xr:uid="{00000000-0005-0000-0000-0000183C0000}"/>
    <cellStyle name="Comma 3 3 2 11 2" xfId="15383" xr:uid="{00000000-0005-0000-0000-0000193C0000}"/>
    <cellStyle name="Comma 3 3 2 11 2 2" xfId="15384" xr:uid="{00000000-0005-0000-0000-00001A3C0000}"/>
    <cellStyle name="Comma 3 3 2 11 2 2 2" xfId="15385" xr:uid="{00000000-0005-0000-0000-00001B3C0000}"/>
    <cellStyle name="Comma 3 3 2 11 2 3" xfId="15386" xr:uid="{00000000-0005-0000-0000-00001C3C0000}"/>
    <cellStyle name="Comma 3 3 2 11 2 4" xfId="15387" xr:uid="{00000000-0005-0000-0000-00001D3C0000}"/>
    <cellStyle name="Comma 3 3 2 11 3" xfId="15388" xr:uid="{00000000-0005-0000-0000-00001E3C0000}"/>
    <cellStyle name="Comma 3 3 2 11 3 2" xfId="15389" xr:uid="{00000000-0005-0000-0000-00001F3C0000}"/>
    <cellStyle name="Comma 3 3 2 11 4" xfId="15390" xr:uid="{00000000-0005-0000-0000-0000203C0000}"/>
    <cellStyle name="Comma 3 3 2 11 5" xfId="15391" xr:uid="{00000000-0005-0000-0000-0000213C0000}"/>
    <cellStyle name="Comma 3 3 2 12" xfId="15392" xr:uid="{00000000-0005-0000-0000-0000223C0000}"/>
    <cellStyle name="Comma 3 3 2 12 2" xfId="15393" xr:uid="{00000000-0005-0000-0000-0000233C0000}"/>
    <cellStyle name="Comma 3 3 2 12 2 2" xfId="15394" xr:uid="{00000000-0005-0000-0000-0000243C0000}"/>
    <cellStyle name="Comma 3 3 2 12 3" xfId="15395" xr:uid="{00000000-0005-0000-0000-0000253C0000}"/>
    <cellStyle name="Comma 3 3 2 13" xfId="15396" xr:uid="{00000000-0005-0000-0000-0000263C0000}"/>
    <cellStyle name="Comma 3 3 2 13 2" xfId="15397" xr:uid="{00000000-0005-0000-0000-0000273C0000}"/>
    <cellStyle name="Comma 3 3 2 13 2 2" xfId="15398" xr:uid="{00000000-0005-0000-0000-0000283C0000}"/>
    <cellStyle name="Comma 3 3 2 13 3" xfId="15399" xr:uid="{00000000-0005-0000-0000-0000293C0000}"/>
    <cellStyle name="Comma 3 3 2 14" xfId="15400" xr:uid="{00000000-0005-0000-0000-00002A3C0000}"/>
    <cellStyle name="Comma 3 3 2 14 2" xfId="15401" xr:uid="{00000000-0005-0000-0000-00002B3C0000}"/>
    <cellStyle name="Comma 3 3 2 14 2 2" xfId="15402" xr:uid="{00000000-0005-0000-0000-00002C3C0000}"/>
    <cellStyle name="Comma 3 3 2 14 3" xfId="15403" xr:uid="{00000000-0005-0000-0000-00002D3C0000}"/>
    <cellStyle name="Comma 3 3 2 15" xfId="15404" xr:uid="{00000000-0005-0000-0000-00002E3C0000}"/>
    <cellStyle name="Comma 3 3 2 15 2" xfId="15405" xr:uid="{00000000-0005-0000-0000-00002F3C0000}"/>
    <cellStyle name="Comma 3 3 2 15 2 2" xfId="15406" xr:uid="{00000000-0005-0000-0000-0000303C0000}"/>
    <cellStyle name="Comma 3 3 2 15 3" xfId="15407" xr:uid="{00000000-0005-0000-0000-0000313C0000}"/>
    <cellStyle name="Comma 3 3 2 16" xfId="15408" xr:uid="{00000000-0005-0000-0000-0000323C0000}"/>
    <cellStyle name="Comma 3 3 2 16 2" xfId="15409" xr:uid="{00000000-0005-0000-0000-0000333C0000}"/>
    <cellStyle name="Comma 3 3 2 16 2 2" xfId="15410" xr:uid="{00000000-0005-0000-0000-0000343C0000}"/>
    <cellStyle name="Comma 3 3 2 16 3" xfId="15411" xr:uid="{00000000-0005-0000-0000-0000353C0000}"/>
    <cellStyle name="Comma 3 3 2 17" xfId="15412" xr:uid="{00000000-0005-0000-0000-0000363C0000}"/>
    <cellStyle name="Comma 3 3 2 17 2" xfId="15413" xr:uid="{00000000-0005-0000-0000-0000373C0000}"/>
    <cellStyle name="Comma 3 3 2 18" xfId="15414" xr:uid="{00000000-0005-0000-0000-0000383C0000}"/>
    <cellStyle name="Comma 3 3 2 18 2" xfId="15415" xr:uid="{00000000-0005-0000-0000-0000393C0000}"/>
    <cellStyle name="Comma 3 3 2 19" xfId="15416" xr:uid="{00000000-0005-0000-0000-00003A3C0000}"/>
    <cellStyle name="Comma 3 3 2 2" xfId="15417" xr:uid="{00000000-0005-0000-0000-00003B3C0000}"/>
    <cellStyle name="Comma 3 3 2 2 2" xfId="15418" xr:uid="{00000000-0005-0000-0000-00003C3C0000}"/>
    <cellStyle name="Comma 3 3 2 2 3" xfId="15419" xr:uid="{00000000-0005-0000-0000-00003D3C0000}"/>
    <cellStyle name="Comma 3 3 2 3" xfId="15420" xr:uid="{00000000-0005-0000-0000-00003E3C0000}"/>
    <cellStyle name="Comma 3 3 2 4" xfId="15421" xr:uid="{00000000-0005-0000-0000-00003F3C0000}"/>
    <cellStyle name="Comma 3 3 2 5" xfId="15422" xr:uid="{00000000-0005-0000-0000-0000403C0000}"/>
    <cellStyle name="Comma 3 3 2 6" xfId="15423" xr:uid="{00000000-0005-0000-0000-0000413C0000}"/>
    <cellStyle name="Comma 3 3 2 7" xfId="15424" xr:uid="{00000000-0005-0000-0000-0000423C0000}"/>
    <cellStyle name="Comma 3 3 2 8" xfId="15425" xr:uid="{00000000-0005-0000-0000-0000433C0000}"/>
    <cellStyle name="Comma 3 3 2 9" xfId="15426" xr:uid="{00000000-0005-0000-0000-0000443C0000}"/>
    <cellStyle name="Comma 3 3 20" xfId="15427" xr:uid="{00000000-0005-0000-0000-0000453C0000}"/>
    <cellStyle name="Comma 3 3 21" xfId="15428" xr:uid="{00000000-0005-0000-0000-0000463C0000}"/>
    <cellStyle name="Comma 3 3 22" xfId="15429" xr:uid="{00000000-0005-0000-0000-0000473C0000}"/>
    <cellStyle name="Comma 3 3 23" xfId="15430" xr:uid="{00000000-0005-0000-0000-0000483C0000}"/>
    <cellStyle name="Comma 3 3 3" xfId="15431" xr:uid="{00000000-0005-0000-0000-0000493C0000}"/>
    <cellStyle name="Comma 3 3 3 2" xfId="15432" xr:uid="{00000000-0005-0000-0000-00004A3C0000}"/>
    <cellStyle name="Comma 3 3 3 3" xfId="15433" xr:uid="{00000000-0005-0000-0000-00004B3C0000}"/>
    <cellStyle name="Comma 3 3 4" xfId="15434" xr:uid="{00000000-0005-0000-0000-00004C3C0000}"/>
    <cellStyle name="Comma 3 3 5" xfId="15435" xr:uid="{00000000-0005-0000-0000-00004D3C0000}"/>
    <cellStyle name="Comma 3 3 6" xfId="15436" xr:uid="{00000000-0005-0000-0000-00004E3C0000}"/>
    <cellStyle name="Comma 3 3 7" xfId="15437" xr:uid="{00000000-0005-0000-0000-00004F3C0000}"/>
    <cellStyle name="Comma 3 3 8" xfId="15438" xr:uid="{00000000-0005-0000-0000-0000503C0000}"/>
    <cellStyle name="Comma 3 3 9" xfId="15439" xr:uid="{00000000-0005-0000-0000-0000513C0000}"/>
    <cellStyle name="Comma 3 4" xfId="15440" xr:uid="{00000000-0005-0000-0000-0000523C0000}"/>
    <cellStyle name="Comma 3 4 10" xfId="15441" xr:uid="{00000000-0005-0000-0000-0000533C0000}"/>
    <cellStyle name="Comma 3 4 10 2" xfId="15442" xr:uid="{00000000-0005-0000-0000-0000543C0000}"/>
    <cellStyle name="Comma 3 4 10 2 2" xfId="15443" xr:uid="{00000000-0005-0000-0000-0000553C0000}"/>
    <cellStyle name="Comma 3 4 10 2 2 2" xfId="15444" xr:uid="{00000000-0005-0000-0000-0000563C0000}"/>
    <cellStyle name="Comma 3 4 10 2 2 2 2" xfId="15445" xr:uid="{00000000-0005-0000-0000-0000573C0000}"/>
    <cellStyle name="Comma 3 4 10 2 2 3" xfId="15446" xr:uid="{00000000-0005-0000-0000-0000583C0000}"/>
    <cellStyle name="Comma 3 4 10 2 2 4" xfId="15447" xr:uid="{00000000-0005-0000-0000-0000593C0000}"/>
    <cellStyle name="Comma 3 4 10 2 3" xfId="15448" xr:uid="{00000000-0005-0000-0000-00005A3C0000}"/>
    <cellStyle name="Comma 3 4 10 2 3 2" xfId="15449" xr:uid="{00000000-0005-0000-0000-00005B3C0000}"/>
    <cellStyle name="Comma 3 4 10 2 4" xfId="15450" xr:uid="{00000000-0005-0000-0000-00005C3C0000}"/>
    <cellStyle name="Comma 3 4 10 2 5" xfId="15451" xr:uid="{00000000-0005-0000-0000-00005D3C0000}"/>
    <cellStyle name="Comma 3 4 10 3" xfId="15452" xr:uid="{00000000-0005-0000-0000-00005E3C0000}"/>
    <cellStyle name="Comma 3 4 11" xfId="15453" xr:uid="{00000000-0005-0000-0000-00005F3C0000}"/>
    <cellStyle name="Comma 3 4 11 2" xfId="15454" xr:uid="{00000000-0005-0000-0000-0000603C0000}"/>
    <cellStyle name="Comma 3 4 11 2 2" xfId="15455" xr:uid="{00000000-0005-0000-0000-0000613C0000}"/>
    <cellStyle name="Comma 3 4 11 2 2 2" xfId="15456" xr:uid="{00000000-0005-0000-0000-0000623C0000}"/>
    <cellStyle name="Comma 3 4 11 2 3" xfId="15457" xr:uid="{00000000-0005-0000-0000-0000633C0000}"/>
    <cellStyle name="Comma 3 4 11 2 4" xfId="15458" xr:uid="{00000000-0005-0000-0000-0000643C0000}"/>
    <cellStyle name="Comma 3 4 11 3" xfId="15459" xr:uid="{00000000-0005-0000-0000-0000653C0000}"/>
    <cellStyle name="Comma 3 4 11 3 2" xfId="15460" xr:uid="{00000000-0005-0000-0000-0000663C0000}"/>
    <cellStyle name="Comma 3 4 11 4" xfId="15461" xr:uid="{00000000-0005-0000-0000-0000673C0000}"/>
    <cellStyle name="Comma 3 4 11 5" xfId="15462" xr:uid="{00000000-0005-0000-0000-0000683C0000}"/>
    <cellStyle name="Comma 3 4 12" xfId="15463" xr:uid="{00000000-0005-0000-0000-0000693C0000}"/>
    <cellStyle name="Comma 3 4 12 2" xfId="15464" xr:uid="{00000000-0005-0000-0000-00006A3C0000}"/>
    <cellStyle name="Comma 3 4 12 2 2" xfId="15465" xr:uid="{00000000-0005-0000-0000-00006B3C0000}"/>
    <cellStyle name="Comma 3 4 12 3" xfId="15466" xr:uid="{00000000-0005-0000-0000-00006C3C0000}"/>
    <cellStyle name="Comma 3 4 13" xfId="15467" xr:uid="{00000000-0005-0000-0000-00006D3C0000}"/>
    <cellStyle name="Comma 3 4 13 2" xfId="15468" xr:uid="{00000000-0005-0000-0000-00006E3C0000}"/>
    <cellStyle name="Comma 3 4 13 2 2" xfId="15469" xr:uid="{00000000-0005-0000-0000-00006F3C0000}"/>
    <cellStyle name="Comma 3 4 13 3" xfId="15470" xr:uid="{00000000-0005-0000-0000-0000703C0000}"/>
    <cellStyle name="Comma 3 4 14" xfId="15471" xr:uid="{00000000-0005-0000-0000-0000713C0000}"/>
    <cellStyle name="Comma 3 4 14 2" xfId="15472" xr:uid="{00000000-0005-0000-0000-0000723C0000}"/>
    <cellStyle name="Comma 3 4 14 2 2" xfId="15473" xr:uid="{00000000-0005-0000-0000-0000733C0000}"/>
    <cellStyle name="Comma 3 4 14 3" xfId="15474" xr:uid="{00000000-0005-0000-0000-0000743C0000}"/>
    <cellStyle name="Comma 3 4 15" xfId="15475" xr:uid="{00000000-0005-0000-0000-0000753C0000}"/>
    <cellStyle name="Comma 3 4 15 2" xfId="15476" xr:uid="{00000000-0005-0000-0000-0000763C0000}"/>
    <cellStyle name="Comma 3 4 15 2 2" xfId="15477" xr:uid="{00000000-0005-0000-0000-0000773C0000}"/>
    <cellStyle name="Comma 3 4 15 3" xfId="15478" xr:uid="{00000000-0005-0000-0000-0000783C0000}"/>
    <cellStyle name="Comma 3 4 16" xfId="15479" xr:uid="{00000000-0005-0000-0000-0000793C0000}"/>
    <cellStyle name="Comma 3 4 16 2" xfId="15480" xr:uid="{00000000-0005-0000-0000-00007A3C0000}"/>
    <cellStyle name="Comma 3 4 16 2 2" xfId="15481" xr:uid="{00000000-0005-0000-0000-00007B3C0000}"/>
    <cellStyle name="Comma 3 4 16 3" xfId="15482" xr:uid="{00000000-0005-0000-0000-00007C3C0000}"/>
    <cellStyle name="Comma 3 4 17" xfId="15483" xr:uid="{00000000-0005-0000-0000-00007D3C0000}"/>
    <cellStyle name="Comma 3 4 17 2" xfId="15484" xr:uid="{00000000-0005-0000-0000-00007E3C0000}"/>
    <cellStyle name="Comma 3 4 18" xfId="15485" xr:uid="{00000000-0005-0000-0000-00007F3C0000}"/>
    <cellStyle name="Comma 3 4 18 2" xfId="15486" xr:uid="{00000000-0005-0000-0000-0000803C0000}"/>
    <cellStyle name="Comma 3 4 19" xfId="15487" xr:uid="{00000000-0005-0000-0000-0000813C0000}"/>
    <cellStyle name="Comma 3 4 2" xfId="15488" xr:uid="{00000000-0005-0000-0000-0000823C0000}"/>
    <cellStyle name="Comma 3 4 2 2" xfId="15489" xr:uid="{00000000-0005-0000-0000-0000833C0000}"/>
    <cellStyle name="Comma 3 4 2 3" xfId="15490" xr:uid="{00000000-0005-0000-0000-0000843C0000}"/>
    <cellStyle name="Comma 3 4 3" xfId="15491" xr:uid="{00000000-0005-0000-0000-0000853C0000}"/>
    <cellStyle name="Comma 3 4 4" xfId="15492" xr:uid="{00000000-0005-0000-0000-0000863C0000}"/>
    <cellStyle name="Comma 3 4 5" xfId="15493" xr:uid="{00000000-0005-0000-0000-0000873C0000}"/>
    <cellStyle name="Comma 3 4 6" xfId="15494" xr:uid="{00000000-0005-0000-0000-0000883C0000}"/>
    <cellStyle name="Comma 3 4 7" xfId="15495" xr:uid="{00000000-0005-0000-0000-0000893C0000}"/>
    <cellStyle name="Comma 3 4 8" xfId="15496" xr:uid="{00000000-0005-0000-0000-00008A3C0000}"/>
    <cellStyle name="Comma 3 4 9" xfId="15497" xr:uid="{00000000-0005-0000-0000-00008B3C0000}"/>
    <cellStyle name="Comma 3 5" xfId="15498" xr:uid="{00000000-0005-0000-0000-00008C3C0000}"/>
    <cellStyle name="Comma 3 5 10" xfId="15499" xr:uid="{00000000-0005-0000-0000-00008D3C0000}"/>
    <cellStyle name="Comma 3 5 10 2" xfId="15500" xr:uid="{00000000-0005-0000-0000-00008E3C0000}"/>
    <cellStyle name="Comma 3 5 10 2 2" xfId="15501" xr:uid="{00000000-0005-0000-0000-00008F3C0000}"/>
    <cellStyle name="Comma 3 5 10 2 2 2" xfId="15502" xr:uid="{00000000-0005-0000-0000-0000903C0000}"/>
    <cellStyle name="Comma 3 5 10 2 2 2 2" xfId="15503" xr:uid="{00000000-0005-0000-0000-0000913C0000}"/>
    <cellStyle name="Comma 3 5 10 2 2 3" xfId="15504" xr:uid="{00000000-0005-0000-0000-0000923C0000}"/>
    <cellStyle name="Comma 3 5 10 2 2 4" xfId="15505" xr:uid="{00000000-0005-0000-0000-0000933C0000}"/>
    <cellStyle name="Comma 3 5 10 2 3" xfId="15506" xr:uid="{00000000-0005-0000-0000-0000943C0000}"/>
    <cellStyle name="Comma 3 5 10 2 3 2" xfId="15507" xr:uid="{00000000-0005-0000-0000-0000953C0000}"/>
    <cellStyle name="Comma 3 5 10 2 4" xfId="15508" xr:uid="{00000000-0005-0000-0000-0000963C0000}"/>
    <cellStyle name="Comma 3 5 10 2 5" xfId="15509" xr:uid="{00000000-0005-0000-0000-0000973C0000}"/>
    <cellStyle name="Comma 3 5 10 3" xfId="15510" xr:uid="{00000000-0005-0000-0000-0000983C0000}"/>
    <cellStyle name="Comma 3 5 11" xfId="15511" xr:uid="{00000000-0005-0000-0000-0000993C0000}"/>
    <cellStyle name="Comma 3 5 11 2" xfId="15512" xr:uid="{00000000-0005-0000-0000-00009A3C0000}"/>
    <cellStyle name="Comma 3 5 11 2 2" xfId="15513" xr:uid="{00000000-0005-0000-0000-00009B3C0000}"/>
    <cellStyle name="Comma 3 5 11 2 2 2" xfId="15514" xr:uid="{00000000-0005-0000-0000-00009C3C0000}"/>
    <cellStyle name="Comma 3 5 11 2 3" xfId="15515" xr:uid="{00000000-0005-0000-0000-00009D3C0000}"/>
    <cellStyle name="Comma 3 5 11 2 4" xfId="15516" xr:uid="{00000000-0005-0000-0000-00009E3C0000}"/>
    <cellStyle name="Comma 3 5 11 3" xfId="15517" xr:uid="{00000000-0005-0000-0000-00009F3C0000}"/>
    <cellStyle name="Comma 3 5 11 3 2" xfId="15518" xr:uid="{00000000-0005-0000-0000-0000A03C0000}"/>
    <cellStyle name="Comma 3 5 11 4" xfId="15519" xr:uid="{00000000-0005-0000-0000-0000A13C0000}"/>
    <cellStyle name="Comma 3 5 11 5" xfId="15520" xr:uid="{00000000-0005-0000-0000-0000A23C0000}"/>
    <cellStyle name="Comma 3 5 12" xfId="15521" xr:uid="{00000000-0005-0000-0000-0000A33C0000}"/>
    <cellStyle name="Comma 3 5 12 2" xfId="15522" xr:uid="{00000000-0005-0000-0000-0000A43C0000}"/>
    <cellStyle name="Comma 3 5 12 2 2" xfId="15523" xr:uid="{00000000-0005-0000-0000-0000A53C0000}"/>
    <cellStyle name="Comma 3 5 12 3" xfId="15524" xr:uid="{00000000-0005-0000-0000-0000A63C0000}"/>
    <cellStyle name="Comma 3 5 13" xfId="15525" xr:uid="{00000000-0005-0000-0000-0000A73C0000}"/>
    <cellStyle name="Comma 3 5 13 2" xfId="15526" xr:uid="{00000000-0005-0000-0000-0000A83C0000}"/>
    <cellStyle name="Comma 3 5 13 2 2" xfId="15527" xr:uid="{00000000-0005-0000-0000-0000A93C0000}"/>
    <cellStyle name="Comma 3 5 13 3" xfId="15528" xr:uid="{00000000-0005-0000-0000-0000AA3C0000}"/>
    <cellStyle name="Comma 3 5 14" xfId="15529" xr:uid="{00000000-0005-0000-0000-0000AB3C0000}"/>
    <cellStyle name="Comma 3 5 14 2" xfId="15530" xr:uid="{00000000-0005-0000-0000-0000AC3C0000}"/>
    <cellStyle name="Comma 3 5 14 2 2" xfId="15531" xr:uid="{00000000-0005-0000-0000-0000AD3C0000}"/>
    <cellStyle name="Comma 3 5 14 3" xfId="15532" xr:uid="{00000000-0005-0000-0000-0000AE3C0000}"/>
    <cellStyle name="Comma 3 5 15" xfId="15533" xr:uid="{00000000-0005-0000-0000-0000AF3C0000}"/>
    <cellStyle name="Comma 3 5 15 2" xfId="15534" xr:uid="{00000000-0005-0000-0000-0000B03C0000}"/>
    <cellStyle name="Comma 3 5 15 2 2" xfId="15535" xr:uid="{00000000-0005-0000-0000-0000B13C0000}"/>
    <cellStyle name="Comma 3 5 15 3" xfId="15536" xr:uid="{00000000-0005-0000-0000-0000B23C0000}"/>
    <cellStyle name="Comma 3 5 16" xfId="15537" xr:uid="{00000000-0005-0000-0000-0000B33C0000}"/>
    <cellStyle name="Comma 3 5 16 2" xfId="15538" xr:uid="{00000000-0005-0000-0000-0000B43C0000}"/>
    <cellStyle name="Comma 3 5 16 2 2" xfId="15539" xr:uid="{00000000-0005-0000-0000-0000B53C0000}"/>
    <cellStyle name="Comma 3 5 16 3" xfId="15540" xr:uid="{00000000-0005-0000-0000-0000B63C0000}"/>
    <cellStyle name="Comma 3 5 17" xfId="15541" xr:uid="{00000000-0005-0000-0000-0000B73C0000}"/>
    <cellStyle name="Comma 3 5 17 2" xfId="15542" xr:uid="{00000000-0005-0000-0000-0000B83C0000}"/>
    <cellStyle name="Comma 3 5 18" xfId="15543" xr:uid="{00000000-0005-0000-0000-0000B93C0000}"/>
    <cellStyle name="Comma 3 5 18 2" xfId="15544" xr:uid="{00000000-0005-0000-0000-0000BA3C0000}"/>
    <cellStyle name="Comma 3 5 19" xfId="15545" xr:uid="{00000000-0005-0000-0000-0000BB3C0000}"/>
    <cellStyle name="Comma 3 5 2" xfId="15546" xr:uid="{00000000-0005-0000-0000-0000BC3C0000}"/>
    <cellStyle name="Comma 3 5 2 2" xfId="15547" xr:uid="{00000000-0005-0000-0000-0000BD3C0000}"/>
    <cellStyle name="Comma 3 5 2 3" xfId="15548" xr:uid="{00000000-0005-0000-0000-0000BE3C0000}"/>
    <cellStyle name="Comma 3 5 3" xfId="15549" xr:uid="{00000000-0005-0000-0000-0000BF3C0000}"/>
    <cellStyle name="Comma 3 5 4" xfId="15550" xr:uid="{00000000-0005-0000-0000-0000C03C0000}"/>
    <cellStyle name="Comma 3 5 5" xfId="15551" xr:uid="{00000000-0005-0000-0000-0000C13C0000}"/>
    <cellStyle name="Comma 3 5 6" xfId="15552" xr:uid="{00000000-0005-0000-0000-0000C23C0000}"/>
    <cellStyle name="Comma 3 5 7" xfId="15553" xr:uid="{00000000-0005-0000-0000-0000C33C0000}"/>
    <cellStyle name="Comma 3 5 8" xfId="15554" xr:uid="{00000000-0005-0000-0000-0000C43C0000}"/>
    <cellStyle name="Comma 3 5 9" xfId="15555" xr:uid="{00000000-0005-0000-0000-0000C53C0000}"/>
    <cellStyle name="Comma 3 6" xfId="15556" xr:uid="{00000000-0005-0000-0000-0000C63C0000}"/>
    <cellStyle name="Comma 3 6 2" xfId="15557" xr:uid="{00000000-0005-0000-0000-0000C73C0000}"/>
    <cellStyle name="Comma 3 6 2 2" xfId="15558" xr:uid="{00000000-0005-0000-0000-0000C83C0000}"/>
    <cellStyle name="Comma 3 6 3" xfId="15559" xr:uid="{00000000-0005-0000-0000-0000C93C0000}"/>
    <cellStyle name="Comma 3 7" xfId="15560" xr:uid="{00000000-0005-0000-0000-0000CA3C0000}"/>
    <cellStyle name="Comma 3 8" xfId="15561" xr:uid="{00000000-0005-0000-0000-0000CB3C0000}"/>
    <cellStyle name="Comma 3 9" xfId="15562" xr:uid="{00000000-0005-0000-0000-0000CC3C0000}"/>
    <cellStyle name="Comma 4" xfId="15563" xr:uid="{00000000-0005-0000-0000-0000CD3C0000}"/>
    <cellStyle name="Comma 4 2" xfId="15564" xr:uid="{00000000-0005-0000-0000-0000CE3C0000}"/>
    <cellStyle name="Comma 4 2 2" xfId="15565" xr:uid="{00000000-0005-0000-0000-0000CF3C0000}"/>
    <cellStyle name="Comma 4 2 2 2" xfId="15566" xr:uid="{00000000-0005-0000-0000-0000D03C0000}"/>
    <cellStyle name="Comma 4 2 3" xfId="15567" xr:uid="{00000000-0005-0000-0000-0000D13C0000}"/>
    <cellStyle name="Comma 4 3" xfId="15568" xr:uid="{00000000-0005-0000-0000-0000D23C0000}"/>
    <cellStyle name="Comma 4 3 2" xfId="15569" xr:uid="{00000000-0005-0000-0000-0000D33C0000}"/>
    <cellStyle name="Comma 4 3 2 2" xfId="15570" xr:uid="{00000000-0005-0000-0000-0000D43C0000}"/>
    <cellStyle name="Comma 4 3 3" xfId="15571" xr:uid="{00000000-0005-0000-0000-0000D53C0000}"/>
    <cellStyle name="Comma 4 4" xfId="15572" xr:uid="{00000000-0005-0000-0000-0000D63C0000}"/>
    <cellStyle name="Comma 4 4 2" xfId="15573" xr:uid="{00000000-0005-0000-0000-0000D73C0000}"/>
    <cellStyle name="Comma 4 4 2 2" xfId="15574" xr:uid="{00000000-0005-0000-0000-0000D83C0000}"/>
    <cellStyle name="Comma 4 4 3" xfId="15575" xr:uid="{00000000-0005-0000-0000-0000D93C0000}"/>
    <cellStyle name="Comma 4 5" xfId="15576" xr:uid="{00000000-0005-0000-0000-0000DA3C0000}"/>
    <cellStyle name="Comma 4 5 2" xfId="15577" xr:uid="{00000000-0005-0000-0000-0000DB3C0000}"/>
    <cellStyle name="Comma 4 6" xfId="15578" xr:uid="{00000000-0005-0000-0000-0000DC3C0000}"/>
    <cellStyle name="Comma 4 7" xfId="15579" xr:uid="{00000000-0005-0000-0000-0000DD3C0000}"/>
    <cellStyle name="Comma 4 8" xfId="15580" xr:uid="{00000000-0005-0000-0000-0000DE3C0000}"/>
    <cellStyle name="Comma 4 9" xfId="15581" xr:uid="{00000000-0005-0000-0000-0000DF3C0000}"/>
    <cellStyle name="Comma 5" xfId="15582" xr:uid="{00000000-0005-0000-0000-0000E03C0000}"/>
    <cellStyle name="Comma 5 2" xfId="15583" xr:uid="{00000000-0005-0000-0000-0000E13C0000}"/>
    <cellStyle name="Comma 5 2 2" xfId="15584" xr:uid="{00000000-0005-0000-0000-0000E23C0000}"/>
    <cellStyle name="Comma 5 2 2 2" xfId="15585" xr:uid="{00000000-0005-0000-0000-0000E33C0000}"/>
    <cellStyle name="Comma 5 2 2 2 2" xfId="15586" xr:uid="{00000000-0005-0000-0000-0000E43C0000}"/>
    <cellStyle name="Comma 5 2 2 3" xfId="15587" xr:uid="{00000000-0005-0000-0000-0000E53C0000}"/>
    <cellStyle name="Comma 5 2 3" xfId="15588" xr:uid="{00000000-0005-0000-0000-0000E63C0000}"/>
    <cellStyle name="Comma 5 2 3 2" xfId="15589" xr:uid="{00000000-0005-0000-0000-0000E73C0000}"/>
    <cellStyle name="Comma 5 2 4" xfId="15590" xr:uid="{00000000-0005-0000-0000-0000E83C0000}"/>
    <cellStyle name="Comma 5 2 4 2" xfId="15591" xr:uid="{00000000-0005-0000-0000-0000E93C0000}"/>
    <cellStyle name="Comma 5 2 5" xfId="15592" xr:uid="{00000000-0005-0000-0000-0000EA3C0000}"/>
    <cellStyle name="Comma 5 2 6" xfId="15593" xr:uid="{00000000-0005-0000-0000-0000EB3C0000}"/>
    <cellStyle name="Comma 5 3" xfId="15594" xr:uid="{00000000-0005-0000-0000-0000EC3C0000}"/>
    <cellStyle name="Comma 5 3 2" xfId="15595" xr:uid="{00000000-0005-0000-0000-0000ED3C0000}"/>
    <cellStyle name="Comma 5 3 2 2" xfId="15596" xr:uid="{00000000-0005-0000-0000-0000EE3C0000}"/>
    <cellStyle name="Comma 5 3 2 2 2" xfId="15597" xr:uid="{00000000-0005-0000-0000-0000EF3C0000}"/>
    <cellStyle name="Comma 5 3 2 3" xfId="15598" xr:uid="{00000000-0005-0000-0000-0000F03C0000}"/>
    <cellStyle name="Comma 5 3 3" xfId="15599" xr:uid="{00000000-0005-0000-0000-0000F13C0000}"/>
    <cellStyle name="Comma 5 3 3 2" xfId="15600" xr:uid="{00000000-0005-0000-0000-0000F23C0000}"/>
    <cellStyle name="Comma 5 3 4" xfId="15601" xr:uid="{00000000-0005-0000-0000-0000F33C0000}"/>
    <cellStyle name="Comma 5 3 4 2" xfId="15602" xr:uid="{00000000-0005-0000-0000-0000F43C0000}"/>
    <cellStyle name="Comma 5 3 5" xfId="15603" xr:uid="{00000000-0005-0000-0000-0000F53C0000}"/>
    <cellStyle name="Comma 5 4" xfId="15604" xr:uid="{00000000-0005-0000-0000-0000F63C0000}"/>
    <cellStyle name="Comma 5 4 2" xfId="15605" xr:uid="{00000000-0005-0000-0000-0000F73C0000}"/>
    <cellStyle name="Comma 5 4 2 2" xfId="15606" xr:uid="{00000000-0005-0000-0000-0000F83C0000}"/>
    <cellStyle name="Comma 5 4 3" xfId="15607" xr:uid="{00000000-0005-0000-0000-0000F93C0000}"/>
    <cellStyle name="Comma 5 4 3 2" xfId="15608" xr:uid="{00000000-0005-0000-0000-0000FA3C0000}"/>
    <cellStyle name="Comma 5 4 4" xfId="15609" xr:uid="{00000000-0005-0000-0000-0000FB3C0000}"/>
    <cellStyle name="Comma 5 5" xfId="15610" xr:uid="{00000000-0005-0000-0000-0000FC3C0000}"/>
    <cellStyle name="Comma 5 5 2" xfId="15611" xr:uid="{00000000-0005-0000-0000-0000FD3C0000}"/>
    <cellStyle name="Comma 5 5 2 2" xfId="15612" xr:uid="{00000000-0005-0000-0000-0000FE3C0000}"/>
    <cellStyle name="Comma 5 5 3" xfId="15613" xr:uid="{00000000-0005-0000-0000-0000FF3C0000}"/>
    <cellStyle name="Comma 5 5 4" xfId="15614" xr:uid="{00000000-0005-0000-0000-0000003D0000}"/>
    <cellStyle name="Comma 5 6" xfId="15615" xr:uid="{00000000-0005-0000-0000-0000013D0000}"/>
    <cellStyle name="Comma 5 6 2" xfId="15616" xr:uid="{00000000-0005-0000-0000-0000023D0000}"/>
    <cellStyle name="Comma 5 7" xfId="15617" xr:uid="{00000000-0005-0000-0000-0000033D0000}"/>
    <cellStyle name="Comma 5 8" xfId="15618" xr:uid="{00000000-0005-0000-0000-0000043D0000}"/>
    <cellStyle name="Comma 5 8 2" xfId="15619" xr:uid="{00000000-0005-0000-0000-0000053D0000}"/>
    <cellStyle name="Comma 5 9" xfId="15620" xr:uid="{00000000-0005-0000-0000-0000063D0000}"/>
    <cellStyle name="Comma 6" xfId="15621" xr:uid="{00000000-0005-0000-0000-0000073D0000}"/>
    <cellStyle name="Comma 6 2" xfId="15622" xr:uid="{00000000-0005-0000-0000-0000083D0000}"/>
    <cellStyle name="Comma 6 3" xfId="15623" xr:uid="{00000000-0005-0000-0000-0000093D0000}"/>
    <cellStyle name="Comma 6 4" xfId="15624" xr:uid="{00000000-0005-0000-0000-00000A3D0000}"/>
    <cellStyle name="Comma 7" xfId="15625" xr:uid="{00000000-0005-0000-0000-00000B3D0000}"/>
    <cellStyle name="Comma 7 2" xfId="15626" xr:uid="{00000000-0005-0000-0000-00000C3D0000}"/>
    <cellStyle name="Comma 7 3" xfId="15627" xr:uid="{00000000-0005-0000-0000-00000D3D0000}"/>
    <cellStyle name="Comma 8" xfId="15628" xr:uid="{00000000-0005-0000-0000-00000E3D0000}"/>
    <cellStyle name="Comma 9" xfId="15629" xr:uid="{00000000-0005-0000-0000-00000F3D0000}"/>
    <cellStyle name="Comma0" xfId="15630" xr:uid="{00000000-0005-0000-0000-0000103D0000}"/>
    <cellStyle name="Currency" xfId="2" builtinId="4"/>
    <cellStyle name="Currency 10" xfId="15631" xr:uid="{00000000-0005-0000-0000-0000113D0000}"/>
    <cellStyle name="Currency 10 10" xfId="15632" xr:uid="{00000000-0005-0000-0000-0000123D0000}"/>
    <cellStyle name="Currency 10 10 2" xfId="15633" xr:uid="{00000000-0005-0000-0000-0000133D0000}"/>
    <cellStyle name="Currency 10 10 2 2" xfId="15634" xr:uid="{00000000-0005-0000-0000-0000143D0000}"/>
    <cellStyle name="Currency 10 10 2 2 2" xfId="15635" xr:uid="{00000000-0005-0000-0000-0000153D0000}"/>
    <cellStyle name="Currency 10 10 2 2 2 2" xfId="15636" xr:uid="{00000000-0005-0000-0000-0000163D0000}"/>
    <cellStyle name="Currency 10 10 2 2 3" xfId="15637" xr:uid="{00000000-0005-0000-0000-0000173D0000}"/>
    <cellStyle name="Currency 10 10 2 2 4" xfId="15638" xr:uid="{00000000-0005-0000-0000-0000183D0000}"/>
    <cellStyle name="Currency 10 10 2 3" xfId="15639" xr:uid="{00000000-0005-0000-0000-0000193D0000}"/>
    <cellStyle name="Currency 10 10 2 3 2" xfId="15640" xr:uid="{00000000-0005-0000-0000-00001A3D0000}"/>
    <cellStyle name="Currency 10 10 2 4" xfId="15641" xr:uid="{00000000-0005-0000-0000-00001B3D0000}"/>
    <cellStyle name="Currency 10 10 2 5" xfId="15642" xr:uid="{00000000-0005-0000-0000-00001C3D0000}"/>
    <cellStyle name="Currency 10 10 3" xfId="15643" xr:uid="{00000000-0005-0000-0000-00001D3D0000}"/>
    <cellStyle name="Currency 10 11" xfId="15644" xr:uid="{00000000-0005-0000-0000-00001E3D0000}"/>
    <cellStyle name="Currency 10 11 2" xfId="15645" xr:uid="{00000000-0005-0000-0000-00001F3D0000}"/>
    <cellStyle name="Currency 10 11 2 2" xfId="15646" xr:uid="{00000000-0005-0000-0000-0000203D0000}"/>
    <cellStyle name="Currency 10 11 2 2 2" xfId="15647" xr:uid="{00000000-0005-0000-0000-0000213D0000}"/>
    <cellStyle name="Currency 10 11 2 3" xfId="15648" xr:uid="{00000000-0005-0000-0000-0000223D0000}"/>
    <cellStyle name="Currency 10 11 2 4" xfId="15649" xr:uid="{00000000-0005-0000-0000-0000233D0000}"/>
    <cellStyle name="Currency 10 11 3" xfId="15650" xr:uid="{00000000-0005-0000-0000-0000243D0000}"/>
    <cellStyle name="Currency 10 11 3 2" xfId="15651" xr:uid="{00000000-0005-0000-0000-0000253D0000}"/>
    <cellStyle name="Currency 10 11 4" xfId="15652" xr:uid="{00000000-0005-0000-0000-0000263D0000}"/>
    <cellStyle name="Currency 10 11 5" xfId="15653" xr:uid="{00000000-0005-0000-0000-0000273D0000}"/>
    <cellStyle name="Currency 10 12" xfId="15654" xr:uid="{00000000-0005-0000-0000-0000283D0000}"/>
    <cellStyle name="Currency 10 12 2" xfId="15655" xr:uid="{00000000-0005-0000-0000-0000293D0000}"/>
    <cellStyle name="Currency 10 12 2 2" xfId="15656" xr:uid="{00000000-0005-0000-0000-00002A3D0000}"/>
    <cellStyle name="Currency 10 12 3" xfId="15657" xr:uid="{00000000-0005-0000-0000-00002B3D0000}"/>
    <cellStyle name="Currency 10 13" xfId="15658" xr:uid="{00000000-0005-0000-0000-00002C3D0000}"/>
    <cellStyle name="Currency 10 13 2" xfId="15659" xr:uid="{00000000-0005-0000-0000-00002D3D0000}"/>
    <cellStyle name="Currency 10 13 2 2" xfId="15660" xr:uid="{00000000-0005-0000-0000-00002E3D0000}"/>
    <cellStyle name="Currency 10 13 3" xfId="15661" xr:uid="{00000000-0005-0000-0000-00002F3D0000}"/>
    <cellStyle name="Currency 10 14" xfId="15662" xr:uid="{00000000-0005-0000-0000-0000303D0000}"/>
    <cellStyle name="Currency 10 14 2" xfId="15663" xr:uid="{00000000-0005-0000-0000-0000313D0000}"/>
    <cellStyle name="Currency 10 14 2 2" xfId="15664" xr:uid="{00000000-0005-0000-0000-0000323D0000}"/>
    <cellStyle name="Currency 10 14 3" xfId="15665" xr:uid="{00000000-0005-0000-0000-0000333D0000}"/>
    <cellStyle name="Currency 10 15" xfId="15666" xr:uid="{00000000-0005-0000-0000-0000343D0000}"/>
    <cellStyle name="Currency 10 15 2" xfId="15667" xr:uid="{00000000-0005-0000-0000-0000353D0000}"/>
    <cellStyle name="Currency 10 15 2 2" xfId="15668" xr:uid="{00000000-0005-0000-0000-0000363D0000}"/>
    <cellStyle name="Currency 10 15 3" xfId="15669" xr:uid="{00000000-0005-0000-0000-0000373D0000}"/>
    <cellStyle name="Currency 10 16" xfId="15670" xr:uid="{00000000-0005-0000-0000-0000383D0000}"/>
    <cellStyle name="Currency 10 16 2" xfId="15671" xr:uid="{00000000-0005-0000-0000-0000393D0000}"/>
    <cellStyle name="Currency 10 16 2 2" xfId="15672" xr:uid="{00000000-0005-0000-0000-00003A3D0000}"/>
    <cellStyle name="Currency 10 16 3" xfId="15673" xr:uid="{00000000-0005-0000-0000-00003B3D0000}"/>
    <cellStyle name="Currency 10 17" xfId="15674" xr:uid="{00000000-0005-0000-0000-00003C3D0000}"/>
    <cellStyle name="Currency 10 17 2" xfId="15675" xr:uid="{00000000-0005-0000-0000-00003D3D0000}"/>
    <cellStyle name="Currency 10 17 2 2" xfId="15676" xr:uid="{00000000-0005-0000-0000-00003E3D0000}"/>
    <cellStyle name="Currency 10 17 3" xfId="15677" xr:uid="{00000000-0005-0000-0000-00003F3D0000}"/>
    <cellStyle name="Currency 10 18" xfId="15678" xr:uid="{00000000-0005-0000-0000-0000403D0000}"/>
    <cellStyle name="Currency 10 18 2" xfId="15679" xr:uid="{00000000-0005-0000-0000-0000413D0000}"/>
    <cellStyle name="Currency 10 19" xfId="15680" xr:uid="{00000000-0005-0000-0000-0000423D0000}"/>
    <cellStyle name="Currency 10 2" xfId="15681" xr:uid="{00000000-0005-0000-0000-0000433D0000}"/>
    <cellStyle name="Currency 10 2 2" xfId="15682" xr:uid="{00000000-0005-0000-0000-0000443D0000}"/>
    <cellStyle name="Currency 10 20" xfId="15683" xr:uid="{00000000-0005-0000-0000-0000453D0000}"/>
    <cellStyle name="Currency 10 3" xfId="15684" xr:uid="{00000000-0005-0000-0000-0000463D0000}"/>
    <cellStyle name="Currency 10 4" xfId="15685" xr:uid="{00000000-0005-0000-0000-0000473D0000}"/>
    <cellStyle name="Currency 10 5" xfId="15686" xr:uid="{00000000-0005-0000-0000-0000483D0000}"/>
    <cellStyle name="Currency 10 6" xfId="15687" xr:uid="{00000000-0005-0000-0000-0000493D0000}"/>
    <cellStyle name="Currency 10 7" xfId="15688" xr:uid="{00000000-0005-0000-0000-00004A3D0000}"/>
    <cellStyle name="Currency 10 8" xfId="15689" xr:uid="{00000000-0005-0000-0000-00004B3D0000}"/>
    <cellStyle name="Currency 10 9" xfId="15690" xr:uid="{00000000-0005-0000-0000-00004C3D0000}"/>
    <cellStyle name="Currency 11" xfId="15691" xr:uid="{00000000-0005-0000-0000-00004D3D0000}"/>
    <cellStyle name="Currency 11 10" xfId="15692" xr:uid="{00000000-0005-0000-0000-00004E3D0000}"/>
    <cellStyle name="Currency 11 10 2" xfId="15693" xr:uid="{00000000-0005-0000-0000-00004F3D0000}"/>
    <cellStyle name="Currency 11 10 2 2" xfId="15694" xr:uid="{00000000-0005-0000-0000-0000503D0000}"/>
    <cellStyle name="Currency 11 10 3" xfId="15695" xr:uid="{00000000-0005-0000-0000-0000513D0000}"/>
    <cellStyle name="Currency 11 11" xfId="15696" xr:uid="{00000000-0005-0000-0000-0000523D0000}"/>
    <cellStyle name="Currency 11 11 2" xfId="15697" xr:uid="{00000000-0005-0000-0000-0000533D0000}"/>
    <cellStyle name="Currency 11 11 2 2" xfId="15698" xr:uid="{00000000-0005-0000-0000-0000543D0000}"/>
    <cellStyle name="Currency 11 11 3" xfId="15699" xr:uid="{00000000-0005-0000-0000-0000553D0000}"/>
    <cellStyle name="Currency 11 12" xfId="15700" xr:uid="{00000000-0005-0000-0000-0000563D0000}"/>
    <cellStyle name="Currency 11 12 2" xfId="15701" xr:uid="{00000000-0005-0000-0000-0000573D0000}"/>
    <cellStyle name="Currency 11 13" xfId="15702" xr:uid="{00000000-0005-0000-0000-0000583D0000}"/>
    <cellStyle name="Currency 11 13 2" xfId="15703" xr:uid="{00000000-0005-0000-0000-0000593D0000}"/>
    <cellStyle name="Currency 11 14" xfId="15704" xr:uid="{00000000-0005-0000-0000-00005A3D0000}"/>
    <cellStyle name="Currency 11 14 2" xfId="15705" xr:uid="{00000000-0005-0000-0000-00005B3D0000}"/>
    <cellStyle name="Currency 11 15" xfId="15706" xr:uid="{00000000-0005-0000-0000-00005C3D0000}"/>
    <cellStyle name="Currency 11 2" xfId="15707" xr:uid="{00000000-0005-0000-0000-00005D3D0000}"/>
    <cellStyle name="Currency 11 2 2" xfId="15708" xr:uid="{00000000-0005-0000-0000-00005E3D0000}"/>
    <cellStyle name="Currency 11 2 2 2" xfId="15709" xr:uid="{00000000-0005-0000-0000-00005F3D0000}"/>
    <cellStyle name="Currency 11 2 2 2 2" xfId="15710" xr:uid="{00000000-0005-0000-0000-0000603D0000}"/>
    <cellStyle name="Currency 11 2 2 2 2 2" xfId="15711" xr:uid="{00000000-0005-0000-0000-0000613D0000}"/>
    <cellStyle name="Currency 11 2 2 2 2 2 2" xfId="15712" xr:uid="{00000000-0005-0000-0000-0000623D0000}"/>
    <cellStyle name="Currency 11 2 2 2 2 3" xfId="15713" xr:uid="{00000000-0005-0000-0000-0000633D0000}"/>
    <cellStyle name="Currency 11 2 2 2 3" xfId="15714" xr:uid="{00000000-0005-0000-0000-0000643D0000}"/>
    <cellStyle name="Currency 11 2 2 2 3 2" xfId="15715" xr:uid="{00000000-0005-0000-0000-0000653D0000}"/>
    <cellStyle name="Currency 11 2 2 2 4" xfId="15716" xr:uid="{00000000-0005-0000-0000-0000663D0000}"/>
    <cellStyle name="Currency 11 2 2 2 4 2" xfId="15717" xr:uid="{00000000-0005-0000-0000-0000673D0000}"/>
    <cellStyle name="Currency 11 2 2 2 5" xfId="15718" xr:uid="{00000000-0005-0000-0000-0000683D0000}"/>
    <cellStyle name="Currency 11 2 2 2 6" xfId="15719" xr:uid="{00000000-0005-0000-0000-0000693D0000}"/>
    <cellStyle name="Currency 11 2 2 3" xfId="15720" xr:uid="{00000000-0005-0000-0000-00006A3D0000}"/>
    <cellStyle name="Currency 11 2 2 3 2" xfId="15721" xr:uid="{00000000-0005-0000-0000-00006B3D0000}"/>
    <cellStyle name="Currency 11 2 2 3 2 2" xfId="15722" xr:uid="{00000000-0005-0000-0000-00006C3D0000}"/>
    <cellStyle name="Currency 11 2 2 3 2 2 2" xfId="15723" xr:uid="{00000000-0005-0000-0000-00006D3D0000}"/>
    <cellStyle name="Currency 11 2 2 3 2 3" xfId="15724" xr:uid="{00000000-0005-0000-0000-00006E3D0000}"/>
    <cellStyle name="Currency 11 2 2 3 3" xfId="15725" xr:uid="{00000000-0005-0000-0000-00006F3D0000}"/>
    <cellStyle name="Currency 11 2 2 3 3 2" xfId="15726" xr:uid="{00000000-0005-0000-0000-0000703D0000}"/>
    <cellStyle name="Currency 11 2 2 3 4" xfId="15727" xr:uid="{00000000-0005-0000-0000-0000713D0000}"/>
    <cellStyle name="Currency 11 2 2 3 4 2" xfId="15728" xr:uid="{00000000-0005-0000-0000-0000723D0000}"/>
    <cellStyle name="Currency 11 2 2 3 5" xfId="15729" xr:uid="{00000000-0005-0000-0000-0000733D0000}"/>
    <cellStyle name="Currency 11 2 2 4" xfId="15730" xr:uid="{00000000-0005-0000-0000-0000743D0000}"/>
    <cellStyle name="Currency 11 2 2 4 2" xfId="15731" xr:uid="{00000000-0005-0000-0000-0000753D0000}"/>
    <cellStyle name="Currency 11 2 2 4 2 2" xfId="15732" xr:uid="{00000000-0005-0000-0000-0000763D0000}"/>
    <cellStyle name="Currency 11 2 2 4 3" xfId="15733" xr:uid="{00000000-0005-0000-0000-0000773D0000}"/>
    <cellStyle name="Currency 11 2 2 5" xfId="15734" xr:uid="{00000000-0005-0000-0000-0000783D0000}"/>
    <cellStyle name="Currency 11 2 2 5 2" xfId="15735" xr:uid="{00000000-0005-0000-0000-0000793D0000}"/>
    <cellStyle name="Currency 11 2 2 5 2 2" xfId="15736" xr:uid="{00000000-0005-0000-0000-00007A3D0000}"/>
    <cellStyle name="Currency 11 2 2 5 3" xfId="15737" xr:uid="{00000000-0005-0000-0000-00007B3D0000}"/>
    <cellStyle name="Currency 11 2 2 6" xfId="15738" xr:uid="{00000000-0005-0000-0000-00007C3D0000}"/>
    <cellStyle name="Currency 11 2 2 6 2" xfId="15739" xr:uid="{00000000-0005-0000-0000-00007D3D0000}"/>
    <cellStyle name="Currency 11 2 2 7" xfId="15740" xr:uid="{00000000-0005-0000-0000-00007E3D0000}"/>
    <cellStyle name="Currency 11 2 2 7 2" xfId="15741" xr:uid="{00000000-0005-0000-0000-00007F3D0000}"/>
    <cellStyle name="Currency 11 2 2 8" xfId="15742" xr:uid="{00000000-0005-0000-0000-0000803D0000}"/>
    <cellStyle name="Currency 11 2 2 9" xfId="15743" xr:uid="{00000000-0005-0000-0000-0000813D0000}"/>
    <cellStyle name="Currency 11 2 3" xfId="15744" xr:uid="{00000000-0005-0000-0000-0000823D0000}"/>
    <cellStyle name="Currency 11 2 4" xfId="15745" xr:uid="{00000000-0005-0000-0000-0000833D0000}"/>
    <cellStyle name="Currency 11 2 5" xfId="15746" xr:uid="{00000000-0005-0000-0000-0000843D0000}"/>
    <cellStyle name="Currency 11 2 5 2" xfId="15747" xr:uid="{00000000-0005-0000-0000-0000853D0000}"/>
    <cellStyle name="Currency 11 2 6" xfId="15748" xr:uid="{00000000-0005-0000-0000-0000863D0000}"/>
    <cellStyle name="Currency 11 2 7" xfId="15749" xr:uid="{00000000-0005-0000-0000-0000873D0000}"/>
    <cellStyle name="Currency 11 2 8" xfId="15750" xr:uid="{00000000-0005-0000-0000-0000883D0000}"/>
    <cellStyle name="Currency 11 3" xfId="15751" xr:uid="{00000000-0005-0000-0000-0000893D0000}"/>
    <cellStyle name="Currency 11 3 10" xfId="15752" xr:uid="{00000000-0005-0000-0000-00008A3D0000}"/>
    <cellStyle name="Currency 11 3 2" xfId="15753" xr:uid="{00000000-0005-0000-0000-00008B3D0000}"/>
    <cellStyle name="Currency 11 3 3" xfId="15754" xr:uid="{00000000-0005-0000-0000-00008C3D0000}"/>
    <cellStyle name="Currency 11 3 3 2" xfId="15755" xr:uid="{00000000-0005-0000-0000-00008D3D0000}"/>
    <cellStyle name="Currency 11 3 3 2 2" xfId="15756" xr:uid="{00000000-0005-0000-0000-00008E3D0000}"/>
    <cellStyle name="Currency 11 3 3 2 2 2" xfId="15757" xr:uid="{00000000-0005-0000-0000-00008F3D0000}"/>
    <cellStyle name="Currency 11 3 3 2 3" xfId="15758" xr:uid="{00000000-0005-0000-0000-0000903D0000}"/>
    <cellStyle name="Currency 11 3 3 3" xfId="15759" xr:uid="{00000000-0005-0000-0000-0000913D0000}"/>
    <cellStyle name="Currency 11 3 3 3 2" xfId="15760" xr:uid="{00000000-0005-0000-0000-0000923D0000}"/>
    <cellStyle name="Currency 11 3 3 4" xfId="15761" xr:uid="{00000000-0005-0000-0000-0000933D0000}"/>
    <cellStyle name="Currency 11 3 3 4 2" xfId="15762" xr:uid="{00000000-0005-0000-0000-0000943D0000}"/>
    <cellStyle name="Currency 11 3 3 5" xfId="15763" xr:uid="{00000000-0005-0000-0000-0000953D0000}"/>
    <cellStyle name="Currency 11 3 3 6" xfId="15764" xr:uid="{00000000-0005-0000-0000-0000963D0000}"/>
    <cellStyle name="Currency 11 3 4" xfId="15765" xr:uid="{00000000-0005-0000-0000-0000973D0000}"/>
    <cellStyle name="Currency 11 3 4 2" xfId="15766" xr:uid="{00000000-0005-0000-0000-0000983D0000}"/>
    <cellStyle name="Currency 11 3 4 2 2" xfId="15767" xr:uid="{00000000-0005-0000-0000-0000993D0000}"/>
    <cellStyle name="Currency 11 3 4 2 2 2" xfId="15768" xr:uid="{00000000-0005-0000-0000-00009A3D0000}"/>
    <cellStyle name="Currency 11 3 4 2 3" xfId="15769" xr:uid="{00000000-0005-0000-0000-00009B3D0000}"/>
    <cellStyle name="Currency 11 3 4 3" xfId="15770" xr:uid="{00000000-0005-0000-0000-00009C3D0000}"/>
    <cellStyle name="Currency 11 3 4 3 2" xfId="15771" xr:uid="{00000000-0005-0000-0000-00009D3D0000}"/>
    <cellStyle name="Currency 11 3 4 4" xfId="15772" xr:uid="{00000000-0005-0000-0000-00009E3D0000}"/>
    <cellStyle name="Currency 11 3 4 4 2" xfId="15773" xr:uid="{00000000-0005-0000-0000-00009F3D0000}"/>
    <cellStyle name="Currency 11 3 4 5" xfId="15774" xr:uid="{00000000-0005-0000-0000-0000A03D0000}"/>
    <cellStyle name="Currency 11 3 5" xfId="15775" xr:uid="{00000000-0005-0000-0000-0000A13D0000}"/>
    <cellStyle name="Currency 11 3 5 2" xfId="15776" xr:uid="{00000000-0005-0000-0000-0000A23D0000}"/>
    <cellStyle name="Currency 11 3 5 2 2" xfId="15777" xr:uid="{00000000-0005-0000-0000-0000A33D0000}"/>
    <cellStyle name="Currency 11 3 5 3" xfId="15778" xr:uid="{00000000-0005-0000-0000-0000A43D0000}"/>
    <cellStyle name="Currency 11 3 6" xfId="15779" xr:uid="{00000000-0005-0000-0000-0000A53D0000}"/>
    <cellStyle name="Currency 11 3 6 2" xfId="15780" xr:uid="{00000000-0005-0000-0000-0000A63D0000}"/>
    <cellStyle name="Currency 11 3 6 2 2" xfId="15781" xr:uid="{00000000-0005-0000-0000-0000A73D0000}"/>
    <cellStyle name="Currency 11 3 6 3" xfId="15782" xr:uid="{00000000-0005-0000-0000-0000A83D0000}"/>
    <cellStyle name="Currency 11 3 7" xfId="15783" xr:uid="{00000000-0005-0000-0000-0000A93D0000}"/>
    <cellStyle name="Currency 11 3 7 2" xfId="15784" xr:uid="{00000000-0005-0000-0000-0000AA3D0000}"/>
    <cellStyle name="Currency 11 3 8" xfId="15785" xr:uid="{00000000-0005-0000-0000-0000AB3D0000}"/>
    <cellStyle name="Currency 11 3 8 2" xfId="15786" xr:uid="{00000000-0005-0000-0000-0000AC3D0000}"/>
    <cellStyle name="Currency 11 3 9" xfId="15787" xr:uid="{00000000-0005-0000-0000-0000AD3D0000}"/>
    <cellStyle name="Currency 11 4" xfId="15788" xr:uid="{00000000-0005-0000-0000-0000AE3D0000}"/>
    <cellStyle name="Currency 11 4 10" xfId="15789" xr:uid="{00000000-0005-0000-0000-0000AF3D0000}"/>
    <cellStyle name="Currency 11 4 2" xfId="15790" xr:uid="{00000000-0005-0000-0000-0000B03D0000}"/>
    <cellStyle name="Currency 11 4 3" xfId="15791" xr:uid="{00000000-0005-0000-0000-0000B13D0000}"/>
    <cellStyle name="Currency 11 4 3 2" xfId="15792" xr:uid="{00000000-0005-0000-0000-0000B23D0000}"/>
    <cellStyle name="Currency 11 4 3 2 2" xfId="15793" xr:uid="{00000000-0005-0000-0000-0000B33D0000}"/>
    <cellStyle name="Currency 11 4 3 2 2 2" xfId="15794" xr:uid="{00000000-0005-0000-0000-0000B43D0000}"/>
    <cellStyle name="Currency 11 4 3 2 3" xfId="15795" xr:uid="{00000000-0005-0000-0000-0000B53D0000}"/>
    <cellStyle name="Currency 11 4 3 3" xfId="15796" xr:uid="{00000000-0005-0000-0000-0000B63D0000}"/>
    <cellStyle name="Currency 11 4 3 3 2" xfId="15797" xr:uid="{00000000-0005-0000-0000-0000B73D0000}"/>
    <cellStyle name="Currency 11 4 3 4" xfId="15798" xr:uid="{00000000-0005-0000-0000-0000B83D0000}"/>
    <cellStyle name="Currency 11 4 3 4 2" xfId="15799" xr:uid="{00000000-0005-0000-0000-0000B93D0000}"/>
    <cellStyle name="Currency 11 4 3 5" xfId="15800" xr:uid="{00000000-0005-0000-0000-0000BA3D0000}"/>
    <cellStyle name="Currency 11 4 3 6" xfId="15801" xr:uid="{00000000-0005-0000-0000-0000BB3D0000}"/>
    <cellStyle name="Currency 11 4 4" xfId="15802" xr:uid="{00000000-0005-0000-0000-0000BC3D0000}"/>
    <cellStyle name="Currency 11 4 4 2" xfId="15803" xr:uid="{00000000-0005-0000-0000-0000BD3D0000}"/>
    <cellStyle name="Currency 11 4 4 2 2" xfId="15804" xr:uid="{00000000-0005-0000-0000-0000BE3D0000}"/>
    <cellStyle name="Currency 11 4 4 2 2 2" xfId="15805" xr:uid="{00000000-0005-0000-0000-0000BF3D0000}"/>
    <cellStyle name="Currency 11 4 4 2 3" xfId="15806" xr:uid="{00000000-0005-0000-0000-0000C03D0000}"/>
    <cellStyle name="Currency 11 4 4 3" xfId="15807" xr:uid="{00000000-0005-0000-0000-0000C13D0000}"/>
    <cellStyle name="Currency 11 4 4 3 2" xfId="15808" xr:uid="{00000000-0005-0000-0000-0000C23D0000}"/>
    <cellStyle name="Currency 11 4 4 4" xfId="15809" xr:uid="{00000000-0005-0000-0000-0000C33D0000}"/>
    <cellStyle name="Currency 11 4 4 4 2" xfId="15810" xr:uid="{00000000-0005-0000-0000-0000C43D0000}"/>
    <cellStyle name="Currency 11 4 4 5" xfId="15811" xr:uid="{00000000-0005-0000-0000-0000C53D0000}"/>
    <cellStyle name="Currency 11 4 5" xfId="15812" xr:uid="{00000000-0005-0000-0000-0000C63D0000}"/>
    <cellStyle name="Currency 11 4 5 2" xfId="15813" xr:uid="{00000000-0005-0000-0000-0000C73D0000}"/>
    <cellStyle name="Currency 11 4 5 2 2" xfId="15814" xr:uid="{00000000-0005-0000-0000-0000C83D0000}"/>
    <cellStyle name="Currency 11 4 5 3" xfId="15815" xr:uid="{00000000-0005-0000-0000-0000C93D0000}"/>
    <cellStyle name="Currency 11 4 6" xfId="15816" xr:uid="{00000000-0005-0000-0000-0000CA3D0000}"/>
    <cellStyle name="Currency 11 4 6 2" xfId="15817" xr:uid="{00000000-0005-0000-0000-0000CB3D0000}"/>
    <cellStyle name="Currency 11 4 6 2 2" xfId="15818" xr:uid="{00000000-0005-0000-0000-0000CC3D0000}"/>
    <cellStyle name="Currency 11 4 6 3" xfId="15819" xr:uid="{00000000-0005-0000-0000-0000CD3D0000}"/>
    <cellStyle name="Currency 11 4 7" xfId="15820" xr:uid="{00000000-0005-0000-0000-0000CE3D0000}"/>
    <cellStyle name="Currency 11 4 7 2" xfId="15821" xr:uid="{00000000-0005-0000-0000-0000CF3D0000}"/>
    <cellStyle name="Currency 11 4 8" xfId="15822" xr:uid="{00000000-0005-0000-0000-0000D03D0000}"/>
    <cellStyle name="Currency 11 4 8 2" xfId="15823" xr:uid="{00000000-0005-0000-0000-0000D13D0000}"/>
    <cellStyle name="Currency 11 4 9" xfId="15824" xr:uid="{00000000-0005-0000-0000-0000D23D0000}"/>
    <cellStyle name="Currency 11 5" xfId="15825" xr:uid="{00000000-0005-0000-0000-0000D33D0000}"/>
    <cellStyle name="Currency 11 5 2" xfId="15826" xr:uid="{00000000-0005-0000-0000-0000D43D0000}"/>
    <cellStyle name="Currency 11 5 2 2" xfId="15827" xr:uid="{00000000-0005-0000-0000-0000D53D0000}"/>
    <cellStyle name="Currency 11 5 2 2 2" xfId="15828" xr:uid="{00000000-0005-0000-0000-0000D63D0000}"/>
    <cellStyle name="Currency 11 5 2 2 2 2" xfId="15829" xr:uid="{00000000-0005-0000-0000-0000D73D0000}"/>
    <cellStyle name="Currency 11 5 2 2 3" xfId="15830" xr:uid="{00000000-0005-0000-0000-0000D83D0000}"/>
    <cellStyle name="Currency 11 5 2 3" xfId="15831" xr:uid="{00000000-0005-0000-0000-0000D93D0000}"/>
    <cellStyle name="Currency 11 5 2 3 2" xfId="15832" xr:uid="{00000000-0005-0000-0000-0000DA3D0000}"/>
    <cellStyle name="Currency 11 5 2 4" xfId="15833" xr:uid="{00000000-0005-0000-0000-0000DB3D0000}"/>
    <cellStyle name="Currency 11 5 2 4 2" xfId="15834" xr:uid="{00000000-0005-0000-0000-0000DC3D0000}"/>
    <cellStyle name="Currency 11 5 2 5" xfId="15835" xr:uid="{00000000-0005-0000-0000-0000DD3D0000}"/>
    <cellStyle name="Currency 11 5 2 6" xfId="15836" xr:uid="{00000000-0005-0000-0000-0000DE3D0000}"/>
    <cellStyle name="Currency 11 5 3" xfId="15837" xr:uid="{00000000-0005-0000-0000-0000DF3D0000}"/>
    <cellStyle name="Currency 11 5 3 2" xfId="15838" xr:uid="{00000000-0005-0000-0000-0000E03D0000}"/>
    <cellStyle name="Currency 11 5 3 2 2" xfId="15839" xr:uid="{00000000-0005-0000-0000-0000E13D0000}"/>
    <cellStyle name="Currency 11 5 3 2 2 2" xfId="15840" xr:uid="{00000000-0005-0000-0000-0000E23D0000}"/>
    <cellStyle name="Currency 11 5 3 2 3" xfId="15841" xr:uid="{00000000-0005-0000-0000-0000E33D0000}"/>
    <cellStyle name="Currency 11 5 3 3" xfId="15842" xr:uid="{00000000-0005-0000-0000-0000E43D0000}"/>
    <cellStyle name="Currency 11 5 3 3 2" xfId="15843" xr:uid="{00000000-0005-0000-0000-0000E53D0000}"/>
    <cellStyle name="Currency 11 5 3 4" xfId="15844" xr:uid="{00000000-0005-0000-0000-0000E63D0000}"/>
    <cellStyle name="Currency 11 5 3 4 2" xfId="15845" xr:uid="{00000000-0005-0000-0000-0000E73D0000}"/>
    <cellStyle name="Currency 11 5 3 5" xfId="15846" xr:uid="{00000000-0005-0000-0000-0000E83D0000}"/>
    <cellStyle name="Currency 11 5 4" xfId="15847" xr:uid="{00000000-0005-0000-0000-0000E93D0000}"/>
    <cellStyle name="Currency 11 5 4 2" xfId="15848" xr:uid="{00000000-0005-0000-0000-0000EA3D0000}"/>
    <cellStyle name="Currency 11 5 4 2 2" xfId="15849" xr:uid="{00000000-0005-0000-0000-0000EB3D0000}"/>
    <cellStyle name="Currency 11 5 4 3" xfId="15850" xr:uid="{00000000-0005-0000-0000-0000EC3D0000}"/>
    <cellStyle name="Currency 11 5 5" xfId="15851" xr:uid="{00000000-0005-0000-0000-0000ED3D0000}"/>
    <cellStyle name="Currency 11 5 5 2" xfId="15852" xr:uid="{00000000-0005-0000-0000-0000EE3D0000}"/>
    <cellStyle name="Currency 11 5 5 2 2" xfId="15853" xr:uid="{00000000-0005-0000-0000-0000EF3D0000}"/>
    <cellStyle name="Currency 11 5 5 3" xfId="15854" xr:uid="{00000000-0005-0000-0000-0000F03D0000}"/>
    <cellStyle name="Currency 11 5 6" xfId="15855" xr:uid="{00000000-0005-0000-0000-0000F13D0000}"/>
    <cellStyle name="Currency 11 5 6 2" xfId="15856" xr:uid="{00000000-0005-0000-0000-0000F23D0000}"/>
    <cellStyle name="Currency 11 5 7" xfId="15857" xr:uid="{00000000-0005-0000-0000-0000F33D0000}"/>
    <cellStyle name="Currency 11 5 7 2" xfId="15858" xr:uid="{00000000-0005-0000-0000-0000F43D0000}"/>
    <cellStyle name="Currency 11 5 8" xfId="15859" xr:uid="{00000000-0005-0000-0000-0000F53D0000}"/>
    <cellStyle name="Currency 11 5 9" xfId="15860" xr:uid="{00000000-0005-0000-0000-0000F63D0000}"/>
    <cellStyle name="Currency 11 6" xfId="15861" xr:uid="{00000000-0005-0000-0000-0000F73D0000}"/>
    <cellStyle name="Currency 11 7" xfId="15862" xr:uid="{00000000-0005-0000-0000-0000F83D0000}"/>
    <cellStyle name="Currency 11 8" xfId="15863" xr:uid="{00000000-0005-0000-0000-0000F93D0000}"/>
    <cellStyle name="Currency 11 8 2" xfId="15864" xr:uid="{00000000-0005-0000-0000-0000FA3D0000}"/>
    <cellStyle name="Currency 11 8 2 2" xfId="15865" xr:uid="{00000000-0005-0000-0000-0000FB3D0000}"/>
    <cellStyle name="Currency 11 8 2 2 2" xfId="15866" xr:uid="{00000000-0005-0000-0000-0000FC3D0000}"/>
    <cellStyle name="Currency 11 8 2 3" xfId="15867" xr:uid="{00000000-0005-0000-0000-0000FD3D0000}"/>
    <cellStyle name="Currency 11 8 2 4" xfId="15868" xr:uid="{00000000-0005-0000-0000-0000FE3D0000}"/>
    <cellStyle name="Currency 11 8 3" xfId="15869" xr:uid="{00000000-0005-0000-0000-0000FF3D0000}"/>
    <cellStyle name="Currency 11 8 3 2" xfId="15870" xr:uid="{00000000-0005-0000-0000-0000003E0000}"/>
    <cellStyle name="Currency 11 8 4" xfId="15871" xr:uid="{00000000-0005-0000-0000-0000013E0000}"/>
    <cellStyle name="Currency 11 8 4 2" xfId="15872" xr:uid="{00000000-0005-0000-0000-0000023E0000}"/>
    <cellStyle name="Currency 11 8 5" xfId="15873" xr:uid="{00000000-0005-0000-0000-0000033E0000}"/>
    <cellStyle name="Currency 11 8 6" xfId="15874" xr:uid="{00000000-0005-0000-0000-0000043E0000}"/>
    <cellStyle name="Currency 11 9" xfId="15875" xr:uid="{00000000-0005-0000-0000-0000053E0000}"/>
    <cellStyle name="Currency 11 9 2" xfId="15876" xr:uid="{00000000-0005-0000-0000-0000063E0000}"/>
    <cellStyle name="Currency 11 9 2 2" xfId="15877" xr:uid="{00000000-0005-0000-0000-0000073E0000}"/>
    <cellStyle name="Currency 11 9 2 2 2" xfId="15878" xr:uid="{00000000-0005-0000-0000-0000083E0000}"/>
    <cellStyle name="Currency 11 9 2 3" xfId="15879" xr:uid="{00000000-0005-0000-0000-0000093E0000}"/>
    <cellStyle name="Currency 11 9 3" xfId="15880" xr:uid="{00000000-0005-0000-0000-00000A3E0000}"/>
    <cellStyle name="Currency 11 9 3 2" xfId="15881" xr:uid="{00000000-0005-0000-0000-00000B3E0000}"/>
    <cellStyle name="Currency 11 9 4" xfId="15882" xr:uid="{00000000-0005-0000-0000-00000C3E0000}"/>
    <cellStyle name="Currency 11 9 4 2" xfId="15883" xr:uid="{00000000-0005-0000-0000-00000D3E0000}"/>
    <cellStyle name="Currency 11 9 5" xfId="15884" xr:uid="{00000000-0005-0000-0000-00000E3E0000}"/>
    <cellStyle name="Currency 12" xfId="15885" xr:uid="{00000000-0005-0000-0000-00000F3E0000}"/>
    <cellStyle name="Currency 12 2" xfId="15886" xr:uid="{00000000-0005-0000-0000-0000103E0000}"/>
    <cellStyle name="Currency 12 3" xfId="15887" xr:uid="{00000000-0005-0000-0000-0000113E0000}"/>
    <cellStyle name="Currency 13" xfId="15888" xr:uid="{00000000-0005-0000-0000-0000123E0000}"/>
    <cellStyle name="Currency 13 2" xfId="15889" xr:uid="{00000000-0005-0000-0000-0000133E0000}"/>
    <cellStyle name="Currency 14" xfId="15890" xr:uid="{00000000-0005-0000-0000-0000143E0000}"/>
    <cellStyle name="Currency 15" xfId="15891" xr:uid="{00000000-0005-0000-0000-0000153E0000}"/>
    <cellStyle name="Currency 16" xfId="15892" xr:uid="{00000000-0005-0000-0000-0000163E0000}"/>
    <cellStyle name="Currency 17" xfId="15893" xr:uid="{00000000-0005-0000-0000-0000173E0000}"/>
    <cellStyle name="Currency 18" xfId="15894" xr:uid="{00000000-0005-0000-0000-0000183E0000}"/>
    <cellStyle name="Currency 19" xfId="15895" xr:uid="{00000000-0005-0000-0000-0000193E0000}"/>
    <cellStyle name="Currency 2" xfId="15896" xr:uid="{00000000-0005-0000-0000-00001A3E0000}"/>
    <cellStyle name="Currency 2 10" xfId="15897" xr:uid="{00000000-0005-0000-0000-00001B3E0000}"/>
    <cellStyle name="Currency 2 11" xfId="15898" xr:uid="{00000000-0005-0000-0000-00001C3E0000}"/>
    <cellStyle name="Currency 2 12" xfId="15899" xr:uid="{00000000-0005-0000-0000-00001D3E0000}"/>
    <cellStyle name="Currency 2 13" xfId="15900" xr:uid="{00000000-0005-0000-0000-00001E3E0000}"/>
    <cellStyle name="Currency 2 14" xfId="15901" xr:uid="{00000000-0005-0000-0000-00001F3E0000}"/>
    <cellStyle name="Currency 2 15" xfId="15902" xr:uid="{00000000-0005-0000-0000-0000203E0000}"/>
    <cellStyle name="Currency 2 16" xfId="15903" xr:uid="{00000000-0005-0000-0000-0000213E0000}"/>
    <cellStyle name="Currency 2 17" xfId="15904" xr:uid="{00000000-0005-0000-0000-0000223E0000}"/>
    <cellStyle name="Currency 2 18" xfId="15905" xr:uid="{00000000-0005-0000-0000-0000233E0000}"/>
    <cellStyle name="Currency 2 19" xfId="15906" xr:uid="{00000000-0005-0000-0000-0000243E0000}"/>
    <cellStyle name="Currency 2 2" xfId="15907" xr:uid="{00000000-0005-0000-0000-0000253E0000}"/>
    <cellStyle name="Currency 2 2 2" xfId="15908" xr:uid="{00000000-0005-0000-0000-0000263E0000}"/>
    <cellStyle name="Currency 2 20" xfId="15909" xr:uid="{00000000-0005-0000-0000-0000273E0000}"/>
    <cellStyle name="Currency 2 21" xfId="15910" xr:uid="{00000000-0005-0000-0000-0000283E0000}"/>
    <cellStyle name="Currency 2 22" xfId="15911" xr:uid="{00000000-0005-0000-0000-0000293E0000}"/>
    <cellStyle name="Currency 2 23" xfId="15912" xr:uid="{00000000-0005-0000-0000-00002A3E0000}"/>
    <cellStyle name="Currency 2 24" xfId="15913" xr:uid="{00000000-0005-0000-0000-00002B3E0000}"/>
    <cellStyle name="Currency 2 25" xfId="15914" xr:uid="{00000000-0005-0000-0000-00002C3E0000}"/>
    <cellStyle name="Currency 2 26" xfId="15915" xr:uid="{00000000-0005-0000-0000-00002D3E0000}"/>
    <cellStyle name="Currency 2 27" xfId="15916" xr:uid="{00000000-0005-0000-0000-00002E3E0000}"/>
    <cellStyle name="Currency 2 27 2" xfId="15917" xr:uid="{00000000-0005-0000-0000-00002F3E0000}"/>
    <cellStyle name="Currency 2 27 2 2" xfId="15918" xr:uid="{00000000-0005-0000-0000-0000303E0000}"/>
    <cellStyle name="Currency 2 27 3" xfId="15919" xr:uid="{00000000-0005-0000-0000-0000313E0000}"/>
    <cellStyle name="Currency 2 28" xfId="15920" xr:uid="{00000000-0005-0000-0000-0000323E0000}"/>
    <cellStyle name="Currency 2 28 2" xfId="15921" xr:uid="{00000000-0005-0000-0000-0000333E0000}"/>
    <cellStyle name="Currency 2 28 2 2" xfId="15922" xr:uid="{00000000-0005-0000-0000-0000343E0000}"/>
    <cellStyle name="Currency 2 28 3" xfId="15923" xr:uid="{00000000-0005-0000-0000-0000353E0000}"/>
    <cellStyle name="Currency 2 29" xfId="15924" xr:uid="{00000000-0005-0000-0000-0000363E0000}"/>
    <cellStyle name="Currency 2 29 2" xfId="15925" xr:uid="{00000000-0005-0000-0000-0000373E0000}"/>
    <cellStyle name="Currency 2 29 2 2" xfId="15926" xr:uid="{00000000-0005-0000-0000-0000383E0000}"/>
    <cellStyle name="Currency 2 29 3" xfId="15927" xr:uid="{00000000-0005-0000-0000-0000393E0000}"/>
    <cellStyle name="Currency 2 3" xfId="15928" xr:uid="{00000000-0005-0000-0000-00003A3E0000}"/>
    <cellStyle name="Currency 2 3 2" xfId="15929" xr:uid="{00000000-0005-0000-0000-00003B3E0000}"/>
    <cellStyle name="Currency 2 3 2 2" xfId="15930" xr:uid="{00000000-0005-0000-0000-00003C3E0000}"/>
    <cellStyle name="Currency 2 3 3" xfId="15931" xr:uid="{00000000-0005-0000-0000-00003D3E0000}"/>
    <cellStyle name="Currency 2 3 4" xfId="15932" xr:uid="{00000000-0005-0000-0000-00003E3E0000}"/>
    <cellStyle name="Currency 2 30" xfId="15933" xr:uid="{00000000-0005-0000-0000-00003F3E0000}"/>
    <cellStyle name="Currency 2 4" xfId="15934" xr:uid="{00000000-0005-0000-0000-0000403E0000}"/>
    <cellStyle name="Currency 2 4 2" xfId="15935" xr:uid="{00000000-0005-0000-0000-0000413E0000}"/>
    <cellStyle name="Currency 2 4 2 2" xfId="15936" xr:uid="{00000000-0005-0000-0000-0000423E0000}"/>
    <cellStyle name="Currency 2 4 3" xfId="15937" xr:uid="{00000000-0005-0000-0000-0000433E0000}"/>
    <cellStyle name="Currency 2 5" xfId="15938" xr:uid="{00000000-0005-0000-0000-0000443E0000}"/>
    <cellStyle name="Currency 2 5 10" xfId="15939" xr:uid="{00000000-0005-0000-0000-0000453E0000}"/>
    <cellStyle name="Currency 2 5 11" xfId="15940" xr:uid="{00000000-0005-0000-0000-0000463E0000}"/>
    <cellStyle name="Currency 2 5 11 2" xfId="15941" xr:uid="{00000000-0005-0000-0000-0000473E0000}"/>
    <cellStyle name="Currency 2 5 11 2 2" xfId="15942" xr:uid="{00000000-0005-0000-0000-0000483E0000}"/>
    <cellStyle name="Currency 2 5 11 2 2 2" xfId="15943" xr:uid="{00000000-0005-0000-0000-0000493E0000}"/>
    <cellStyle name="Currency 2 5 11 2 2 2 2" xfId="15944" xr:uid="{00000000-0005-0000-0000-00004A3E0000}"/>
    <cellStyle name="Currency 2 5 11 2 2 3" xfId="15945" xr:uid="{00000000-0005-0000-0000-00004B3E0000}"/>
    <cellStyle name="Currency 2 5 11 2 2 4" xfId="15946" xr:uid="{00000000-0005-0000-0000-00004C3E0000}"/>
    <cellStyle name="Currency 2 5 11 2 3" xfId="15947" xr:uid="{00000000-0005-0000-0000-00004D3E0000}"/>
    <cellStyle name="Currency 2 5 11 2 3 2" xfId="15948" xr:uid="{00000000-0005-0000-0000-00004E3E0000}"/>
    <cellStyle name="Currency 2 5 11 2 4" xfId="15949" xr:uid="{00000000-0005-0000-0000-00004F3E0000}"/>
    <cellStyle name="Currency 2 5 11 2 5" xfId="15950" xr:uid="{00000000-0005-0000-0000-0000503E0000}"/>
    <cellStyle name="Currency 2 5 11 3" xfId="15951" xr:uid="{00000000-0005-0000-0000-0000513E0000}"/>
    <cellStyle name="Currency 2 5 12" xfId="15952" xr:uid="{00000000-0005-0000-0000-0000523E0000}"/>
    <cellStyle name="Currency 2 5 12 2" xfId="15953" xr:uid="{00000000-0005-0000-0000-0000533E0000}"/>
    <cellStyle name="Currency 2 5 12 2 2" xfId="15954" xr:uid="{00000000-0005-0000-0000-0000543E0000}"/>
    <cellStyle name="Currency 2 5 12 2 2 2" xfId="15955" xr:uid="{00000000-0005-0000-0000-0000553E0000}"/>
    <cellStyle name="Currency 2 5 12 2 3" xfId="15956" xr:uid="{00000000-0005-0000-0000-0000563E0000}"/>
    <cellStyle name="Currency 2 5 12 2 4" xfId="15957" xr:uid="{00000000-0005-0000-0000-0000573E0000}"/>
    <cellStyle name="Currency 2 5 12 3" xfId="15958" xr:uid="{00000000-0005-0000-0000-0000583E0000}"/>
    <cellStyle name="Currency 2 5 12 3 2" xfId="15959" xr:uid="{00000000-0005-0000-0000-0000593E0000}"/>
    <cellStyle name="Currency 2 5 12 4" xfId="15960" xr:uid="{00000000-0005-0000-0000-00005A3E0000}"/>
    <cellStyle name="Currency 2 5 12 5" xfId="15961" xr:uid="{00000000-0005-0000-0000-00005B3E0000}"/>
    <cellStyle name="Currency 2 5 13" xfId="15962" xr:uid="{00000000-0005-0000-0000-00005C3E0000}"/>
    <cellStyle name="Currency 2 5 13 2" xfId="15963" xr:uid="{00000000-0005-0000-0000-00005D3E0000}"/>
    <cellStyle name="Currency 2 5 13 2 2" xfId="15964" xr:uid="{00000000-0005-0000-0000-00005E3E0000}"/>
    <cellStyle name="Currency 2 5 13 3" xfId="15965" xr:uid="{00000000-0005-0000-0000-00005F3E0000}"/>
    <cellStyle name="Currency 2 5 14" xfId="15966" xr:uid="{00000000-0005-0000-0000-0000603E0000}"/>
    <cellStyle name="Currency 2 5 14 2" xfId="15967" xr:uid="{00000000-0005-0000-0000-0000613E0000}"/>
    <cellStyle name="Currency 2 5 14 2 2" xfId="15968" xr:uid="{00000000-0005-0000-0000-0000623E0000}"/>
    <cellStyle name="Currency 2 5 14 3" xfId="15969" xr:uid="{00000000-0005-0000-0000-0000633E0000}"/>
    <cellStyle name="Currency 2 5 15" xfId="15970" xr:uid="{00000000-0005-0000-0000-0000643E0000}"/>
    <cellStyle name="Currency 2 5 15 2" xfId="15971" xr:uid="{00000000-0005-0000-0000-0000653E0000}"/>
    <cellStyle name="Currency 2 5 15 2 2" xfId="15972" xr:uid="{00000000-0005-0000-0000-0000663E0000}"/>
    <cellStyle name="Currency 2 5 15 3" xfId="15973" xr:uid="{00000000-0005-0000-0000-0000673E0000}"/>
    <cellStyle name="Currency 2 5 16" xfId="15974" xr:uid="{00000000-0005-0000-0000-0000683E0000}"/>
    <cellStyle name="Currency 2 5 16 2" xfId="15975" xr:uid="{00000000-0005-0000-0000-0000693E0000}"/>
    <cellStyle name="Currency 2 5 16 2 2" xfId="15976" xr:uid="{00000000-0005-0000-0000-00006A3E0000}"/>
    <cellStyle name="Currency 2 5 16 3" xfId="15977" xr:uid="{00000000-0005-0000-0000-00006B3E0000}"/>
    <cellStyle name="Currency 2 5 17" xfId="15978" xr:uid="{00000000-0005-0000-0000-00006C3E0000}"/>
    <cellStyle name="Currency 2 5 17 2" xfId="15979" xr:uid="{00000000-0005-0000-0000-00006D3E0000}"/>
    <cellStyle name="Currency 2 5 17 2 2" xfId="15980" xr:uid="{00000000-0005-0000-0000-00006E3E0000}"/>
    <cellStyle name="Currency 2 5 17 3" xfId="15981" xr:uid="{00000000-0005-0000-0000-00006F3E0000}"/>
    <cellStyle name="Currency 2 5 18" xfId="15982" xr:uid="{00000000-0005-0000-0000-0000703E0000}"/>
    <cellStyle name="Currency 2 5 18 2" xfId="15983" xr:uid="{00000000-0005-0000-0000-0000713E0000}"/>
    <cellStyle name="Currency 2 5 19" xfId="15984" xr:uid="{00000000-0005-0000-0000-0000723E0000}"/>
    <cellStyle name="Currency 2 5 19 2" xfId="15985" xr:uid="{00000000-0005-0000-0000-0000733E0000}"/>
    <cellStyle name="Currency 2 5 2" xfId="15986" xr:uid="{00000000-0005-0000-0000-0000743E0000}"/>
    <cellStyle name="Currency 2 5 2 10" xfId="15987" xr:uid="{00000000-0005-0000-0000-0000753E0000}"/>
    <cellStyle name="Currency 2 5 2 10 2" xfId="15988" xr:uid="{00000000-0005-0000-0000-0000763E0000}"/>
    <cellStyle name="Currency 2 5 2 10 2 2" xfId="15989" xr:uid="{00000000-0005-0000-0000-0000773E0000}"/>
    <cellStyle name="Currency 2 5 2 10 2 2 2" xfId="15990" xr:uid="{00000000-0005-0000-0000-0000783E0000}"/>
    <cellStyle name="Currency 2 5 2 10 2 2 2 2" xfId="15991" xr:uid="{00000000-0005-0000-0000-0000793E0000}"/>
    <cellStyle name="Currency 2 5 2 10 2 2 3" xfId="15992" xr:uid="{00000000-0005-0000-0000-00007A3E0000}"/>
    <cellStyle name="Currency 2 5 2 10 2 2 4" xfId="15993" xr:uid="{00000000-0005-0000-0000-00007B3E0000}"/>
    <cellStyle name="Currency 2 5 2 10 2 3" xfId="15994" xr:uid="{00000000-0005-0000-0000-00007C3E0000}"/>
    <cellStyle name="Currency 2 5 2 10 2 3 2" xfId="15995" xr:uid="{00000000-0005-0000-0000-00007D3E0000}"/>
    <cellStyle name="Currency 2 5 2 10 2 4" xfId="15996" xr:uid="{00000000-0005-0000-0000-00007E3E0000}"/>
    <cellStyle name="Currency 2 5 2 10 2 5" xfId="15997" xr:uid="{00000000-0005-0000-0000-00007F3E0000}"/>
    <cellStyle name="Currency 2 5 2 10 3" xfId="15998" xr:uid="{00000000-0005-0000-0000-0000803E0000}"/>
    <cellStyle name="Currency 2 5 2 11" xfId="15999" xr:uid="{00000000-0005-0000-0000-0000813E0000}"/>
    <cellStyle name="Currency 2 5 2 11 2" xfId="16000" xr:uid="{00000000-0005-0000-0000-0000823E0000}"/>
    <cellStyle name="Currency 2 5 2 11 2 2" xfId="16001" xr:uid="{00000000-0005-0000-0000-0000833E0000}"/>
    <cellStyle name="Currency 2 5 2 11 2 2 2" xfId="16002" xr:uid="{00000000-0005-0000-0000-0000843E0000}"/>
    <cellStyle name="Currency 2 5 2 11 2 3" xfId="16003" xr:uid="{00000000-0005-0000-0000-0000853E0000}"/>
    <cellStyle name="Currency 2 5 2 11 2 4" xfId="16004" xr:uid="{00000000-0005-0000-0000-0000863E0000}"/>
    <cellStyle name="Currency 2 5 2 11 3" xfId="16005" xr:uid="{00000000-0005-0000-0000-0000873E0000}"/>
    <cellStyle name="Currency 2 5 2 11 3 2" xfId="16006" xr:uid="{00000000-0005-0000-0000-0000883E0000}"/>
    <cellStyle name="Currency 2 5 2 11 4" xfId="16007" xr:uid="{00000000-0005-0000-0000-0000893E0000}"/>
    <cellStyle name="Currency 2 5 2 11 5" xfId="16008" xr:uid="{00000000-0005-0000-0000-00008A3E0000}"/>
    <cellStyle name="Currency 2 5 2 12" xfId="16009" xr:uid="{00000000-0005-0000-0000-00008B3E0000}"/>
    <cellStyle name="Currency 2 5 2 12 2" xfId="16010" xr:uid="{00000000-0005-0000-0000-00008C3E0000}"/>
    <cellStyle name="Currency 2 5 2 12 2 2" xfId="16011" xr:uid="{00000000-0005-0000-0000-00008D3E0000}"/>
    <cellStyle name="Currency 2 5 2 12 3" xfId="16012" xr:uid="{00000000-0005-0000-0000-00008E3E0000}"/>
    <cellStyle name="Currency 2 5 2 13" xfId="16013" xr:uid="{00000000-0005-0000-0000-00008F3E0000}"/>
    <cellStyle name="Currency 2 5 2 13 2" xfId="16014" xr:uid="{00000000-0005-0000-0000-0000903E0000}"/>
    <cellStyle name="Currency 2 5 2 13 2 2" xfId="16015" xr:uid="{00000000-0005-0000-0000-0000913E0000}"/>
    <cellStyle name="Currency 2 5 2 13 3" xfId="16016" xr:uid="{00000000-0005-0000-0000-0000923E0000}"/>
    <cellStyle name="Currency 2 5 2 14" xfId="16017" xr:uid="{00000000-0005-0000-0000-0000933E0000}"/>
    <cellStyle name="Currency 2 5 2 14 2" xfId="16018" xr:uid="{00000000-0005-0000-0000-0000943E0000}"/>
    <cellStyle name="Currency 2 5 2 14 2 2" xfId="16019" xr:uid="{00000000-0005-0000-0000-0000953E0000}"/>
    <cellStyle name="Currency 2 5 2 14 3" xfId="16020" xr:uid="{00000000-0005-0000-0000-0000963E0000}"/>
    <cellStyle name="Currency 2 5 2 15" xfId="16021" xr:uid="{00000000-0005-0000-0000-0000973E0000}"/>
    <cellStyle name="Currency 2 5 2 15 2" xfId="16022" xr:uid="{00000000-0005-0000-0000-0000983E0000}"/>
    <cellStyle name="Currency 2 5 2 15 2 2" xfId="16023" xr:uid="{00000000-0005-0000-0000-0000993E0000}"/>
    <cellStyle name="Currency 2 5 2 15 3" xfId="16024" xr:uid="{00000000-0005-0000-0000-00009A3E0000}"/>
    <cellStyle name="Currency 2 5 2 16" xfId="16025" xr:uid="{00000000-0005-0000-0000-00009B3E0000}"/>
    <cellStyle name="Currency 2 5 2 16 2" xfId="16026" xr:uid="{00000000-0005-0000-0000-00009C3E0000}"/>
    <cellStyle name="Currency 2 5 2 16 2 2" xfId="16027" xr:uid="{00000000-0005-0000-0000-00009D3E0000}"/>
    <cellStyle name="Currency 2 5 2 16 3" xfId="16028" xr:uid="{00000000-0005-0000-0000-00009E3E0000}"/>
    <cellStyle name="Currency 2 5 2 17" xfId="16029" xr:uid="{00000000-0005-0000-0000-00009F3E0000}"/>
    <cellStyle name="Currency 2 5 2 17 2" xfId="16030" xr:uid="{00000000-0005-0000-0000-0000A03E0000}"/>
    <cellStyle name="Currency 2 5 2 18" xfId="16031" xr:uid="{00000000-0005-0000-0000-0000A13E0000}"/>
    <cellStyle name="Currency 2 5 2 18 2" xfId="16032" xr:uid="{00000000-0005-0000-0000-0000A23E0000}"/>
    <cellStyle name="Currency 2 5 2 19" xfId="16033" xr:uid="{00000000-0005-0000-0000-0000A33E0000}"/>
    <cellStyle name="Currency 2 5 2 2" xfId="16034" xr:uid="{00000000-0005-0000-0000-0000A43E0000}"/>
    <cellStyle name="Currency 2 5 2 2 2" xfId="16035" xr:uid="{00000000-0005-0000-0000-0000A53E0000}"/>
    <cellStyle name="Currency 2 5 2 2 3" xfId="16036" xr:uid="{00000000-0005-0000-0000-0000A63E0000}"/>
    <cellStyle name="Currency 2 5 2 3" xfId="16037" xr:uid="{00000000-0005-0000-0000-0000A73E0000}"/>
    <cellStyle name="Currency 2 5 2 4" xfId="16038" xr:uid="{00000000-0005-0000-0000-0000A83E0000}"/>
    <cellStyle name="Currency 2 5 2 5" xfId="16039" xr:uid="{00000000-0005-0000-0000-0000A93E0000}"/>
    <cellStyle name="Currency 2 5 2 6" xfId="16040" xr:uid="{00000000-0005-0000-0000-0000AA3E0000}"/>
    <cellStyle name="Currency 2 5 2 7" xfId="16041" xr:uid="{00000000-0005-0000-0000-0000AB3E0000}"/>
    <cellStyle name="Currency 2 5 2 8" xfId="16042" xr:uid="{00000000-0005-0000-0000-0000AC3E0000}"/>
    <cellStyle name="Currency 2 5 2 9" xfId="16043" xr:uid="{00000000-0005-0000-0000-0000AD3E0000}"/>
    <cellStyle name="Currency 2 5 20" xfId="16044" xr:uid="{00000000-0005-0000-0000-0000AE3E0000}"/>
    <cellStyle name="Currency 2 5 3" xfId="16045" xr:uid="{00000000-0005-0000-0000-0000AF3E0000}"/>
    <cellStyle name="Currency 2 5 3 2" xfId="16046" xr:uid="{00000000-0005-0000-0000-0000B03E0000}"/>
    <cellStyle name="Currency 2 5 3 3" xfId="16047" xr:uid="{00000000-0005-0000-0000-0000B13E0000}"/>
    <cellStyle name="Currency 2 5 4" xfId="16048" xr:uid="{00000000-0005-0000-0000-0000B23E0000}"/>
    <cellStyle name="Currency 2 5 5" xfId="16049" xr:uid="{00000000-0005-0000-0000-0000B33E0000}"/>
    <cellStyle name="Currency 2 5 6" xfId="16050" xr:uid="{00000000-0005-0000-0000-0000B43E0000}"/>
    <cellStyle name="Currency 2 5 7" xfId="16051" xr:uid="{00000000-0005-0000-0000-0000B53E0000}"/>
    <cellStyle name="Currency 2 5 8" xfId="16052" xr:uid="{00000000-0005-0000-0000-0000B63E0000}"/>
    <cellStyle name="Currency 2 5 9" xfId="16053" xr:uid="{00000000-0005-0000-0000-0000B73E0000}"/>
    <cellStyle name="Currency 2 6" xfId="16054" xr:uid="{00000000-0005-0000-0000-0000B83E0000}"/>
    <cellStyle name="Currency 2 6 10" xfId="16055" xr:uid="{00000000-0005-0000-0000-0000B93E0000}"/>
    <cellStyle name="Currency 2 6 10 2" xfId="16056" xr:uid="{00000000-0005-0000-0000-0000BA3E0000}"/>
    <cellStyle name="Currency 2 6 10 2 2" xfId="16057" xr:uid="{00000000-0005-0000-0000-0000BB3E0000}"/>
    <cellStyle name="Currency 2 6 10 2 2 2" xfId="16058" xr:uid="{00000000-0005-0000-0000-0000BC3E0000}"/>
    <cellStyle name="Currency 2 6 10 2 2 2 2" xfId="16059" xr:uid="{00000000-0005-0000-0000-0000BD3E0000}"/>
    <cellStyle name="Currency 2 6 10 2 2 3" xfId="16060" xr:uid="{00000000-0005-0000-0000-0000BE3E0000}"/>
    <cellStyle name="Currency 2 6 10 2 2 4" xfId="16061" xr:uid="{00000000-0005-0000-0000-0000BF3E0000}"/>
    <cellStyle name="Currency 2 6 10 2 3" xfId="16062" xr:uid="{00000000-0005-0000-0000-0000C03E0000}"/>
    <cellStyle name="Currency 2 6 10 2 3 2" xfId="16063" xr:uid="{00000000-0005-0000-0000-0000C13E0000}"/>
    <cellStyle name="Currency 2 6 10 2 4" xfId="16064" xr:uid="{00000000-0005-0000-0000-0000C23E0000}"/>
    <cellStyle name="Currency 2 6 10 2 5" xfId="16065" xr:uid="{00000000-0005-0000-0000-0000C33E0000}"/>
    <cellStyle name="Currency 2 6 10 3" xfId="16066" xr:uid="{00000000-0005-0000-0000-0000C43E0000}"/>
    <cellStyle name="Currency 2 6 11" xfId="16067" xr:uid="{00000000-0005-0000-0000-0000C53E0000}"/>
    <cellStyle name="Currency 2 6 11 2" xfId="16068" xr:uid="{00000000-0005-0000-0000-0000C63E0000}"/>
    <cellStyle name="Currency 2 6 11 2 2" xfId="16069" xr:uid="{00000000-0005-0000-0000-0000C73E0000}"/>
    <cellStyle name="Currency 2 6 11 2 2 2" xfId="16070" xr:uid="{00000000-0005-0000-0000-0000C83E0000}"/>
    <cellStyle name="Currency 2 6 11 2 3" xfId="16071" xr:uid="{00000000-0005-0000-0000-0000C93E0000}"/>
    <cellStyle name="Currency 2 6 11 2 4" xfId="16072" xr:uid="{00000000-0005-0000-0000-0000CA3E0000}"/>
    <cellStyle name="Currency 2 6 11 3" xfId="16073" xr:uid="{00000000-0005-0000-0000-0000CB3E0000}"/>
    <cellStyle name="Currency 2 6 11 3 2" xfId="16074" xr:uid="{00000000-0005-0000-0000-0000CC3E0000}"/>
    <cellStyle name="Currency 2 6 11 4" xfId="16075" xr:uid="{00000000-0005-0000-0000-0000CD3E0000}"/>
    <cellStyle name="Currency 2 6 11 5" xfId="16076" xr:uid="{00000000-0005-0000-0000-0000CE3E0000}"/>
    <cellStyle name="Currency 2 6 12" xfId="16077" xr:uid="{00000000-0005-0000-0000-0000CF3E0000}"/>
    <cellStyle name="Currency 2 6 12 2" xfId="16078" xr:uid="{00000000-0005-0000-0000-0000D03E0000}"/>
    <cellStyle name="Currency 2 6 12 2 2" xfId="16079" xr:uid="{00000000-0005-0000-0000-0000D13E0000}"/>
    <cellStyle name="Currency 2 6 12 3" xfId="16080" xr:uid="{00000000-0005-0000-0000-0000D23E0000}"/>
    <cellStyle name="Currency 2 6 13" xfId="16081" xr:uid="{00000000-0005-0000-0000-0000D33E0000}"/>
    <cellStyle name="Currency 2 6 13 2" xfId="16082" xr:uid="{00000000-0005-0000-0000-0000D43E0000}"/>
    <cellStyle name="Currency 2 6 13 2 2" xfId="16083" xr:uid="{00000000-0005-0000-0000-0000D53E0000}"/>
    <cellStyle name="Currency 2 6 13 3" xfId="16084" xr:uid="{00000000-0005-0000-0000-0000D63E0000}"/>
    <cellStyle name="Currency 2 6 14" xfId="16085" xr:uid="{00000000-0005-0000-0000-0000D73E0000}"/>
    <cellStyle name="Currency 2 6 14 2" xfId="16086" xr:uid="{00000000-0005-0000-0000-0000D83E0000}"/>
    <cellStyle name="Currency 2 6 14 2 2" xfId="16087" xr:uid="{00000000-0005-0000-0000-0000D93E0000}"/>
    <cellStyle name="Currency 2 6 14 3" xfId="16088" xr:uid="{00000000-0005-0000-0000-0000DA3E0000}"/>
    <cellStyle name="Currency 2 6 15" xfId="16089" xr:uid="{00000000-0005-0000-0000-0000DB3E0000}"/>
    <cellStyle name="Currency 2 6 15 2" xfId="16090" xr:uid="{00000000-0005-0000-0000-0000DC3E0000}"/>
    <cellStyle name="Currency 2 6 15 2 2" xfId="16091" xr:uid="{00000000-0005-0000-0000-0000DD3E0000}"/>
    <cellStyle name="Currency 2 6 15 3" xfId="16092" xr:uid="{00000000-0005-0000-0000-0000DE3E0000}"/>
    <cellStyle name="Currency 2 6 16" xfId="16093" xr:uid="{00000000-0005-0000-0000-0000DF3E0000}"/>
    <cellStyle name="Currency 2 6 16 2" xfId="16094" xr:uid="{00000000-0005-0000-0000-0000E03E0000}"/>
    <cellStyle name="Currency 2 6 16 2 2" xfId="16095" xr:uid="{00000000-0005-0000-0000-0000E13E0000}"/>
    <cellStyle name="Currency 2 6 16 3" xfId="16096" xr:uid="{00000000-0005-0000-0000-0000E23E0000}"/>
    <cellStyle name="Currency 2 6 17" xfId="16097" xr:uid="{00000000-0005-0000-0000-0000E33E0000}"/>
    <cellStyle name="Currency 2 6 17 2" xfId="16098" xr:uid="{00000000-0005-0000-0000-0000E43E0000}"/>
    <cellStyle name="Currency 2 6 18" xfId="16099" xr:uid="{00000000-0005-0000-0000-0000E53E0000}"/>
    <cellStyle name="Currency 2 6 18 2" xfId="16100" xr:uid="{00000000-0005-0000-0000-0000E63E0000}"/>
    <cellStyle name="Currency 2 6 19" xfId="16101" xr:uid="{00000000-0005-0000-0000-0000E73E0000}"/>
    <cellStyle name="Currency 2 6 2" xfId="16102" xr:uid="{00000000-0005-0000-0000-0000E83E0000}"/>
    <cellStyle name="Currency 2 6 2 2" xfId="16103" xr:uid="{00000000-0005-0000-0000-0000E93E0000}"/>
    <cellStyle name="Currency 2 6 2 3" xfId="16104" xr:uid="{00000000-0005-0000-0000-0000EA3E0000}"/>
    <cellStyle name="Currency 2 6 3" xfId="16105" xr:uid="{00000000-0005-0000-0000-0000EB3E0000}"/>
    <cellStyle name="Currency 2 6 4" xfId="16106" xr:uid="{00000000-0005-0000-0000-0000EC3E0000}"/>
    <cellStyle name="Currency 2 6 5" xfId="16107" xr:uid="{00000000-0005-0000-0000-0000ED3E0000}"/>
    <cellStyle name="Currency 2 6 6" xfId="16108" xr:uid="{00000000-0005-0000-0000-0000EE3E0000}"/>
    <cellStyle name="Currency 2 6 7" xfId="16109" xr:uid="{00000000-0005-0000-0000-0000EF3E0000}"/>
    <cellStyle name="Currency 2 6 8" xfId="16110" xr:uid="{00000000-0005-0000-0000-0000F03E0000}"/>
    <cellStyle name="Currency 2 6 9" xfId="16111" xr:uid="{00000000-0005-0000-0000-0000F13E0000}"/>
    <cellStyle name="Currency 2 7" xfId="16112" xr:uid="{00000000-0005-0000-0000-0000F23E0000}"/>
    <cellStyle name="Currency 2 7 10" xfId="16113" xr:uid="{00000000-0005-0000-0000-0000F33E0000}"/>
    <cellStyle name="Currency 2 7 10 2" xfId="16114" xr:uid="{00000000-0005-0000-0000-0000F43E0000}"/>
    <cellStyle name="Currency 2 7 10 2 2" xfId="16115" xr:uid="{00000000-0005-0000-0000-0000F53E0000}"/>
    <cellStyle name="Currency 2 7 10 2 2 2" xfId="16116" xr:uid="{00000000-0005-0000-0000-0000F63E0000}"/>
    <cellStyle name="Currency 2 7 10 2 2 2 2" xfId="16117" xr:uid="{00000000-0005-0000-0000-0000F73E0000}"/>
    <cellStyle name="Currency 2 7 10 2 2 3" xfId="16118" xr:uid="{00000000-0005-0000-0000-0000F83E0000}"/>
    <cellStyle name="Currency 2 7 10 2 2 4" xfId="16119" xr:uid="{00000000-0005-0000-0000-0000F93E0000}"/>
    <cellStyle name="Currency 2 7 10 2 3" xfId="16120" xr:uid="{00000000-0005-0000-0000-0000FA3E0000}"/>
    <cellStyle name="Currency 2 7 10 2 3 2" xfId="16121" xr:uid="{00000000-0005-0000-0000-0000FB3E0000}"/>
    <cellStyle name="Currency 2 7 10 2 4" xfId="16122" xr:uid="{00000000-0005-0000-0000-0000FC3E0000}"/>
    <cellStyle name="Currency 2 7 10 2 5" xfId="16123" xr:uid="{00000000-0005-0000-0000-0000FD3E0000}"/>
    <cellStyle name="Currency 2 7 10 3" xfId="16124" xr:uid="{00000000-0005-0000-0000-0000FE3E0000}"/>
    <cellStyle name="Currency 2 7 11" xfId="16125" xr:uid="{00000000-0005-0000-0000-0000FF3E0000}"/>
    <cellStyle name="Currency 2 7 11 2" xfId="16126" xr:uid="{00000000-0005-0000-0000-0000003F0000}"/>
    <cellStyle name="Currency 2 7 11 2 2" xfId="16127" xr:uid="{00000000-0005-0000-0000-0000013F0000}"/>
    <cellStyle name="Currency 2 7 11 2 2 2" xfId="16128" xr:uid="{00000000-0005-0000-0000-0000023F0000}"/>
    <cellStyle name="Currency 2 7 11 2 3" xfId="16129" xr:uid="{00000000-0005-0000-0000-0000033F0000}"/>
    <cellStyle name="Currency 2 7 11 2 4" xfId="16130" xr:uid="{00000000-0005-0000-0000-0000043F0000}"/>
    <cellStyle name="Currency 2 7 11 3" xfId="16131" xr:uid="{00000000-0005-0000-0000-0000053F0000}"/>
    <cellStyle name="Currency 2 7 11 3 2" xfId="16132" xr:uid="{00000000-0005-0000-0000-0000063F0000}"/>
    <cellStyle name="Currency 2 7 11 4" xfId="16133" xr:uid="{00000000-0005-0000-0000-0000073F0000}"/>
    <cellStyle name="Currency 2 7 11 5" xfId="16134" xr:uid="{00000000-0005-0000-0000-0000083F0000}"/>
    <cellStyle name="Currency 2 7 12" xfId="16135" xr:uid="{00000000-0005-0000-0000-0000093F0000}"/>
    <cellStyle name="Currency 2 7 12 2" xfId="16136" xr:uid="{00000000-0005-0000-0000-00000A3F0000}"/>
    <cellStyle name="Currency 2 7 12 2 2" xfId="16137" xr:uid="{00000000-0005-0000-0000-00000B3F0000}"/>
    <cellStyle name="Currency 2 7 12 3" xfId="16138" xr:uid="{00000000-0005-0000-0000-00000C3F0000}"/>
    <cellStyle name="Currency 2 7 13" xfId="16139" xr:uid="{00000000-0005-0000-0000-00000D3F0000}"/>
    <cellStyle name="Currency 2 7 13 2" xfId="16140" xr:uid="{00000000-0005-0000-0000-00000E3F0000}"/>
    <cellStyle name="Currency 2 7 13 2 2" xfId="16141" xr:uid="{00000000-0005-0000-0000-00000F3F0000}"/>
    <cellStyle name="Currency 2 7 13 3" xfId="16142" xr:uid="{00000000-0005-0000-0000-0000103F0000}"/>
    <cellStyle name="Currency 2 7 14" xfId="16143" xr:uid="{00000000-0005-0000-0000-0000113F0000}"/>
    <cellStyle name="Currency 2 7 14 2" xfId="16144" xr:uid="{00000000-0005-0000-0000-0000123F0000}"/>
    <cellStyle name="Currency 2 7 14 2 2" xfId="16145" xr:uid="{00000000-0005-0000-0000-0000133F0000}"/>
    <cellStyle name="Currency 2 7 14 3" xfId="16146" xr:uid="{00000000-0005-0000-0000-0000143F0000}"/>
    <cellStyle name="Currency 2 7 15" xfId="16147" xr:uid="{00000000-0005-0000-0000-0000153F0000}"/>
    <cellStyle name="Currency 2 7 15 2" xfId="16148" xr:uid="{00000000-0005-0000-0000-0000163F0000}"/>
    <cellStyle name="Currency 2 7 15 2 2" xfId="16149" xr:uid="{00000000-0005-0000-0000-0000173F0000}"/>
    <cellStyle name="Currency 2 7 15 3" xfId="16150" xr:uid="{00000000-0005-0000-0000-0000183F0000}"/>
    <cellStyle name="Currency 2 7 16" xfId="16151" xr:uid="{00000000-0005-0000-0000-0000193F0000}"/>
    <cellStyle name="Currency 2 7 16 2" xfId="16152" xr:uid="{00000000-0005-0000-0000-00001A3F0000}"/>
    <cellStyle name="Currency 2 7 16 2 2" xfId="16153" xr:uid="{00000000-0005-0000-0000-00001B3F0000}"/>
    <cellStyle name="Currency 2 7 16 3" xfId="16154" xr:uid="{00000000-0005-0000-0000-00001C3F0000}"/>
    <cellStyle name="Currency 2 7 17" xfId="16155" xr:uid="{00000000-0005-0000-0000-00001D3F0000}"/>
    <cellStyle name="Currency 2 7 17 2" xfId="16156" xr:uid="{00000000-0005-0000-0000-00001E3F0000}"/>
    <cellStyle name="Currency 2 7 18" xfId="16157" xr:uid="{00000000-0005-0000-0000-00001F3F0000}"/>
    <cellStyle name="Currency 2 7 18 2" xfId="16158" xr:uid="{00000000-0005-0000-0000-0000203F0000}"/>
    <cellStyle name="Currency 2 7 19" xfId="16159" xr:uid="{00000000-0005-0000-0000-0000213F0000}"/>
    <cellStyle name="Currency 2 7 2" xfId="16160" xr:uid="{00000000-0005-0000-0000-0000223F0000}"/>
    <cellStyle name="Currency 2 7 2 2" xfId="16161" xr:uid="{00000000-0005-0000-0000-0000233F0000}"/>
    <cellStyle name="Currency 2 7 2 3" xfId="16162" xr:uid="{00000000-0005-0000-0000-0000243F0000}"/>
    <cellStyle name="Currency 2 7 3" xfId="16163" xr:uid="{00000000-0005-0000-0000-0000253F0000}"/>
    <cellStyle name="Currency 2 7 4" xfId="16164" xr:uid="{00000000-0005-0000-0000-0000263F0000}"/>
    <cellStyle name="Currency 2 7 5" xfId="16165" xr:uid="{00000000-0005-0000-0000-0000273F0000}"/>
    <cellStyle name="Currency 2 7 6" xfId="16166" xr:uid="{00000000-0005-0000-0000-0000283F0000}"/>
    <cellStyle name="Currency 2 7 7" xfId="16167" xr:uid="{00000000-0005-0000-0000-0000293F0000}"/>
    <cellStyle name="Currency 2 7 8" xfId="16168" xr:uid="{00000000-0005-0000-0000-00002A3F0000}"/>
    <cellStyle name="Currency 2 7 9" xfId="16169" xr:uid="{00000000-0005-0000-0000-00002B3F0000}"/>
    <cellStyle name="Currency 2 8" xfId="16170" xr:uid="{00000000-0005-0000-0000-00002C3F0000}"/>
    <cellStyle name="Currency 2 8 10" xfId="16171" xr:uid="{00000000-0005-0000-0000-00002D3F0000}"/>
    <cellStyle name="Currency 2 8 10 10" xfId="16172" xr:uid="{00000000-0005-0000-0000-00002E3F0000}"/>
    <cellStyle name="Currency 2 8 10 2" xfId="16173" xr:uid="{00000000-0005-0000-0000-00002F3F0000}"/>
    <cellStyle name="Currency 2 8 10 2 2" xfId="16174" xr:uid="{00000000-0005-0000-0000-0000303F0000}"/>
    <cellStyle name="Currency 2 8 10 2 2 2" xfId="16175" xr:uid="{00000000-0005-0000-0000-0000313F0000}"/>
    <cellStyle name="Currency 2 8 10 2 2 2 2" xfId="16176" xr:uid="{00000000-0005-0000-0000-0000323F0000}"/>
    <cellStyle name="Currency 2 8 10 2 2 3" xfId="16177" xr:uid="{00000000-0005-0000-0000-0000333F0000}"/>
    <cellStyle name="Currency 2 8 10 2 2 4" xfId="16178" xr:uid="{00000000-0005-0000-0000-0000343F0000}"/>
    <cellStyle name="Currency 2 8 10 2 3" xfId="16179" xr:uid="{00000000-0005-0000-0000-0000353F0000}"/>
    <cellStyle name="Currency 2 8 10 2 3 2" xfId="16180" xr:uid="{00000000-0005-0000-0000-0000363F0000}"/>
    <cellStyle name="Currency 2 8 10 2 4" xfId="16181" xr:uid="{00000000-0005-0000-0000-0000373F0000}"/>
    <cellStyle name="Currency 2 8 10 2 5" xfId="16182" xr:uid="{00000000-0005-0000-0000-0000383F0000}"/>
    <cellStyle name="Currency 2 8 10 3" xfId="16183" xr:uid="{00000000-0005-0000-0000-0000393F0000}"/>
    <cellStyle name="Currency 2 8 10 4" xfId="16184" xr:uid="{00000000-0005-0000-0000-00003A3F0000}"/>
    <cellStyle name="Currency 2 8 10 5" xfId="16185" xr:uid="{00000000-0005-0000-0000-00003B3F0000}"/>
    <cellStyle name="Currency 2 8 10 6" xfId="16186" xr:uid="{00000000-0005-0000-0000-00003C3F0000}"/>
    <cellStyle name="Currency 2 8 10 6 2" xfId="16187" xr:uid="{00000000-0005-0000-0000-00003D3F0000}"/>
    <cellStyle name="Currency 2 8 10 6 2 2" xfId="16188" xr:uid="{00000000-0005-0000-0000-00003E3F0000}"/>
    <cellStyle name="Currency 2 8 10 6 3" xfId="16189" xr:uid="{00000000-0005-0000-0000-00003F3F0000}"/>
    <cellStyle name="Currency 2 8 10 7" xfId="16190" xr:uid="{00000000-0005-0000-0000-0000403F0000}"/>
    <cellStyle name="Currency 2 8 10 7 2" xfId="16191" xr:uid="{00000000-0005-0000-0000-0000413F0000}"/>
    <cellStyle name="Currency 2 8 10 7 2 2" xfId="16192" xr:uid="{00000000-0005-0000-0000-0000423F0000}"/>
    <cellStyle name="Currency 2 8 10 7 3" xfId="16193" xr:uid="{00000000-0005-0000-0000-0000433F0000}"/>
    <cellStyle name="Currency 2 8 10 8" xfId="16194" xr:uid="{00000000-0005-0000-0000-0000443F0000}"/>
    <cellStyle name="Currency 2 8 10 8 2" xfId="16195" xr:uid="{00000000-0005-0000-0000-0000453F0000}"/>
    <cellStyle name="Currency 2 8 10 9" xfId="16196" xr:uid="{00000000-0005-0000-0000-0000463F0000}"/>
    <cellStyle name="Currency 2 8 11" xfId="16197" xr:uid="{00000000-0005-0000-0000-0000473F0000}"/>
    <cellStyle name="Currency 2 8 11 10" xfId="16198" xr:uid="{00000000-0005-0000-0000-0000483F0000}"/>
    <cellStyle name="Currency 2 8 11 2" xfId="16199" xr:uid="{00000000-0005-0000-0000-0000493F0000}"/>
    <cellStyle name="Currency 2 8 11 2 2" xfId="16200" xr:uid="{00000000-0005-0000-0000-00004A3F0000}"/>
    <cellStyle name="Currency 2 8 11 2 2 2" xfId="16201" xr:uid="{00000000-0005-0000-0000-00004B3F0000}"/>
    <cellStyle name="Currency 2 8 11 2 2 2 2" xfId="16202" xr:uid="{00000000-0005-0000-0000-00004C3F0000}"/>
    <cellStyle name="Currency 2 8 11 2 2 3" xfId="16203" xr:uid="{00000000-0005-0000-0000-00004D3F0000}"/>
    <cellStyle name="Currency 2 8 11 2 2 4" xfId="16204" xr:uid="{00000000-0005-0000-0000-00004E3F0000}"/>
    <cellStyle name="Currency 2 8 11 2 3" xfId="16205" xr:uid="{00000000-0005-0000-0000-00004F3F0000}"/>
    <cellStyle name="Currency 2 8 11 2 3 2" xfId="16206" xr:uid="{00000000-0005-0000-0000-0000503F0000}"/>
    <cellStyle name="Currency 2 8 11 2 4" xfId="16207" xr:uid="{00000000-0005-0000-0000-0000513F0000}"/>
    <cellStyle name="Currency 2 8 11 2 5" xfId="16208" xr:uid="{00000000-0005-0000-0000-0000523F0000}"/>
    <cellStyle name="Currency 2 8 11 3" xfId="16209" xr:uid="{00000000-0005-0000-0000-0000533F0000}"/>
    <cellStyle name="Currency 2 8 11 4" xfId="16210" xr:uid="{00000000-0005-0000-0000-0000543F0000}"/>
    <cellStyle name="Currency 2 8 11 5" xfId="16211" xr:uid="{00000000-0005-0000-0000-0000553F0000}"/>
    <cellStyle name="Currency 2 8 11 6" xfId="16212" xr:uid="{00000000-0005-0000-0000-0000563F0000}"/>
    <cellStyle name="Currency 2 8 11 6 2" xfId="16213" xr:uid="{00000000-0005-0000-0000-0000573F0000}"/>
    <cellStyle name="Currency 2 8 11 6 2 2" xfId="16214" xr:uid="{00000000-0005-0000-0000-0000583F0000}"/>
    <cellStyle name="Currency 2 8 11 6 3" xfId="16215" xr:uid="{00000000-0005-0000-0000-0000593F0000}"/>
    <cellStyle name="Currency 2 8 11 7" xfId="16216" xr:uid="{00000000-0005-0000-0000-00005A3F0000}"/>
    <cellStyle name="Currency 2 8 11 7 2" xfId="16217" xr:uid="{00000000-0005-0000-0000-00005B3F0000}"/>
    <cellStyle name="Currency 2 8 11 7 2 2" xfId="16218" xr:uid="{00000000-0005-0000-0000-00005C3F0000}"/>
    <cellStyle name="Currency 2 8 11 7 3" xfId="16219" xr:uid="{00000000-0005-0000-0000-00005D3F0000}"/>
    <cellStyle name="Currency 2 8 11 8" xfId="16220" xr:uid="{00000000-0005-0000-0000-00005E3F0000}"/>
    <cellStyle name="Currency 2 8 11 8 2" xfId="16221" xr:uid="{00000000-0005-0000-0000-00005F3F0000}"/>
    <cellStyle name="Currency 2 8 11 9" xfId="16222" xr:uid="{00000000-0005-0000-0000-0000603F0000}"/>
    <cellStyle name="Currency 2 8 12" xfId="16223" xr:uid="{00000000-0005-0000-0000-0000613F0000}"/>
    <cellStyle name="Currency 2 8 12 10" xfId="16224" xr:uid="{00000000-0005-0000-0000-0000623F0000}"/>
    <cellStyle name="Currency 2 8 12 2" xfId="16225" xr:uid="{00000000-0005-0000-0000-0000633F0000}"/>
    <cellStyle name="Currency 2 8 12 2 2" xfId="16226" xr:uid="{00000000-0005-0000-0000-0000643F0000}"/>
    <cellStyle name="Currency 2 8 12 2 2 2" xfId="16227" xr:uid="{00000000-0005-0000-0000-0000653F0000}"/>
    <cellStyle name="Currency 2 8 12 2 2 2 2" xfId="16228" xr:uid="{00000000-0005-0000-0000-0000663F0000}"/>
    <cellStyle name="Currency 2 8 12 2 2 3" xfId="16229" xr:uid="{00000000-0005-0000-0000-0000673F0000}"/>
    <cellStyle name="Currency 2 8 12 2 2 4" xfId="16230" xr:uid="{00000000-0005-0000-0000-0000683F0000}"/>
    <cellStyle name="Currency 2 8 12 2 3" xfId="16231" xr:uid="{00000000-0005-0000-0000-0000693F0000}"/>
    <cellStyle name="Currency 2 8 12 2 3 2" xfId="16232" xr:uid="{00000000-0005-0000-0000-00006A3F0000}"/>
    <cellStyle name="Currency 2 8 12 2 4" xfId="16233" xr:uid="{00000000-0005-0000-0000-00006B3F0000}"/>
    <cellStyle name="Currency 2 8 12 2 5" xfId="16234" xr:uid="{00000000-0005-0000-0000-00006C3F0000}"/>
    <cellStyle name="Currency 2 8 12 3" xfId="16235" xr:uid="{00000000-0005-0000-0000-00006D3F0000}"/>
    <cellStyle name="Currency 2 8 12 4" xfId="16236" xr:uid="{00000000-0005-0000-0000-00006E3F0000}"/>
    <cellStyle name="Currency 2 8 12 5" xfId="16237" xr:uid="{00000000-0005-0000-0000-00006F3F0000}"/>
    <cellStyle name="Currency 2 8 12 6" xfId="16238" xr:uid="{00000000-0005-0000-0000-0000703F0000}"/>
    <cellStyle name="Currency 2 8 12 6 2" xfId="16239" xr:uid="{00000000-0005-0000-0000-0000713F0000}"/>
    <cellStyle name="Currency 2 8 12 6 2 2" xfId="16240" xr:uid="{00000000-0005-0000-0000-0000723F0000}"/>
    <cellStyle name="Currency 2 8 12 6 3" xfId="16241" xr:uid="{00000000-0005-0000-0000-0000733F0000}"/>
    <cellStyle name="Currency 2 8 12 7" xfId="16242" xr:uid="{00000000-0005-0000-0000-0000743F0000}"/>
    <cellStyle name="Currency 2 8 12 7 2" xfId="16243" xr:uid="{00000000-0005-0000-0000-0000753F0000}"/>
    <cellStyle name="Currency 2 8 12 7 2 2" xfId="16244" xr:uid="{00000000-0005-0000-0000-0000763F0000}"/>
    <cellStyle name="Currency 2 8 12 7 3" xfId="16245" xr:uid="{00000000-0005-0000-0000-0000773F0000}"/>
    <cellStyle name="Currency 2 8 12 8" xfId="16246" xr:uid="{00000000-0005-0000-0000-0000783F0000}"/>
    <cellStyle name="Currency 2 8 12 8 2" xfId="16247" xr:uid="{00000000-0005-0000-0000-0000793F0000}"/>
    <cellStyle name="Currency 2 8 12 9" xfId="16248" xr:uid="{00000000-0005-0000-0000-00007A3F0000}"/>
    <cellStyle name="Currency 2 8 13" xfId="16249" xr:uid="{00000000-0005-0000-0000-00007B3F0000}"/>
    <cellStyle name="Currency 2 8 14" xfId="16250" xr:uid="{00000000-0005-0000-0000-00007C3F0000}"/>
    <cellStyle name="Currency 2 8 14 2" xfId="16251" xr:uid="{00000000-0005-0000-0000-00007D3F0000}"/>
    <cellStyle name="Currency 2 8 14 2 2" xfId="16252" xr:uid="{00000000-0005-0000-0000-00007E3F0000}"/>
    <cellStyle name="Currency 2 8 14 2 2 2" xfId="16253" xr:uid="{00000000-0005-0000-0000-00007F3F0000}"/>
    <cellStyle name="Currency 2 8 14 2 2 2 2" xfId="16254" xr:uid="{00000000-0005-0000-0000-0000803F0000}"/>
    <cellStyle name="Currency 2 8 14 2 2 3" xfId="16255" xr:uid="{00000000-0005-0000-0000-0000813F0000}"/>
    <cellStyle name="Currency 2 8 14 2 2 4" xfId="16256" xr:uid="{00000000-0005-0000-0000-0000823F0000}"/>
    <cellStyle name="Currency 2 8 14 2 3" xfId="16257" xr:uid="{00000000-0005-0000-0000-0000833F0000}"/>
    <cellStyle name="Currency 2 8 14 2 3 2" xfId="16258" xr:uid="{00000000-0005-0000-0000-0000843F0000}"/>
    <cellStyle name="Currency 2 8 14 2 4" xfId="16259" xr:uid="{00000000-0005-0000-0000-0000853F0000}"/>
    <cellStyle name="Currency 2 8 14 2 5" xfId="16260" xr:uid="{00000000-0005-0000-0000-0000863F0000}"/>
    <cellStyle name="Currency 2 8 14 3" xfId="16261" xr:uid="{00000000-0005-0000-0000-0000873F0000}"/>
    <cellStyle name="Currency 2 8 15" xfId="16262" xr:uid="{00000000-0005-0000-0000-0000883F0000}"/>
    <cellStyle name="Currency 2 8 15 2" xfId="16263" xr:uid="{00000000-0005-0000-0000-0000893F0000}"/>
    <cellStyle name="Currency 2 8 15 2 2" xfId="16264" xr:uid="{00000000-0005-0000-0000-00008A3F0000}"/>
    <cellStyle name="Currency 2 8 15 2 2 2" xfId="16265" xr:uid="{00000000-0005-0000-0000-00008B3F0000}"/>
    <cellStyle name="Currency 2 8 15 2 3" xfId="16266" xr:uid="{00000000-0005-0000-0000-00008C3F0000}"/>
    <cellStyle name="Currency 2 8 15 2 4" xfId="16267" xr:uid="{00000000-0005-0000-0000-00008D3F0000}"/>
    <cellStyle name="Currency 2 8 15 3" xfId="16268" xr:uid="{00000000-0005-0000-0000-00008E3F0000}"/>
    <cellStyle name="Currency 2 8 15 3 2" xfId="16269" xr:uid="{00000000-0005-0000-0000-00008F3F0000}"/>
    <cellStyle name="Currency 2 8 15 4" xfId="16270" xr:uid="{00000000-0005-0000-0000-0000903F0000}"/>
    <cellStyle name="Currency 2 8 15 5" xfId="16271" xr:uid="{00000000-0005-0000-0000-0000913F0000}"/>
    <cellStyle name="Currency 2 8 16" xfId="16272" xr:uid="{00000000-0005-0000-0000-0000923F0000}"/>
    <cellStyle name="Currency 2 8 16 2" xfId="16273" xr:uid="{00000000-0005-0000-0000-0000933F0000}"/>
    <cellStyle name="Currency 2 8 16 2 2" xfId="16274" xr:uid="{00000000-0005-0000-0000-0000943F0000}"/>
    <cellStyle name="Currency 2 8 16 3" xfId="16275" xr:uid="{00000000-0005-0000-0000-0000953F0000}"/>
    <cellStyle name="Currency 2 8 17" xfId="16276" xr:uid="{00000000-0005-0000-0000-0000963F0000}"/>
    <cellStyle name="Currency 2 8 17 2" xfId="16277" xr:uid="{00000000-0005-0000-0000-0000973F0000}"/>
    <cellStyle name="Currency 2 8 17 2 2" xfId="16278" xr:uid="{00000000-0005-0000-0000-0000983F0000}"/>
    <cellStyle name="Currency 2 8 17 3" xfId="16279" xr:uid="{00000000-0005-0000-0000-0000993F0000}"/>
    <cellStyle name="Currency 2 8 18" xfId="16280" xr:uid="{00000000-0005-0000-0000-00009A3F0000}"/>
    <cellStyle name="Currency 2 8 18 2" xfId="16281" xr:uid="{00000000-0005-0000-0000-00009B3F0000}"/>
    <cellStyle name="Currency 2 8 19" xfId="16282" xr:uid="{00000000-0005-0000-0000-00009C3F0000}"/>
    <cellStyle name="Currency 2 8 2" xfId="16283" xr:uid="{00000000-0005-0000-0000-00009D3F0000}"/>
    <cellStyle name="Currency 2 8 2 10" xfId="16284" xr:uid="{00000000-0005-0000-0000-00009E3F0000}"/>
    <cellStyle name="Currency 2 8 2 2" xfId="16285" xr:uid="{00000000-0005-0000-0000-00009F3F0000}"/>
    <cellStyle name="Currency 2 8 2 2 2" xfId="16286" xr:uid="{00000000-0005-0000-0000-0000A03F0000}"/>
    <cellStyle name="Currency 2 8 2 2 2 2" xfId="16287" xr:uid="{00000000-0005-0000-0000-0000A13F0000}"/>
    <cellStyle name="Currency 2 8 2 2 2 2 2" xfId="16288" xr:uid="{00000000-0005-0000-0000-0000A23F0000}"/>
    <cellStyle name="Currency 2 8 2 2 2 3" xfId="16289" xr:uid="{00000000-0005-0000-0000-0000A33F0000}"/>
    <cellStyle name="Currency 2 8 2 2 2 4" xfId="16290" xr:uid="{00000000-0005-0000-0000-0000A43F0000}"/>
    <cellStyle name="Currency 2 8 2 2 3" xfId="16291" xr:uid="{00000000-0005-0000-0000-0000A53F0000}"/>
    <cellStyle name="Currency 2 8 2 2 3 2" xfId="16292" xr:uid="{00000000-0005-0000-0000-0000A63F0000}"/>
    <cellStyle name="Currency 2 8 2 2 4" xfId="16293" xr:uid="{00000000-0005-0000-0000-0000A73F0000}"/>
    <cellStyle name="Currency 2 8 2 2 5" xfId="16294" xr:uid="{00000000-0005-0000-0000-0000A83F0000}"/>
    <cellStyle name="Currency 2 8 2 3" xfId="16295" xr:uid="{00000000-0005-0000-0000-0000A93F0000}"/>
    <cellStyle name="Currency 2 8 2 4" xfId="16296" xr:uid="{00000000-0005-0000-0000-0000AA3F0000}"/>
    <cellStyle name="Currency 2 8 2 5" xfId="16297" xr:uid="{00000000-0005-0000-0000-0000AB3F0000}"/>
    <cellStyle name="Currency 2 8 2 6" xfId="16298" xr:uid="{00000000-0005-0000-0000-0000AC3F0000}"/>
    <cellStyle name="Currency 2 8 2 6 2" xfId="16299" xr:uid="{00000000-0005-0000-0000-0000AD3F0000}"/>
    <cellStyle name="Currency 2 8 2 6 2 2" xfId="16300" xr:uid="{00000000-0005-0000-0000-0000AE3F0000}"/>
    <cellStyle name="Currency 2 8 2 6 3" xfId="16301" xr:uid="{00000000-0005-0000-0000-0000AF3F0000}"/>
    <cellStyle name="Currency 2 8 2 7" xfId="16302" xr:uid="{00000000-0005-0000-0000-0000B03F0000}"/>
    <cellStyle name="Currency 2 8 2 7 2" xfId="16303" xr:uid="{00000000-0005-0000-0000-0000B13F0000}"/>
    <cellStyle name="Currency 2 8 2 7 2 2" xfId="16304" xr:uid="{00000000-0005-0000-0000-0000B23F0000}"/>
    <cellStyle name="Currency 2 8 2 7 3" xfId="16305" xr:uid="{00000000-0005-0000-0000-0000B33F0000}"/>
    <cellStyle name="Currency 2 8 2 8" xfId="16306" xr:uid="{00000000-0005-0000-0000-0000B43F0000}"/>
    <cellStyle name="Currency 2 8 2 8 2" xfId="16307" xr:uid="{00000000-0005-0000-0000-0000B53F0000}"/>
    <cellStyle name="Currency 2 8 2 9" xfId="16308" xr:uid="{00000000-0005-0000-0000-0000B63F0000}"/>
    <cellStyle name="Currency 2 8 20" xfId="16309" xr:uid="{00000000-0005-0000-0000-0000B73F0000}"/>
    <cellStyle name="Currency 2 8 3" xfId="16310" xr:uid="{00000000-0005-0000-0000-0000B83F0000}"/>
    <cellStyle name="Currency 2 8 3 10" xfId="16311" xr:uid="{00000000-0005-0000-0000-0000B93F0000}"/>
    <cellStyle name="Currency 2 8 3 2" xfId="16312" xr:uid="{00000000-0005-0000-0000-0000BA3F0000}"/>
    <cellStyle name="Currency 2 8 3 2 2" xfId="16313" xr:uid="{00000000-0005-0000-0000-0000BB3F0000}"/>
    <cellStyle name="Currency 2 8 3 2 2 2" xfId="16314" xr:uid="{00000000-0005-0000-0000-0000BC3F0000}"/>
    <cellStyle name="Currency 2 8 3 2 2 2 2" xfId="16315" xr:uid="{00000000-0005-0000-0000-0000BD3F0000}"/>
    <cellStyle name="Currency 2 8 3 2 2 3" xfId="16316" xr:uid="{00000000-0005-0000-0000-0000BE3F0000}"/>
    <cellStyle name="Currency 2 8 3 2 2 4" xfId="16317" xr:uid="{00000000-0005-0000-0000-0000BF3F0000}"/>
    <cellStyle name="Currency 2 8 3 2 3" xfId="16318" xr:uid="{00000000-0005-0000-0000-0000C03F0000}"/>
    <cellStyle name="Currency 2 8 3 2 3 2" xfId="16319" xr:uid="{00000000-0005-0000-0000-0000C13F0000}"/>
    <cellStyle name="Currency 2 8 3 2 4" xfId="16320" xr:uid="{00000000-0005-0000-0000-0000C23F0000}"/>
    <cellStyle name="Currency 2 8 3 2 5" xfId="16321" xr:uid="{00000000-0005-0000-0000-0000C33F0000}"/>
    <cellStyle name="Currency 2 8 3 3" xfId="16322" xr:uid="{00000000-0005-0000-0000-0000C43F0000}"/>
    <cellStyle name="Currency 2 8 3 4" xfId="16323" xr:uid="{00000000-0005-0000-0000-0000C53F0000}"/>
    <cellStyle name="Currency 2 8 3 5" xfId="16324" xr:uid="{00000000-0005-0000-0000-0000C63F0000}"/>
    <cellStyle name="Currency 2 8 3 6" xfId="16325" xr:uid="{00000000-0005-0000-0000-0000C73F0000}"/>
    <cellStyle name="Currency 2 8 3 6 2" xfId="16326" xr:uid="{00000000-0005-0000-0000-0000C83F0000}"/>
    <cellStyle name="Currency 2 8 3 6 2 2" xfId="16327" xr:uid="{00000000-0005-0000-0000-0000C93F0000}"/>
    <cellStyle name="Currency 2 8 3 6 3" xfId="16328" xr:uid="{00000000-0005-0000-0000-0000CA3F0000}"/>
    <cellStyle name="Currency 2 8 3 7" xfId="16329" xr:uid="{00000000-0005-0000-0000-0000CB3F0000}"/>
    <cellStyle name="Currency 2 8 3 7 2" xfId="16330" xr:uid="{00000000-0005-0000-0000-0000CC3F0000}"/>
    <cellStyle name="Currency 2 8 3 7 2 2" xfId="16331" xr:uid="{00000000-0005-0000-0000-0000CD3F0000}"/>
    <cellStyle name="Currency 2 8 3 7 3" xfId="16332" xr:uid="{00000000-0005-0000-0000-0000CE3F0000}"/>
    <cellStyle name="Currency 2 8 3 8" xfId="16333" xr:uid="{00000000-0005-0000-0000-0000CF3F0000}"/>
    <cellStyle name="Currency 2 8 3 8 2" xfId="16334" xr:uid="{00000000-0005-0000-0000-0000D03F0000}"/>
    <cellStyle name="Currency 2 8 3 9" xfId="16335" xr:uid="{00000000-0005-0000-0000-0000D13F0000}"/>
    <cellStyle name="Currency 2 8 4" xfId="16336" xr:uid="{00000000-0005-0000-0000-0000D23F0000}"/>
    <cellStyle name="Currency 2 8 4 10" xfId="16337" xr:uid="{00000000-0005-0000-0000-0000D33F0000}"/>
    <cellStyle name="Currency 2 8 4 2" xfId="16338" xr:uid="{00000000-0005-0000-0000-0000D43F0000}"/>
    <cellStyle name="Currency 2 8 4 2 2" xfId="16339" xr:uid="{00000000-0005-0000-0000-0000D53F0000}"/>
    <cellStyle name="Currency 2 8 4 2 2 2" xfId="16340" xr:uid="{00000000-0005-0000-0000-0000D63F0000}"/>
    <cellStyle name="Currency 2 8 4 2 2 2 2" xfId="16341" xr:uid="{00000000-0005-0000-0000-0000D73F0000}"/>
    <cellStyle name="Currency 2 8 4 2 2 3" xfId="16342" xr:uid="{00000000-0005-0000-0000-0000D83F0000}"/>
    <cellStyle name="Currency 2 8 4 2 2 4" xfId="16343" xr:uid="{00000000-0005-0000-0000-0000D93F0000}"/>
    <cellStyle name="Currency 2 8 4 2 3" xfId="16344" xr:uid="{00000000-0005-0000-0000-0000DA3F0000}"/>
    <cellStyle name="Currency 2 8 4 2 3 2" xfId="16345" xr:uid="{00000000-0005-0000-0000-0000DB3F0000}"/>
    <cellStyle name="Currency 2 8 4 2 4" xfId="16346" xr:uid="{00000000-0005-0000-0000-0000DC3F0000}"/>
    <cellStyle name="Currency 2 8 4 2 5" xfId="16347" xr:uid="{00000000-0005-0000-0000-0000DD3F0000}"/>
    <cellStyle name="Currency 2 8 4 3" xfId="16348" xr:uid="{00000000-0005-0000-0000-0000DE3F0000}"/>
    <cellStyle name="Currency 2 8 4 4" xfId="16349" xr:uid="{00000000-0005-0000-0000-0000DF3F0000}"/>
    <cellStyle name="Currency 2 8 4 5" xfId="16350" xr:uid="{00000000-0005-0000-0000-0000E03F0000}"/>
    <cellStyle name="Currency 2 8 4 6" xfId="16351" xr:uid="{00000000-0005-0000-0000-0000E13F0000}"/>
    <cellStyle name="Currency 2 8 4 6 2" xfId="16352" xr:uid="{00000000-0005-0000-0000-0000E23F0000}"/>
    <cellStyle name="Currency 2 8 4 6 2 2" xfId="16353" xr:uid="{00000000-0005-0000-0000-0000E33F0000}"/>
    <cellStyle name="Currency 2 8 4 6 3" xfId="16354" xr:uid="{00000000-0005-0000-0000-0000E43F0000}"/>
    <cellStyle name="Currency 2 8 4 7" xfId="16355" xr:uid="{00000000-0005-0000-0000-0000E53F0000}"/>
    <cellStyle name="Currency 2 8 4 7 2" xfId="16356" xr:uid="{00000000-0005-0000-0000-0000E63F0000}"/>
    <cellStyle name="Currency 2 8 4 7 2 2" xfId="16357" xr:uid="{00000000-0005-0000-0000-0000E73F0000}"/>
    <cellStyle name="Currency 2 8 4 7 3" xfId="16358" xr:uid="{00000000-0005-0000-0000-0000E83F0000}"/>
    <cellStyle name="Currency 2 8 4 8" xfId="16359" xr:uid="{00000000-0005-0000-0000-0000E93F0000}"/>
    <cellStyle name="Currency 2 8 4 8 2" xfId="16360" xr:uid="{00000000-0005-0000-0000-0000EA3F0000}"/>
    <cellStyle name="Currency 2 8 4 9" xfId="16361" xr:uid="{00000000-0005-0000-0000-0000EB3F0000}"/>
    <cellStyle name="Currency 2 8 5" xfId="16362" xr:uid="{00000000-0005-0000-0000-0000EC3F0000}"/>
    <cellStyle name="Currency 2 8 5 10" xfId="16363" xr:uid="{00000000-0005-0000-0000-0000ED3F0000}"/>
    <cellStyle name="Currency 2 8 5 2" xfId="16364" xr:uid="{00000000-0005-0000-0000-0000EE3F0000}"/>
    <cellStyle name="Currency 2 8 5 2 2" xfId="16365" xr:uid="{00000000-0005-0000-0000-0000EF3F0000}"/>
    <cellStyle name="Currency 2 8 5 2 2 2" xfId="16366" xr:uid="{00000000-0005-0000-0000-0000F03F0000}"/>
    <cellStyle name="Currency 2 8 5 2 2 2 2" xfId="16367" xr:uid="{00000000-0005-0000-0000-0000F13F0000}"/>
    <cellStyle name="Currency 2 8 5 2 2 3" xfId="16368" xr:uid="{00000000-0005-0000-0000-0000F23F0000}"/>
    <cellStyle name="Currency 2 8 5 2 2 4" xfId="16369" xr:uid="{00000000-0005-0000-0000-0000F33F0000}"/>
    <cellStyle name="Currency 2 8 5 2 3" xfId="16370" xr:uid="{00000000-0005-0000-0000-0000F43F0000}"/>
    <cellStyle name="Currency 2 8 5 2 3 2" xfId="16371" xr:uid="{00000000-0005-0000-0000-0000F53F0000}"/>
    <cellStyle name="Currency 2 8 5 2 4" xfId="16372" xr:uid="{00000000-0005-0000-0000-0000F63F0000}"/>
    <cellStyle name="Currency 2 8 5 2 5" xfId="16373" xr:uid="{00000000-0005-0000-0000-0000F73F0000}"/>
    <cellStyle name="Currency 2 8 5 3" xfId="16374" xr:uid="{00000000-0005-0000-0000-0000F83F0000}"/>
    <cellStyle name="Currency 2 8 5 4" xfId="16375" xr:uid="{00000000-0005-0000-0000-0000F93F0000}"/>
    <cellStyle name="Currency 2 8 5 5" xfId="16376" xr:uid="{00000000-0005-0000-0000-0000FA3F0000}"/>
    <cellStyle name="Currency 2 8 5 6" xfId="16377" xr:uid="{00000000-0005-0000-0000-0000FB3F0000}"/>
    <cellStyle name="Currency 2 8 5 6 2" xfId="16378" xr:uid="{00000000-0005-0000-0000-0000FC3F0000}"/>
    <cellStyle name="Currency 2 8 5 6 2 2" xfId="16379" xr:uid="{00000000-0005-0000-0000-0000FD3F0000}"/>
    <cellStyle name="Currency 2 8 5 6 3" xfId="16380" xr:uid="{00000000-0005-0000-0000-0000FE3F0000}"/>
    <cellStyle name="Currency 2 8 5 7" xfId="16381" xr:uid="{00000000-0005-0000-0000-0000FF3F0000}"/>
    <cellStyle name="Currency 2 8 5 7 2" xfId="16382" xr:uid="{00000000-0005-0000-0000-000000400000}"/>
    <cellStyle name="Currency 2 8 5 7 2 2" xfId="16383" xr:uid="{00000000-0005-0000-0000-000001400000}"/>
    <cellStyle name="Currency 2 8 5 7 3" xfId="16384" xr:uid="{00000000-0005-0000-0000-000002400000}"/>
    <cellStyle name="Currency 2 8 5 8" xfId="16385" xr:uid="{00000000-0005-0000-0000-000003400000}"/>
    <cellStyle name="Currency 2 8 5 8 2" xfId="16386" xr:uid="{00000000-0005-0000-0000-000004400000}"/>
    <cellStyle name="Currency 2 8 5 9" xfId="16387" xr:uid="{00000000-0005-0000-0000-000005400000}"/>
    <cellStyle name="Currency 2 8 6" xfId="16388" xr:uid="{00000000-0005-0000-0000-000006400000}"/>
    <cellStyle name="Currency 2 8 6 10" xfId="16389" xr:uid="{00000000-0005-0000-0000-000007400000}"/>
    <cellStyle name="Currency 2 8 6 2" xfId="16390" xr:uid="{00000000-0005-0000-0000-000008400000}"/>
    <cellStyle name="Currency 2 8 6 2 2" xfId="16391" xr:uid="{00000000-0005-0000-0000-000009400000}"/>
    <cellStyle name="Currency 2 8 6 2 2 2" xfId="16392" xr:uid="{00000000-0005-0000-0000-00000A400000}"/>
    <cellStyle name="Currency 2 8 6 2 2 2 2" xfId="16393" xr:uid="{00000000-0005-0000-0000-00000B400000}"/>
    <cellStyle name="Currency 2 8 6 2 2 3" xfId="16394" xr:uid="{00000000-0005-0000-0000-00000C400000}"/>
    <cellStyle name="Currency 2 8 6 2 2 4" xfId="16395" xr:uid="{00000000-0005-0000-0000-00000D400000}"/>
    <cellStyle name="Currency 2 8 6 2 3" xfId="16396" xr:uid="{00000000-0005-0000-0000-00000E400000}"/>
    <cellStyle name="Currency 2 8 6 2 3 2" xfId="16397" xr:uid="{00000000-0005-0000-0000-00000F400000}"/>
    <cellStyle name="Currency 2 8 6 2 4" xfId="16398" xr:uid="{00000000-0005-0000-0000-000010400000}"/>
    <cellStyle name="Currency 2 8 6 2 5" xfId="16399" xr:uid="{00000000-0005-0000-0000-000011400000}"/>
    <cellStyle name="Currency 2 8 6 3" xfId="16400" xr:uid="{00000000-0005-0000-0000-000012400000}"/>
    <cellStyle name="Currency 2 8 6 4" xfId="16401" xr:uid="{00000000-0005-0000-0000-000013400000}"/>
    <cellStyle name="Currency 2 8 6 5" xfId="16402" xr:uid="{00000000-0005-0000-0000-000014400000}"/>
    <cellStyle name="Currency 2 8 6 6" xfId="16403" xr:uid="{00000000-0005-0000-0000-000015400000}"/>
    <cellStyle name="Currency 2 8 6 6 2" xfId="16404" xr:uid="{00000000-0005-0000-0000-000016400000}"/>
    <cellStyle name="Currency 2 8 6 6 2 2" xfId="16405" xr:uid="{00000000-0005-0000-0000-000017400000}"/>
    <cellStyle name="Currency 2 8 6 6 3" xfId="16406" xr:uid="{00000000-0005-0000-0000-000018400000}"/>
    <cellStyle name="Currency 2 8 6 7" xfId="16407" xr:uid="{00000000-0005-0000-0000-000019400000}"/>
    <cellStyle name="Currency 2 8 6 7 2" xfId="16408" xr:uid="{00000000-0005-0000-0000-00001A400000}"/>
    <cellStyle name="Currency 2 8 6 7 2 2" xfId="16409" xr:uid="{00000000-0005-0000-0000-00001B400000}"/>
    <cellStyle name="Currency 2 8 6 7 3" xfId="16410" xr:uid="{00000000-0005-0000-0000-00001C400000}"/>
    <cellStyle name="Currency 2 8 6 8" xfId="16411" xr:uid="{00000000-0005-0000-0000-00001D400000}"/>
    <cellStyle name="Currency 2 8 6 8 2" xfId="16412" xr:uid="{00000000-0005-0000-0000-00001E400000}"/>
    <cellStyle name="Currency 2 8 6 9" xfId="16413" xr:uid="{00000000-0005-0000-0000-00001F400000}"/>
    <cellStyle name="Currency 2 8 7" xfId="16414" xr:uid="{00000000-0005-0000-0000-000020400000}"/>
    <cellStyle name="Currency 2 8 7 10" xfId="16415" xr:uid="{00000000-0005-0000-0000-000021400000}"/>
    <cellStyle name="Currency 2 8 7 2" xfId="16416" xr:uid="{00000000-0005-0000-0000-000022400000}"/>
    <cellStyle name="Currency 2 8 7 2 2" xfId="16417" xr:uid="{00000000-0005-0000-0000-000023400000}"/>
    <cellStyle name="Currency 2 8 7 2 2 2" xfId="16418" xr:uid="{00000000-0005-0000-0000-000024400000}"/>
    <cellStyle name="Currency 2 8 7 2 2 2 2" xfId="16419" xr:uid="{00000000-0005-0000-0000-000025400000}"/>
    <cellStyle name="Currency 2 8 7 2 2 3" xfId="16420" xr:uid="{00000000-0005-0000-0000-000026400000}"/>
    <cellStyle name="Currency 2 8 7 2 2 4" xfId="16421" xr:uid="{00000000-0005-0000-0000-000027400000}"/>
    <cellStyle name="Currency 2 8 7 2 3" xfId="16422" xr:uid="{00000000-0005-0000-0000-000028400000}"/>
    <cellStyle name="Currency 2 8 7 2 3 2" xfId="16423" xr:uid="{00000000-0005-0000-0000-000029400000}"/>
    <cellStyle name="Currency 2 8 7 2 4" xfId="16424" xr:uid="{00000000-0005-0000-0000-00002A400000}"/>
    <cellStyle name="Currency 2 8 7 2 5" xfId="16425" xr:uid="{00000000-0005-0000-0000-00002B400000}"/>
    <cellStyle name="Currency 2 8 7 3" xfId="16426" xr:uid="{00000000-0005-0000-0000-00002C400000}"/>
    <cellStyle name="Currency 2 8 7 4" xfId="16427" xr:uid="{00000000-0005-0000-0000-00002D400000}"/>
    <cellStyle name="Currency 2 8 7 5" xfId="16428" xr:uid="{00000000-0005-0000-0000-00002E400000}"/>
    <cellStyle name="Currency 2 8 7 6" xfId="16429" xr:uid="{00000000-0005-0000-0000-00002F400000}"/>
    <cellStyle name="Currency 2 8 7 6 2" xfId="16430" xr:uid="{00000000-0005-0000-0000-000030400000}"/>
    <cellStyle name="Currency 2 8 7 6 2 2" xfId="16431" xr:uid="{00000000-0005-0000-0000-000031400000}"/>
    <cellStyle name="Currency 2 8 7 6 3" xfId="16432" xr:uid="{00000000-0005-0000-0000-000032400000}"/>
    <cellStyle name="Currency 2 8 7 7" xfId="16433" xr:uid="{00000000-0005-0000-0000-000033400000}"/>
    <cellStyle name="Currency 2 8 7 7 2" xfId="16434" xr:uid="{00000000-0005-0000-0000-000034400000}"/>
    <cellStyle name="Currency 2 8 7 7 2 2" xfId="16435" xr:uid="{00000000-0005-0000-0000-000035400000}"/>
    <cellStyle name="Currency 2 8 7 7 3" xfId="16436" xr:uid="{00000000-0005-0000-0000-000036400000}"/>
    <cellStyle name="Currency 2 8 7 8" xfId="16437" xr:uid="{00000000-0005-0000-0000-000037400000}"/>
    <cellStyle name="Currency 2 8 7 8 2" xfId="16438" xr:uid="{00000000-0005-0000-0000-000038400000}"/>
    <cellStyle name="Currency 2 8 7 9" xfId="16439" xr:uid="{00000000-0005-0000-0000-000039400000}"/>
    <cellStyle name="Currency 2 8 8" xfId="16440" xr:uid="{00000000-0005-0000-0000-00003A400000}"/>
    <cellStyle name="Currency 2 8 8 10" xfId="16441" xr:uid="{00000000-0005-0000-0000-00003B400000}"/>
    <cellStyle name="Currency 2 8 8 2" xfId="16442" xr:uid="{00000000-0005-0000-0000-00003C400000}"/>
    <cellStyle name="Currency 2 8 8 2 2" xfId="16443" xr:uid="{00000000-0005-0000-0000-00003D400000}"/>
    <cellStyle name="Currency 2 8 8 2 2 2" xfId="16444" xr:uid="{00000000-0005-0000-0000-00003E400000}"/>
    <cellStyle name="Currency 2 8 8 2 2 2 2" xfId="16445" xr:uid="{00000000-0005-0000-0000-00003F400000}"/>
    <cellStyle name="Currency 2 8 8 2 2 3" xfId="16446" xr:uid="{00000000-0005-0000-0000-000040400000}"/>
    <cellStyle name="Currency 2 8 8 2 2 4" xfId="16447" xr:uid="{00000000-0005-0000-0000-000041400000}"/>
    <cellStyle name="Currency 2 8 8 2 3" xfId="16448" xr:uid="{00000000-0005-0000-0000-000042400000}"/>
    <cellStyle name="Currency 2 8 8 2 3 2" xfId="16449" xr:uid="{00000000-0005-0000-0000-000043400000}"/>
    <cellStyle name="Currency 2 8 8 2 4" xfId="16450" xr:uid="{00000000-0005-0000-0000-000044400000}"/>
    <cellStyle name="Currency 2 8 8 2 5" xfId="16451" xr:uid="{00000000-0005-0000-0000-000045400000}"/>
    <cellStyle name="Currency 2 8 8 3" xfId="16452" xr:uid="{00000000-0005-0000-0000-000046400000}"/>
    <cellStyle name="Currency 2 8 8 4" xfId="16453" xr:uid="{00000000-0005-0000-0000-000047400000}"/>
    <cellStyle name="Currency 2 8 8 5" xfId="16454" xr:uid="{00000000-0005-0000-0000-000048400000}"/>
    <cellStyle name="Currency 2 8 8 6" xfId="16455" xr:uid="{00000000-0005-0000-0000-000049400000}"/>
    <cellStyle name="Currency 2 8 8 6 2" xfId="16456" xr:uid="{00000000-0005-0000-0000-00004A400000}"/>
    <cellStyle name="Currency 2 8 8 6 2 2" xfId="16457" xr:uid="{00000000-0005-0000-0000-00004B400000}"/>
    <cellStyle name="Currency 2 8 8 6 3" xfId="16458" xr:uid="{00000000-0005-0000-0000-00004C400000}"/>
    <cellStyle name="Currency 2 8 8 7" xfId="16459" xr:uid="{00000000-0005-0000-0000-00004D400000}"/>
    <cellStyle name="Currency 2 8 8 7 2" xfId="16460" xr:uid="{00000000-0005-0000-0000-00004E400000}"/>
    <cellStyle name="Currency 2 8 8 7 2 2" xfId="16461" xr:uid="{00000000-0005-0000-0000-00004F400000}"/>
    <cellStyle name="Currency 2 8 8 7 3" xfId="16462" xr:uid="{00000000-0005-0000-0000-000050400000}"/>
    <cellStyle name="Currency 2 8 8 8" xfId="16463" xr:uid="{00000000-0005-0000-0000-000051400000}"/>
    <cellStyle name="Currency 2 8 8 8 2" xfId="16464" xr:uid="{00000000-0005-0000-0000-000052400000}"/>
    <cellStyle name="Currency 2 8 8 9" xfId="16465" xr:uid="{00000000-0005-0000-0000-000053400000}"/>
    <cellStyle name="Currency 2 8 9" xfId="16466" xr:uid="{00000000-0005-0000-0000-000054400000}"/>
    <cellStyle name="Currency 2 8 9 10" xfId="16467" xr:uid="{00000000-0005-0000-0000-000055400000}"/>
    <cellStyle name="Currency 2 8 9 2" xfId="16468" xr:uid="{00000000-0005-0000-0000-000056400000}"/>
    <cellStyle name="Currency 2 8 9 2 2" xfId="16469" xr:uid="{00000000-0005-0000-0000-000057400000}"/>
    <cellStyle name="Currency 2 8 9 2 2 2" xfId="16470" xr:uid="{00000000-0005-0000-0000-000058400000}"/>
    <cellStyle name="Currency 2 8 9 2 2 2 2" xfId="16471" xr:uid="{00000000-0005-0000-0000-000059400000}"/>
    <cellStyle name="Currency 2 8 9 2 2 3" xfId="16472" xr:uid="{00000000-0005-0000-0000-00005A400000}"/>
    <cellStyle name="Currency 2 8 9 2 2 4" xfId="16473" xr:uid="{00000000-0005-0000-0000-00005B400000}"/>
    <cellStyle name="Currency 2 8 9 2 3" xfId="16474" xr:uid="{00000000-0005-0000-0000-00005C400000}"/>
    <cellStyle name="Currency 2 8 9 2 3 2" xfId="16475" xr:uid="{00000000-0005-0000-0000-00005D400000}"/>
    <cellStyle name="Currency 2 8 9 2 4" xfId="16476" xr:uid="{00000000-0005-0000-0000-00005E400000}"/>
    <cellStyle name="Currency 2 8 9 2 5" xfId="16477" xr:uid="{00000000-0005-0000-0000-00005F400000}"/>
    <cellStyle name="Currency 2 8 9 3" xfId="16478" xr:uid="{00000000-0005-0000-0000-000060400000}"/>
    <cellStyle name="Currency 2 8 9 4" xfId="16479" xr:uid="{00000000-0005-0000-0000-000061400000}"/>
    <cellStyle name="Currency 2 8 9 5" xfId="16480" xr:uid="{00000000-0005-0000-0000-000062400000}"/>
    <cellStyle name="Currency 2 8 9 6" xfId="16481" xr:uid="{00000000-0005-0000-0000-000063400000}"/>
    <cellStyle name="Currency 2 8 9 6 2" xfId="16482" xr:uid="{00000000-0005-0000-0000-000064400000}"/>
    <cellStyle name="Currency 2 8 9 6 2 2" xfId="16483" xr:uid="{00000000-0005-0000-0000-000065400000}"/>
    <cellStyle name="Currency 2 8 9 6 3" xfId="16484" xr:uid="{00000000-0005-0000-0000-000066400000}"/>
    <cellStyle name="Currency 2 8 9 7" xfId="16485" xr:uid="{00000000-0005-0000-0000-000067400000}"/>
    <cellStyle name="Currency 2 8 9 7 2" xfId="16486" xr:uid="{00000000-0005-0000-0000-000068400000}"/>
    <cellStyle name="Currency 2 8 9 7 2 2" xfId="16487" xr:uid="{00000000-0005-0000-0000-000069400000}"/>
    <cellStyle name="Currency 2 8 9 7 3" xfId="16488" xr:uid="{00000000-0005-0000-0000-00006A400000}"/>
    <cellStyle name="Currency 2 8 9 8" xfId="16489" xr:uid="{00000000-0005-0000-0000-00006B400000}"/>
    <cellStyle name="Currency 2 8 9 8 2" xfId="16490" xr:uid="{00000000-0005-0000-0000-00006C400000}"/>
    <cellStyle name="Currency 2 8 9 9" xfId="16491" xr:uid="{00000000-0005-0000-0000-00006D400000}"/>
    <cellStyle name="Currency 2 9" xfId="16492" xr:uid="{00000000-0005-0000-0000-00006E400000}"/>
    <cellStyle name="Currency 2 9 2" xfId="16493" xr:uid="{00000000-0005-0000-0000-00006F400000}"/>
    <cellStyle name="Currency 2 9 3" xfId="16494" xr:uid="{00000000-0005-0000-0000-000070400000}"/>
    <cellStyle name="Currency 20" xfId="63967" xr:uid="{434CDAB8-C385-4506-883C-9BC0C634C341}"/>
    <cellStyle name="Currency 21" xfId="63972" xr:uid="{50835B87-D19D-499A-84C6-BAB7F29DD0E0}"/>
    <cellStyle name="Currency 3" xfId="16495" xr:uid="{00000000-0005-0000-0000-000071400000}"/>
    <cellStyle name="Currency 3 10" xfId="16496" xr:uid="{00000000-0005-0000-0000-000072400000}"/>
    <cellStyle name="Currency 3 11" xfId="16497" xr:uid="{00000000-0005-0000-0000-000073400000}"/>
    <cellStyle name="Currency 3 12" xfId="16498" xr:uid="{00000000-0005-0000-0000-000074400000}"/>
    <cellStyle name="Currency 3 13" xfId="16499" xr:uid="{00000000-0005-0000-0000-000075400000}"/>
    <cellStyle name="Currency 3 14" xfId="16500" xr:uid="{00000000-0005-0000-0000-000076400000}"/>
    <cellStyle name="Currency 3 14 2" xfId="16501" xr:uid="{00000000-0005-0000-0000-000077400000}"/>
    <cellStyle name="Currency 3 14 2 2" xfId="16502" xr:uid="{00000000-0005-0000-0000-000078400000}"/>
    <cellStyle name="Currency 3 14 2 2 2" xfId="16503" xr:uid="{00000000-0005-0000-0000-000079400000}"/>
    <cellStyle name="Currency 3 14 2 2 2 2" xfId="16504" xr:uid="{00000000-0005-0000-0000-00007A400000}"/>
    <cellStyle name="Currency 3 14 2 2 3" xfId="16505" xr:uid="{00000000-0005-0000-0000-00007B400000}"/>
    <cellStyle name="Currency 3 14 2 2 4" xfId="16506" xr:uid="{00000000-0005-0000-0000-00007C400000}"/>
    <cellStyle name="Currency 3 14 2 3" xfId="16507" xr:uid="{00000000-0005-0000-0000-00007D400000}"/>
    <cellStyle name="Currency 3 14 2 3 2" xfId="16508" xr:uid="{00000000-0005-0000-0000-00007E400000}"/>
    <cellStyle name="Currency 3 14 2 4" xfId="16509" xr:uid="{00000000-0005-0000-0000-00007F400000}"/>
    <cellStyle name="Currency 3 14 2 5" xfId="16510" xr:uid="{00000000-0005-0000-0000-000080400000}"/>
    <cellStyle name="Currency 3 14 3" xfId="16511" xr:uid="{00000000-0005-0000-0000-000081400000}"/>
    <cellStyle name="Currency 3 15" xfId="16512" xr:uid="{00000000-0005-0000-0000-000082400000}"/>
    <cellStyle name="Currency 3 15 2" xfId="16513" xr:uid="{00000000-0005-0000-0000-000083400000}"/>
    <cellStyle name="Currency 3 15 2 2" xfId="16514" xr:uid="{00000000-0005-0000-0000-000084400000}"/>
    <cellStyle name="Currency 3 15 2 2 2" xfId="16515" xr:uid="{00000000-0005-0000-0000-000085400000}"/>
    <cellStyle name="Currency 3 15 2 3" xfId="16516" xr:uid="{00000000-0005-0000-0000-000086400000}"/>
    <cellStyle name="Currency 3 15 2 4" xfId="16517" xr:uid="{00000000-0005-0000-0000-000087400000}"/>
    <cellStyle name="Currency 3 15 3" xfId="16518" xr:uid="{00000000-0005-0000-0000-000088400000}"/>
    <cellStyle name="Currency 3 15 3 2" xfId="16519" xr:uid="{00000000-0005-0000-0000-000089400000}"/>
    <cellStyle name="Currency 3 15 4" xfId="16520" xr:uid="{00000000-0005-0000-0000-00008A400000}"/>
    <cellStyle name="Currency 3 15 5" xfId="16521" xr:uid="{00000000-0005-0000-0000-00008B400000}"/>
    <cellStyle name="Currency 3 16" xfId="16522" xr:uid="{00000000-0005-0000-0000-00008C400000}"/>
    <cellStyle name="Currency 3 16 2" xfId="16523" xr:uid="{00000000-0005-0000-0000-00008D400000}"/>
    <cellStyle name="Currency 3 16 2 2" xfId="16524" xr:uid="{00000000-0005-0000-0000-00008E400000}"/>
    <cellStyle name="Currency 3 16 3" xfId="16525" xr:uid="{00000000-0005-0000-0000-00008F400000}"/>
    <cellStyle name="Currency 3 17" xfId="16526" xr:uid="{00000000-0005-0000-0000-000090400000}"/>
    <cellStyle name="Currency 3 17 2" xfId="16527" xr:uid="{00000000-0005-0000-0000-000091400000}"/>
    <cellStyle name="Currency 3 17 2 2" xfId="16528" xr:uid="{00000000-0005-0000-0000-000092400000}"/>
    <cellStyle name="Currency 3 17 3" xfId="16529" xr:uid="{00000000-0005-0000-0000-000093400000}"/>
    <cellStyle name="Currency 3 18" xfId="16530" xr:uid="{00000000-0005-0000-0000-000094400000}"/>
    <cellStyle name="Currency 3 18 2" xfId="16531" xr:uid="{00000000-0005-0000-0000-000095400000}"/>
    <cellStyle name="Currency 3 18 2 2" xfId="16532" xr:uid="{00000000-0005-0000-0000-000096400000}"/>
    <cellStyle name="Currency 3 18 3" xfId="16533" xr:uid="{00000000-0005-0000-0000-000097400000}"/>
    <cellStyle name="Currency 3 19" xfId="16534" xr:uid="{00000000-0005-0000-0000-000098400000}"/>
    <cellStyle name="Currency 3 19 2" xfId="16535" xr:uid="{00000000-0005-0000-0000-000099400000}"/>
    <cellStyle name="Currency 3 19 2 2" xfId="16536" xr:uid="{00000000-0005-0000-0000-00009A400000}"/>
    <cellStyle name="Currency 3 19 3" xfId="16537" xr:uid="{00000000-0005-0000-0000-00009B400000}"/>
    <cellStyle name="Currency 3 2" xfId="16538" xr:uid="{00000000-0005-0000-0000-00009C400000}"/>
    <cellStyle name="Currency 3 2 2" xfId="16539" xr:uid="{00000000-0005-0000-0000-00009D400000}"/>
    <cellStyle name="Currency 3 2 2 2" xfId="16540" xr:uid="{00000000-0005-0000-0000-00009E400000}"/>
    <cellStyle name="Currency 3 2 3" xfId="16541" xr:uid="{00000000-0005-0000-0000-00009F400000}"/>
    <cellStyle name="Currency 3 2 4" xfId="16542" xr:uid="{00000000-0005-0000-0000-0000A0400000}"/>
    <cellStyle name="Currency 3 20" xfId="16543" xr:uid="{00000000-0005-0000-0000-0000A1400000}"/>
    <cellStyle name="Currency 3 20 2" xfId="16544" xr:uid="{00000000-0005-0000-0000-0000A2400000}"/>
    <cellStyle name="Currency 3 20 2 2" xfId="16545" xr:uid="{00000000-0005-0000-0000-0000A3400000}"/>
    <cellStyle name="Currency 3 20 3" xfId="16546" xr:uid="{00000000-0005-0000-0000-0000A4400000}"/>
    <cellStyle name="Currency 3 21" xfId="16547" xr:uid="{00000000-0005-0000-0000-0000A5400000}"/>
    <cellStyle name="Currency 3 21 2" xfId="16548" xr:uid="{00000000-0005-0000-0000-0000A6400000}"/>
    <cellStyle name="Currency 3 22" xfId="16549" xr:uid="{00000000-0005-0000-0000-0000A7400000}"/>
    <cellStyle name="Currency 3 22 2" xfId="16550" xr:uid="{00000000-0005-0000-0000-0000A8400000}"/>
    <cellStyle name="Currency 3 23" xfId="16551" xr:uid="{00000000-0005-0000-0000-0000A9400000}"/>
    <cellStyle name="Currency 3 24" xfId="16552" xr:uid="{00000000-0005-0000-0000-0000AA400000}"/>
    <cellStyle name="Currency 3 3" xfId="16553" xr:uid="{00000000-0005-0000-0000-0000AB400000}"/>
    <cellStyle name="Currency 3 3 10" xfId="16554" xr:uid="{00000000-0005-0000-0000-0000AC400000}"/>
    <cellStyle name="Currency 3 3 11" xfId="16555" xr:uid="{00000000-0005-0000-0000-0000AD400000}"/>
    <cellStyle name="Currency 3 3 11 2" xfId="16556" xr:uid="{00000000-0005-0000-0000-0000AE400000}"/>
    <cellStyle name="Currency 3 3 11 2 2" xfId="16557" xr:uid="{00000000-0005-0000-0000-0000AF400000}"/>
    <cellStyle name="Currency 3 3 11 2 2 2" xfId="16558" xr:uid="{00000000-0005-0000-0000-0000B0400000}"/>
    <cellStyle name="Currency 3 3 11 2 2 2 2" xfId="16559" xr:uid="{00000000-0005-0000-0000-0000B1400000}"/>
    <cellStyle name="Currency 3 3 11 2 2 3" xfId="16560" xr:uid="{00000000-0005-0000-0000-0000B2400000}"/>
    <cellStyle name="Currency 3 3 11 2 2 4" xfId="16561" xr:uid="{00000000-0005-0000-0000-0000B3400000}"/>
    <cellStyle name="Currency 3 3 11 2 3" xfId="16562" xr:uid="{00000000-0005-0000-0000-0000B4400000}"/>
    <cellStyle name="Currency 3 3 11 2 3 2" xfId="16563" xr:uid="{00000000-0005-0000-0000-0000B5400000}"/>
    <cellStyle name="Currency 3 3 11 2 4" xfId="16564" xr:uid="{00000000-0005-0000-0000-0000B6400000}"/>
    <cellStyle name="Currency 3 3 11 2 5" xfId="16565" xr:uid="{00000000-0005-0000-0000-0000B7400000}"/>
    <cellStyle name="Currency 3 3 11 3" xfId="16566" xr:uid="{00000000-0005-0000-0000-0000B8400000}"/>
    <cellStyle name="Currency 3 3 12" xfId="16567" xr:uid="{00000000-0005-0000-0000-0000B9400000}"/>
    <cellStyle name="Currency 3 3 12 2" xfId="16568" xr:uid="{00000000-0005-0000-0000-0000BA400000}"/>
    <cellStyle name="Currency 3 3 12 2 2" xfId="16569" xr:uid="{00000000-0005-0000-0000-0000BB400000}"/>
    <cellStyle name="Currency 3 3 12 2 2 2" xfId="16570" xr:uid="{00000000-0005-0000-0000-0000BC400000}"/>
    <cellStyle name="Currency 3 3 12 2 3" xfId="16571" xr:uid="{00000000-0005-0000-0000-0000BD400000}"/>
    <cellStyle name="Currency 3 3 12 2 4" xfId="16572" xr:uid="{00000000-0005-0000-0000-0000BE400000}"/>
    <cellStyle name="Currency 3 3 12 3" xfId="16573" xr:uid="{00000000-0005-0000-0000-0000BF400000}"/>
    <cellStyle name="Currency 3 3 12 3 2" xfId="16574" xr:uid="{00000000-0005-0000-0000-0000C0400000}"/>
    <cellStyle name="Currency 3 3 12 4" xfId="16575" xr:uid="{00000000-0005-0000-0000-0000C1400000}"/>
    <cellStyle name="Currency 3 3 12 5" xfId="16576" xr:uid="{00000000-0005-0000-0000-0000C2400000}"/>
    <cellStyle name="Currency 3 3 13" xfId="16577" xr:uid="{00000000-0005-0000-0000-0000C3400000}"/>
    <cellStyle name="Currency 3 3 13 2" xfId="16578" xr:uid="{00000000-0005-0000-0000-0000C4400000}"/>
    <cellStyle name="Currency 3 3 13 2 2" xfId="16579" xr:uid="{00000000-0005-0000-0000-0000C5400000}"/>
    <cellStyle name="Currency 3 3 13 3" xfId="16580" xr:uid="{00000000-0005-0000-0000-0000C6400000}"/>
    <cellStyle name="Currency 3 3 14" xfId="16581" xr:uid="{00000000-0005-0000-0000-0000C7400000}"/>
    <cellStyle name="Currency 3 3 14 2" xfId="16582" xr:uid="{00000000-0005-0000-0000-0000C8400000}"/>
    <cellStyle name="Currency 3 3 14 2 2" xfId="16583" xr:uid="{00000000-0005-0000-0000-0000C9400000}"/>
    <cellStyle name="Currency 3 3 14 3" xfId="16584" xr:uid="{00000000-0005-0000-0000-0000CA400000}"/>
    <cellStyle name="Currency 3 3 15" xfId="16585" xr:uid="{00000000-0005-0000-0000-0000CB400000}"/>
    <cellStyle name="Currency 3 3 15 2" xfId="16586" xr:uid="{00000000-0005-0000-0000-0000CC400000}"/>
    <cellStyle name="Currency 3 3 15 2 2" xfId="16587" xr:uid="{00000000-0005-0000-0000-0000CD400000}"/>
    <cellStyle name="Currency 3 3 15 3" xfId="16588" xr:uid="{00000000-0005-0000-0000-0000CE400000}"/>
    <cellStyle name="Currency 3 3 16" xfId="16589" xr:uid="{00000000-0005-0000-0000-0000CF400000}"/>
    <cellStyle name="Currency 3 3 16 2" xfId="16590" xr:uid="{00000000-0005-0000-0000-0000D0400000}"/>
    <cellStyle name="Currency 3 3 16 2 2" xfId="16591" xr:uid="{00000000-0005-0000-0000-0000D1400000}"/>
    <cellStyle name="Currency 3 3 16 3" xfId="16592" xr:uid="{00000000-0005-0000-0000-0000D2400000}"/>
    <cellStyle name="Currency 3 3 17" xfId="16593" xr:uid="{00000000-0005-0000-0000-0000D3400000}"/>
    <cellStyle name="Currency 3 3 17 2" xfId="16594" xr:uid="{00000000-0005-0000-0000-0000D4400000}"/>
    <cellStyle name="Currency 3 3 17 2 2" xfId="16595" xr:uid="{00000000-0005-0000-0000-0000D5400000}"/>
    <cellStyle name="Currency 3 3 17 3" xfId="16596" xr:uid="{00000000-0005-0000-0000-0000D6400000}"/>
    <cellStyle name="Currency 3 3 18" xfId="16597" xr:uid="{00000000-0005-0000-0000-0000D7400000}"/>
    <cellStyle name="Currency 3 3 18 2" xfId="16598" xr:uid="{00000000-0005-0000-0000-0000D8400000}"/>
    <cellStyle name="Currency 3 3 19" xfId="16599" xr:uid="{00000000-0005-0000-0000-0000D9400000}"/>
    <cellStyle name="Currency 3 3 19 2" xfId="16600" xr:uid="{00000000-0005-0000-0000-0000DA400000}"/>
    <cellStyle name="Currency 3 3 2" xfId="16601" xr:uid="{00000000-0005-0000-0000-0000DB400000}"/>
    <cellStyle name="Currency 3 3 2 10" xfId="16602" xr:uid="{00000000-0005-0000-0000-0000DC400000}"/>
    <cellStyle name="Currency 3 3 2 10 2" xfId="16603" xr:uid="{00000000-0005-0000-0000-0000DD400000}"/>
    <cellStyle name="Currency 3 3 2 10 2 2" xfId="16604" xr:uid="{00000000-0005-0000-0000-0000DE400000}"/>
    <cellStyle name="Currency 3 3 2 10 2 2 2" xfId="16605" xr:uid="{00000000-0005-0000-0000-0000DF400000}"/>
    <cellStyle name="Currency 3 3 2 10 2 2 2 2" xfId="16606" xr:uid="{00000000-0005-0000-0000-0000E0400000}"/>
    <cellStyle name="Currency 3 3 2 10 2 2 3" xfId="16607" xr:uid="{00000000-0005-0000-0000-0000E1400000}"/>
    <cellStyle name="Currency 3 3 2 10 2 2 4" xfId="16608" xr:uid="{00000000-0005-0000-0000-0000E2400000}"/>
    <cellStyle name="Currency 3 3 2 10 2 3" xfId="16609" xr:uid="{00000000-0005-0000-0000-0000E3400000}"/>
    <cellStyle name="Currency 3 3 2 10 2 3 2" xfId="16610" xr:uid="{00000000-0005-0000-0000-0000E4400000}"/>
    <cellStyle name="Currency 3 3 2 10 2 4" xfId="16611" xr:uid="{00000000-0005-0000-0000-0000E5400000}"/>
    <cellStyle name="Currency 3 3 2 10 2 5" xfId="16612" xr:uid="{00000000-0005-0000-0000-0000E6400000}"/>
    <cellStyle name="Currency 3 3 2 10 3" xfId="16613" xr:uid="{00000000-0005-0000-0000-0000E7400000}"/>
    <cellStyle name="Currency 3 3 2 11" xfId="16614" xr:uid="{00000000-0005-0000-0000-0000E8400000}"/>
    <cellStyle name="Currency 3 3 2 11 2" xfId="16615" xr:uid="{00000000-0005-0000-0000-0000E9400000}"/>
    <cellStyle name="Currency 3 3 2 11 2 2" xfId="16616" xr:uid="{00000000-0005-0000-0000-0000EA400000}"/>
    <cellStyle name="Currency 3 3 2 11 2 2 2" xfId="16617" xr:uid="{00000000-0005-0000-0000-0000EB400000}"/>
    <cellStyle name="Currency 3 3 2 11 2 3" xfId="16618" xr:uid="{00000000-0005-0000-0000-0000EC400000}"/>
    <cellStyle name="Currency 3 3 2 11 2 4" xfId="16619" xr:uid="{00000000-0005-0000-0000-0000ED400000}"/>
    <cellStyle name="Currency 3 3 2 11 3" xfId="16620" xr:uid="{00000000-0005-0000-0000-0000EE400000}"/>
    <cellStyle name="Currency 3 3 2 11 3 2" xfId="16621" xr:uid="{00000000-0005-0000-0000-0000EF400000}"/>
    <cellStyle name="Currency 3 3 2 11 4" xfId="16622" xr:uid="{00000000-0005-0000-0000-0000F0400000}"/>
    <cellStyle name="Currency 3 3 2 11 5" xfId="16623" xr:uid="{00000000-0005-0000-0000-0000F1400000}"/>
    <cellStyle name="Currency 3 3 2 12" xfId="16624" xr:uid="{00000000-0005-0000-0000-0000F2400000}"/>
    <cellStyle name="Currency 3 3 2 12 2" xfId="16625" xr:uid="{00000000-0005-0000-0000-0000F3400000}"/>
    <cellStyle name="Currency 3 3 2 12 2 2" xfId="16626" xr:uid="{00000000-0005-0000-0000-0000F4400000}"/>
    <cellStyle name="Currency 3 3 2 12 3" xfId="16627" xr:uid="{00000000-0005-0000-0000-0000F5400000}"/>
    <cellStyle name="Currency 3 3 2 13" xfId="16628" xr:uid="{00000000-0005-0000-0000-0000F6400000}"/>
    <cellStyle name="Currency 3 3 2 13 2" xfId="16629" xr:uid="{00000000-0005-0000-0000-0000F7400000}"/>
    <cellStyle name="Currency 3 3 2 13 2 2" xfId="16630" xr:uid="{00000000-0005-0000-0000-0000F8400000}"/>
    <cellStyle name="Currency 3 3 2 13 3" xfId="16631" xr:uid="{00000000-0005-0000-0000-0000F9400000}"/>
    <cellStyle name="Currency 3 3 2 14" xfId="16632" xr:uid="{00000000-0005-0000-0000-0000FA400000}"/>
    <cellStyle name="Currency 3 3 2 14 2" xfId="16633" xr:uid="{00000000-0005-0000-0000-0000FB400000}"/>
    <cellStyle name="Currency 3 3 2 14 2 2" xfId="16634" xr:uid="{00000000-0005-0000-0000-0000FC400000}"/>
    <cellStyle name="Currency 3 3 2 14 3" xfId="16635" xr:uid="{00000000-0005-0000-0000-0000FD400000}"/>
    <cellStyle name="Currency 3 3 2 15" xfId="16636" xr:uid="{00000000-0005-0000-0000-0000FE400000}"/>
    <cellStyle name="Currency 3 3 2 15 2" xfId="16637" xr:uid="{00000000-0005-0000-0000-0000FF400000}"/>
    <cellStyle name="Currency 3 3 2 15 2 2" xfId="16638" xr:uid="{00000000-0005-0000-0000-000000410000}"/>
    <cellStyle name="Currency 3 3 2 15 3" xfId="16639" xr:uid="{00000000-0005-0000-0000-000001410000}"/>
    <cellStyle name="Currency 3 3 2 16" xfId="16640" xr:uid="{00000000-0005-0000-0000-000002410000}"/>
    <cellStyle name="Currency 3 3 2 16 2" xfId="16641" xr:uid="{00000000-0005-0000-0000-000003410000}"/>
    <cellStyle name="Currency 3 3 2 16 2 2" xfId="16642" xr:uid="{00000000-0005-0000-0000-000004410000}"/>
    <cellStyle name="Currency 3 3 2 16 3" xfId="16643" xr:uid="{00000000-0005-0000-0000-000005410000}"/>
    <cellStyle name="Currency 3 3 2 17" xfId="16644" xr:uid="{00000000-0005-0000-0000-000006410000}"/>
    <cellStyle name="Currency 3 3 2 17 2" xfId="16645" xr:uid="{00000000-0005-0000-0000-000007410000}"/>
    <cellStyle name="Currency 3 3 2 18" xfId="16646" xr:uid="{00000000-0005-0000-0000-000008410000}"/>
    <cellStyle name="Currency 3 3 2 18 2" xfId="16647" xr:uid="{00000000-0005-0000-0000-000009410000}"/>
    <cellStyle name="Currency 3 3 2 19" xfId="16648" xr:uid="{00000000-0005-0000-0000-00000A410000}"/>
    <cellStyle name="Currency 3 3 2 2" xfId="16649" xr:uid="{00000000-0005-0000-0000-00000B410000}"/>
    <cellStyle name="Currency 3 3 2 2 2" xfId="16650" xr:uid="{00000000-0005-0000-0000-00000C410000}"/>
    <cellStyle name="Currency 3 3 2 2 3" xfId="16651" xr:uid="{00000000-0005-0000-0000-00000D410000}"/>
    <cellStyle name="Currency 3 3 2 3" xfId="16652" xr:uid="{00000000-0005-0000-0000-00000E410000}"/>
    <cellStyle name="Currency 3 3 2 4" xfId="16653" xr:uid="{00000000-0005-0000-0000-00000F410000}"/>
    <cellStyle name="Currency 3 3 2 5" xfId="16654" xr:uid="{00000000-0005-0000-0000-000010410000}"/>
    <cellStyle name="Currency 3 3 2 6" xfId="16655" xr:uid="{00000000-0005-0000-0000-000011410000}"/>
    <cellStyle name="Currency 3 3 2 7" xfId="16656" xr:uid="{00000000-0005-0000-0000-000012410000}"/>
    <cellStyle name="Currency 3 3 2 8" xfId="16657" xr:uid="{00000000-0005-0000-0000-000013410000}"/>
    <cellStyle name="Currency 3 3 2 9" xfId="16658" xr:uid="{00000000-0005-0000-0000-000014410000}"/>
    <cellStyle name="Currency 3 3 20" xfId="16659" xr:uid="{00000000-0005-0000-0000-000015410000}"/>
    <cellStyle name="Currency 3 3 3" xfId="16660" xr:uid="{00000000-0005-0000-0000-000016410000}"/>
    <cellStyle name="Currency 3 3 3 2" xfId="16661" xr:uid="{00000000-0005-0000-0000-000017410000}"/>
    <cellStyle name="Currency 3 3 3 3" xfId="16662" xr:uid="{00000000-0005-0000-0000-000018410000}"/>
    <cellStyle name="Currency 3 3 4" xfId="16663" xr:uid="{00000000-0005-0000-0000-000019410000}"/>
    <cellStyle name="Currency 3 3 5" xfId="16664" xr:uid="{00000000-0005-0000-0000-00001A410000}"/>
    <cellStyle name="Currency 3 3 6" xfId="16665" xr:uid="{00000000-0005-0000-0000-00001B410000}"/>
    <cellStyle name="Currency 3 3 7" xfId="16666" xr:uid="{00000000-0005-0000-0000-00001C410000}"/>
    <cellStyle name="Currency 3 3 8" xfId="16667" xr:uid="{00000000-0005-0000-0000-00001D410000}"/>
    <cellStyle name="Currency 3 3 9" xfId="16668" xr:uid="{00000000-0005-0000-0000-00001E410000}"/>
    <cellStyle name="Currency 3 4" xfId="16669" xr:uid="{00000000-0005-0000-0000-00001F410000}"/>
    <cellStyle name="Currency 3 4 10" xfId="16670" xr:uid="{00000000-0005-0000-0000-000020410000}"/>
    <cellStyle name="Currency 3 4 10 2" xfId="16671" xr:uid="{00000000-0005-0000-0000-000021410000}"/>
    <cellStyle name="Currency 3 4 10 2 2" xfId="16672" xr:uid="{00000000-0005-0000-0000-000022410000}"/>
    <cellStyle name="Currency 3 4 10 2 2 2" xfId="16673" xr:uid="{00000000-0005-0000-0000-000023410000}"/>
    <cellStyle name="Currency 3 4 10 2 2 2 2" xfId="16674" xr:uid="{00000000-0005-0000-0000-000024410000}"/>
    <cellStyle name="Currency 3 4 10 2 2 3" xfId="16675" xr:uid="{00000000-0005-0000-0000-000025410000}"/>
    <cellStyle name="Currency 3 4 10 2 2 4" xfId="16676" xr:uid="{00000000-0005-0000-0000-000026410000}"/>
    <cellStyle name="Currency 3 4 10 2 3" xfId="16677" xr:uid="{00000000-0005-0000-0000-000027410000}"/>
    <cellStyle name="Currency 3 4 10 2 3 2" xfId="16678" xr:uid="{00000000-0005-0000-0000-000028410000}"/>
    <cellStyle name="Currency 3 4 10 2 4" xfId="16679" xr:uid="{00000000-0005-0000-0000-000029410000}"/>
    <cellStyle name="Currency 3 4 10 2 5" xfId="16680" xr:uid="{00000000-0005-0000-0000-00002A410000}"/>
    <cellStyle name="Currency 3 4 10 3" xfId="16681" xr:uid="{00000000-0005-0000-0000-00002B410000}"/>
    <cellStyle name="Currency 3 4 11" xfId="16682" xr:uid="{00000000-0005-0000-0000-00002C410000}"/>
    <cellStyle name="Currency 3 4 11 2" xfId="16683" xr:uid="{00000000-0005-0000-0000-00002D410000}"/>
    <cellStyle name="Currency 3 4 11 2 2" xfId="16684" xr:uid="{00000000-0005-0000-0000-00002E410000}"/>
    <cellStyle name="Currency 3 4 11 2 2 2" xfId="16685" xr:uid="{00000000-0005-0000-0000-00002F410000}"/>
    <cellStyle name="Currency 3 4 11 2 3" xfId="16686" xr:uid="{00000000-0005-0000-0000-000030410000}"/>
    <cellStyle name="Currency 3 4 11 2 4" xfId="16687" xr:uid="{00000000-0005-0000-0000-000031410000}"/>
    <cellStyle name="Currency 3 4 11 3" xfId="16688" xr:uid="{00000000-0005-0000-0000-000032410000}"/>
    <cellStyle name="Currency 3 4 11 3 2" xfId="16689" xr:uid="{00000000-0005-0000-0000-000033410000}"/>
    <cellStyle name="Currency 3 4 11 4" xfId="16690" xr:uid="{00000000-0005-0000-0000-000034410000}"/>
    <cellStyle name="Currency 3 4 11 5" xfId="16691" xr:uid="{00000000-0005-0000-0000-000035410000}"/>
    <cellStyle name="Currency 3 4 12" xfId="16692" xr:uid="{00000000-0005-0000-0000-000036410000}"/>
    <cellStyle name="Currency 3 4 12 2" xfId="16693" xr:uid="{00000000-0005-0000-0000-000037410000}"/>
    <cellStyle name="Currency 3 4 12 2 2" xfId="16694" xr:uid="{00000000-0005-0000-0000-000038410000}"/>
    <cellStyle name="Currency 3 4 12 3" xfId="16695" xr:uid="{00000000-0005-0000-0000-000039410000}"/>
    <cellStyle name="Currency 3 4 13" xfId="16696" xr:uid="{00000000-0005-0000-0000-00003A410000}"/>
    <cellStyle name="Currency 3 4 13 2" xfId="16697" xr:uid="{00000000-0005-0000-0000-00003B410000}"/>
    <cellStyle name="Currency 3 4 13 2 2" xfId="16698" xr:uid="{00000000-0005-0000-0000-00003C410000}"/>
    <cellStyle name="Currency 3 4 13 3" xfId="16699" xr:uid="{00000000-0005-0000-0000-00003D410000}"/>
    <cellStyle name="Currency 3 4 14" xfId="16700" xr:uid="{00000000-0005-0000-0000-00003E410000}"/>
    <cellStyle name="Currency 3 4 14 2" xfId="16701" xr:uid="{00000000-0005-0000-0000-00003F410000}"/>
    <cellStyle name="Currency 3 4 14 2 2" xfId="16702" xr:uid="{00000000-0005-0000-0000-000040410000}"/>
    <cellStyle name="Currency 3 4 14 3" xfId="16703" xr:uid="{00000000-0005-0000-0000-000041410000}"/>
    <cellStyle name="Currency 3 4 15" xfId="16704" xr:uid="{00000000-0005-0000-0000-000042410000}"/>
    <cellStyle name="Currency 3 4 15 2" xfId="16705" xr:uid="{00000000-0005-0000-0000-000043410000}"/>
    <cellStyle name="Currency 3 4 15 2 2" xfId="16706" xr:uid="{00000000-0005-0000-0000-000044410000}"/>
    <cellStyle name="Currency 3 4 15 3" xfId="16707" xr:uid="{00000000-0005-0000-0000-000045410000}"/>
    <cellStyle name="Currency 3 4 16" xfId="16708" xr:uid="{00000000-0005-0000-0000-000046410000}"/>
    <cellStyle name="Currency 3 4 16 2" xfId="16709" xr:uid="{00000000-0005-0000-0000-000047410000}"/>
    <cellStyle name="Currency 3 4 16 2 2" xfId="16710" xr:uid="{00000000-0005-0000-0000-000048410000}"/>
    <cellStyle name="Currency 3 4 16 3" xfId="16711" xr:uid="{00000000-0005-0000-0000-000049410000}"/>
    <cellStyle name="Currency 3 4 17" xfId="16712" xr:uid="{00000000-0005-0000-0000-00004A410000}"/>
    <cellStyle name="Currency 3 4 17 2" xfId="16713" xr:uid="{00000000-0005-0000-0000-00004B410000}"/>
    <cellStyle name="Currency 3 4 18" xfId="16714" xr:uid="{00000000-0005-0000-0000-00004C410000}"/>
    <cellStyle name="Currency 3 4 18 2" xfId="16715" xr:uid="{00000000-0005-0000-0000-00004D410000}"/>
    <cellStyle name="Currency 3 4 19" xfId="16716" xr:uid="{00000000-0005-0000-0000-00004E410000}"/>
    <cellStyle name="Currency 3 4 2" xfId="16717" xr:uid="{00000000-0005-0000-0000-00004F410000}"/>
    <cellStyle name="Currency 3 4 2 2" xfId="16718" xr:uid="{00000000-0005-0000-0000-000050410000}"/>
    <cellStyle name="Currency 3 4 2 3" xfId="16719" xr:uid="{00000000-0005-0000-0000-000051410000}"/>
    <cellStyle name="Currency 3 4 3" xfId="16720" xr:uid="{00000000-0005-0000-0000-000052410000}"/>
    <cellStyle name="Currency 3 4 4" xfId="16721" xr:uid="{00000000-0005-0000-0000-000053410000}"/>
    <cellStyle name="Currency 3 4 5" xfId="16722" xr:uid="{00000000-0005-0000-0000-000054410000}"/>
    <cellStyle name="Currency 3 4 6" xfId="16723" xr:uid="{00000000-0005-0000-0000-000055410000}"/>
    <cellStyle name="Currency 3 4 7" xfId="16724" xr:uid="{00000000-0005-0000-0000-000056410000}"/>
    <cellStyle name="Currency 3 4 8" xfId="16725" xr:uid="{00000000-0005-0000-0000-000057410000}"/>
    <cellStyle name="Currency 3 4 9" xfId="16726" xr:uid="{00000000-0005-0000-0000-000058410000}"/>
    <cellStyle name="Currency 3 5" xfId="16727" xr:uid="{00000000-0005-0000-0000-000059410000}"/>
    <cellStyle name="Currency 3 5 10" xfId="16728" xr:uid="{00000000-0005-0000-0000-00005A410000}"/>
    <cellStyle name="Currency 3 5 10 2" xfId="16729" xr:uid="{00000000-0005-0000-0000-00005B410000}"/>
    <cellStyle name="Currency 3 5 10 2 2" xfId="16730" xr:uid="{00000000-0005-0000-0000-00005C410000}"/>
    <cellStyle name="Currency 3 5 10 2 2 2" xfId="16731" xr:uid="{00000000-0005-0000-0000-00005D410000}"/>
    <cellStyle name="Currency 3 5 10 2 2 2 2" xfId="16732" xr:uid="{00000000-0005-0000-0000-00005E410000}"/>
    <cellStyle name="Currency 3 5 10 2 2 3" xfId="16733" xr:uid="{00000000-0005-0000-0000-00005F410000}"/>
    <cellStyle name="Currency 3 5 10 2 2 4" xfId="16734" xr:uid="{00000000-0005-0000-0000-000060410000}"/>
    <cellStyle name="Currency 3 5 10 2 3" xfId="16735" xr:uid="{00000000-0005-0000-0000-000061410000}"/>
    <cellStyle name="Currency 3 5 10 2 3 2" xfId="16736" xr:uid="{00000000-0005-0000-0000-000062410000}"/>
    <cellStyle name="Currency 3 5 10 2 4" xfId="16737" xr:uid="{00000000-0005-0000-0000-000063410000}"/>
    <cellStyle name="Currency 3 5 10 2 5" xfId="16738" xr:uid="{00000000-0005-0000-0000-000064410000}"/>
    <cellStyle name="Currency 3 5 10 3" xfId="16739" xr:uid="{00000000-0005-0000-0000-000065410000}"/>
    <cellStyle name="Currency 3 5 11" xfId="16740" xr:uid="{00000000-0005-0000-0000-000066410000}"/>
    <cellStyle name="Currency 3 5 11 2" xfId="16741" xr:uid="{00000000-0005-0000-0000-000067410000}"/>
    <cellStyle name="Currency 3 5 11 2 2" xfId="16742" xr:uid="{00000000-0005-0000-0000-000068410000}"/>
    <cellStyle name="Currency 3 5 11 2 2 2" xfId="16743" xr:uid="{00000000-0005-0000-0000-000069410000}"/>
    <cellStyle name="Currency 3 5 11 2 3" xfId="16744" xr:uid="{00000000-0005-0000-0000-00006A410000}"/>
    <cellStyle name="Currency 3 5 11 2 4" xfId="16745" xr:uid="{00000000-0005-0000-0000-00006B410000}"/>
    <cellStyle name="Currency 3 5 11 3" xfId="16746" xr:uid="{00000000-0005-0000-0000-00006C410000}"/>
    <cellStyle name="Currency 3 5 11 3 2" xfId="16747" xr:uid="{00000000-0005-0000-0000-00006D410000}"/>
    <cellStyle name="Currency 3 5 11 4" xfId="16748" xr:uid="{00000000-0005-0000-0000-00006E410000}"/>
    <cellStyle name="Currency 3 5 11 5" xfId="16749" xr:uid="{00000000-0005-0000-0000-00006F410000}"/>
    <cellStyle name="Currency 3 5 12" xfId="16750" xr:uid="{00000000-0005-0000-0000-000070410000}"/>
    <cellStyle name="Currency 3 5 12 2" xfId="16751" xr:uid="{00000000-0005-0000-0000-000071410000}"/>
    <cellStyle name="Currency 3 5 12 2 2" xfId="16752" xr:uid="{00000000-0005-0000-0000-000072410000}"/>
    <cellStyle name="Currency 3 5 12 3" xfId="16753" xr:uid="{00000000-0005-0000-0000-000073410000}"/>
    <cellStyle name="Currency 3 5 13" xfId="16754" xr:uid="{00000000-0005-0000-0000-000074410000}"/>
    <cellStyle name="Currency 3 5 13 2" xfId="16755" xr:uid="{00000000-0005-0000-0000-000075410000}"/>
    <cellStyle name="Currency 3 5 13 2 2" xfId="16756" xr:uid="{00000000-0005-0000-0000-000076410000}"/>
    <cellStyle name="Currency 3 5 13 3" xfId="16757" xr:uid="{00000000-0005-0000-0000-000077410000}"/>
    <cellStyle name="Currency 3 5 14" xfId="16758" xr:uid="{00000000-0005-0000-0000-000078410000}"/>
    <cellStyle name="Currency 3 5 14 2" xfId="16759" xr:uid="{00000000-0005-0000-0000-000079410000}"/>
    <cellStyle name="Currency 3 5 14 2 2" xfId="16760" xr:uid="{00000000-0005-0000-0000-00007A410000}"/>
    <cellStyle name="Currency 3 5 14 3" xfId="16761" xr:uid="{00000000-0005-0000-0000-00007B410000}"/>
    <cellStyle name="Currency 3 5 15" xfId="16762" xr:uid="{00000000-0005-0000-0000-00007C410000}"/>
    <cellStyle name="Currency 3 5 15 2" xfId="16763" xr:uid="{00000000-0005-0000-0000-00007D410000}"/>
    <cellStyle name="Currency 3 5 15 2 2" xfId="16764" xr:uid="{00000000-0005-0000-0000-00007E410000}"/>
    <cellStyle name="Currency 3 5 15 3" xfId="16765" xr:uid="{00000000-0005-0000-0000-00007F410000}"/>
    <cellStyle name="Currency 3 5 16" xfId="16766" xr:uid="{00000000-0005-0000-0000-000080410000}"/>
    <cellStyle name="Currency 3 5 16 2" xfId="16767" xr:uid="{00000000-0005-0000-0000-000081410000}"/>
    <cellStyle name="Currency 3 5 16 2 2" xfId="16768" xr:uid="{00000000-0005-0000-0000-000082410000}"/>
    <cellStyle name="Currency 3 5 16 3" xfId="16769" xr:uid="{00000000-0005-0000-0000-000083410000}"/>
    <cellStyle name="Currency 3 5 17" xfId="16770" xr:uid="{00000000-0005-0000-0000-000084410000}"/>
    <cellStyle name="Currency 3 5 17 2" xfId="16771" xr:uid="{00000000-0005-0000-0000-000085410000}"/>
    <cellStyle name="Currency 3 5 18" xfId="16772" xr:uid="{00000000-0005-0000-0000-000086410000}"/>
    <cellStyle name="Currency 3 5 18 2" xfId="16773" xr:uid="{00000000-0005-0000-0000-000087410000}"/>
    <cellStyle name="Currency 3 5 19" xfId="16774" xr:uid="{00000000-0005-0000-0000-000088410000}"/>
    <cellStyle name="Currency 3 5 2" xfId="16775" xr:uid="{00000000-0005-0000-0000-000089410000}"/>
    <cellStyle name="Currency 3 5 2 2" xfId="16776" xr:uid="{00000000-0005-0000-0000-00008A410000}"/>
    <cellStyle name="Currency 3 5 2 3" xfId="16777" xr:uid="{00000000-0005-0000-0000-00008B410000}"/>
    <cellStyle name="Currency 3 5 3" xfId="16778" xr:uid="{00000000-0005-0000-0000-00008C410000}"/>
    <cellStyle name="Currency 3 5 4" xfId="16779" xr:uid="{00000000-0005-0000-0000-00008D410000}"/>
    <cellStyle name="Currency 3 5 5" xfId="16780" xr:uid="{00000000-0005-0000-0000-00008E410000}"/>
    <cellStyle name="Currency 3 5 6" xfId="16781" xr:uid="{00000000-0005-0000-0000-00008F410000}"/>
    <cellStyle name="Currency 3 5 7" xfId="16782" xr:uid="{00000000-0005-0000-0000-000090410000}"/>
    <cellStyle name="Currency 3 5 8" xfId="16783" xr:uid="{00000000-0005-0000-0000-000091410000}"/>
    <cellStyle name="Currency 3 5 9" xfId="16784" xr:uid="{00000000-0005-0000-0000-000092410000}"/>
    <cellStyle name="Currency 3 6" xfId="16785" xr:uid="{00000000-0005-0000-0000-000093410000}"/>
    <cellStyle name="Currency 3 6 2" xfId="16786" xr:uid="{00000000-0005-0000-0000-000094410000}"/>
    <cellStyle name="Currency 3 6 3" xfId="16787" xr:uid="{00000000-0005-0000-0000-000095410000}"/>
    <cellStyle name="Currency 3 7" xfId="16788" xr:uid="{00000000-0005-0000-0000-000096410000}"/>
    <cellStyle name="Currency 3 8" xfId="16789" xr:uid="{00000000-0005-0000-0000-000097410000}"/>
    <cellStyle name="Currency 3 9" xfId="16790" xr:uid="{00000000-0005-0000-0000-000098410000}"/>
    <cellStyle name="Currency 4" xfId="16791" xr:uid="{00000000-0005-0000-0000-000099410000}"/>
    <cellStyle name="Currency 4 10" xfId="16792" xr:uid="{00000000-0005-0000-0000-00009A410000}"/>
    <cellStyle name="Currency 4 11" xfId="16793" xr:uid="{00000000-0005-0000-0000-00009B410000}"/>
    <cellStyle name="Currency 4 12" xfId="16794" xr:uid="{00000000-0005-0000-0000-00009C410000}"/>
    <cellStyle name="Currency 4 13" xfId="16795" xr:uid="{00000000-0005-0000-0000-00009D410000}"/>
    <cellStyle name="Currency 4 14" xfId="16796" xr:uid="{00000000-0005-0000-0000-00009E410000}"/>
    <cellStyle name="Currency 4 14 10" xfId="16797" xr:uid="{00000000-0005-0000-0000-00009F410000}"/>
    <cellStyle name="Currency 4 14 2" xfId="16798" xr:uid="{00000000-0005-0000-0000-0000A0410000}"/>
    <cellStyle name="Currency 4 14 2 2" xfId="16799" xr:uid="{00000000-0005-0000-0000-0000A1410000}"/>
    <cellStyle name="Currency 4 14 2 2 2" xfId="16800" xr:uid="{00000000-0005-0000-0000-0000A2410000}"/>
    <cellStyle name="Currency 4 14 2 2 2 2" xfId="16801" xr:uid="{00000000-0005-0000-0000-0000A3410000}"/>
    <cellStyle name="Currency 4 14 2 2 3" xfId="16802" xr:uid="{00000000-0005-0000-0000-0000A4410000}"/>
    <cellStyle name="Currency 4 14 2 2 4" xfId="16803" xr:uid="{00000000-0005-0000-0000-0000A5410000}"/>
    <cellStyle name="Currency 4 14 2 3" xfId="16804" xr:uid="{00000000-0005-0000-0000-0000A6410000}"/>
    <cellStyle name="Currency 4 14 2 3 2" xfId="16805" xr:uid="{00000000-0005-0000-0000-0000A7410000}"/>
    <cellStyle name="Currency 4 14 2 4" xfId="16806" xr:uid="{00000000-0005-0000-0000-0000A8410000}"/>
    <cellStyle name="Currency 4 14 2 5" xfId="16807" xr:uid="{00000000-0005-0000-0000-0000A9410000}"/>
    <cellStyle name="Currency 4 14 3" xfId="16808" xr:uid="{00000000-0005-0000-0000-0000AA410000}"/>
    <cellStyle name="Currency 4 14 4" xfId="16809" xr:uid="{00000000-0005-0000-0000-0000AB410000}"/>
    <cellStyle name="Currency 4 14 5" xfId="16810" xr:uid="{00000000-0005-0000-0000-0000AC410000}"/>
    <cellStyle name="Currency 4 14 6" xfId="16811" xr:uid="{00000000-0005-0000-0000-0000AD410000}"/>
    <cellStyle name="Currency 4 14 6 2" xfId="16812" xr:uid="{00000000-0005-0000-0000-0000AE410000}"/>
    <cellStyle name="Currency 4 14 6 2 2" xfId="16813" xr:uid="{00000000-0005-0000-0000-0000AF410000}"/>
    <cellStyle name="Currency 4 14 6 3" xfId="16814" xr:uid="{00000000-0005-0000-0000-0000B0410000}"/>
    <cellStyle name="Currency 4 14 7" xfId="16815" xr:uid="{00000000-0005-0000-0000-0000B1410000}"/>
    <cellStyle name="Currency 4 14 7 2" xfId="16816" xr:uid="{00000000-0005-0000-0000-0000B2410000}"/>
    <cellStyle name="Currency 4 14 7 2 2" xfId="16817" xr:uid="{00000000-0005-0000-0000-0000B3410000}"/>
    <cellStyle name="Currency 4 14 7 3" xfId="16818" xr:uid="{00000000-0005-0000-0000-0000B4410000}"/>
    <cellStyle name="Currency 4 14 8" xfId="16819" xr:uid="{00000000-0005-0000-0000-0000B5410000}"/>
    <cellStyle name="Currency 4 14 8 2" xfId="16820" xr:uid="{00000000-0005-0000-0000-0000B6410000}"/>
    <cellStyle name="Currency 4 14 9" xfId="16821" xr:uid="{00000000-0005-0000-0000-0000B7410000}"/>
    <cellStyle name="Currency 4 15" xfId="16822" xr:uid="{00000000-0005-0000-0000-0000B8410000}"/>
    <cellStyle name="Currency 4 15 10" xfId="16823" xr:uid="{00000000-0005-0000-0000-0000B9410000}"/>
    <cellStyle name="Currency 4 15 2" xfId="16824" xr:uid="{00000000-0005-0000-0000-0000BA410000}"/>
    <cellStyle name="Currency 4 15 2 2" xfId="16825" xr:uid="{00000000-0005-0000-0000-0000BB410000}"/>
    <cellStyle name="Currency 4 15 2 2 2" xfId="16826" xr:uid="{00000000-0005-0000-0000-0000BC410000}"/>
    <cellStyle name="Currency 4 15 2 2 2 2" xfId="16827" xr:uid="{00000000-0005-0000-0000-0000BD410000}"/>
    <cellStyle name="Currency 4 15 2 2 3" xfId="16828" xr:uid="{00000000-0005-0000-0000-0000BE410000}"/>
    <cellStyle name="Currency 4 15 2 2 4" xfId="16829" xr:uid="{00000000-0005-0000-0000-0000BF410000}"/>
    <cellStyle name="Currency 4 15 2 3" xfId="16830" xr:uid="{00000000-0005-0000-0000-0000C0410000}"/>
    <cellStyle name="Currency 4 15 2 3 2" xfId="16831" xr:uid="{00000000-0005-0000-0000-0000C1410000}"/>
    <cellStyle name="Currency 4 15 2 4" xfId="16832" xr:uid="{00000000-0005-0000-0000-0000C2410000}"/>
    <cellStyle name="Currency 4 15 2 5" xfId="16833" xr:uid="{00000000-0005-0000-0000-0000C3410000}"/>
    <cellStyle name="Currency 4 15 3" xfId="16834" xr:uid="{00000000-0005-0000-0000-0000C4410000}"/>
    <cellStyle name="Currency 4 15 4" xfId="16835" xr:uid="{00000000-0005-0000-0000-0000C5410000}"/>
    <cellStyle name="Currency 4 15 5" xfId="16836" xr:uid="{00000000-0005-0000-0000-0000C6410000}"/>
    <cellStyle name="Currency 4 15 6" xfId="16837" xr:uid="{00000000-0005-0000-0000-0000C7410000}"/>
    <cellStyle name="Currency 4 15 6 2" xfId="16838" xr:uid="{00000000-0005-0000-0000-0000C8410000}"/>
    <cellStyle name="Currency 4 15 6 2 2" xfId="16839" xr:uid="{00000000-0005-0000-0000-0000C9410000}"/>
    <cellStyle name="Currency 4 15 6 3" xfId="16840" xr:uid="{00000000-0005-0000-0000-0000CA410000}"/>
    <cellStyle name="Currency 4 15 7" xfId="16841" xr:uid="{00000000-0005-0000-0000-0000CB410000}"/>
    <cellStyle name="Currency 4 15 7 2" xfId="16842" xr:uid="{00000000-0005-0000-0000-0000CC410000}"/>
    <cellStyle name="Currency 4 15 7 2 2" xfId="16843" xr:uid="{00000000-0005-0000-0000-0000CD410000}"/>
    <cellStyle name="Currency 4 15 7 3" xfId="16844" xr:uid="{00000000-0005-0000-0000-0000CE410000}"/>
    <cellStyle name="Currency 4 15 8" xfId="16845" xr:uid="{00000000-0005-0000-0000-0000CF410000}"/>
    <cellStyle name="Currency 4 15 8 2" xfId="16846" xr:uid="{00000000-0005-0000-0000-0000D0410000}"/>
    <cellStyle name="Currency 4 15 9" xfId="16847" xr:uid="{00000000-0005-0000-0000-0000D1410000}"/>
    <cellStyle name="Currency 4 16" xfId="16848" xr:uid="{00000000-0005-0000-0000-0000D2410000}"/>
    <cellStyle name="Currency 4 16 10" xfId="16849" xr:uid="{00000000-0005-0000-0000-0000D3410000}"/>
    <cellStyle name="Currency 4 16 2" xfId="16850" xr:uid="{00000000-0005-0000-0000-0000D4410000}"/>
    <cellStyle name="Currency 4 16 2 2" xfId="16851" xr:uid="{00000000-0005-0000-0000-0000D5410000}"/>
    <cellStyle name="Currency 4 16 2 2 2" xfId="16852" xr:uid="{00000000-0005-0000-0000-0000D6410000}"/>
    <cellStyle name="Currency 4 16 2 2 2 2" xfId="16853" xr:uid="{00000000-0005-0000-0000-0000D7410000}"/>
    <cellStyle name="Currency 4 16 2 2 3" xfId="16854" xr:uid="{00000000-0005-0000-0000-0000D8410000}"/>
    <cellStyle name="Currency 4 16 2 2 4" xfId="16855" xr:uid="{00000000-0005-0000-0000-0000D9410000}"/>
    <cellStyle name="Currency 4 16 2 3" xfId="16856" xr:uid="{00000000-0005-0000-0000-0000DA410000}"/>
    <cellStyle name="Currency 4 16 2 3 2" xfId="16857" xr:uid="{00000000-0005-0000-0000-0000DB410000}"/>
    <cellStyle name="Currency 4 16 2 4" xfId="16858" xr:uid="{00000000-0005-0000-0000-0000DC410000}"/>
    <cellStyle name="Currency 4 16 2 5" xfId="16859" xr:uid="{00000000-0005-0000-0000-0000DD410000}"/>
    <cellStyle name="Currency 4 16 3" xfId="16860" xr:uid="{00000000-0005-0000-0000-0000DE410000}"/>
    <cellStyle name="Currency 4 16 4" xfId="16861" xr:uid="{00000000-0005-0000-0000-0000DF410000}"/>
    <cellStyle name="Currency 4 16 5" xfId="16862" xr:uid="{00000000-0005-0000-0000-0000E0410000}"/>
    <cellStyle name="Currency 4 16 6" xfId="16863" xr:uid="{00000000-0005-0000-0000-0000E1410000}"/>
    <cellStyle name="Currency 4 16 6 2" xfId="16864" xr:uid="{00000000-0005-0000-0000-0000E2410000}"/>
    <cellStyle name="Currency 4 16 6 2 2" xfId="16865" xr:uid="{00000000-0005-0000-0000-0000E3410000}"/>
    <cellStyle name="Currency 4 16 6 3" xfId="16866" xr:uid="{00000000-0005-0000-0000-0000E4410000}"/>
    <cellStyle name="Currency 4 16 7" xfId="16867" xr:uid="{00000000-0005-0000-0000-0000E5410000}"/>
    <cellStyle name="Currency 4 16 7 2" xfId="16868" xr:uid="{00000000-0005-0000-0000-0000E6410000}"/>
    <cellStyle name="Currency 4 16 7 2 2" xfId="16869" xr:uid="{00000000-0005-0000-0000-0000E7410000}"/>
    <cellStyle name="Currency 4 16 7 3" xfId="16870" xr:uid="{00000000-0005-0000-0000-0000E8410000}"/>
    <cellStyle name="Currency 4 16 8" xfId="16871" xr:uid="{00000000-0005-0000-0000-0000E9410000}"/>
    <cellStyle name="Currency 4 16 8 2" xfId="16872" xr:uid="{00000000-0005-0000-0000-0000EA410000}"/>
    <cellStyle name="Currency 4 16 9" xfId="16873" xr:uid="{00000000-0005-0000-0000-0000EB410000}"/>
    <cellStyle name="Currency 4 17" xfId="16874" xr:uid="{00000000-0005-0000-0000-0000EC410000}"/>
    <cellStyle name="Currency 4 17 10" xfId="16875" xr:uid="{00000000-0005-0000-0000-0000ED410000}"/>
    <cellStyle name="Currency 4 17 2" xfId="16876" xr:uid="{00000000-0005-0000-0000-0000EE410000}"/>
    <cellStyle name="Currency 4 17 2 2" xfId="16877" xr:uid="{00000000-0005-0000-0000-0000EF410000}"/>
    <cellStyle name="Currency 4 17 2 2 2" xfId="16878" xr:uid="{00000000-0005-0000-0000-0000F0410000}"/>
    <cellStyle name="Currency 4 17 2 2 2 2" xfId="16879" xr:uid="{00000000-0005-0000-0000-0000F1410000}"/>
    <cellStyle name="Currency 4 17 2 2 3" xfId="16880" xr:uid="{00000000-0005-0000-0000-0000F2410000}"/>
    <cellStyle name="Currency 4 17 2 2 4" xfId="16881" xr:uid="{00000000-0005-0000-0000-0000F3410000}"/>
    <cellStyle name="Currency 4 17 2 3" xfId="16882" xr:uid="{00000000-0005-0000-0000-0000F4410000}"/>
    <cellStyle name="Currency 4 17 2 3 2" xfId="16883" xr:uid="{00000000-0005-0000-0000-0000F5410000}"/>
    <cellStyle name="Currency 4 17 2 4" xfId="16884" xr:uid="{00000000-0005-0000-0000-0000F6410000}"/>
    <cellStyle name="Currency 4 17 2 5" xfId="16885" xr:uid="{00000000-0005-0000-0000-0000F7410000}"/>
    <cellStyle name="Currency 4 17 3" xfId="16886" xr:uid="{00000000-0005-0000-0000-0000F8410000}"/>
    <cellStyle name="Currency 4 17 4" xfId="16887" xr:uid="{00000000-0005-0000-0000-0000F9410000}"/>
    <cellStyle name="Currency 4 17 5" xfId="16888" xr:uid="{00000000-0005-0000-0000-0000FA410000}"/>
    <cellStyle name="Currency 4 17 6" xfId="16889" xr:uid="{00000000-0005-0000-0000-0000FB410000}"/>
    <cellStyle name="Currency 4 17 6 2" xfId="16890" xr:uid="{00000000-0005-0000-0000-0000FC410000}"/>
    <cellStyle name="Currency 4 17 6 2 2" xfId="16891" xr:uid="{00000000-0005-0000-0000-0000FD410000}"/>
    <cellStyle name="Currency 4 17 6 3" xfId="16892" xr:uid="{00000000-0005-0000-0000-0000FE410000}"/>
    <cellStyle name="Currency 4 17 7" xfId="16893" xr:uid="{00000000-0005-0000-0000-0000FF410000}"/>
    <cellStyle name="Currency 4 17 7 2" xfId="16894" xr:uid="{00000000-0005-0000-0000-000000420000}"/>
    <cellStyle name="Currency 4 17 7 2 2" xfId="16895" xr:uid="{00000000-0005-0000-0000-000001420000}"/>
    <cellStyle name="Currency 4 17 7 3" xfId="16896" xr:uid="{00000000-0005-0000-0000-000002420000}"/>
    <cellStyle name="Currency 4 17 8" xfId="16897" xr:uid="{00000000-0005-0000-0000-000003420000}"/>
    <cellStyle name="Currency 4 17 8 2" xfId="16898" xr:uid="{00000000-0005-0000-0000-000004420000}"/>
    <cellStyle name="Currency 4 17 9" xfId="16899" xr:uid="{00000000-0005-0000-0000-000005420000}"/>
    <cellStyle name="Currency 4 18" xfId="16900" xr:uid="{00000000-0005-0000-0000-000006420000}"/>
    <cellStyle name="Currency 4 18 10" xfId="16901" xr:uid="{00000000-0005-0000-0000-000007420000}"/>
    <cellStyle name="Currency 4 18 2" xfId="16902" xr:uid="{00000000-0005-0000-0000-000008420000}"/>
    <cellStyle name="Currency 4 18 2 2" xfId="16903" xr:uid="{00000000-0005-0000-0000-000009420000}"/>
    <cellStyle name="Currency 4 18 2 2 2" xfId="16904" xr:uid="{00000000-0005-0000-0000-00000A420000}"/>
    <cellStyle name="Currency 4 18 2 2 2 2" xfId="16905" xr:uid="{00000000-0005-0000-0000-00000B420000}"/>
    <cellStyle name="Currency 4 18 2 2 3" xfId="16906" xr:uid="{00000000-0005-0000-0000-00000C420000}"/>
    <cellStyle name="Currency 4 18 2 2 4" xfId="16907" xr:uid="{00000000-0005-0000-0000-00000D420000}"/>
    <cellStyle name="Currency 4 18 2 3" xfId="16908" xr:uid="{00000000-0005-0000-0000-00000E420000}"/>
    <cellStyle name="Currency 4 18 2 3 2" xfId="16909" xr:uid="{00000000-0005-0000-0000-00000F420000}"/>
    <cellStyle name="Currency 4 18 2 4" xfId="16910" xr:uid="{00000000-0005-0000-0000-000010420000}"/>
    <cellStyle name="Currency 4 18 2 5" xfId="16911" xr:uid="{00000000-0005-0000-0000-000011420000}"/>
    <cellStyle name="Currency 4 18 3" xfId="16912" xr:uid="{00000000-0005-0000-0000-000012420000}"/>
    <cellStyle name="Currency 4 18 4" xfId="16913" xr:uid="{00000000-0005-0000-0000-000013420000}"/>
    <cellStyle name="Currency 4 18 5" xfId="16914" xr:uid="{00000000-0005-0000-0000-000014420000}"/>
    <cellStyle name="Currency 4 18 6" xfId="16915" xr:uid="{00000000-0005-0000-0000-000015420000}"/>
    <cellStyle name="Currency 4 18 6 2" xfId="16916" xr:uid="{00000000-0005-0000-0000-000016420000}"/>
    <cellStyle name="Currency 4 18 6 2 2" xfId="16917" xr:uid="{00000000-0005-0000-0000-000017420000}"/>
    <cellStyle name="Currency 4 18 6 3" xfId="16918" xr:uid="{00000000-0005-0000-0000-000018420000}"/>
    <cellStyle name="Currency 4 18 7" xfId="16919" xr:uid="{00000000-0005-0000-0000-000019420000}"/>
    <cellStyle name="Currency 4 18 7 2" xfId="16920" xr:uid="{00000000-0005-0000-0000-00001A420000}"/>
    <cellStyle name="Currency 4 18 7 2 2" xfId="16921" xr:uid="{00000000-0005-0000-0000-00001B420000}"/>
    <cellStyle name="Currency 4 18 7 3" xfId="16922" xr:uid="{00000000-0005-0000-0000-00001C420000}"/>
    <cellStyle name="Currency 4 18 8" xfId="16923" xr:uid="{00000000-0005-0000-0000-00001D420000}"/>
    <cellStyle name="Currency 4 18 8 2" xfId="16924" xr:uid="{00000000-0005-0000-0000-00001E420000}"/>
    <cellStyle name="Currency 4 18 9" xfId="16925" xr:uid="{00000000-0005-0000-0000-00001F420000}"/>
    <cellStyle name="Currency 4 19" xfId="16926" xr:uid="{00000000-0005-0000-0000-000020420000}"/>
    <cellStyle name="Currency 4 19 10" xfId="16927" xr:uid="{00000000-0005-0000-0000-000021420000}"/>
    <cellStyle name="Currency 4 19 2" xfId="16928" xr:uid="{00000000-0005-0000-0000-000022420000}"/>
    <cellStyle name="Currency 4 19 2 2" xfId="16929" xr:uid="{00000000-0005-0000-0000-000023420000}"/>
    <cellStyle name="Currency 4 19 2 2 2" xfId="16930" xr:uid="{00000000-0005-0000-0000-000024420000}"/>
    <cellStyle name="Currency 4 19 2 2 2 2" xfId="16931" xr:uid="{00000000-0005-0000-0000-000025420000}"/>
    <cellStyle name="Currency 4 19 2 2 3" xfId="16932" xr:uid="{00000000-0005-0000-0000-000026420000}"/>
    <cellStyle name="Currency 4 19 2 2 4" xfId="16933" xr:uid="{00000000-0005-0000-0000-000027420000}"/>
    <cellStyle name="Currency 4 19 2 3" xfId="16934" xr:uid="{00000000-0005-0000-0000-000028420000}"/>
    <cellStyle name="Currency 4 19 2 3 2" xfId="16935" xr:uid="{00000000-0005-0000-0000-000029420000}"/>
    <cellStyle name="Currency 4 19 2 4" xfId="16936" xr:uid="{00000000-0005-0000-0000-00002A420000}"/>
    <cellStyle name="Currency 4 19 2 5" xfId="16937" xr:uid="{00000000-0005-0000-0000-00002B420000}"/>
    <cellStyle name="Currency 4 19 3" xfId="16938" xr:uid="{00000000-0005-0000-0000-00002C420000}"/>
    <cellStyle name="Currency 4 19 4" xfId="16939" xr:uid="{00000000-0005-0000-0000-00002D420000}"/>
    <cellStyle name="Currency 4 19 5" xfId="16940" xr:uid="{00000000-0005-0000-0000-00002E420000}"/>
    <cellStyle name="Currency 4 19 6" xfId="16941" xr:uid="{00000000-0005-0000-0000-00002F420000}"/>
    <cellStyle name="Currency 4 19 6 2" xfId="16942" xr:uid="{00000000-0005-0000-0000-000030420000}"/>
    <cellStyle name="Currency 4 19 6 2 2" xfId="16943" xr:uid="{00000000-0005-0000-0000-000031420000}"/>
    <cellStyle name="Currency 4 19 6 3" xfId="16944" xr:uid="{00000000-0005-0000-0000-000032420000}"/>
    <cellStyle name="Currency 4 19 7" xfId="16945" xr:uid="{00000000-0005-0000-0000-000033420000}"/>
    <cellStyle name="Currency 4 19 7 2" xfId="16946" xr:uid="{00000000-0005-0000-0000-000034420000}"/>
    <cellStyle name="Currency 4 19 7 2 2" xfId="16947" xr:uid="{00000000-0005-0000-0000-000035420000}"/>
    <cellStyle name="Currency 4 19 7 3" xfId="16948" xr:uid="{00000000-0005-0000-0000-000036420000}"/>
    <cellStyle name="Currency 4 19 8" xfId="16949" xr:uid="{00000000-0005-0000-0000-000037420000}"/>
    <cellStyle name="Currency 4 19 8 2" xfId="16950" xr:uid="{00000000-0005-0000-0000-000038420000}"/>
    <cellStyle name="Currency 4 19 9" xfId="16951" xr:uid="{00000000-0005-0000-0000-000039420000}"/>
    <cellStyle name="Currency 4 2" xfId="16952" xr:uid="{00000000-0005-0000-0000-00003A420000}"/>
    <cellStyle name="Currency 4 2 10" xfId="16953" xr:uid="{00000000-0005-0000-0000-00003B420000}"/>
    <cellStyle name="Currency 4 2 10 2" xfId="16954" xr:uid="{00000000-0005-0000-0000-00003C420000}"/>
    <cellStyle name="Currency 4 2 10 2 2" xfId="16955" xr:uid="{00000000-0005-0000-0000-00003D420000}"/>
    <cellStyle name="Currency 4 2 10 2 2 2" xfId="16956" xr:uid="{00000000-0005-0000-0000-00003E420000}"/>
    <cellStyle name="Currency 4 2 10 2 2 2 2" xfId="16957" xr:uid="{00000000-0005-0000-0000-00003F420000}"/>
    <cellStyle name="Currency 4 2 10 2 2 2 2 2" xfId="16958" xr:uid="{00000000-0005-0000-0000-000040420000}"/>
    <cellStyle name="Currency 4 2 10 2 2 2 3" xfId="16959" xr:uid="{00000000-0005-0000-0000-000041420000}"/>
    <cellStyle name="Currency 4 2 10 2 2 3" xfId="16960" xr:uid="{00000000-0005-0000-0000-000042420000}"/>
    <cellStyle name="Currency 4 2 10 2 2 3 2" xfId="16961" xr:uid="{00000000-0005-0000-0000-000043420000}"/>
    <cellStyle name="Currency 4 2 10 2 2 4" xfId="16962" xr:uid="{00000000-0005-0000-0000-000044420000}"/>
    <cellStyle name="Currency 4 2 10 2 2 4 2" xfId="16963" xr:uid="{00000000-0005-0000-0000-000045420000}"/>
    <cellStyle name="Currency 4 2 10 2 2 5" xfId="16964" xr:uid="{00000000-0005-0000-0000-000046420000}"/>
    <cellStyle name="Currency 4 2 10 2 2 6" xfId="16965" xr:uid="{00000000-0005-0000-0000-000047420000}"/>
    <cellStyle name="Currency 4 2 10 2 3" xfId="16966" xr:uid="{00000000-0005-0000-0000-000048420000}"/>
    <cellStyle name="Currency 4 2 10 2 3 2" xfId="16967" xr:uid="{00000000-0005-0000-0000-000049420000}"/>
    <cellStyle name="Currency 4 2 10 2 3 2 2" xfId="16968" xr:uid="{00000000-0005-0000-0000-00004A420000}"/>
    <cellStyle name="Currency 4 2 10 2 3 2 2 2" xfId="16969" xr:uid="{00000000-0005-0000-0000-00004B420000}"/>
    <cellStyle name="Currency 4 2 10 2 3 2 3" xfId="16970" xr:uid="{00000000-0005-0000-0000-00004C420000}"/>
    <cellStyle name="Currency 4 2 10 2 3 3" xfId="16971" xr:uid="{00000000-0005-0000-0000-00004D420000}"/>
    <cellStyle name="Currency 4 2 10 2 3 3 2" xfId="16972" xr:uid="{00000000-0005-0000-0000-00004E420000}"/>
    <cellStyle name="Currency 4 2 10 2 3 4" xfId="16973" xr:uid="{00000000-0005-0000-0000-00004F420000}"/>
    <cellStyle name="Currency 4 2 10 2 3 4 2" xfId="16974" xr:uid="{00000000-0005-0000-0000-000050420000}"/>
    <cellStyle name="Currency 4 2 10 2 3 5" xfId="16975" xr:uid="{00000000-0005-0000-0000-000051420000}"/>
    <cellStyle name="Currency 4 2 10 2 4" xfId="16976" xr:uid="{00000000-0005-0000-0000-000052420000}"/>
    <cellStyle name="Currency 4 2 10 2 4 2" xfId="16977" xr:uid="{00000000-0005-0000-0000-000053420000}"/>
    <cellStyle name="Currency 4 2 10 2 4 2 2" xfId="16978" xr:uid="{00000000-0005-0000-0000-000054420000}"/>
    <cellStyle name="Currency 4 2 10 2 4 3" xfId="16979" xr:uid="{00000000-0005-0000-0000-000055420000}"/>
    <cellStyle name="Currency 4 2 10 2 5" xfId="16980" xr:uid="{00000000-0005-0000-0000-000056420000}"/>
    <cellStyle name="Currency 4 2 10 2 5 2" xfId="16981" xr:uid="{00000000-0005-0000-0000-000057420000}"/>
    <cellStyle name="Currency 4 2 10 2 5 2 2" xfId="16982" xr:uid="{00000000-0005-0000-0000-000058420000}"/>
    <cellStyle name="Currency 4 2 10 2 5 3" xfId="16983" xr:uid="{00000000-0005-0000-0000-000059420000}"/>
    <cellStyle name="Currency 4 2 10 2 6" xfId="16984" xr:uid="{00000000-0005-0000-0000-00005A420000}"/>
    <cellStyle name="Currency 4 2 10 2 6 2" xfId="16985" xr:uid="{00000000-0005-0000-0000-00005B420000}"/>
    <cellStyle name="Currency 4 2 10 2 7" xfId="16986" xr:uid="{00000000-0005-0000-0000-00005C420000}"/>
    <cellStyle name="Currency 4 2 10 2 7 2" xfId="16987" xr:uid="{00000000-0005-0000-0000-00005D420000}"/>
    <cellStyle name="Currency 4 2 10 2 8" xfId="16988" xr:uid="{00000000-0005-0000-0000-00005E420000}"/>
    <cellStyle name="Currency 4 2 10 2 9" xfId="16989" xr:uid="{00000000-0005-0000-0000-00005F420000}"/>
    <cellStyle name="Currency 4 2 10 3" xfId="16990" xr:uid="{00000000-0005-0000-0000-000060420000}"/>
    <cellStyle name="Currency 4 2 11" xfId="16991" xr:uid="{00000000-0005-0000-0000-000061420000}"/>
    <cellStyle name="Currency 4 2 11 2" xfId="16992" xr:uid="{00000000-0005-0000-0000-000062420000}"/>
    <cellStyle name="Currency 4 2 11 2 2" xfId="16993" xr:uid="{00000000-0005-0000-0000-000063420000}"/>
    <cellStyle name="Currency 4 2 11 2 2 2" xfId="16994" xr:uid="{00000000-0005-0000-0000-000064420000}"/>
    <cellStyle name="Currency 4 2 11 2 2 2 2" xfId="16995" xr:uid="{00000000-0005-0000-0000-000065420000}"/>
    <cellStyle name="Currency 4 2 11 2 2 3" xfId="16996" xr:uid="{00000000-0005-0000-0000-000066420000}"/>
    <cellStyle name="Currency 4 2 11 2 3" xfId="16997" xr:uid="{00000000-0005-0000-0000-000067420000}"/>
    <cellStyle name="Currency 4 2 11 2 3 2" xfId="16998" xr:uid="{00000000-0005-0000-0000-000068420000}"/>
    <cellStyle name="Currency 4 2 11 2 4" xfId="16999" xr:uid="{00000000-0005-0000-0000-000069420000}"/>
    <cellStyle name="Currency 4 2 11 2 4 2" xfId="17000" xr:uid="{00000000-0005-0000-0000-00006A420000}"/>
    <cellStyle name="Currency 4 2 11 2 5" xfId="17001" xr:uid="{00000000-0005-0000-0000-00006B420000}"/>
    <cellStyle name="Currency 4 2 11 2 6" xfId="17002" xr:uid="{00000000-0005-0000-0000-00006C420000}"/>
    <cellStyle name="Currency 4 2 11 3" xfId="17003" xr:uid="{00000000-0005-0000-0000-00006D420000}"/>
    <cellStyle name="Currency 4 2 11 3 2" xfId="17004" xr:uid="{00000000-0005-0000-0000-00006E420000}"/>
    <cellStyle name="Currency 4 2 11 3 2 2" xfId="17005" xr:uid="{00000000-0005-0000-0000-00006F420000}"/>
    <cellStyle name="Currency 4 2 11 3 2 2 2" xfId="17006" xr:uid="{00000000-0005-0000-0000-000070420000}"/>
    <cellStyle name="Currency 4 2 11 3 2 3" xfId="17007" xr:uid="{00000000-0005-0000-0000-000071420000}"/>
    <cellStyle name="Currency 4 2 11 3 3" xfId="17008" xr:uid="{00000000-0005-0000-0000-000072420000}"/>
    <cellStyle name="Currency 4 2 11 3 3 2" xfId="17009" xr:uid="{00000000-0005-0000-0000-000073420000}"/>
    <cellStyle name="Currency 4 2 11 3 4" xfId="17010" xr:uid="{00000000-0005-0000-0000-000074420000}"/>
    <cellStyle name="Currency 4 2 11 3 4 2" xfId="17011" xr:uid="{00000000-0005-0000-0000-000075420000}"/>
    <cellStyle name="Currency 4 2 11 3 5" xfId="17012" xr:uid="{00000000-0005-0000-0000-000076420000}"/>
    <cellStyle name="Currency 4 2 11 4" xfId="17013" xr:uid="{00000000-0005-0000-0000-000077420000}"/>
    <cellStyle name="Currency 4 2 11 4 2" xfId="17014" xr:uid="{00000000-0005-0000-0000-000078420000}"/>
    <cellStyle name="Currency 4 2 11 4 2 2" xfId="17015" xr:uid="{00000000-0005-0000-0000-000079420000}"/>
    <cellStyle name="Currency 4 2 11 4 3" xfId="17016" xr:uid="{00000000-0005-0000-0000-00007A420000}"/>
    <cellStyle name="Currency 4 2 11 5" xfId="17017" xr:uid="{00000000-0005-0000-0000-00007B420000}"/>
    <cellStyle name="Currency 4 2 11 5 2" xfId="17018" xr:uid="{00000000-0005-0000-0000-00007C420000}"/>
    <cellStyle name="Currency 4 2 11 5 2 2" xfId="17019" xr:uid="{00000000-0005-0000-0000-00007D420000}"/>
    <cellStyle name="Currency 4 2 11 5 3" xfId="17020" xr:uid="{00000000-0005-0000-0000-00007E420000}"/>
    <cellStyle name="Currency 4 2 11 6" xfId="17021" xr:uid="{00000000-0005-0000-0000-00007F420000}"/>
    <cellStyle name="Currency 4 2 11 6 2" xfId="17022" xr:uid="{00000000-0005-0000-0000-000080420000}"/>
    <cellStyle name="Currency 4 2 11 7" xfId="17023" xr:uid="{00000000-0005-0000-0000-000081420000}"/>
    <cellStyle name="Currency 4 2 11 7 2" xfId="17024" xr:uid="{00000000-0005-0000-0000-000082420000}"/>
    <cellStyle name="Currency 4 2 11 8" xfId="17025" xr:uid="{00000000-0005-0000-0000-000083420000}"/>
    <cellStyle name="Currency 4 2 11 9" xfId="17026" xr:uid="{00000000-0005-0000-0000-000084420000}"/>
    <cellStyle name="Currency 4 2 12" xfId="17027" xr:uid="{00000000-0005-0000-0000-000085420000}"/>
    <cellStyle name="Currency 4 2 12 2" xfId="17028" xr:uid="{00000000-0005-0000-0000-000086420000}"/>
    <cellStyle name="Currency 4 2 12 2 2" xfId="17029" xr:uid="{00000000-0005-0000-0000-000087420000}"/>
    <cellStyle name="Currency 4 2 12 2 2 2" xfId="17030" xr:uid="{00000000-0005-0000-0000-000088420000}"/>
    <cellStyle name="Currency 4 2 12 2 3" xfId="17031" xr:uid="{00000000-0005-0000-0000-000089420000}"/>
    <cellStyle name="Currency 4 2 12 3" xfId="17032" xr:uid="{00000000-0005-0000-0000-00008A420000}"/>
    <cellStyle name="Currency 4 2 12 3 2" xfId="17033" xr:uid="{00000000-0005-0000-0000-00008B420000}"/>
    <cellStyle name="Currency 4 2 12 4" xfId="17034" xr:uid="{00000000-0005-0000-0000-00008C420000}"/>
    <cellStyle name="Currency 4 2 12 4 2" xfId="17035" xr:uid="{00000000-0005-0000-0000-00008D420000}"/>
    <cellStyle name="Currency 4 2 12 5" xfId="17036" xr:uid="{00000000-0005-0000-0000-00008E420000}"/>
    <cellStyle name="Currency 4 2 12 6" xfId="17037" xr:uid="{00000000-0005-0000-0000-00008F420000}"/>
    <cellStyle name="Currency 4 2 13" xfId="17038" xr:uid="{00000000-0005-0000-0000-000090420000}"/>
    <cellStyle name="Currency 4 2 13 2" xfId="17039" xr:uid="{00000000-0005-0000-0000-000091420000}"/>
    <cellStyle name="Currency 4 2 13 2 2" xfId="17040" xr:uid="{00000000-0005-0000-0000-000092420000}"/>
    <cellStyle name="Currency 4 2 13 2 2 2" xfId="17041" xr:uid="{00000000-0005-0000-0000-000093420000}"/>
    <cellStyle name="Currency 4 2 13 2 3" xfId="17042" xr:uid="{00000000-0005-0000-0000-000094420000}"/>
    <cellStyle name="Currency 4 2 13 3" xfId="17043" xr:uid="{00000000-0005-0000-0000-000095420000}"/>
    <cellStyle name="Currency 4 2 13 3 2" xfId="17044" xr:uid="{00000000-0005-0000-0000-000096420000}"/>
    <cellStyle name="Currency 4 2 13 4" xfId="17045" xr:uid="{00000000-0005-0000-0000-000097420000}"/>
    <cellStyle name="Currency 4 2 13 4 2" xfId="17046" xr:uid="{00000000-0005-0000-0000-000098420000}"/>
    <cellStyle name="Currency 4 2 13 5" xfId="17047" xr:uid="{00000000-0005-0000-0000-000099420000}"/>
    <cellStyle name="Currency 4 2 14" xfId="17048" xr:uid="{00000000-0005-0000-0000-00009A420000}"/>
    <cellStyle name="Currency 4 2 14 2" xfId="17049" xr:uid="{00000000-0005-0000-0000-00009B420000}"/>
    <cellStyle name="Currency 4 2 14 2 2" xfId="17050" xr:uid="{00000000-0005-0000-0000-00009C420000}"/>
    <cellStyle name="Currency 4 2 14 3" xfId="17051" xr:uid="{00000000-0005-0000-0000-00009D420000}"/>
    <cellStyle name="Currency 4 2 14 3 2" xfId="17052" xr:uid="{00000000-0005-0000-0000-00009E420000}"/>
    <cellStyle name="Currency 4 2 14 4" xfId="17053" xr:uid="{00000000-0005-0000-0000-00009F420000}"/>
    <cellStyle name="Currency 4 2 15" xfId="17054" xr:uid="{00000000-0005-0000-0000-0000A0420000}"/>
    <cellStyle name="Currency 4 2 15 2" xfId="17055" xr:uid="{00000000-0005-0000-0000-0000A1420000}"/>
    <cellStyle name="Currency 4 2 15 2 2" xfId="17056" xr:uid="{00000000-0005-0000-0000-0000A2420000}"/>
    <cellStyle name="Currency 4 2 15 3" xfId="17057" xr:uid="{00000000-0005-0000-0000-0000A3420000}"/>
    <cellStyle name="Currency 4 2 15 4" xfId="17058" xr:uid="{00000000-0005-0000-0000-0000A4420000}"/>
    <cellStyle name="Currency 4 2 16" xfId="17059" xr:uid="{00000000-0005-0000-0000-0000A5420000}"/>
    <cellStyle name="Currency 4 2 16 2" xfId="17060" xr:uid="{00000000-0005-0000-0000-0000A6420000}"/>
    <cellStyle name="Currency 4 2 17" xfId="17061" xr:uid="{00000000-0005-0000-0000-0000A7420000}"/>
    <cellStyle name="Currency 4 2 18" xfId="17062" xr:uid="{00000000-0005-0000-0000-0000A8420000}"/>
    <cellStyle name="Currency 4 2 19" xfId="17063" xr:uid="{00000000-0005-0000-0000-0000A9420000}"/>
    <cellStyle name="Currency 4 2 2" xfId="17064" xr:uid="{00000000-0005-0000-0000-0000AA420000}"/>
    <cellStyle name="Currency 4 2 2 2" xfId="17065" xr:uid="{00000000-0005-0000-0000-0000AB420000}"/>
    <cellStyle name="Currency 4 2 2 3" xfId="17066" xr:uid="{00000000-0005-0000-0000-0000AC420000}"/>
    <cellStyle name="Currency 4 2 2 4" xfId="17067" xr:uid="{00000000-0005-0000-0000-0000AD420000}"/>
    <cellStyle name="Currency 4 2 20" xfId="17068" xr:uid="{00000000-0005-0000-0000-0000AE420000}"/>
    <cellStyle name="Currency 4 2 21" xfId="17069" xr:uid="{00000000-0005-0000-0000-0000AF420000}"/>
    <cellStyle name="Currency 4 2 3" xfId="17070" xr:uid="{00000000-0005-0000-0000-0000B0420000}"/>
    <cellStyle name="Currency 4 2 4" xfId="17071" xr:uid="{00000000-0005-0000-0000-0000B1420000}"/>
    <cellStyle name="Currency 4 2 5" xfId="17072" xr:uid="{00000000-0005-0000-0000-0000B2420000}"/>
    <cellStyle name="Currency 4 2 6" xfId="17073" xr:uid="{00000000-0005-0000-0000-0000B3420000}"/>
    <cellStyle name="Currency 4 2 7" xfId="17074" xr:uid="{00000000-0005-0000-0000-0000B4420000}"/>
    <cellStyle name="Currency 4 2 8" xfId="17075" xr:uid="{00000000-0005-0000-0000-0000B5420000}"/>
    <cellStyle name="Currency 4 2 9" xfId="17076" xr:uid="{00000000-0005-0000-0000-0000B6420000}"/>
    <cellStyle name="Currency 4 20" xfId="17077" xr:uid="{00000000-0005-0000-0000-0000B7420000}"/>
    <cellStyle name="Currency 4 20 10" xfId="17078" xr:uid="{00000000-0005-0000-0000-0000B8420000}"/>
    <cellStyle name="Currency 4 20 2" xfId="17079" xr:uid="{00000000-0005-0000-0000-0000B9420000}"/>
    <cellStyle name="Currency 4 20 2 2" xfId="17080" xr:uid="{00000000-0005-0000-0000-0000BA420000}"/>
    <cellStyle name="Currency 4 20 2 2 2" xfId="17081" xr:uid="{00000000-0005-0000-0000-0000BB420000}"/>
    <cellStyle name="Currency 4 20 2 2 2 2" xfId="17082" xr:uid="{00000000-0005-0000-0000-0000BC420000}"/>
    <cellStyle name="Currency 4 20 2 2 3" xfId="17083" xr:uid="{00000000-0005-0000-0000-0000BD420000}"/>
    <cellStyle name="Currency 4 20 2 2 4" xfId="17084" xr:uid="{00000000-0005-0000-0000-0000BE420000}"/>
    <cellStyle name="Currency 4 20 2 3" xfId="17085" xr:uid="{00000000-0005-0000-0000-0000BF420000}"/>
    <cellStyle name="Currency 4 20 2 3 2" xfId="17086" xr:uid="{00000000-0005-0000-0000-0000C0420000}"/>
    <cellStyle name="Currency 4 20 2 4" xfId="17087" xr:uid="{00000000-0005-0000-0000-0000C1420000}"/>
    <cellStyle name="Currency 4 20 2 5" xfId="17088" xr:uid="{00000000-0005-0000-0000-0000C2420000}"/>
    <cellStyle name="Currency 4 20 3" xfId="17089" xr:uid="{00000000-0005-0000-0000-0000C3420000}"/>
    <cellStyle name="Currency 4 20 4" xfId="17090" xr:uid="{00000000-0005-0000-0000-0000C4420000}"/>
    <cellStyle name="Currency 4 20 5" xfId="17091" xr:uid="{00000000-0005-0000-0000-0000C5420000}"/>
    <cellStyle name="Currency 4 20 6" xfId="17092" xr:uid="{00000000-0005-0000-0000-0000C6420000}"/>
    <cellStyle name="Currency 4 20 6 2" xfId="17093" xr:uid="{00000000-0005-0000-0000-0000C7420000}"/>
    <cellStyle name="Currency 4 20 6 2 2" xfId="17094" xr:uid="{00000000-0005-0000-0000-0000C8420000}"/>
    <cellStyle name="Currency 4 20 6 3" xfId="17095" xr:uid="{00000000-0005-0000-0000-0000C9420000}"/>
    <cellStyle name="Currency 4 20 7" xfId="17096" xr:uid="{00000000-0005-0000-0000-0000CA420000}"/>
    <cellStyle name="Currency 4 20 7 2" xfId="17097" xr:uid="{00000000-0005-0000-0000-0000CB420000}"/>
    <cellStyle name="Currency 4 20 7 2 2" xfId="17098" xr:uid="{00000000-0005-0000-0000-0000CC420000}"/>
    <cellStyle name="Currency 4 20 7 3" xfId="17099" xr:uid="{00000000-0005-0000-0000-0000CD420000}"/>
    <cellStyle name="Currency 4 20 8" xfId="17100" xr:uid="{00000000-0005-0000-0000-0000CE420000}"/>
    <cellStyle name="Currency 4 20 8 2" xfId="17101" xr:uid="{00000000-0005-0000-0000-0000CF420000}"/>
    <cellStyle name="Currency 4 20 9" xfId="17102" xr:uid="{00000000-0005-0000-0000-0000D0420000}"/>
    <cellStyle name="Currency 4 21" xfId="17103" xr:uid="{00000000-0005-0000-0000-0000D1420000}"/>
    <cellStyle name="Currency 4 21 10" xfId="17104" xr:uid="{00000000-0005-0000-0000-0000D2420000}"/>
    <cellStyle name="Currency 4 21 2" xfId="17105" xr:uid="{00000000-0005-0000-0000-0000D3420000}"/>
    <cellStyle name="Currency 4 21 2 2" xfId="17106" xr:uid="{00000000-0005-0000-0000-0000D4420000}"/>
    <cellStyle name="Currency 4 21 2 2 2" xfId="17107" xr:uid="{00000000-0005-0000-0000-0000D5420000}"/>
    <cellStyle name="Currency 4 21 2 2 2 2" xfId="17108" xr:uid="{00000000-0005-0000-0000-0000D6420000}"/>
    <cellStyle name="Currency 4 21 2 2 3" xfId="17109" xr:uid="{00000000-0005-0000-0000-0000D7420000}"/>
    <cellStyle name="Currency 4 21 2 2 4" xfId="17110" xr:uid="{00000000-0005-0000-0000-0000D8420000}"/>
    <cellStyle name="Currency 4 21 2 3" xfId="17111" xr:uid="{00000000-0005-0000-0000-0000D9420000}"/>
    <cellStyle name="Currency 4 21 2 3 2" xfId="17112" xr:uid="{00000000-0005-0000-0000-0000DA420000}"/>
    <cellStyle name="Currency 4 21 2 4" xfId="17113" xr:uid="{00000000-0005-0000-0000-0000DB420000}"/>
    <cellStyle name="Currency 4 21 2 5" xfId="17114" xr:uid="{00000000-0005-0000-0000-0000DC420000}"/>
    <cellStyle name="Currency 4 21 3" xfId="17115" xr:uid="{00000000-0005-0000-0000-0000DD420000}"/>
    <cellStyle name="Currency 4 21 4" xfId="17116" xr:uid="{00000000-0005-0000-0000-0000DE420000}"/>
    <cellStyle name="Currency 4 21 5" xfId="17117" xr:uid="{00000000-0005-0000-0000-0000DF420000}"/>
    <cellStyle name="Currency 4 21 6" xfId="17118" xr:uid="{00000000-0005-0000-0000-0000E0420000}"/>
    <cellStyle name="Currency 4 21 6 2" xfId="17119" xr:uid="{00000000-0005-0000-0000-0000E1420000}"/>
    <cellStyle name="Currency 4 21 6 2 2" xfId="17120" xr:uid="{00000000-0005-0000-0000-0000E2420000}"/>
    <cellStyle name="Currency 4 21 6 3" xfId="17121" xr:uid="{00000000-0005-0000-0000-0000E3420000}"/>
    <cellStyle name="Currency 4 21 7" xfId="17122" xr:uid="{00000000-0005-0000-0000-0000E4420000}"/>
    <cellStyle name="Currency 4 21 7 2" xfId="17123" xr:uid="{00000000-0005-0000-0000-0000E5420000}"/>
    <cellStyle name="Currency 4 21 7 2 2" xfId="17124" xr:uid="{00000000-0005-0000-0000-0000E6420000}"/>
    <cellStyle name="Currency 4 21 7 3" xfId="17125" xr:uid="{00000000-0005-0000-0000-0000E7420000}"/>
    <cellStyle name="Currency 4 21 8" xfId="17126" xr:uid="{00000000-0005-0000-0000-0000E8420000}"/>
    <cellStyle name="Currency 4 21 8 2" xfId="17127" xr:uid="{00000000-0005-0000-0000-0000E9420000}"/>
    <cellStyle name="Currency 4 21 9" xfId="17128" xr:uid="{00000000-0005-0000-0000-0000EA420000}"/>
    <cellStyle name="Currency 4 22" xfId="17129" xr:uid="{00000000-0005-0000-0000-0000EB420000}"/>
    <cellStyle name="Currency 4 22 10" xfId="17130" xr:uid="{00000000-0005-0000-0000-0000EC420000}"/>
    <cellStyle name="Currency 4 22 2" xfId="17131" xr:uid="{00000000-0005-0000-0000-0000ED420000}"/>
    <cellStyle name="Currency 4 22 2 2" xfId="17132" xr:uid="{00000000-0005-0000-0000-0000EE420000}"/>
    <cellStyle name="Currency 4 22 2 2 2" xfId="17133" xr:uid="{00000000-0005-0000-0000-0000EF420000}"/>
    <cellStyle name="Currency 4 22 2 2 2 2" xfId="17134" xr:uid="{00000000-0005-0000-0000-0000F0420000}"/>
    <cellStyle name="Currency 4 22 2 2 3" xfId="17135" xr:uid="{00000000-0005-0000-0000-0000F1420000}"/>
    <cellStyle name="Currency 4 22 2 2 4" xfId="17136" xr:uid="{00000000-0005-0000-0000-0000F2420000}"/>
    <cellStyle name="Currency 4 22 2 3" xfId="17137" xr:uid="{00000000-0005-0000-0000-0000F3420000}"/>
    <cellStyle name="Currency 4 22 2 3 2" xfId="17138" xr:uid="{00000000-0005-0000-0000-0000F4420000}"/>
    <cellStyle name="Currency 4 22 2 4" xfId="17139" xr:uid="{00000000-0005-0000-0000-0000F5420000}"/>
    <cellStyle name="Currency 4 22 2 5" xfId="17140" xr:uid="{00000000-0005-0000-0000-0000F6420000}"/>
    <cellStyle name="Currency 4 22 3" xfId="17141" xr:uid="{00000000-0005-0000-0000-0000F7420000}"/>
    <cellStyle name="Currency 4 22 4" xfId="17142" xr:uid="{00000000-0005-0000-0000-0000F8420000}"/>
    <cellStyle name="Currency 4 22 5" xfId="17143" xr:uid="{00000000-0005-0000-0000-0000F9420000}"/>
    <cellStyle name="Currency 4 22 6" xfId="17144" xr:uid="{00000000-0005-0000-0000-0000FA420000}"/>
    <cellStyle name="Currency 4 22 6 2" xfId="17145" xr:uid="{00000000-0005-0000-0000-0000FB420000}"/>
    <cellStyle name="Currency 4 22 6 2 2" xfId="17146" xr:uid="{00000000-0005-0000-0000-0000FC420000}"/>
    <cellStyle name="Currency 4 22 6 3" xfId="17147" xr:uid="{00000000-0005-0000-0000-0000FD420000}"/>
    <cellStyle name="Currency 4 22 7" xfId="17148" xr:uid="{00000000-0005-0000-0000-0000FE420000}"/>
    <cellStyle name="Currency 4 22 7 2" xfId="17149" xr:uid="{00000000-0005-0000-0000-0000FF420000}"/>
    <cellStyle name="Currency 4 22 7 2 2" xfId="17150" xr:uid="{00000000-0005-0000-0000-000000430000}"/>
    <cellStyle name="Currency 4 22 7 3" xfId="17151" xr:uid="{00000000-0005-0000-0000-000001430000}"/>
    <cellStyle name="Currency 4 22 8" xfId="17152" xr:uid="{00000000-0005-0000-0000-000002430000}"/>
    <cellStyle name="Currency 4 22 8 2" xfId="17153" xr:uid="{00000000-0005-0000-0000-000003430000}"/>
    <cellStyle name="Currency 4 22 9" xfId="17154" xr:uid="{00000000-0005-0000-0000-000004430000}"/>
    <cellStyle name="Currency 4 23" xfId="17155" xr:uid="{00000000-0005-0000-0000-000005430000}"/>
    <cellStyle name="Currency 4 23 10" xfId="17156" xr:uid="{00000000-0005-0000-0000-000006430000}"/>
    <cellStyle name="Currency 4 23 2" xfId="17157" xr:uid="{00000000-0005-0000-0000-000007430000}"/>
    <cellStyle name="Currency 4 23 2 2" xfId="17158" xr:uid="{00000000-0005-0000-0000-000008430000}"/>
    <cellStyle name="Currency 4 23 2 2 2" xfId="17159" xr:uid="{00000000-0005-0000-0000-000009430000}"/>
    <cellStyle name="Currency 4 23 2 2 2 2" xfId="17160" xr:uid="{00000000-0005-0000-0000-00000A430000}"/>
    <cellStyle name="Currency 4 23 2 2 3" xfId="17161" xr:uid="{00000000-0005-0000-0000-00000B430000}"/>
    <cellStyle name="Currency 4 23 2 2 4" xfId="17162" xr:uid="{00000000-0005-0000-0000-00000C430000}"/>
    <cellStyle name="Currency 4 23 2 3" xfId="17163" xr:uid="{00000000-0005-0000-0000-00000D430000}"/>
    <cellStyle name="Currency 4 23 2 3 2" xfId="17164" xr:uid="{00000000-0005-0000-0000-00000E430000}"/>
    <cellStyle name="Currency 4 23 2 4" xfId="17165" xr:uid="{00000000-0005-0000-0000-00000F430000}"/>
    <cellStyle name="Currency 4 23 2 5" xfId="17166" xr:uid="{00000000-0005-0000-0000-000010430000}"/>
    <cellStyle name="Currency 4 23 3" xfId="17167" xr:uid="{00000000-0005-0000-0000-000011430000}"/>
    <cellStyle name="Currency 4 23 4" xfId="17168" xr:uid="{00000000-0005-0000-0000-000012430000}"/>
    <cellStyle name="Currency 4 23 5" xfId="17169" xr:uid="{00000000-0005-0000-0000-000013430000}"/>
    <cellStyle name="Currency 4 23 6" xfId="17170" xr:uid="{00000000-0005-0000-0000-000014430000}"/>
    <cellStyle name="Currency 4 23 6 2" xfId="17171" xr:uid="{00000000-0005-0000-0000-000015430000}"/>
    <cellStyle name="Currency 4 23 6 2 2" xfId="17172" xr:uid="{00000000-0005-0000-0000-000016430000}"/>
    <cellStyle name="Currency 4 23 6 3" xfId="17173" xr:uid="{00000000-0005-0000-0000-000017430000}"/>
    <cellStyle name="Currency 4 23 7" xfId="17174" xr:uid="{00000000-0005-0000-0000-000018430000}"/>
    <cellStyle name="Currency 4 23 7 2" xfId="17175" xr:uid="{00000000-0005-0000-0000-000019430000}"/>
    <cellStyle name="Currency 4 23 7 2 2" xfId="17176" xr:uid="{00000000-0005-0000-0000-00001A430000}"/>
    <cellStyle name="Currency 4 23 7 3" xfId="17177" xr:uid="{00000000-0005-0000-0000-00001B430000}"/>
    <cellStyle name="Currency 4 23 8" xfId="17178" xr:uid="{00000000-0005-0000-0000-00001C430000}"/>
    <cellStyle name="Currency 4 23 8 2" xfId="17179" xr:uid="{00000000-0005-0000-0000-00001D430000}"/>
    <cellStyle name="Currency 4 23 9" xfId="17180" xr:uid="{00000000-0005-0000-0000-00001E430000}"/>
    <cellStyle name="Currency 4 24" xfId="17181" xr:uid="{00000000-0005-0000-0000-00001F430000}"/>
    <cellStyle name="Currency 4 24 10" xfId="17182" xr:uid="{00000000-0005-0000-0000-000020430000}"/>
    <cellStyle name="Currency 4 24 2" xfId="17183" xr:uid="{00000000-0005-0000-0000-000021430000}"/>
    <cellStyle name="Currency 4 24 2 2" xfId="17184" xr:uid="{00000000-0005-0000-0000-000022430000}"/>
    <cellStyle name="Currency 4 24 2 2 2" xfId="17185" xr:uid="{00000000-0005-0000-0000-000023430000}"/>
    <cellStyle name="Currency 4 24 2 2 2 2" xfId="17186" xr:uid="{00000000-0005-0000-0000-000024430000}"/>
    <cellStyle name="Currency 4 24 2 2 3" xfId="17187" xr:uid="{00000000-0005-0000-0000-000025430000}"/>
    <cellStyle name="Currency 4 24 2 2 4" xfId="17188" xr:uid="{00000000-0005-0000-0000-000026430000}"/>
    <cellStyle name="Currency 4 24 2 3" xfId="17189" xr:uid="{00000000-0005-0000-0000-000027430000}"/>
    <cellStyle name="Currency 4 24 2 3 2" xfId="17190" xr:uid="{00000000-0005-0000-0000-000028430000}"/>
    <cellStyle name="Currency 4 24 2 4" xfId="17191" xr:uid="{00000000-0005-0000-0000-000029430000}"/>
    <cellStyle name="Currency 4 24 2 5" xfId="17192" xr:uid="{00000000-0005-0000-0000-00002A430000}"/>
    <cellStyle name="Currency 4 24 3" xfId="17193" xr:uid="{00000000-0005-0000-0000-00002B430000}"/>
    <cellStyle name="Currency 4 24 4" xfId="17194" xr:uid="{00000000-0005-0000-0000-00002C430000}"/>
    <cellStyle name="Currency 4 24 5" xfId="17195" xr:uid="{00000000-0005-0000-0000-00002D430000}"/>
    <cellStyle name="Currency 4 24 6" xfId="17196" xr:uid="{00000000-0005-0000-0000-00002E430000}"/>
    <cellStyle name="Currency 4 24 6 2" xfId="17197" xr:uid="{00000000-0005-0000-0000-00002F430000}"/>
    <cellStyle name="Currency 4 24 6 2 2" xfId="17198" xr:uid="{00000000-0005-0000-0000-000030430000}"/>
    <cellStyle name="Currency 4 24 6 3" xfId="17199" xr:uid="{00000000-0005-0000-0000-000031430000}"/>
    <cellStyle name="Currency 4 24 7" xfId="17200" xr:uid="{00000000-0005-0000-0000-000032430000}"/>
    <cellStyle name="Currency 4 24 7 2" xfId="17201" xr:uid="{00000000-0005-0000-0000-000033430000}"/>
    <cellStyle name="Currency 4 24 7 2 2" xfId="17202" xr:uid="{00000000-0005-0000-0000-000034430000}"/>
    <cellStyle name="Currency 4 24 7 3" xfId="17203" xr:uid="{00000000-0005-0000-0000-000035430000}"/>
    <cellStyle name="Currency 4 24 8" xfId="17204" xr:uid="{00000000-0005-0000-0000-000036430000}"/>
    <cellStyle name="Currency 4 24 8 2" xfId="17205" xr:uid="{00000000-0005-0000-0000-000037430000}"/>
    <cellStyle name="Currency 4 24 9" xfId="17206" xr:uid="{00000000-0005-0000-0000-000038430000}"/>
    <cellStyle name="Currency 4 25" xfId="17207" xr:uid="{00000000-0005-0000-0000-000039430000}"/>
    <cellStyle name="Currency 4 25 2" xfId="17208" xr:uid="{00000000-0005-0000-0000-00003A430000}"/>
    <cellStyle name="Currency 4 25 2 2" xfId="17209" xr:uid="{00000000-0005-0000-0000-00003B430000}"/>
    <cellStyle name="Currency 4 25 2 2 2" xfId="17210" xr:uid="{00000000-0005-0000-0000-00003C430000}"/>
    <cellStyle name="Currency 4 25 2 2 2 2" xfId="17211" xr:uid="{00000000-0005-0000-0000-00003D430000}"/>
    <cellStyle name="Currency 4 25 2 2 3" xfId="17212" xr:uid="{00000000-0005-0000-0000-00003E430000}"/>
    <cellStyle name="Currency 4 25 2 2 4" xfId="17213" xr:uid="{00000000-0005-0000-0000-00003F430000}"/>
    <cellStyle name="Currency 4 25 2 3" xfId="17214" xr:uid="{00000000-0005-0000-0000-000040430000}"/>
    <cellStyle name="Currency 4 25 2 3 2" xfId="17215" xr:uid="{00000000-0005-0000-0000-000041430000}"/>
    <cellStyle name="Currency 4 25 2 4" xfId="17216" xr:uid="{00000000-0005-0000-0000-000042430000}"/>
    <cellStyle name="Currency 4 25 2 5" xfId="17217" xr:uid="{00000000-0005-0000-0000-000043430000}"/>
    <cellStyle name="Currency 4 25 3" xfId="17218" xr:uid="{00000000-0005-0000-0000-000044430000}"/>
    <cellStyle name="Currency 4 26" xfId="17219" xr:uid="{00000000-0005-0000-0000-000045430000}"/>
    <cellStyle name="Currency 4 26 2" xfId="17220" xr:uid="{00000000-0005-0000-0000-000046430000}"/>
    <cellStyle name="Currency 4 26 2 2" xfId="17221" xr:uid="{00000000-0005-0000-0000-000047430000}"/>
    <cellStyle name="Currency 4 26 2 2 2" xfId="17222" xr:uid="{00000000-0005-0000-0000-000048430000}"/>
    <cellStyle name="Currency 4 26 2 3" xfId="17223" xr:uid="{00000000-0005-0000-0000-000049430000}"/>
    <cellStyle name="Currency 4 26 2 4" xfId="17224" xr:uid="{00000000-0005-0000-0000-00004A430000}"/>
    <cellStyle name="Currency 4 26 3" xfId="17225" xr:uid="{00000000-0005-0000-0000-00004B430000}"/>
    <cellStyle name="Currency 4 26 3 2" xfId="17226" xr:uid="{00000000-0005-0000-0000-00004C430000}"/>
    <cellStyle name="Currency 4 26 4" xfId="17227" xr:uid="{00000000-0005-0000-0000-00004D430000}"/>
    <cellStyle name="Currency 4 26 5" xfId="17228" xr:uid="{00000000-0005-0000-0000-00004E430000}"/>
    <cellStyle name="Currency 4 27" xfId="17229" xr:uid="{00000000-0005-0000-0000-00004F430000}"/>
    <cellStyle name="Currency 4 27 2" xfId="17230" xr:uid="{00000000-0005-0000-0000-000050430000}"/>
    <cellStyle name="Currency 4 27 2 2" xfId="17231" xr:uid="{00000000-0005-0000-0000-000051430000}"/>
    <cellStyle name="Currency 4 27 3" xfId="17232" xr:uid="{00000000-0005-0000-0000-000052430000}"/>
    <cellStyle name="Currency 4 28" xfId="17233" xr:uid="{00000000-0005-0000-0000-000053430000}"/>
    <cellStyle name="Currency 4 28 2" xfId="17234" xr:uid="{00000000-0005-0000-0000-000054430000}"/>
    <cellStyle name="Currency 4 28 2 2" xfId="17235" xr:uid="{00000000-0005-0000-0000-000055430000}"/>
    <cellStyle name="Currency 4 28 3" xfId="17236" xr:uid="{00000000-0005-0000-0000-000056430000}"/>
    <cellStyle name="Currency 4 29" xfId="17237" xr:uid="{00000000-0005-0000-0000-000057430000}"/>
    <cellStyle name="Currency 4 29 2" xfId="17238" xr:uid="{00000000-0005-0000-0000-000058430000}"/>
    <cellStyle name="Currency 4 3" xfId="17239" xr:uid="{00000000-0005-0000-0000-000059430000}"/>
    <cellStyle name="Currency 4 3 10" xfId="17240" xr:uid="{00000000-0005-0000-0000-00005A430000}"/>
    <cellStyle name="Currency 4 3 11" xfId="17241" xr:uid="{00000000-0005-0000-0000-00005B430000}"/>
    <cellStyle name="Currency 4 3 11 2" xfId="17242" xr:uid="{00000000-0005-0000-0000-00005C430000}"/>
    <cellStyle name="Currency 4 3 11 2 2" xfId="17243" xr:uid="{00000000-0005-0000-0000-00005D430000}"/>
    <cellStyle name="Currency 4 3 11 2 2 2" xfId="17244" xr:uid="{00000000-0005-0000-0000-00005E430000}"/>
    <cellStyle name="Currency 4 3 11 2 2 2 2" xfId="17245" xr:uid="{00000000-0005-0000-0000-00005F430000}"/>
    <cellStyle name="Currency 4 3 11 2 2 3" xfId="17246" xr:uid="{00000000-0005-0000-0000-000060430000}"/>
    <cellStyle name="Currency 4 3 11 2 2 4" xfId="17247" xr:uid="{00000000-0005-0000-0000-000061430000}"/>
    <cellStyle name="Currency 4 3 11 2 3" xfId="17248" xr:uid="{00000000-0005-0000-0000-000062430000}"/>
    <cellStyle name="Currency 4 3 11 2 3 2" xfId="17249" xr:uid="{00000000-0005-0000-0000-000063430000}"/>
    <cellStyle name="Currency 4 3 11 2 4" xfId="17250" xr:uid="{00000000-0005-0000-0000-000064430000}"/>
    <cellStyle name="Currency 4 3 11 2 5" xfId="17251" xr:uid="{00000000-0005-0000-0000-000065430000}"/>
    <cellStyle name="Currency 4 3 11 3" xfId="17252" xr:uid="{00000000-0005-0000-0000-000066430000}"/>
    <cellStyle name="Currency 4 3 12" xfId="17253" xr:uid="{00000000-0005-0000-0000-000067430000}"/>
    <cellStyle name="Currency 4 3 12 2" xfId="17254" xr:uid="{00000000-0005-0000-0000-000068430000}"/>
    <cellStyle name="Currency 4 3 12 2 2" xfId="17255" xr:uid="{00000000-0005-0000-0000-000069430000}"/>
    <cellStyle name="Currency 4 3 12 2 2 2" xfId="17256" xr:uid="{00000000-0005-0000-0000-00006A430000}"/>
    <cellStyle name="Currency 4 3 12 2 3" xfId="17257" xr:uid="{00000000-0005-0000-0000-00006B430000}"/>
    <cellStyle name="Currency 4 3 12 2 4" xfId="17258" xr:uid="{00000000-0005-0000-0000-00006C430000}"/>
    <cellStyle name="Currency 4 3 12 3" xfId="17259" xr:uid="{00000000-0005-0000-0000-00006D430000}"/>
    <cellStyle name="Currency 4 3 12 3 2" xfId="17260" xr:uid="{00000000-0005-0000-0000-00006E430000}"/>
    <cellStyle name="Currency 4 3 12 4" xfId="17261" xr:uid="{00000000-0005-0000-0000-00006F430000}"/>
    <cellStyle name="Currency 4 3 12 5" xfId="17262" xr:uid="{00000000-0005-0000-0000-000070430000}"/>
    <cellStyle name="Currency 4 3 13" xfId="17263" xr:uid="{00000000-0005-0000-0000-000071430000}"/>
    <cellStyle name="Currency 4 3 13 2" xfId="17264" xr:uid="{00000000-0005-0000-0000-000072430000}"/>
    <cellStyle name="Currency 4 3 13 2 2" xfId="17265" xr:uid="{00000000-0005-0000-0000-000073430000}"/>
    <cellStyle name="Currency 4 3 13 3" xfId="17266" xr:uid="{00000000-0005-0000-0000-000074430000}"/>
    <cellStyle name="Currency 4 3 14" xfId="17267" xr:uid="{00000000-0005-0000-0000-000075430000}"/>
    <cellStyle name="Currency 4 3 14 2" xfId="17268" xr:uid="{00000000-0005-0000-0000-000076430000}"/>
    <cellStyle name="Currency 4 3 14 2 2" xfId="17269" xr:uid="{00000000-0005-0000-0000-000077430000}"/>
    <cellStyle name="Currency 4 3 14 3" xfId="17270" xr:uid="{00000000-0005-0000-0000-000078430000}"/>
    <cellStyle name="Currency 4 3 15" xfId="17271" xr:uid="{00000000-0005-0000-0000-000079430000}"/>
    <cellStyle name="Currency 4 3 15 2" xfId="17272" xr:uid="{00000000-0005-0000-0000-00007A430000}"/>
    <cellStyle name="Currency 4 3 15 2 2" xfId="17273" xr:uid="{00000000-0005-0000-0000-00007B430000}"/>
    <cellStyle name="Currency 4 3 15 3" xfId="17274" xr:uid="{00000000-0005-0000-0000-00007C430000}"/>
    <cellStyle name="Currency 4 3 16" xfId="17275" xr:uid="{00000000-0005-0000-0000-00007D430000}"/>
    <cellStyle name="Currency 4 3 16 2" xfId="17276" xr:uid="{00000000-0005-0000-0000-00007E430000}"/>
    <cellStyle name="Currency 4 3 16 2 2" xfId="17277" xr:uid="{00000000-0005-0000-0000-00007F430000}"/>
    <cellStyle name="Currency 4 3 16 3" xfId="17278" xr:uid="{00000000-0005-0000-0000-000080430000}"/>
    <cellStyle name="Currency 4 3 17" xfId="17279" xr:uid="{00000000-0005-0000-0000-000081430000}"/>
    <cellStyle name="Currency 4 3 17 2" xfId="17280" xr:uid="{00000000-0005-0000-0000-000082430000}"/>
    <cellStyle name="Currency 4 3 17 2 2" xfId="17281" xr:uid="{00000000-0005-0000-0000-000083430000}"/>
    <cellStyle name="Currency 4 3 17 3" xfId="17282" xr:uid="{00000000-0005-0000-0000-000084430000}"/>
    <cellStyle name="Currency 4 3 18" xfId="17283" xr:uid="{00000000-0005-0000-0000-000085430000}"/>
    <cellStyle name="Currency 4 3 18 2" xfId="17284" xr:uid="{00000000-0005-0000-0000-000086430000}"/>
    <cellStyle name="Currency 4 3 19" xfId="17285" xr:uid="{00000000-0005-0000-0000-000087430000}"/>
    <cellStyle name="Currency 4 3 19 2" xfId="17286" xr:uid="{00000000-0005-0000-0000-000088430000}"/>
    <cellStyle name="Currency 4 3 2" xfId="17287" xr:uid="{00000000-0005-0000-0000-000089430000}"/>
    <cellStyle name="Currency 4 3 2 10" xfId="17288" xr:uid="{00000000-0005-0000-0000-00008A430000}"/>
    <cellStyle name="Currency 4 3 2 10 2" xfId="17289" xr:uid="{00000000-0005-0000-0000-00008B430000}"/>
    <cellStyle name="Currency 4 3 2 10 2 2" xfId="17290" xr:uid="{00000000-0005-0000-0000-00008C430000}"/>
    <cellStyle name="Currency 4 3 2 10 2 2 2" xfId="17291" xr:uid="{00000000-0005-0000-0000-00008D430000}"/>
    <cellStyle name="Currency 4 3 2 10 2 2 2 2" xfId="17292" xr:uid="{00000000-0005-0000-0000-00008E430000}"/>
    <cellStyle name="Currency 4 3 2 10 2 2 3" xfId="17293" xr:uid="{00000000-0005-0000-0000-00008F430000}"/>
    <cellStyle name="Currency 4 3 2 10 2 2 4" xfId="17294" xr:uid="{00000000-0005-0000-0000-000090430000}"/>
    <cellStyle name="Currency 4 3 2 10 2 3" xfId="17295" xr:uid="{00000000-0005-0000-0000-000091430000}"/>
    <cellStyle name="Currency 4 3 2 10 2 3 2" xfId="17296" xr:uid="{00000000-0005-0000-0000-000092430000}"/>
    <cellStyle name="Currency 4 3 2 10 2 4" xfId="17297" xr:uid="{00000000-0005-0000-0000-000093430000}"/>
    <cellStyle name="Currency 4 3 2 10 2 5" xfId="17298" xr:uid="{00000000-0005-0000-0000-000094430000}"/>
    <cellStyle name="Currency 4 3 2 10 3" xfId="17299" xr:uid="{00000000-0005-0000-0000-000095430000}"/>
    <cellStyle name="Currency 4 3 2 11" xfId="17300" xr:uid="{00000000-0005-0000-0000-000096430000}"/>
    <cellStyle name="Currency 4 3 2 11 2" xfId="17301" xr:uid="{00000000-0005-0000-0000-000097430000}"/>
    <cellStyle name="Currency 4 3 2 11 2 2" xfId="17302" xr:uid="{00000000-0005-0000-0000-000098430000}"/>
    <cellStyle name="Currency 4 3 2 11 2 2 2" xfId="17303" xr:uid="{00000000-0005-0000-0000-000099430000}"/>
    <cellStyle name="Currency 4 3 2 11 2 3" xfId="17304" xr:uid="{00000000-0005-0000-0000-00009A430000}"/>
    <cellStyle name="Currency 4 3 2 11 2 4" xfId="17305" xr:uid="{00000000-0005-0000-0000-00009B430000}"/>
    <cellStyle name="Currency 4 3 2 11 3" xfId="17306" xr:uid="{00000000-0005-0000-0000-00009C430000}"/>
    <cellStyle name="Currency 4 3 2 11 3 2" xfId="17307" xr:uid="{00000000-0005-0000-0000-00009D430000}"/>
    <cellStyle name="Currency 4 3 2 11 4" xfId="17308" xr:uid="{00000000-0005-0000-0000-00009E430000}"/>
    <cellStyle name="Currency 4 3 2 11 5" xfId="17309" xr:uid="{00000000-0005-0000-0000-00009F430000}"/>
    <cellStyle name="Currency 4 3 2 12" xfId="17310" xr:uid="{00000000-0005-0000-0000-0000A0430000}"/>
    <cellStyle name="Currency 4 3 2 12 2" xfId="17311" xr:uid="{00000000-0005-0000-0000-0000A1430000}"/>
    <cellStyle name="Currency 4 3 2 12 2 2" xfId="17312" xr:uid="{00000000-0005-0000-0000-0000A2430000}"/>
    <cellStyle name="Currency 4 3 2 12 3" xfId="17313" xr:uid="{00000000-0005-0000-0000-0000A3430000}"/>
    <cellStyle name="Currency 4 3 2 13" xfId="17314" xr:uid="{00000000-0005-0000-0000-0000A4430000}"/>
    <cellStyle name="Currency 4 3 2 13 2" xfId="17315" xr:uid="{00000000-0005-0000-0000-0000A5430000}"/>
    <cellStyle name="Currency 4 3 2 13 2 2" xfId="17316" xr:uid="{00000000-0005-0000-0000-0000A6430000}"/>
    <cellStyle name="Currency 4 3 2 13 3" xfId="17317" xr:uid="{00000000-0005-0000-0000-0000A7430000}"/>
    <cellStyle name="Currency 4 3 2 14" xfId="17318" xr:uid="{00000000-0005-0000-0000-0000A8430000}"/>
    <cellStyle name="Currency 4 3 2 14 2" xfId="17319" xr:uid="{00000000-0005-0000-0000-0000A9430000}"/>
    <cellStyle name="Currency 4 3 2 14 2 2" xfId="17320" xr:uid="{00000000-0005-0000-0000-0000AA430000}"/>
    <cellStyle name="Currency 4 3 2 14 3" xfId="17321" xr:uid="{00000000-0005-0000-0000-0000AB430000}"/>
    <cellStyle name="Currency 4 3 2 15" xfId="17322" xr:uid="{00000000-0005-0000-0000-0000AC430000}"/>
    <cellStyle name="Currency 4 3 2 15 2" xfId="17323" xr:uid="{00000000-0005-0000-0000-0000AD430000}"/>
    <cellStyle name="Currency 4 3 2 15 2 2" xfId="17324" xr:uid="{00000000-0005-0000-0000-0000AE430000}"/>
    <cellStyle name="Currency 4 3 2 15 3" xfId="17325" xr:uid="{00000000-0005-0000-0000-0000AF430000}"/>
    <cellStyle name="Currency 4 3 2 16" xfId="17326" xr:uid="{00000000-0005-0000-0000-0000B0430000}"/>
    <cellStyle name="Currency 4 3 2 16 2" xfId="17327" xr:uid="{00000000-0005-0000-0000-0000B1430000}"/>
    <cellStyle name="Currency 4 3 2 16 2 2" xfId="17328" xr:uid="{00000000-0005-0000-0000-0000B2430000}"/>
    <cellStyle name="Currency 4 3 2 16 3" xfId="17329" xr:uid="{00000000-0005-0000-0000-0000B3430000}"/>
    <cellStyle name="Currency 4 3 2 17" xfId="17330" xr:uid="{00000000-0005-0000-0000-0000B4430000}"/>
    <cellStyle name="Currency 4 3 2 17 2" xfId="17331" xr:uid="{00000000-0005-0000-0000-0000B5430000}"/>
    <cellStyle name="Currency 4 3 2 18" xfId="17332" xr:uid="{00000000-0005-0000-0000-0000B6430000}"/>
    <cellStyle name="Currency 4 3 2 18 2" xfId="17333" xr:uid="{00000000-0005-0000-0000-0000B7430000}"/>
    <cellStyle name="Currency 4 3 2 19" xfId="17334" xr:uid="{00000000-0005-0000-0000-0000B8430000}"/>
    <cellStyle name="Currency 4 3 2 2" xfId="17335" xr:uid="{00000000-0005-0000-0000-0000B9430000}"/>
    <cellStyle name="Currency 4 3 2 2 2" xfId="17336" xr:uid="{00000000-0005-0000-0000-0000BA430000}"/>
    <cellStyle name="Currency 4 3 2 2 3" xfId="17337" xr:uid="{00000000-0005-0000-0000-0000BB430000}"/>
    <cellStyle name="Currency 4 3 2 3" xfId="17338" xr:uid="{00000000-0005-0000-0000-0000BC430000}"/>
    <cellStyle name="Currency 4 3 2 4" xfId="17339" xr:uid="{00000000-0005-0000-0000-0000BD430000}"/>
    <cellStyle name="Currency 4 3 2 5" xfId="17340" xr:uid="{00000000-0005-0000-0000-0000BE430000}"/>
    <cellStyle name="Currency 4 3 2 6" xfId="17341" xr:uid="{00000000-0005-0000-0000-0000BF430000}"/>
    <cellStyle name="Currency 4 3 2 7" xfId="17342" xr:uid="{00000000-0005-0000-0000-0000C0430000}"/>
    <cellStyle name="Currency 4 3 2 8" xfId="17343" xr:uid="{00000000-0005-0000-0000-0000C1430000}"/>
    <cellStyle name="Currency 4 3 2 9" xfId="17344" xr:uid="{00000000-0005-0000-0000-0000C2430000}"/>
    <cellStyle name="Currency 4 3 20" xfId="17345" xr:uid="{00000000-0005-0000-0000-0000C3430000}"/>
    <cellStyle name="Currency 4 3 21" xfId="17346" xr:uid="{00000000-0005-0000-0000-0000C4430000}"/>
    <cellStyle name="Currency 4 3 22" xfId="17347" xr:uid="{00000000-0005-0000-0000-0000C5430000}"/>
    <cellStyle name="Currency 4 3 22 2" xfId="17348" xr:uid="{00000000-0005-0000-0000-0000C6430000}"/>
    <cellStyle name="Currency 4 3 23" xfId="17349" xr:uid="{00000000-0005-0000-0000-0000C7430000}"/>
    <cellStyle name="Currency 4 3 23 2" xfId="17350" xr:uid="{00000000-0005-0000-0000-0000C8430000}"/>
    <cellStyle name="Currency 4 3 3" xfId="17351" xr:uid="{00000000-0005-0000-0000-0000C9430000}"/>
    <cellStyle name="Currency 4 3 3 2" xfId="17352" xr:uid="{00000000-0005-0000-0000-0000CA430000}"/>
    <cellStyle name="Currency 4 3 3 3" xfId="17353" xr:uid="{00000000-0005-0000-0000-0000CB430000}"/>
    <cellStyle name="Currency 4 3 4" xfId="17354" xr:uid="{00000000-0005-0000-0000-0000CC430000}"/>
    <cellStyle name="Currency 4 3 5" xfId="17355" xr:uid="{00000000-0005-0000-0000-0000CD430000}"/>
    <cellStyle name="Currency 4 3 6" xfId="17356" xr:uid="{00000000-0005-0000-0000-0000CE430000}"/>
    <cellStyle name="Currency 4 3 7" xfId="17357" xr:uid="{00000000-0005-0000-0000-0000CF430000}"/>
    <cellStyle name="Currency 4 3 8" xfId="17358" xr:uid="{00000000-0005-0000-0000-0000D0430000}"/>
    <cellStyle name="Currency 4 3 9" xfId="17359" xr:uid="{00000000-0005-0000-0000-0000D1430000}"/>
    <cellStyle name="Currency 4 30" xfId="17360" xr:uid="{00000000-0005-0000-0000-0000D2430000}"/>
    <cellStyle name="Currency 4 30 2" xfId="17361" xr:uid="{00000000-0005-0000-0000-0000D3430000}"/>
    <cellStyle name="Currency 4 31" xfId="17362" xr:uid="{00000000-0005-0000-0000-0000D4430000}"/>
    <cellStyle name="Currency 4 32" xfId="17363" xr:uid="{00000000-0005-0000-0000-0000D5430000}"/>
    <cellStyle name="Currency 4 33" xfId="17364" xr:uid="{00000000-0005-0000-0000-0000D6430000}"/>
    <cellStyle name="Currency 4 34" xfId="17365" xr:uid="{00000000-0005-0000-0000-0000D7430000}"/>
    <cellStyle name="Currency 4 35" xfId="17366" xr:uid="{00000000-0005-0000-0000-0000D8430000}"/>
    <cellStyle name="Currency 4 36" xfId="17367" xr:uid="{00000000-0005-0000-0000-0000D9430000}"/>
    <cellStyle name="Currency 4 37" xfId="17368" xr:uid="{00000000-0005-0000-0000-0000DA430000}"/>
    <cellStyle name="Currency 4 38" xfId="17369" xr:uid="{00000000-0005-0000-0000-0000DB430000}"/>
    <cellStyle name="Currency 4 4" xfId="17370" xr:uid="{00000000-0005-0000-0000-0000DC430000}"/>
    <cellStyle name="Currency 4 4 10" xfId="17371" xr:uid="{00000000-0005-0000-0000-0000DD430000}"/>
    <cellStyle name="Currency 4 4 10 2" xfId="17372" xr:uid="{00000000-0005-0000-0000-0000DE430000}"/>
    <cellStyle name="Currency 4 4 10 2 2" xfId="17373" xr:uid="{00000000-0005-0000-0000-0000DF430000}"/>
    <cellStyle name="Currency 4 4 10 2 2 2" xfId="17374" xr:uid="{00000000-0005-0000-0000-0000E0430000}"/>
    <cellStyle name="Currency 4 4 10 2 2 2 2" xfId="17375" xr:uid="{00000000-0005-0000-0000-0000E1430000}"/>
    <cellStyle name="Currency 4 4 10 2 2 3" xfId="17376" xr:uid="{00000000-0005-0000-0000-0000E2430000}"/>
    <cellStyle name="Currency 4 4 10 2 2 4" xfId="17377" xr:uid="{00000000-0005-0000-0000-0000E3430000}"/>
    <cellStyle name="Currency 4 4 10 2 3" xfId="17378" xr:uid="{00000000-0005-0000-0000-0000E4430000}"/>
    <cellStyle name="Currency 4 4 10 2 3 2" xfId="17379" xr:uid="{00000000-0005-0000-0000-0000E5430000}"/>
    <cellStyle name="Currency 4 4 10 2 4" xfId="17380" xr:uid="{00000000-0005-0000-0000-0000E6430000}"/>
    <cellStyle name="Currency 4 4 10 2 5" xfId="17381" xr:uid="{00000000-0005-0000-0000-0000E7430000}"/>
    <cellStyle name="Currency 4 4 10 3" xfId="17382" xr:uid="{00000000-0005-0000-0000-0000E8430000}"/>
    <cellStyle name="Currency 4 4 11" xfId="17383" xr:uid="{00000000-0005-0000-0000-0000E9430000}"/>
    <cellStyle name="Currency 4 4 11 2" xfId="17384" xr:uid="{00000000-0005-0000-0000-0000EA430000}"/>
    <cellStyle name="Currency 4 4 11 2 2" xfId="17385" xr:uid="{00000000-0005-0000-0000-0000EB430000}"/>
    <cellStyle name="Currency 4 4 11 2 2 2" xfId="17386" xr:uid="{00000000-0005-0000-0000-0000EC430000}"/>
    <cellStyle name="Currency 4 4 11 2 3" xfId="17387" xr:uid="{00000000-0005-0000-0000-0000ED430000}"/>
    <cellStyle name="Currency 4 4 11 2 4" xfId="17388" xr:uid="{00000000-0005-0000-0000-0000EE430000}"/>
    <cellStyle name="Currency 4 4 11 3" xfId="17389" xr:uid="{00000000-0005-0000-0000-0000EF430000}"/>
    <cellStyle name="Currency 4 4 11 3 2" xfId="17390" xr:uid="{00000000-0005-0000-0000-0000F0430000}"/>
    <cellStyle name="Currency 4 4 11 4" xfId="17391" xr:uid="{00000000-0005-0000-0000-0000F1430000}"/>
    <cellStyle name="Currency 4 4 11 5" xfId="17392" xr:uid="{00000000-0005-0000-0000-0000F2430000}"/>
    <cellStyle name="Currency 4 4 12" xfId="17393" xr:uid="{00000000-0005-0000-0000-0000F3430000}"/>
    <cellStyle name="Currency 4 4 12 2" xfId="17394" xr:uid="{00000000-0005-0000-0000-0000F4430000}"/>
    <cellStyle name="Currency 4 4 12 2 2" xfId="17395" xr:uid="{00000000-0005-0000-0000-0000F5430000}"/>
    <cellStyle name="Currency 4 4 12 3" xfId="17396" xr:uid="{00000000-0005-0000-0000-0000F6430000}"/>
    <cellStyle name="Currency 4 4 13" xfId="17397" xr:uid="{00000000-0005-0000-0000-0000F7430000}"/>
    <cellStyle name="Currency 4 4 13 2" xfId="17398" xr:uid="{00000000-0005-0000-0000-0000F8430000}"/>
    <cellStyle name="Currency 4 4 13 2 2" xfId="17399" xr:uid="{00000000-0005-0000-0000-0000F9430000}"/>
    <cellStyle name="Currency 4 4 13 3" xfId="17400" xr:uid="{00000000-0005-0000-0000-0000FA430000}"/>
    <cellStyle name="Currency 4 4 14" xfId="17401" xr:uid="{00000000-0005-0000-0000-0000FB430000}"/>
    <cellStyle name="Currency 4 4 14 2" xfId="17402" xr:uid="{00000000-0005-0000-0000-0000FC430000}"/>
    <cellStyle name="Currency 4 4 14 2 2" xfId="17403" xr:uid="{00000000-0005-0000-0000-0000FD430000}"/>
    <cellStyle name="Currency 4 4 14 3" xfId="17404" xr:uid="{00000000-0005-0000-0000-0000FE430000}"/>
    <cellStyle name="Currency 4 4 15" xfId="17405" xr:uid="{00000000-0005-0000-0000-0000FF430000}"/>
    <cellStyle name="Currency 4 4 15 2" xfId="17406" xr:uid="{00000000-0005-0000-0000-000000440000}"/>
    <cellStyle name="Currency 4 4 15 2 2" xfId="17407" xr:uid="{00000000-0005-0000-0000-000001440000}"/>
    <cellStyle name="Currency 4 4 15 3" xfId="17408" xr:uid="{00000000-0005-0000-0000-000002440000}"/>
    <cellStyle name="Currency 4 4 16" xfId="17409" xr:uid="{00000000-0005-0000-0000-000003440000}"/>
    <cellStyle name="Currency 4 4 16 2" xfId="17410" xr:uid="{00000000-0005-0000-0000-000004440000}"/>
    <cellStyle name="Currency 4 4 16 2 2" xfId="17411" xr:uid="{00000000-0005-0000-0000-000005440000}"/>
    <cellStyle name="Currency 4 4 16 3" xfId="17412" xr:uid="{00000000-0005-0000-0000-000006440000}"/>
    <cellStyle name="Currency 4 4 17" xfId="17413" xr:uid="{00000000-0005-0000-0000-000007440000}"/>
    <cellStyle name="Currency 4 4 17 2" xfId="17414" xr:uid="{00000000-0005-0000-0000-000008440000}"/>
    <cellStyle name="Currency 4 4 18" xfId="17415" xr:uid="{00000000-0005-0000-0000-000009440000}"/>
    <cellStyle name="Currency 4 4 18 2" xfId="17416" xr:uid="{00000000-0005-0000-0000-00000A440000}"/>
    <cellStyle name="Currency 4 4 19" xfId="17417" xr:uid="{00000000-0005-0000-0000-00000B440000}"/>
    <cellStyle name="Currency 4 4 2" xfId="17418" xr:uid="{00000000-0005-0000-0000-00000C440000}"/>
    <cellStyle name="Currency 4 4 2 2" xfId="17419" xr:uid="{00000000-0005-0000-0000-00000D440000}"/>
    <cellStyle name="Currency 4 4 2 3" xfId="17420" xr:uid="{00000000-0005-0000-0000-00000E440000}"/>
    <cellStyle name="Currency 4 4 3" xfId="17421" xr:uid="{00000000-0005-0000-0000-00000F440000}"/>
    <cellStyle name="Currency 4 4 4" xfId="17422" xr:uid="{00000000-0005-0000-0000-000010440000}"/>
    <cellStyle name="Currency 4 4 5" xfId="17423" xr:uid="{00000000-0005-0000-0000-000011440000}"/>
    <cellStyle name="Currency 4 4 6" xfId="17424" xr:uid="{00000000-0005-0000-0000-000012440000}"/>
    <cellStyle name="Currency 4 4 7" xfId="17425" xr:uid="{00000000-0005-0000-0000-000013440000}"/>
    <cellStyle name="Currency 4 4 8" xfId="17426" xr:uid="{00000000-0005-0000-0000-000014440000}"/>
    <cellStyle name="Currency 4 4 9" xfId="17427" xr:uid="{00000000-0005-0000-0000-000015440000}"/>
    <cellStyle name="Currency 4 5" xfId="17428" xr:uid="{00000000-0005-0000-0000-000016440000}"/>
    <cellStyle name="Currency 4 5 10" xfId="17429" xr:uid="{00000000-0005-0000-0000-000017440000}"/>
    <cellStyle name="Currency 4 5 10 2" xfId="17430" xr:uid="{00000000-0005-0000-0000-000018440000}"/>
    <cellStyle name="Currency 4 5 10 2 2" xfId="17431" xr:uid="{00000000-0005-0000-0000-000019440000}"/>
    <cellStyle name="Currency 4 5 10 2 2 2" xfId="17432" xr:uid="{00000000-0005-0000-0000-00001A440000}"/>
    <cellStyle name="Currency 4 5 10 2 2 2 2" xfId="17433" xr:uid="{00000000-0005-0000-0000-00001B440000}"/>
    <cellStyle name="Currency 4 5 10 2 2 3" xfId="17434" xr:uid="{00000000-0005-0000-0000-00001C440000}"/>
    <cellStyle name="Currency 4 5 10 2 2 4" xfId="17435" xr:uid="{00000000-0005-0000-0000-00001D440000}"/>
    <cellStyle name="Currency 4 5 10 2 3" xfId="17436" xr:uid="{00000000-0005-0000-0000-00001E440000}"/>
    <cellStyle name="Currency 4 5 10 2 3 2" xfId="17437" xr:uid="{00000000-0005-0000-0000-00001F440000}"/>
    <cellStyle name="Currency 4 5 10 2 4" xfId="17438" xr:uid="{00000000-0005-0000-0000-000020440000}"/>
    <cellStyle name="Currency 4 5 10 2 5" xfId="17439" xr:uid="{00000000-0005-0000-0000-000021440000}"/>
    <cellStyle name="Currency 4 5 10 3" xfId="17440" xr:uid="{00000000-0005-0000-0000-000022440000}"/>
    <cellStyle name="Currency 4 5 11" xfId="17441" xr:uid="{00000000-0005-0000-0000-000023440000}"/>
    <cellStyle name="Currency 4 5 11 2" xfId="17442" xr:uid="{00000000-0005-0000-0000-000024440000}"/>
    <cellStyle name="Currency 4 5 11 2 2" xfId="17443" xr:uid="{00000000-0005-0000-0000-000025440000}"/>
    <cellStyle name="Currency 4 5 11 2 2 2" xfId="17444" xr:uid="{00000000-0005-0000-0000-000026440000}"/>
    <cellStyle name="Currency 4 5 11 2 3" xfId="17445" xr:uid="{00000000-0005-0000-0000-000027440000}"/>
    <cellStyle name="Currency 4 5 11 2 4" xfId="17446" xr:uid="{00000000-0005-0000-0000-000028440000}"/>
    <cellStyle name="Currency 4 5 11 3" xfId="17447" xr:uid="{00000000-0005-0000-0000-000029440000}"/>
    <cellStyle name="Currency 4 5 11 3 2" xfId="17448" xr:uid="{00000000-0005-0000-0000-00002A440000}"/>
    <cellStyle name="Currency 4 5 11 4" xfId="17449" xr:uid="{00000000-0005-0000-0000-00002B440000}"/>
    <cellStyle name="Currency 4 5 11 5" xfId="17450" xr:uid="{00000000-0005-0000-0000-00002C440000}"/>
    <cellStyle name="Currency 4 5 12" xfId="17451" xr:uid="{00000000-0005-0000-0000-00002D440000}"/>
    <cellStyle name="Currency 4 5 12 2" xfId="17452" xr:uid="{00000000-0005-0000-0000-00002E440000}"/>
    <cellStyle name="Currency 4 5 12 2 2" xfId="17453" xr:uid="{00000000-0005-0000-0000-00002F440000}"/>
    <cellStyle name="Currency 4 5 12 3" xfId="17454" xr:uid="{00000000-0005-0000-0000-000030440000}"/>
    <cellStyle name="Currency 4 5 13" xfId="17455" xr:uid="{00000000-0005-0000-0000-000031440000}"/>
    <cellStyle name="Currency 4 5 13 2" xfId="17456" xr:uid="{00000000-0005-0000-0000-000032440000}"/>
    <cellStyle name="Currency 4 5 13 2 2" xfId="17457" xr:uid="{00000000-0005-0000-0000-000033440000}"/>
    <cellStyle name="Currency 4 5 13 3" xfId="17458" xr:uid="{00000000-0005-0000-0000-000034440000}"/>
    <cellStyle name="Currency 4 5 14" xfId="17459" xr:uid="{00000000-0005-0000-0000-000035440000}"/>
    <cellStyle name="Currency 4 5 14 2" xfId="17460" xr:uid="{00000000-0005-0000-0000-000036440000}"/>
    <cellStyle name="Currency 4 5 14 2 2" xfId="17461" xr:uid="{00000000-0005-0000-0000-000037440000}"/>
    <cellStyle name="Currency 4 5 14 3" xfId="17462" xr:uid="{00000000-0005-0000-0000-000038440000}"/>
    <cellStyle name="Currency 4 5 15" xfId="17463" xr:uid="{00000000-0005-0000-0000-000039440000}"/>
    <cellStyle name="Currency 4 5 15 2" xfId="17464" xr:uid="{00000000-0005-0000-0000-00003A440000}"/>
    <cellStyle name="Currency 4 5 15 2 2" xfId="17465" xr:uid="{00000000-0005-0000-0000-00003B440000}"/>
    <cellStyle name="Currency 4 5 15 3" xfId="17466" xr:uid="{00000000-0005-0000-0000-00003C440000}"/>
    <cellStyle name="Currency 4 5 16" xfId="17467" xr:uid="{00000000-0005-0000-0000-00003D440000}"/>
    <cellStyle name="Currency 4 5 16 2" xfId="17468" xr:uid="{00000000-0005-0000-0000-00003E440000}"/>
    <cellStyle name="Currency 4 5 16 2 2" xfId="17469" xr:uid="{00000000-0005-0000-0000-00003F440000}"/>
    <cellStyle name="Currency 4 5 16 3" xfId="17470" xr:uid="{00000000-0005-0000-0000-000040440000}"/>
    <cellStyle name="Currency 4 5 17" xfId="17471" xr:uid="{00000000-0005-0000-0000-000041440000}"/>
    <cellStyle name="Currency 4 5 17 2" xfId="17472" xr:uid="{00000000-0005-0000-0000-000042440000}"/>
    <cellStyle name="Currency 4 5 18" xfId="17473" xr:uid="{00000000-0005-0000-0000-000043440000}"/>
    <cellStyle name="Currency 4 5 18 2" xfId="17474" xr:uid="{00000000-0005-0000-0000-000044440000}"/>
    <cellStyle name="Currency 4 5 19" xfId="17475" xr:uid="{00000000-0005-0000-0000-000045440000}"/>
    <cellStyle name="Currency 4 5 2" xfId="17476" xr:uid="{00000000-0005-0000-0000-000046440000}"/>
    <cellStyle name="Currency 4 5 2 2" xfId="17477" xr:uid="{00000000-0005-0000-0000-000047440000}"/>
    <cellStyle name="Currency 4 5 2 3" xfId="17478" xr:uid="{00000000-0005-0000-0000-000048440000}"/>
    <cellStyle name="Currency 4 5 3" xfId="17479" xr:uid="{00000000-0005-0000-0000-000049440000}"/>
    <cellStyle name="Currency 4 5 4" xfId="17480" xr:uid="{00000000-0005-0000-0000-00004A440000}"/>
    <cellStyle name="Currency 4 5 5" xfId="17481" xr:uid="{00000000-0005-0000-0000-00004B440000}"/>
    <cellStyle name="Currency 4 5 6" xfId="17482" xr:uid="{00000000-0005-0000-0000-00004C440000}"/>
    <cellStyle name="Currency 4 5 7" xfId="17483" xr:uid="{00000000-0005-0000-0000-00004D440000}"/>
    <cellStyle name="Currency 4 5 8" xfId="17484" xr:uid="{00000000-0005-0000-0000-00004E440000}"/>
    <cellStyle name="Currency 4 5 9" xfId="17485" xr:uid="{00000000-0005-0000-0000-00004F440000}"/>
    <cellStyle name="Currency 4 6" xfId="17486" xr:uid="{00000000-0005-0000-0000-000050440000}"/>
    <cellStyle name="Currency 4 6 2" xfId="17487" xr:uid="{00000000-0005-0000-0000-000051440000}"/>
    <cellStyle name="Currency 4 6 3" xfId="17488" xr:uid="{00000000-0005-0000-0000-000052440000}"/>
    <cellStyle name="Currency 4 6 4" xfId="17489" xr:uid="{00000000-0005-0000-0000-000053440000}"/>
    <cellStyle name="Currency 4 7" xfId="17490" xr:uid="{00000000-0005-0000-0000-000054440000}"/>
    <cellStyle name="Currency 4 8" xfId="17491" xr:uid="{00000000-0005-0000-0000-000055440000}"/>
    <cellStyle name="Currency 4 9" xfId="17492" xr:uid="{00000000-0005-0000-0000-000056440000}"/>
    <cellStyle name="Currency 5" xfId="17493" xr:uid="{00000000-0005-0000-0000-000057440000}"/>
    <cellStyle name="Currency 5 10" xfId="17494" xr:uid="{00000000-0005-0000-0000-000058440000}"/>
    <cellStyle name="Currency 5 11" xfId="17495" xr:uid="{00000000-0005-0000-0000-000059440000}"/>
    <cellStyle name="Currency 5 12" xfId="17496" xr:uid="{00000000-0005-0000-0000-00005A440000}"/>
    <cellStyle name="Currency 5 13" xfId="17497" xr:uid="{00000000-0005-0000-0000-00005B440000}"/>
    <cellStyle name="Currency 5 13 2" xfId="17498" xr:uid="{00000000-0005-0000-0000-00005C440000}"/>
    <cellStyle name="Currency 5 13 2 2" xfId="17499" xr:uid="{00000000-0005-0000-0000-00005D440000}"/>
    <cellStyle name="Currency 5 13 2 2 2" xfId="17500" xr:uid="{00000000-0005-0000-0000-00005E440000}"/>
    <cellStyle name="Currency 5 13 2 2 2 2" xfId="17501" xr:uid="{00000000-0005-0000-0000-00005F440000}"/>
    <cellStyle name="Currency 5 13 2 2 3" xfId="17502" xr:uid="{00000000-0005-0000-0000-000060440000}"/>
    <cellStyle name="Currency 5 13 2 2 4" xfId="17503" xr:uid="{00000000-0005-0000-0000-000061440000}"/>
    <cellStyle name="Currency 5 13 2 3" xfId="17504" xr:uid="{00000000-0005-0000-0000-000062440000}"/>
    <cellStyle name="Currency 5 13 2 3 2" xfId="17505" xr:uid="{00000000-0005-0000-0000-000063440000}"/>
    <cellStyle name="Currency 5 13 2 4" xfId="17506" xr:uid="{00000000-0005-0000-0000-000064440000}"/>
    <cellStyle name="Currency 5 13 2 5" xfId="17507" xr:uid="{00000000-0005-0000-0000-000065440000}"/>
    <cellStyle name="Currency 5 13 3" xfId="17508" xr:uid="{00000000-0005-0000-0000-000066440000}"/>
    <cellStyle name="Currency 5 14" xfId="17509" xr:uid="{00000000-0005-0000-0000-000067440000}"/>
    <cellStyle name="Currency 5 14 2" xfId="17510" xr:uid="{00000000-0005-0000-0000-000068440000}"/>
    <cellStyle name="Currency 5 14 2 2" xfId="17511" xr:uid="{00000000-0005-0000-0000-000069440000}"/>
    <cellStyle name="Currency 5 14 2 2 2" xfId="17512" xr:uid="{00000000-0005-0000-0000-00006A440000}"/>
    <cellStyle name="Currency 5 14 2 3" xfId="17513" xr:uid="{00000000-0005-0000-0000-00006B440000}"/>
    <cellStyle name="Currency 5 14 2 4" xfId="17514" xr:uid="{00000000-0005-0000-0000-00006C440000}"/>
    <cellStyle name="Currency 5 14 3" xfId="17515" xr:uid="{00000000-0005-0000-0000-00006D440000}"/>
    <cellStyle name="Currency 5 14 3 2" xfId="17516" xr:uid="{00000000-0005-0000-0000-00006E440000}"/>
    <cellStyle name="Currency 5 14 4" xfId="17517" xr:uid="{00000000-0005-0000-0000-00006F440000}"/>
    <cellStyle name="Currency 5 14 5" xfId="17518" xr:uid="{00000000-0005-0000-0000-000070440000}"/>
    <cellStyle name="Currency 5 15" xfId="17519" xr:uid="{00000000-0005-0000-0000-000071440000}"/>
    <cellStyle name="Currency 5 15 2" xfId="17520" xr:uid="{00000000-0005-0000-0000-000072440000}"/>
    <cellStyle name="Currency 5 15 2 2" xfId="17521" xr:uid="{00000000-0005-0000-0000-000073440000}"/>
    <cellStyle name="Currency 5 15 3" xfId="17522" xr:uid="{00000000-0005-0000-0000-000074440000}"/>
    <cellStyle name="Currency 5 16" xfId="17523" xr:uid="{00000000-0005-0000-0000-000075440000}"/>
    <cellStyle name="Currency 5 16 2" xfId="17524" xr:uid="{00000000-0005-0000-0000-000076440000}"/>
    <cellStyle name="Currency 5 16 2 2" xfId="17525" xr:uid="{00000000-0005-0000-0000-000077440000}"/>
    <cellStyle name="Currency 5 16 3" xfId="17526" xr:uid="{00000000-0005-0000-0000-000078440000}"/>
    <cellStyle name="Currency 5 17" xfId="17527" xr:uid="{00000000-0005-0000-0000-000079440000}"/>
    <cellStyle name="Currency 5 17 2" xfId="17528" xr:uid="{00000000-0005-0000-0000-00007A440000}"/>
    <cellStyle name="Currency 5 17 2 2" xfId="17529" xr:uid="{00000000-0005-0000-0000-00007B440000}"/>
    <cellStyle name="Currency 5 17 3" xfId="17530" xr:uid="{00000000-0005-0000-0000-00007C440000}"/>
    <cellStyle name="Currency 5 18" xfId="17531" xr:uid="{00000000-0005-0000-0000-00007D440000}"/>
    <cellStyle name="Currency 5 18 2" xfId="17532" xr:uid="{00000000-0005-0000-0000-00007E440000}"/>
    <cellStyle name="Currency 5 18 2 2" xfId="17533" xr:uid="{00000000-0005-0000-0000-00007F440000}"/>
    <cellStyle name="Currency 5 18 3" xfId="17534" xr:uid="{00000000-0005-0000-0000-000080440000}"/>
    <cellStyle name="Currency 5 19" xfId="17535" xr:uid="{00000000-0005-0000-0000-000081440000}"/>
    <cellStyle name="Currency 5 19 2" xfId="17536" xr:uid="{00000000-0005-0000-0000-000082440000}"/>
    <cellStyle name="Currency 5 19 2 2" xfId="17537" xr:uid="{00000000-0005-0000-0000-000083440000}"/>
    <cellStyle name="Currency 5 19 3" xfId="17538" xr:uid="{00000000-0005-0000-0000-000084440000}"/>
    <cellStyle name="Currency 5 2" xfId="17539" xr:uid="{00000000-0005-0000-0000-000085440000}"/>
    <cellStyle name="Currency 5 2 10" xfId="17540" xr:uid="{00000000-0005-0000-0000-000086440000}"/>
    <cellStyle name="Currency 5 2 11" xfId="17541" xr:uid="{00000000-0005-0000-0000-000087440000}"/>
    <cellStyle name="Currency 5 2 11 2" xfId="17542" xr:uid="{00000000-0005-0000-0000-000088440000}"/>
    <cellStyle name="Currency 5 2 11 2 2" xfId="17543" xr:uid="{00000000-0005-0000-0000-000089440000}"/>
    <cellStyle name="Currency 5 2 11 2 2 2" xfId="17544" xr:uid="{00000000-0005-0000-0000-00008A440000}"/>
    <cellStyle name="Currency 5 2 11 2 2 2 2" xfId="17545" xr:uid="{00000000-0005-0000-0000-00008B440000}"/>
    <cellStyle name="Currency 5 2 11 2 2 3" xfId="17546" xr:uid="{00000000-0005-0000-0000-00008C440000}"/>
    <cellStyle name="Currency 5 2 11 2 2 4" xfId="17547" xr:uid="{00000000-0005-0000-0000-00008D440000}"/>
    <cellStyle name="Currency 5 2 11 2 3" xfId="17548" xr:uid="{00000000-0005-0000-0000-00008E440000}"/>
    <cellStyle name="Currency 5 2 11 2 3 2" xfId="17549" xr:uid="{00000000-0005-0000-0000-00008F440000}"/>
    <cellStyle name="Currency 5 2 11 2 4" xfId="17550" xr:uid="{00000000-0005-0000-0000-000090440000}"/>
    <cellStyle name="Currency 5 2 11 2 5" xfId="17551" xr:uid="{00000000-0005-0000-0000-000091440000}"/>
    <cellStyle name="Currency 5 2 11 3" xfId="17552" xr:uid="{00000000-0005-0000-0000-000092440000}"/>
    <cellStyle name="Currency 5 2 12" xfId="17553" xr:uid="{00000000-0005-0000-0000-000093440000}"/>
    <cellStyle name="Currency 5 2 12 2" xfId="17554" xr:uid="{00000000-0005-0000-0000-000094440000}"/>
    <cellStyle name="Currency 5 2 12 2 2" xfId="17555" xr:uid="{00000000-0005-0000-0000-000095440000}"/>
    <cellStyle name="Currency 5 2 12 2 2 2" xfId="17556" xr:uid="{00000000-0005-0000-0000-000096440000}"/>
    <cellStyle name="Currency 5 2 12 2 3" xfId="17557" xr:uid="{00000000-0005-0000-0000-000097440000}"/>
    <cellStyle name="Currency 5 2 12 2 4" xfId="17558" xr:uid="{00000000-0005-0000-0000-000098440000}"/>
    <cellStyle name="Currency 5 2 12 3" xfId="17559" xr:uid="{00000000-0005-0000-0000-000099440000}"/>
    <cellStyle name="Currency 5 2 12 3 2" xfId="17560" xr:uid="{00000000-0005-0000-0000-00009A440000}"/>
    <cellStyle name="Currency 5 2 12 4" xfId="17561" xr:uid="{00000000-0005-0000-0000-00009B440000}"/>
    <cellStyle name="Currency 5 2 12 5" xfId="17562" xr:uid="{00000000-0005-0000-0000-00009C440000}"/>
    <cellStyle name="Currency 5 2 13" xfId="17563" xr:uid="{00000000-0005-0000-0000-00009D440000}"/>
    <cellStyle name="Currency 5 2 13 2" xfId="17564" xr:uid="{00000000-0005-0000-0000-00009E440000}"/>
    <cellStyle name="Currency 5 2 13 2 2" xfId="17565" xr:uid="{00000000-0005-0000-0000-00009F440000}"/>
    <cellStyle name="Currency 5 2 13 3" xfId="17566" xr:uid="{00000000-0005-0000-0000-0000A0440000}"/>
    <cellStyle name="Currency 5 2 14" xfId="17567" xr:uid="{00000000-0005-0000-0000-0000A1440000}"/>
    <cellStyle name="Currency 5 2 14 2" xfId="17568" xr:uid="{00000000-0005-0000-0000-0000A2440000}"/>
    <cellStyle name="Currency 5 2 14 2 2" xfId="17569" xr:uid="{00000000-0005-0000-0000-0000A3440000}"/>
    <cellStyle name="Currency 5 2 14 3" xfId="17570" xr:uid="{00000000-0005-0000-0000-0000A4440000}"/>
    <cellStyle name="Currency 5 2 15" xfId="17571" xr:uid="{00000000-0005-0000-0000-0000A5440000}"/>
    <cellStyle name="Currency 5 2 15 2" xfId="17572" xr:uid="{00000000-0005-0000-0000-0000A6440000}"/>
    <cellStyle name="Currency 5 2 15 2 2" xfId="17573" xr:uid="{00000000-0005-0000-0000-0000A7440000}"/>
    <cellStyle name="Currency 5 2 15 3" xfId="17574" xr:uid="{00000000-0005-0000-0000-0000A8440000}"/>
    <cellStyle name="Currency 5 2 16" xfId="17575" xr:uid="{00000000-0005-0000-0000-0000A9440000}"/>
    <cellStyle name="Currency 5 2 16 2" xfId="17576" xr:uid="{00000000-0005-0000-0000-0000AA440000}"/>
    <cellStyle name="Currency 5 2 16 2 2" xfId="17577" xr:uid="{00000000-0005-0000-0000-0000AB440000}"/>
    <cellStyle name="Currency 5 2 16 3" xfId="17578" xr:uid="{00000000-0005-0000-0000-0000AC440000}"/>
    <cellStyle name="Currency 5 2 17" xfId="17579" xr:uid="{00000000-0005-0000-0000-0000AD440000}"/>
    <cellStyle name="Currency 5 2 17 2" xfId="17580" xr:uid="{00000000-0005-0000-0000-0000AE440000}"/>
    <cellStyle name="Currency 5 2 17 2 2" xfId="17581" xr:uid="{00000000-0005-0000-0000-0000AF440000}"/>
    <cellStyle name="Currency 5 2 17 3" xfId="17582" xr:uid="{00000000-0005-0000-0000-0000B0440000}"/>
    <cellStyle name="Currency 5 2 18" xfId="17583" xr:uid="{00000000-0005-0000-0000-0000B1440000}"/>
    <cellStyle name="Currency 5 2 18 2" xfId="17584" xr:uid="{00000000-0005-0000-0000-0000B2440000}"/>
    <cellStyle name="Currency 5 2 19" xfId="17585" xr:uid="{00000000-0005-0000-0000-0000B3440000}"/>
    <cellStyle name="Currency 5 2 19 2" xfId="17586" xr:uid="{00000000-0005-0000-0000-0000B4440000}"/>
    <cellStyle name="Currency 5 2 2" xfId="17587" xr:uid="{00000000-0005-0000-0000-0000B5440000}"/>
    <cellStyle name="Currency 5 2 2 10" xfId="17588" xr:uid="{00000000-0005-0000-0000-0000B6440000}"/>
    <cellStyle name="Currency 5 2 2 10 2" xfId="17589" xr:uid="{00000000-0005-0000-0000-0000B7440000}"/>
    <cellStyle name="Currency 5 2 2 10 2 2" xfId="17590" xr:uid="{00000000-0005-0000-0000-0000B8440000}"/>
    <cellStyle name="Currency 5 2 2 10 2 2 2" xfId="17591" xr:uid="{00000000-0005-0000-0000-0000B9440000}"/>
    <cellStyle name="Currency 5 2 2 10 2 2 2 2" xfId="17592" xr:uid="{00000000-0005-0000-0000-0000BA440000}"/>
    <cellStyle name="Currency 5 2 2 10 2 2 3" xfId="17593" xr:uid="{00000000-0005-0000-0000-0000BB440000}"/>
    <cellStyle name="Currency 5 2 2 10 2 2 4" xfId="17594" xr:uid="{00000000-0005-0000-0000-0000BC440000}"/>
    <cellStyle name="Currency 5 2 2 10 2 3" xfId="17595" xr:uid="{00000000-0005-0000-0000-0000BD440000}"/>
    <cellStyle name="Currency 5 2 2 10 2 3 2" xfId="17596" xr:uid="{00000000-0005-0000-0000-0000BE440000}"/>
    <cellStyle name="Currency 5 2 2 10 2 4" xfId="17597" xr:uid="{00000000-0005-0000-0000-0000BF440000}"/>
    <cellStyle name="Currency 5 2 2 10 2 5" xfId="17598" xr:uid="{00000000-0005-0000-0000-0000C0440000}"/>
    <cellStyle name="Currency 5 2 2 10 3" xfId="17599" xr:uid="{00000000-0005-0000-0000-0000C1440000}"/>
    <cellStyle name="Currency 5 2 2 11" xfId="17600" xr:uid="{00000000-0005-0000-0000-0000C2440000}"/>
    <cellStyle name="Currency 5 2 2 11 2" xfId="17601" xr:uid="{00000000-0005-0000-0000-0000C3440000}"/>
    <cellStyle name="Currency 5 2 2 11 2 2" xfId="17602" xr:uid="{00000000-0005-0000-0000-0000C4440000}"/>
    <cellStyle name="Currency 5 2 2 11 2 2 2" xfId="17603" xr:uid="{00000000-0005-0000-0000-0000C5440000}"/>
    <cellStyle name="Currency 5 2 2 11 2 3" xfId="17604" xr:uid="{00000000-0005-0000-0000-0000C6440000}"/>
    <cellStyle name="Currency 5 2 2 11 2 4" xfId="17605" xr:uid="{00000000-0005-0000-0000-0000C7440000}"/>
    <cellStyle name="Currency 5 2 2 11 3" xfId="17606" xr:uid="{00000000-0005-0000-0000-0000C8440000}"/>
    <cellStyle name="Currency 5 2 2 11 3 2" xfId="17607" xr:uid="{00000000-0005-0000-0000-0000C9440000}"/>
    <cellStyle name="Currency 5 2 2 11 4" xfId="17608" xr:uid="{00000000-0005-0000-0000-0000CA440000}"/>
    <cellStyle name="Currency 5 2 2 11 5" xfId="17609" xr:uid="{00000000-0005-0000-0000-0000CB440000}"/>
    <cellStyle name="Currency 5 2 2 12" xfId="17610" xr:uid="{00000000-0005-0000-0000-0000CC440000}"/>
    <cellStyle name="Currency 5 2 2 12 2" xfId="17611" xr:uid="{00000000-0005-0000-0000-0000CD440000}"/>
    <cellStyle name="Currency 5 2 2 12 2 2" xfId="17612" xr:uid="{00000000-0005-0000-0000-0000CE440000}"/>
    <cellStyle name="Currency 5 2 2 12 3" xfId="17613" xr:uid="{00000000-0005-0000-0000-0000CF440000}"/>
    <cellStyle name="Currency 5 2 2 13" xfId="17614" xr:uid="{00000000-0005-0000-0000-0000D0440000}"/>
    <cellStyle name="Currency 5 2 2 13 2" xfId="17615" xr:uid="{00000000-0005-0000-0000-0000D1440000}"/>
    <cellStyle name="Currency 5 2 2 13 2 2" xfId="17616" xr:uid="{00000000-0005-0000-0000-0000D2440000}"/>
    <cellStyle name="Currency 5 2 2 13 3" xfId="17617" xr:uid="{00000000-0005-0000-0000-0000D3440000}"/>
    <cellStyle name="Currency 5 2 2 14" xfId="17618" xr:uid="{00000000-0005-0000-0000-0000D4440000}"/>
    <cellStyle name="Currency 5 2 2 14 2" xfId="17619" xr:uid="{00000000-0005-0000-0000-0000D5440000}"/>
    <cellStyle name="Currency 5 2 2 14 2 2" xfId="17620" xr:uid="{00000000-0005-0000-0000-0000D6440000}"/>
    <cellStyle name="Currency 5 2 2 14 3" xfId="17621" xr:uid="{00000000-0005-0000-0000-0000D7440000}"/>
    <cellStyle name="Currency 5 2 2 15" xfId="17622" xr:uid="{00000000-0005-0000-0000-0000D8440000}"/>
    <cellStyle name="Currency 5 2 2 15 2" xfId="17623" xr:uid="{00000000-0005-0000-0000-0000D9440000}"/>
    <cellStyle name="Currency 5 2 2 15 2 2" xfId="17624" xr:uid="{00000000-0005-0000-0000-0000DA440000}"/>
    <cellStyle name="Currency 5 2 2 15 3" xfId="17625" xr:uid="{00000000-0005-0000-0000-0000DB440000}"/>
    <cellStyle name="Currency 5 2 2 16" xfId="17626" xr:uid="{00000000-0005-0000-0000-0000DC440000}"/>
    <cellStyle name="Currency 5 2 2 16 2" xfId="17627" xr:uid="{00000000-0005-0000-0000-0000DD440000}"/>
    <cellStyle name="Currency 5 2 2 16 2 2" xfId="17628" xr:uid="{00000000-0005-0000-0000-0000DE440000}"/>
    <cellStyle name="Currency 5 2 2 16 3" xfId="17629" xr:uid="{00000000-0005-0000-0000-0000DF440000}"/>
    <cellStyle name="Currency 5 2 2 17" xfId="17630" xr:uid="{00000000-0005-0000-0000-0000E0440000}"/>
    <cellStyle name="Currency 5 2 2 17 2" xfId="17631" xr:uid="{00000000-0005-0000-0000-0000E1440000}"/>
    <cellStyle name="Currency 5 2 2 18" xfId="17632" xr:uid="{00000000-0005-0000-0000-0000E2440000}"/>
    <cellStyle name="Currency 5 2 2 18 2" xfId="17633" xr:uid="{00000000-0005-0000-0000-0000E3440000}"/>
    <cellStyle name="Currency 5 2 2 19" xfId="17634" xr:uid="{00000000-0005-0000-0000-0000E4440000}"/>
    <cellStyle name="Currency 5 2 2 2" xfId="17635" xr:uid="{00000000-0005-0000-0000-0000E5440000}"/>
    <cellStyle name="Currency 5 2 2 2 2" xfId="17636" xr:uid="{00000000-0005-0000-0000-0000E6440000}"/>
    <cellStyle name="Currency 5 2 2 2 3" xfId="17637" xr:uid="{00000000-0005-0000-0000-0000E7440000}"/>
    <cellStyle name="Currency 5 2 2 3" xfId="17638" xr:uid="{00000000-0005-0000-0000-0000E8440000}"/>
    <cellStyle name="Currency 5 2 2 4" xfId="17639" xr:uid="{00000000-0005-0000-0000-0000E9440000}"/>
    <cellStyle name="Currency 5 2 2 5" xfId="17640" xr:uid="{00000000-0005-0000-0000-0000EA440000}"/>
    <cellStyle name="Currency 5 2 2 6" xfId="17641" xr:uid="{00000000-0005-0000-0000-0000EB440000}"/>
    <cellStyle name="Currency 5 2 2 7" xfId="17642" xr:uid="{00000000-0005-0000-0000-0000EC440000}"/>
    <cellStyle name="Currency 5 2 2 8" xfId="17643" xr:uid="{00000000-0005-0000-0000-0000ED440000}"/>
    <cellStyle name="Currency 5 2 2 9" xfId="17644" xr:uid="{00000000-0005-0000-0000-0000EE440000}"/>
    <cellStyle name="Currency 5 2 20" xfId="17645" xr:uid="{00000000-0005-0000-0000-0000EF440000}"/>
    <cellStyle name="Currency 5 2 3" xfId="17646" xr:uid="{00000000-0005-0000-0000-0000F0440000}"/>
    <cellStyle name="Currency 5 2 3 2" xfId="17647" xr:uid="{00000000-0005-0000-0000-0000F1440000}"/>
    <cellStyle name="Currency 5 2 3 3" xfId="17648" xr:uid="{00000000-0005-0000-0000-0000F2440000}"/>
    <cellStyle name="Currency 5 2 4" xfId="17649" xr:uid="{00000000-0005-0000-0000-0000F3440000}"/>
    <cellStyle name="Currency 5 2 5" xfId="17650" xr:uid="{00000000-0005-0000-0000-0000F4440000}"/>
    <cellStyle name="Currency 5 2 6" xfId="17651" xr:uid="{00000000-0005-0000-0000-0000F5440000}"/>
    <cellStyle name="Currency 5 2 7" xfId="17652" xr:uid="{00000000-0005-0000-0000-0000F6440000}"/>
    <cellStyle name="Currency 5 2 8" xfId="17653" xr:uid="{00000000-0005-0000-0000-0000F7440000}"/>
    <cellStyle name="Currency 5 2 9" xfId="17654" xr:uid="{00000000-0005-0000-0000-0000F8440000}"/>
    <cellStyle name="Currency 5 20" xfId="17655" xr:uid="{00000000-0005-0000-0000-0000F9440000}"/>
    <cellStyle name="Currency 5 20 2" xfId="17656" xr:uid="{00000000-0005-0000-0000-0000FA440000}"/>
    <cellStyle name="Currency 5 21" xfId="17657" xr:uid="{00000000-0005-0000-0000-0000FB440000}"/>
    <cellStyle name="Currency 5 21 2" xfId="17658" xr:uid="{00000000-0005-0000-0000-0000FC440000}"/>
    <cellStyle name="Currency 5 22" xfId="17659" xr:uid="{00000000-0005-0000-0000-0000FD440000}"/>
    <cellStyle name="Currency 5 3" xfId="17660" xr:uid="{00000000-0005-0000-0000-0000FE440000}"/>
    <cellStyle name="Currency 5 3 10" xfId="17661" xr:uid="{00000000-0005-0000-0000-0000FF440000}"/>
    <cellStyle name="Currency 5 3 10 2" xfId="17662" xr:uid="{00000000-0005-0000-0000-000000450000}"/>
    <cellStyle name="Currency 5 3 10 2 2" xfId="17663" xr:uid="{00000000-0005-0000-0000-000001450000}"/>
    <cellStyle name="Currency 5 3 10 2 2 2" xfId="17664" xr:uid="{00000000-0005-0000-0000-000002450000}"/>
    <cellStyle name="Currency 5 3 10 2 2 2 2" xfId="17665" xr:uid="{00000000-0005-0000-0000-000003450000}"/>
    <cellStyle name="Currency 5 3 10 2 2 3" xfId="17666" xr:uid="{00000000-0005-0000-0000-000004450000}"/>
    <cellStyle name="Currency 5 3 10 2 2 4" xfId="17667" xr:uid="{00000000-0005-0000-0000-000005450000}"/>
    <cellStyle name="Currency 5 3 10 2 3" xfId="17668" xr:uid="{00000000-0005-0000-0000-000006450000}"/>
    <cellStyle name="Currency 5 3 10 2 3 2" xfId="17669" xr:uid="{00000000-0005-0000-0000-000007450000}"/>
    <cellStyle name="Currency 5 3 10 2 4" xfId="17670" xr:uid="{00000000-0005-0000-0000-000008450000}"/>
    <cellStyle name="Currency 5 3 10 2 5" xfId="17671" xr:uid="{00000000-0005-0000-0000-000009450000}"/>
    <cellStyle name="Currency 5 3 10 3" xfId="17672" xr:uid="{00000000-0005-0000-0000-00000A450000}"/>
    <cellStyle name="Currency 5 3 11" xfId="17673" xr:uid="{00000000-0005-0000-0000-00000B450000}"/>
    <cellStyle name="Currency 5 3 11 2" xfId="17674" xr:uid="{00000000-0005-0000-0000-00000C450000}"/>
    <cellStyle name="Currency 5 3 11 2 2" xfId="17675" xr:uid="{00000000-0005-0000-0000-00000D450000}"/>
    <cellStyle name="Currency 5 3 11 2 2 2" xfId="17676" xr:uid="{00000000-0005-0000-0000-00000E450000}"/>
    <cellStyle name="Currency 5 3 11 2 3" xfId="17677" xr:uid="{00000000-0005-0000-0000-00000F450000}"/>
    <cellStyle name="Currency 5 3 11 2 4" xfId="17678" xr:uid="{00000000-0005-0000-0000-000010450000}"/>
    <cellStyle name="Currency 5 3 11 3" xfId="17679" xr:uid="{00000000-0005-0000-0000-000011450000}"/>
    <cellStyle name="Currency 5 3 11 3 2" xfId="17680" xr:uid="{00000000-0005-0000-0000-000012450000}"/>
    <cellStyle name="Currency 5 3 11 4" xfId="17681" xr:uid="{00000000-0005-0000-0000-000013450000}"/>
    <cellStyle name="Currency 5 3 11 5" xfId="17682" xr:uid="{00000000-0005-0000-0000-000014450000}"/>
    <cellStyle name="Currency 5 3 12" xfId="17683" xr:uid="{00000000-0005-0000-0000-000015450000}"/>
    <cellStyle name="Currency 5 3 12 2" xfId="17684" xr:uid="{00000000-0005-0000-0000-000016450000}"/>
    <cellStyle name="Currency 5 3 12 2 2" xfId="17685" xr:uid="{00000000-0005-0000-0000-000017450000}"/>
    <cellStyle name="Currency 5 3 12 3" xfId="17686" xr:uid="{00000000-0005-0000-0000-000018450000}"/>
    <cellStyle name="Currency 5 3 13" xfId="17687" xr:uid="{00000000-0005-0000-0000-000019450000}"/>
    <cellStyle name="Currency 5 3 13 2" xfId="17688" xr:uid="{00000000-0005-0000-0000-00001A450000}"/>
    <cellStyle name="Currency 5 3 13 2 2" xfId="17689" xr:uid="{00000000-0005-0000-0000-00001B450000}"/>
    <cellStyle name="Currency 5 3 13 3" xfId="17690" xr:uid="{00000000-0005-0000-0000-00001C450000}"/>
    <cellStyle name="Currency 5 3 14" xfId="17691" xr:uid="{00000000-0005-0000-0000-00001D450000}"/>
    <cellStyle name="Currency 5 3 14 2" xfId="17692" xr:uid="{00000000-0005-0000-0000-00001E450000}"/>
    <cellStyle name="Currency 5 3 14 2 2" xfId="17693" xr:uid="{00000000-0005-0000-0000-00001F450000}"/>
    <cellStyle name="Currency 5 3 14 3" xfId="17694" xr:uid="{00000000-0005-0000-0000-000020450000}"/>
    <cellStyle name="Currency 5 3 15" xfId="17695" xr:uid="{00000000-0005-0000-0000-000021450000}"/>
    <cellStyle name="Currency 5 3 15 2" xfId="17696" xr:uid="{00000000-0005-0000-0000-000022450000}"/>
    <cellStyle name="Currency 5 3 15 2 2" xfId="17697" xr:uid="{00000000-0005-0000-0000-000023450000}"/>
    <cellStyle name="Currency 5 3 15 3" xfId="17698" xr:uid="{00000000-0005-0000-0000-000024450000}"/>
    <cellStyle name="Currency 5 3 16" xfId="17699" xr:uid="{00000000-0005-0000-0000-000025450000}"/>
    <cellStyle name="Currency 5 3 16 2" xfId="17700" xr:uid="{00000000-0005-0000-0000-000026450000}"/>
    <cellStyle name="Currency 5 3 16 2 2" xfId="17701" xr:uid="{00000000-0005-0000-0000-000027450000}"/>
    <cellStyle name="Currency 5 3 16 3" xfId="17702" xr:uid="{00000000-0005-0000-0000-000028450000}"/>
    <cellStyle name="Currency 5 3 17" xfId="17703" xr:uid="{00000000-0005-0000-0000-000029450000}"/>
    <cellStyle name="Currency 5 3 17 2" xfId="17704" xr:uid="{00000000-0005-0000-0000-00002A450000}"/>
    <cellStyle name="Currency 5 3 18" xfId="17705" xr:uid="{00000000-0005-0000-0000-00002B450000}"/>
    <cellStyle name="Currency 5 3 18 2" xfId="17706" xr:uid="{00000000-0005-0000-0000-00002C450000}"/>
    <cellStyle name="Currency 5 3 19" xfId="17707" xr:uid="{00000000-0005-0000-0000-00002D450000}"/>
    <cellStyle name="Currency 5 3 2" xfId="17708" xr:uid="{00000000-0005-0000-0000-00002E450000}"/>
    <cellStyle name="Currency 5 3 2 2" xfId="17709" xr:uid="{00000000-0005-0000-0000-00002F450000}"/>
    <cellStyle name="Currency 5 3 2 3" xfId="17710" xr:uid="{00000000-0005-0000-0000-000030450000}"/>
    <cellStyle name="Currency 5 3 20" xfId="17711" xr:uid="{00000000-0005-0000-0000-000031450000}"/>
    <cellStyle name="Currency 5 3 21" xfId="17712" xr:uid="{00000000-0005-0000-0000-000032450000}"/>
    <cellStyle name="Currency 5 3 22" xfId="17713" xr:uid="{00000000-0005-0000-0000-000033450000}"/>
    <cellStyle name="Currency 5 3 3" xfId="17714" xr:uid="{00000000-0005-0000-0000-000034450000}"/>
    <cellStyle name="Currency 5 3 4" xfId="17715" xr:uid="{00000000-0005-0000-0000-000035450000}"/>
    <cellStyle name="Currency 5 3 5" xfId="17716" xr:uid="{00000000-0005-0000-0000-000036450000}"/>
    <cellStyle name="Currency 5 3 6" xfId="17717" xr:uid="{00000000-0005-0000-0000-000037450000}"/>
    <cellStyle name="Currency 5 3 7" xfId="17718" xr:uid="{00000000-0005-0000-0000-000038450000}"/>
    <cellStyle name="Currency 5 3 8" xfId="17719" xr:uid="{00000000-0005-0000-0000-000039450000}"/>
    <cellStyle name="Currency 5 3 9" xfId="17720" xr:uid="{00000000-0005-0000-0000-00003A450000}"/>
    <cellStyle name="Currency 5 4" xfId="17721" xr:uid="{00000000-0005-0000-0000-00003B450000}"/>
    <cellStyle name="Currency 5 4 10" xfId="17722" xr:uid="{00000000-0005-0000-0000-00003C450000}"/>
    <cellStyle name="Currency 5 4 10 2" xfId="17723" xr:uid="{00000000-0005-0000-0000-00003D450000}"/>
    <cellStyle name="Currency 5 4 10 2 2" xfId="17724" xr:uid="{00000000-0005-0000-0000-00003E450000}"/>
    <cellStyle name="Currency 5 4 10 2 2 2" xfId="17725" xr:uid="{00000000-0005-0000-0000-00003F450000}"/>
    <cellStyle name="Currency 5 4 10 2 2 2 2" xfId="17726" xr:uid="{00000000-0005-0000-0000-000040450000}"/>
    <cellStyle name="Currency 5 4 10 2 2 3" xfId="17727" xr:uid="{00000000-0005-0000-0000-000041450000}"/>
    <cellStyle name="Currency 5 4 10 2 2 4" xfId="17728" xr:uid="{00000000-0005-0000-0000-000042450000}"/>
    <cellStyle name="Currency 5 4 10 2 3" xfId="17729" xr:uid="{00000000-0005-0000-0000-000043450000}"/>
    <cellStyle name="Currency 5 4 10 2 3 2" xfId="17730" xr:uid="{00000000-0005-0000-0000-000044450000}"/>
    <cellStyle name="Currency 5 4 10 2 4" xfId="17731" xr:uid="{00000000-0005-0000-0000-000045450000}"/>
    <cellStyle name="Currency 5 4 10 2 5" xfId="17732" xr:uid="{00000000-0005-0000-0000-000046450000}"/>
    <cellStyle name="Currency 5 4 10 3" xfId="17733" xr:uid="{00000000-0005-0000-0000-000047450000}"/>
    <cellStyle name="Currency 5 4 11" xfId="17734" xr:uid="{00000000-0005-0000-0000-000048450000}"/>
    <cellStyle name="Currency 5 4 11 2" xfId="17735" xr:uid="{00000000-0005-0000-0000-000049450000}"/>
    <cellStyle name="Currency 5 4 11 2 2" xfId="17736" xr:uid="{00000000-0005-0000-0000-00004A450000}"/>
    <cellStyle name="Currency 5 4 11 2 2 2" xfId="17737" xr:uid="{00000000-0005-0000-0000-00004B450000}"/>
    <cellStyle name="Currency 5 4 11 2 3" xfId="17738" xr:uid="{00000000-0005-0000-0000-00004C450000}"/>
    <cellStyle name="Currency 5 4 11 2 4" xfId="17739" xr:uid="{00000000-0005-0000-0000-00004D450000}"/>
    <cellStyle name="Currency 5 4 11 3" xfId="17740" xr:uid="{00000000-0005-0000-0000-00004E450000}"/>
    <cellStyle name="Currency 5 4 11 3 2" xfId="17741" xr:uid="{00000000-0005-0000-0000-00004F450000}"/>
    <cellStyle name="Currency 5 4 11 4" xfId="17742" xr:uid="{00000000-0005-0000-0000-000050450000}"/>
    <cellStyle name="Currency 5 4 11 5" xfId="17743" xr:uid="{00000000-0005-0000-0000-000051450000}"/>
    <cellStyle name="Currency 5 4 12" xfId="17744" xr:uid="{00000000-0005-0000-0000-000052450000}"/>
    <cellStyle name="Currency 5 4 12 2" xfId="17745" xr:uid="{00000000-0005-0000-0000-000053450000}"/>
    <cellStyle name="Currency 5 4 12 2 2" xfId="17746" xr:uid="{00000000-0005-0000-0000-000054450000}"/>
    <cellStyle name="Currency 5 4 12 3" xfId="17747" xr:uid="{00000000-0005-0000-0000-000055450000}"/>
    <cellStyle name="Currency 5 4 13" xfId="17748" xr:uid="{00000000-0005-0000-0000-000056450000}"/>
    <cellStyle name="Currency 5 4 13 2" xfId="17749" xr:uid="{00000000-0005-0000-0000-000057450000}"/>
    <cellStyle name="Currency 5 4 13 2 2" xfId="17750" xr:uid="{00000000-0005-0000-0000-000058450000}"/>
    <cellStyle name="Currency 5 4 13 3" xfId="17751" xr:uid="{00000000-0005-0000-0000-000059450000}"/>
    <cellStyle name="Currency 5 4 14" xfId="17752" xr:uid="{00000000-0005-0000-0000-00005A450000}"/>
    <cellStyle name="Currency 5 4 14 2" xfId="17753" xr:uid="{00000000-0005-0000-0000-00005B450000}"/>
    <cellStyle name="Currency 5 4 14 2 2" xfId="17754" xr:uid="{00000000-0005-0000-0000-00005C450000}"/>
    <cellStyle name="Currency 5 4 14 3" xfId="17755" xr:uid="{00000000-0005-0000-0000-00005D450000}"/>
    <cellStyle name="Currency 5 4 15" xfId="17756" xr:uid="{00000000-0005-0000-0000-00005E450000}"/>
    <cellStyle name="Currency 5 4 15 2" xfId="17757" xr:uid="{00000000-0005-0000-0000-00005F450000}"/>
    <cellStyle name="Currency 5 4 15 2 2" xfId="17758" xr:uid="{00000000-0005-0000-0000-000060450000}"/>
    <cellStyle name="Currency 5 4 15 3" xfId="17759" xr:uid="{00000000-0005-0000-0000-000061450000}"/>
    <cellStyle name="Currency 5 4 16" xfId="17760" xr:uid="{00000000-0005-0000-0000-000062450000}"/>
    <cellStyle name="Currency 5 4 16 2" xfId="17761" xr:uid="{00000000-0005-0000-0000-000063450000}"/>
    <cellStyle name="Currency 5 4 16 2 2" xfId="17762" xr:uid="{00000000-0005-0000-0000-000064450000}"/>
    <cellStyle name="Currency 5 4 16 3" xfId="17763" xr:uid="{00000000-0005-0000-0000-000065450000}"/>
    <cellStyle name="Currency 5 4 17" xfId="17764" xr:uid="{00000000-0005-0000-0000-000066450000}"/>
    <cellStyle name="Currency 5 4 17 2" xfId="17765" xr:uid="{00000000-0005-0000-0000-000067450000}"/>
    <cellStyle name="Currency 5 4 18" xfId="17766" xr:uid="{00000000-0005-0000-0000-000068450000}"/>
    <cellStyle name="Currency 5 4 18 2" xfId="17767" xr:uid="{00000000-0005-0000-0000-000069450000}"/>
    <cellStyle name="Currency 5 4 19" xfId="17768" xr:uid="{00000000-0005-0000-0000-00006A450000}"/>
    <cellStyle name="Currency 5 4 2" xfId="17769" xr:uid="{00000000-0005-0000-0000-00006B450000}"/>
    <cellStyle name="Currency 5 4 2 2" xfId="17770" xr:uid="{00000000-0005-0000-0000-00006C450000}"/>
    <cellStyle name="Currency 5 4 2 3" xfId="17771" xr:uid="{00000000-0005-0000-0000-00006D450000}"/>
    <cellStyle name="Currency 5 4 3" xfId="17772" xr:uid="{00000000-0005-0000-0000-00006E450000}"/>
    <cellStyle name="Currency 5 4 4" xfId="17773" xr:uid="{00000000-0005-0000-0000-00006F450000}"/>
    <cellStyle name="Currency 5 4 5" xfId="17774" xr:uid="{00000000-0005-0000-0000-000070450000}"/>
    <cellStyle name="Currency 5 4 6" xfId="17775" xr:uid="{00000000-0005-0000-0000-000071450000}"/>
    <cellStyle name="Currency 5 4 7" xfId="17776" xr:uid="{00000000-0005-0000-0000-000072450000}"/>
    <cellStyle name="Currency 5 4 8" xfId="17777" xr:uid="{00000000-0005-0000-0000-000073450000}"/>
    <cellStyle name="Currency 5 4 9" xfId="17778" xr:uid="{00000000-0005-0000-0000-000074450000}"/>
    <cellStyle name="Currency 5 5" xfId="17779" xr:uid="{00000000-0005-0000-0000-000075450000}"/>
    <cellStyle name="Currency 5 5 2" xfId="17780" xr:uid="{00000000-0005-0000-0000-000076450000}"/>
    <cellStyle name="Currency 5 5 3" xfId="17781" xr:uid="{00000000-0005-0000-0000-000077450000}"/>
    <cellStyle name="Currency 5 6" xfId="17782" xr:uid="{00000000-0005-0000-0000-000078450000}"/>
    <cellStyle name="Currency 5 7" xfId="17783" xr:uid="{00000000-0005-0000-0000-000079450000}"/>
    <cellStyle name="Currency 5 8" xfId="17784" xr:uid="{00000000-0005-0000-0000-00007A450000}"/>
    <cellStyle name="Currency 5 9" xfId="17785" xr:uid="{00000000-0005-0000-0000-00007B450000}"/>
    <cellStyle name="Currency 6" xfId="17786" xr:uid="{00000000-0005-0000-0000-00007C450000}"/>
    <cellStyle name="Currency 6 2" xfId="17787" xr:uid="{00000000-0005-0000-0000-00007D450000}"/>
    <cellStyle name="Currency 6 3" xfId="17788" xr:uid="{00000000-0005-0000-0000-00007E450000}"/>
    <cellStyle name="Currency 6 3 2" xfId="17789" xr:uid="{00000000-0005-0000-0000-00007F450000}"/>
    <cellStyle name="Currency 6 4" xfId="17790" xr:uid="{00000000-0005-0000-0000-000080450000}"/>
    <cellStyle name="Currency 6 5" xfId="17791" xr:uid="{00000000-0005-0000-0000-000081450000}"/>
    <cellStyle name="Currency 7" xfId="17792" xr:uid="{00000000-0005-0000-0000-000082450000}"/>
    <cellStyle name="Currency 7 10" xfId="17793" xr:uid="{00000000-0005-0000-0000-000083450000}"/>
    <cellStyle name="Currency 7 11" xfId="17794" xr:uid="{00000000-0005-0000-0000-000084450000}"/>
    <cellStyle name="Currency 7 12" xfId="17795" xr:uid="{00000000-0005-0000-0000-000085450000}"/>
    <cellStyle name="Currency 7 12 2" xfId="17796" xr:uid="{00000000-0005-0000-0000-000086450000}"/>
    <cellStyle name="Currency 7 12 2 2" xfId="17797" xr:uid="{00000000-0005-0000-0000-000087450000}"/>
    <cellStyle name="Currency 7 12 2 2 2" xfId="17798" xr:uid="{00000000-0005-0000-0000-000088450000}"/>
    <cellStyle name="Currency 7 12 2 2 2 2" xfId="17799" xr:uid="{00000000-0005-0000-0000-000089450000}"/>
    <cellStyle name="Currency 7 12 2 2 3" xfId="17800" xr:uid="{00000000-0005-0000-0000-00008A450000}"/>
    <cellStyle name="Currency 7 12 2 2 4" xfId="17801" xr:uid="{00000000-0005-0000-0000-00008B450000}"/>
    <cellStyle name="Currency 7 12 2 3" xfId="17802" xr:uid="{00000000-0005-0000-0000-00008C450000}"/>
    <cellStyle name="Currency 7 12 2 3 2" xfId="17803" xr:uid="{00000000-0005-0000-0000-00008D450000}"/>
    <cellStyle name="Currency 7 12 2 4" xfId="17804" xr:uid="{00000000-0005-0000-0000-00008E450000}"/>
    <cellStyle name="Currency 7 12 2 5" xfId="17805" xr:uid="{00000000-0005-0000-0000-00008F450000}"/>
    <cellStyle name="Currency 7 12 3" xfId="17806" xr:uid="{00000000-0005-0000-0000-000090450000}"/>
    <cellStyle name="Currency 7 13" xfId="17807" xr:uid="{00000000-0005-0000-0000-000091450000}"/>
    <cellStyle name="Currency 7 13 2" xfId="17808" xr:uid="{00000000-0005-0000-0000-000092450000}"/>
    <cellStyle name="Currency 7 13 2 2" xfId="17809" xr:uid="{00000000-0005-0000-0000-000093450000}"/>
    <cellStyle name="Currency 7 13 2 2 2" xfId="17810" xr:uid="{00000000-0005-0000-0000-000094450000}"/>
    <cellStyle name="Currency 7 13 2 3" xfId="17811" xr:uid="{00000000-0005-0000-0000-000095450000}"/>
    <cellStyle name="Currency 7 13 2 4" xfId="17812" xr:uid="{00000000-0005-0000-0000-000096450000}"/>
    <cellStyle name="Currency 7 13 3" xfId="17813" xr:uid="{00000000-0005-0000-0000-000097450000}"/>
    <cellStyle name="Currency 7 13 3 2" xfId="17814" xr:uid="{00000000-0005-0000-0000-000098450000}"/>
    <cellStyle name="Currency 7 13 4" xfId="17815" xr:uid="{00000000-0005-0000-0000-000099450000}"/>
    <cellStyle name="Currency 7 13 5" xfId="17816" xr:uid="{00000000-0005-0000-0000-00009A450000}"/>
    <cellStyle name="Currency 7 14" xfId="17817" xr:uid="{00000000-0005-0000-0000-00009B450000}"/>
    <cellStyle name="Currency 7 14 2" xfId="17818" xr:uid="{00000000-0005-0000-0000-00009C450000}"/>
    <cellStyle name="Currency 7 14 2 2" xfId="17819" xr:uid="{00000000-0005-0000-0000-00009D450000}"/>
    <cellStyle name="Currency 7 14 3" xfId="17820" xr:uid="{00000000-0005-0000-0000-00009E450000}"/>
    <cellStyle name="Currency 7 15" xfId="17821" xr:uid="{00000000-0005-0000-0000-00009F450000}"/>
    <cellStyle name="Currency 7 15 2" xfId="17822" xr:uid="{00000000-0005-0000-0000-0000A0450000}"/>
    <cellStyle name="Currency 7 15 2 2" xfId="17823" xr:uid="{00000000-0005-0000-0000-0000A1450000}"/>
    <cellStyle name="Currency 7 15 3" xfId="17824" xr:uid="{00000000-0005-0000-0000-0000A2450000}"/>
    <cellStyle name="Currency 7 16" xfId="17825" xr:uid="{00000000-0005-0000-0000-0000A3450000}"/>
    <cellStyle name="Currency 7 16 2" xfId="17826" xr:uid="{00000000-0005-0000-0000-0000A4450000}"/>
    <cellStyle name="Currency 7 16 2 2" xfId="17827" xr:uid="{00000000-0005-0000-0000-0000A5450000}"/>
    <cellStyle name="Currency 7 16 3" xfId="17828" xr:uid="{00000000-0005-0000-0000-0000A6450000}"/>
    <cellStyle name="Currency 7 17" xfId="17829" xr:uid="{00000000-0005-0000-0000-0000A7450000}"/>
    <cellStyle name="Currency 7 17 2" xfId="17830" xr:uid="{00000000-0005-0000-0000-0000A8450000}"/>
    <cellStyle name="Currency 7 17 2 2" xfId="17831" xr:uid="{00000000-0005-0000-0000-0000A9450000}"/>
    <cellStyle name="Currency 7 17 3" xfId="17832" xr:uid="{00000000-0005-0000-0000-0000AA450000}"/>
    <cellStyle name="Currency 7 18" xfId="17833" xr:uid="{00000000-0005-0000-0000-0000AB450000}"/>
    <cellStyle name="Currency 7 18 2" xfId="17834" xr:uid="{00000000-0005-0000-0000-0000AC450000}"/>
    <cellStyle name="Currency 7 18 2 2" xfId="17835" xr:uid="{00000000-0005-0000-0000-0000AD450000}"/>
    <cellStyle name="Currency 7 18 3" xfId="17836" xr:uid="{00000000-0005-0000-0000-0000AE450000}"/>
    <cellStyle name="Currency 7 19" xfId="17837" xr:uid="{00000000-0005-0000-0000-0000AF450000}"/>
    <cellStyle name="Currency 7 19 2" xfId="17838" xr:uid="{00000000-0005-0000-0000-0000B0450000}"/>
    <cellStyle name="Currency 7 2" xfId="17839" xr:uid="{00000000-0005-0000-0000-0000B1450000}"/>
    <cellStyle name="Currency 7 20" xfId="17840" xr:uid="{00000000-0005-0000-0000-0000B2450000}"/>
    <cellStyle name="Currency 7 20 2" xfId="17841" xr:uid="{00000000-0005-0000-0000-0000B3450000}"/>
    <cellStyle name="Currency 7 21" xfId="17842" xr:uid="{00000000-0005-0000-0000-0000B4450000}"/>
    <cellStyle name="Currency 7 3" xfId="17843" xr:uid="{00000000-0005-0000-0000-0000B5450000}"/>
    <cellStyle name="Currency 7 3 10" xfId="17844" xr:uid="{00000000-0005-0000-0000-0000B6450000}"/>
    <cellStyle name="Currency 7 3 10 2" xfId="17845" xr:uid="{00000000-0005-0000-0000-0000B7450000}"/>
    <cellStyle name="Currency 7 3 10 2 2" xfId="17846" xr:uid="{00000000-0005-0000-0000-0000B8450000}"/>
    <cellStyle name="Currency 7 3 10 2 2 2" xfId="17847" xr:uid="{00000000-0005-0000-0000-0000B9450000}"/>
    <cellStyle name="Currency 7 3 10 2 2 2 2" xfId="17848" xr:uid="{00000000-0005-0000-0000-0000BA450000}"/>
    <cellStyle name="Currency 7 3 10 2 2 3" xfId="17849" xr:uid="{00000000-0005-0000-0000-0000BB450000}"/>
    <cellStyle name="Currency 7 3 10 2 2 4" xfId="17850" xr:uid="{00000000-0005-0000-0000-0000BC450000}"/>
    <cellStyle name="Currency 7 3 10 2 3" xfId="17851" xr:uid="{00000000-0005-0000-0000-0000BD450000}"/>
    <cellStyle name="Currency 7 3 10 2 3 2" xfId="17852" xr:uid="{00000000-0005-0000-0000-0000BE450000}"/>
    <cellStyle name="Currency 7 3 10 2 4" xfId="17853" xr:uid="{00000000-0005-0000-0000-0000BF450000}"/>
    <cellStyle name="Currency 7 3 10 2 5" xfId="17854" xr:uid="{00000000-0005-0000-0000-0000C0450000}"/>
    <cellStyle name="Currency 7 3 10 3" xfId="17855" xr:uid="{00000000-0005-0000-0000-0000C1450000}"/>
    <cellStyle name="Currency 7 3 11" xfId="17856" xr:uid="{00000000-0005-0000-0000-0000C2450000}"/>
    <cellStyle name="Currency 7 3 11 2" xfId="17857" xr:uid="{00000000-0005-0000-0000-0000C3450000}"/>
    <cellStyle name="Currency 7 3 11 2 2" xfId="17858" xr:uid="{00000000-0005-0000-0000-0000C4450000}"/>
    <cellStyle name="Currency 7 3 11 2 2 2" xfId="17859" xr:uid="{00000000-0005-0000-0000-0000C5450000}"/>
    <cellStyle name="Currency 7 3 11 2 3" xfId="17860" xr:uid="{00000000-0005-0000-0000-0000C6450000}"/>
    <cellStyle name="Currency 7 3 11 2 4" xfId="17861" xr:uid="{00000000-0005-0000-0000-0000C7450000}"/>
    <cellStyle name="Currency 7 3 11 3" xfId="17862" xr:uid="{00000000-0005-0000-0000-0000C8450000}"/>
    <cellStyle name="Currency 7 3 11 3 2" xfId="17863" xr:uid="{00000000-0005-0000-0000-0000C9450000}"/>
    <cellStyle name="Currency 7 3 11 4" xfId="17864" xr:uid="{00000000-0005-0000-0000-0000CA450000}"/>
    <cellStyle name="Currency 7 3 11 5" xfId="17865" xr:uid="{00000000-0005-0000-0000-0000CB450000}"/>
    <cellStyle name="Currency 7 3 12" xfId="17866" xr:uid="{00000000-0005-0000-0000-0000CC450000}"/>
    <cellStyle name="Currency 7 3 12 2" xfId="17867" xr:uid="{00000000-0005-0000-0000-0000CD450000}"/>
    <cellStyle name="Currency 7 3 12 2 2" xfId="17868" xr:uid="{00000000-0005-0000-0000-0000CE450000}"/>
    <cellStyle name="Currency 7 3 12 3" xfId="17869" xr:uid="{00000000-0005-0000-0000-0000CF450000}"/>
    <cellStyle name="Currency 7 3 13" xfId="17870" xr:uid="{00000000-0005-0000-0000-0000D0450000}"/>
    <cellStyle name="Currency 7 3 13 2" xfId="17871" xr:uid="{00000000-0005-0000-0000-0000D1450000}"/>
    <cellStyle name="Currency 7 3 13 2 2" xfId="17872" xr:uid="{00000000-0005-0000-0000-0000D2450000}"/>
    <cellStyle name="Currency 7 3 13 3" xfId="17873" xr:uid="{00000000-0005-0000-0000-0000D3450000}"/>
    <cellStyle name="Currency 7 3 14" xfId="17874" xr:uid="{00000000-0005-0000-0000-0000D4450000}"/>
    <cellStyle name="Currency 7 3 14 2" xfId="17875" xr:uid="{00000000-0005-0000-0000-0000D5450000}"/>
    <cellStyle name="Currency 7 3 14 2 2" xfId="17876" xr:uid="{00000000-0005-0000-0000-0000D6450000}"/>
    <cellStyle name="Currency 7 3 14 3" xfId="17877" xr:uid="{00000000-0005-0000-0000-0000D7450000}"/>
    <cellStyle name="Currency 7 3 15" xfId="17878" xr:uid="{00000000-0005-0000-0000-0000D8450000}"/>
    <cellStyle name="Currency 7 3 15 2" xfId="17879" xr:uid="{00000000-0005-0000-0000-0000D9450000}"/>
    <cellStyle name="Currency 7 3 15 2 2" xfId="17880" xr:uid="{00000000-0005-0000-0000-0000DA450000}"/>
    <cellStyle name="Currency 7 3 15 3" xfId="17881" xr:uid="{00000000-0005-0000-0000-0000DB450000}"/>
    <cellStyle name="Currency 7 3 16" xfId="17882" xr:uid="{00000000-0005-0000-0000-0000DC450000}"/>
    <cellStyle name="Currency 7 3 16 2" xfId="17883" xr:uid="{00000000-0005-0000-0000-0000DD450000}"/>
    <cellStyle name="Currency 7 3 16 2 2" xfId="17884" xr:uid="{00000000-0005-0000-0000-0000DE450000}"/>
    <cellStyle name="Currency 7 3 16 3" xfId="17885" xr:uid="{00000000-0005-0000-0000-0000DF450000}"/>
    <cellStyle name="Currency 7 3 17" xfId="17886" xr:uid="{00000000-0005-0000-0000-0000E0450000}"/>
    <cellStyle name="Currency 7 3 17 2" xfId="17887" xr:uid="{00000000-0005-0000-0000-0000E1450000}"/>
    <cellStyle name="Currency 7 3 18" xfId="17888" xr:uid="{00000000-0005-0000-0000-0000E2450000}"/>
    <cellStyle name="Currency 7 3 18 2" xfId="17889" xr:uid="{00000000-0005-0000-0000-0000E3450000}"/>
    <cellStyle name="Currency 7 3 19" xfId="17890" xr:uid="{00000000-0005-0000-0000-0000E4450000}"/>
    <cellStyle name="Currency 7 3 2" xfId="17891" xr:uid="{00000000-0005-0000-0000-0000E5450000}"/>
    <cellStyle name="Currency 7 3 2 2" xfId="17892" xr:uid="{00000000-0005-0000-0000-0000E6450000}"/>
    <cellStyle name="Currency 7 3 2 3" xfId="17893" xr:uid="{00000000-0005-0000-0000-0000E7450000}"/>
    <cellStyle name="Currency 7 3 3" xfId="17894" xr:uid="{00000000-0005-0000-0000-0000E8450000}"/>
    <cellStyle name="Currency 7 3 4" xfId="17895" xr:uid="{00000000-0005-0000-0000-0000E9450000}"/>
    <cellStyle name="Currency 7 3 5" xfId="17896" xr:uid="{00000000-0005-0000-0000-0000EA450000}"/>
    <cellStyle name="Currency 7 3 6" xfId="17897" xr:uid="{00000000-0005-0000-0000-0000EB450000}"/>
    <cellStyle name="Currency 7 3 7" xfId="17898" xr:uid="{00000000-0005-0000-0000-0000EC450000}"/>
    <cellStyle name="Currency 7 3 8" xfId="17899" xr:uid="{00000000-0005-0000-0000-0000ED450000}"/>
    <cellStyle name="Currency 7 3 9" xfId="17900" xr:uid="{00000000-0005-0000-0000-0000EE450000}"/>
    <cellStyle name="Currency 7 4" xfId="17901" xr:uid="{00000000-0005-0000-0000-0000EF450000}"/>
    <cellStyle name="Currency 7 4 2" xfId="17902" xr:uid="{00000000-0005-0000-0000-0000F0450000}"/>
    <cellStyle name="Currency 7 4 3" xfId="17903" xr:uid="{00000000-0005-0000-0000-0000F1450000}"/>
    <cellStyle name="Currency 7 5" xfId="17904" xr:uid="{00000000-0005-0000-0000-0000F2450000}"/>
    <cellStyle name="Currency 7 6" xfId="17905" xr:uid="{00000000-0005-0000-0000-0000F3450000}"/>
    <cellStyle name="Currency 7 7" xfId="17906" xr:uid="{00000000-0005-0000-0000-0000F4450000}"/>
    <cellStyle name="Currency 7 8" xfId="17907" xr:uid="{00000000-0005-0000-0000-0000F5450000}"/>
    <cellStyle name="Currency 7 9" xfId="17908" xr:uid="{00000000-0005-0000-0000-0000F6450000}"/>
    <cellStyle name="Currency 8" xfId="17909" xr:uid="{00000000-0005-0000-0000-0000F7450000}"/>
    <cellStyle name="Currency 8 10" xfId="17910" xr:uid="{00000000-0005-0000-0000-0000F8450000}"/>
    <cellStyle name="Currency 8 10 2" xfId="17911" xr:uid="{00000000-0005-0000-0000-0000F9450000}"/>
    <cellStyle name="Currency 8 10 2 2" xfId="17912" xr:uid="{00000000-0005-0000-0000-0000FA450000}"/>
    <cellStyle name="Currency 8 10 2 2 2" xfId="17913" xr:uid="{00000000-0005-0000-0000-0000FB450000}"/>
    <cellStyle name="Currency 8 10 2 2 2 2" xfId="17914" xr:uid="{00000000-0005-0000-0000-0000FC450000}"/>
    <cellStyle name="Currency 8 10 2 2 3" xfId="17915" xr:uid="{00000000-0005-0000-0000-0000FD450000}"/>
    <cellStyle name="Currency 8 10 2 2 4" xfId="17916" xr:uid="{00000000-0005-0000-0000-0000FE450000}"/>
    <cellStyle name="Currency 8 10 2 3" xfId="17917" xr:uid="{00000000-0005-0000-0000-0000FF450000}"/>
    <cellStyle name="Currency 8 10 2 3 2" xfId="17918" xr:uid="{00000000-0005-0000-0000-000000460000}"/>
    <cellStyle name="Currency 8 10 2 4" xfId="17919" xr:uid="{00000000-0005-0000-0000-000001460000}"/>
    <cellStyle name="Currency 8 10 2 5" xfId="17920" xr:uid="{00000000-0005-0000-0000-000002460000}"/>
    <cellStyle name="Currency 8 10 3" xfId="17921" xr:uid="{00000000-0005-0000-0000-000003460000}"/>
    <cellStyle name="Currency 8 11" xfId="17922" xr:uid="{00000000-0005-0000-0000-000004460000}"/>
    <cellStyle name="Currency 8 11 2" xfId="17923" xr:uid="{00000000-0005-0000-0000-000005460000}"/>
    <cellStyle name="Currency 8 11 2 2" xfId="17924" xr:uid="{00000000-0005-0000-0000-000006460000}"/>
    <cellStyle name="Currency 8 11 2 2 2" xfId="17925" xr:uid="{00000000-0005-0000-0000-000007460000}"/>
    <cellStyle name="Currency 8 11 2 3" xfId="17926" xr:uid="{00000000-0005-0000-0000-000008460000}"/>
    <cellStyle name="Currency 8 11 2 4" xfId="17927" xr:uid="{00000000-0005-0000-0000-000009460000}"/>
    <cellStyle name="Currency 8 11 3" xfId="17928" xr:uid="{00000000-0005-0000-0000-00000A460000}"/>
    <cellStyle name="Currency 8 11 3 2" xfId="17929" xr:uid="{00000000-0005-0000-0000-00000B460000}"/>
    <cellStyle name="Currency 8 11 4" xfId="17930" xr:uid="{00000000-0005-0000-0000-00000C460000}"/>
    <cellStyle name="Currency 8 11 5" xfId="17931" xr:uid="{00000000-0005-0000-0000-00000D460000}"/>
    <cellStyle name="Currency 8 12" xfId="17932" xr:uid="{00000000-0005-0000-0000-00000E460000}"/>
    <cellStyle name="Currency 8 12 2" xfId="17933" xr:uid="{00000000-0005-0000-0000-00000F460000}"/>
    <cellStyle name="Currency 8 12 2 2" xfId="17934" xr:uid="{00000000-0005-0000-0000-000010460000}"/>
    <cellStyle name="Currency 8 12 3" xfId="17935" xr:uid="{00000000-0005-0000-0000-000011460000}"/>
    <cellStyle name="Currency 8 13" xfId="17936" xr:uid="{00000000-0005-0000-0000-000012460000}"/>
    <cellStyle name="Currency 8 13 2" xfId="17937" xr:uid="{00000000-0005-0000-0000-000013460000}"/>
    <cellStyle name="Currency 8 13 2 2" xfId="17938" xr:uid="{00000000-0005-0000-0000-000014460000}"/>
    <cellStyle name="Currency 8 13 3" xfId="17939" xr:uid="{00000000-0005-0000-0000-000015460000}"/>
    <cellStyle name="Currency 8 14" xfId="17940" xr:uid="{00000000-0005-0000-0000-000016460000}"/>
    <cellStyle name="Currency 8 14 2" xfId="17941" xr:uid="{00000000-0005-0000-0000-000017460000}"/>
    <cellStyle name="Currency 8 14 2 2" xfId="17942" xr:uid="{00000000-0005-0000-0000-000018460000}"/>
    <cellStyle name="Currency 8 14 3" xfId="17943" xr:uid="{00000000-0005-0000-0000-000019460000}"/>
    <cellStyle name="Currency 8 15" xfId="17944" xr:uid="{00000000-0005-0000-0000-00001A460000}"/>
    <cellStyle name="Currency 8 15 2" xfId="17945" xr:uid="{00000000-0005-0000-0000-00001B460000}"/>
    <cellStyle name="Currency 8 15 2 2" xfId="17946" xr:uid="{00000000-0005-0000-0000-00001C460000}"/>
    <cellStyle name="Currency 8 15 3" xfId="17947" xr:uid="{00000000-0005-0000-0000-00001D460000}"/>
    <cellStyle name="Currency 8 16" xfId="17948" xr:uid="{00000000-0005-0000-0000-00001E460000}"/>
    <cellStyle name="Currency 8 16 2" xfId="17949" xr:uid="{00000000-0005-0000-0000-00001F460000}"/>
    <cellStyle name="Currency 8 16 2 2" xfId="17950" xr:uid="{00000000-0005-0000-0000-000020460000}"/>
    <cellStyle name="Currency 8 16 3" xfId="17951" xr:uid="{00000000-0005-0000-0000-000021460000}"/>
    <cellStyle name="Currency 8 17" xfId="17952" xr:uid="{00000000-0005-0000-0000-000022460000}"/>
    <cellStyle name="Currency 8 17 2" xfId="17953" xr:uid="{00000000-0005-0000-0000-000023460000}"/>
    <cellStyle name="Currency 8 18" xfId="17954" xr:uid="{00000000-0005-0000-0000-000024460000}"/>
    <cellStyle name="Currency 8 18 2" xfId="17955" xr:uid="{00000000-0005-0000-0000-000025460000}"/>
    <cellStyle name="Currency 8 19" xfId="17956" xr:uid="{00000000-0005-0000-0000-000026460000}"/>
    <cellStyle name="Currency 8 2" xfId="17957" xr:uid="{00000000-0005-0000-0000-000027460000}"/>
    <cellStyle name="Currency 8 2 2" xfId="17958" xr:uid="{00000000-0005-0000-0000-000028460000}"/>
    <cellStyle name="Currency 8 2 3" xfId="17959" xr:uid="{00000000-0005-0000-0000-000029460000}"/>
    <cellStyle name="Currency 8 3" xfId="17960" xr:uid="{00000000-0005-0000-0000-00002A460000}"/>
    <cellStyle name="Currency 8 4" xfId="17961" xr:uid="{00000000-0005-0000-0000-00002B460000}"/>
    <cellStyle name="Currency 8 5" xfId="17962" xr:uid="{00000000-0005-0000-0000-00002C460000}"/>
    <cellStyle name="Currency 8 6" xfId="17963" xr:uid="{00000000-0005-0000-0000-00002D460000}"/>
    <cellStyle name="Currency 8 7" xfId="17964" xr:uid="{00000000-0005-0000-0000-00002E460000}"/>
    <cellStyle name="Currency 8 8" xfId="17965" xr:uid="{00000000-0005-0000-0000-00002F460000}"/>
    <cellStyle name="Currency 8 9" xfId="17966" xr:uid="{00000000-0005-0000-0000-000030460000}"/>
    <cellStyle name="Currency 9" xfId="17967" xr:uid="{00000000-0005-0000-0000-000031460000}"/>
    <cellStyle name="Currency 9 10" xfId="17968" xr:uid="{00000000-0005-0000-0000-000032460000}"/>
    <cellStyle name="Currency 9 10 2" xfId="17969" xr:uid="{00000000-0005-0000-0000-000033460000}"/>
    <cellStyle name="Currency 9 10 2 2" xfId="17970" xr:uid="{00000000-0005-0000-0000-000034460000}"/>
    <cellStyle name="Currency 9 10 2 2 2" xfId="17971" xr:uid="{00000000-0005-0000-0000-000035460000}"/>
    <cellStyle name="Currency 9 10 2 2 2 2" xfId="17972" xr:uid="{00000000-0005-0000-0000-000036460000}"/>
    <cellStyle name="Currency 9 10 2 2 3" xfId="17973" xr:uid="{00000000-0005-0000-0000-000037460000}"/>
    <cellStyle name="Currency 9 10 2 2 4" xfId="17974" xr:uid="{00000000-0005-0000-0000-000038460000}"/>
    <cellStyle name="Currency 9 10 2 3" xfId="17975" xr:uid="{00000000-0005-0000-0000-000039460000}"/>
    <cellStyle name="Currency 9 10 2 3 2" xfId="17976" xr:uid="{00000000-0005-0000-0000-00003A460000}"/>
    <cellStyle name="Currency 9 10 2 4" xfId="17977" xr:uid="{00000000-0005-0000-0000-00003B460000}"/>
    <cellStyle name="Currency 9 10 2 5" xfId="17978" xr:uid="{00000000-0005-0000-0000-00003C460000}"/>
    <cellStyle name="Currency 9 10 3" xfId="17979" xr:uid="{00000000-0005-0000-0000-00003D460000}"/>
    <cellStyle name="Currency 9 11" xfId="17980" xr:uid="{00000000-0005-0000-0000-00003E460000}"/>
    <cellStyle name="Currency 9 11 2" xfId="17981" xr:uid="{00000000-0005-0000-0000-00003F460000}"/>
    <cellStyle name="Currency 9 11 2 2" xfId="17982" xr:uid="{00000000-0005-0000-0000-000040460000}"/>
    <cellStyle name="Currency 9 11 2 2 2" xfId="17983" xr:uid="{00000000-0005-0000-0000-000041460000}"/>
    <cellStyle name="Currency 9 11 2 3" xfId="17984" xr:uid="{00000000-0005-0000-0000-000042460000}"/>
    <cellStyle name="Currency 9 11 2 4" xfId="17985" xr:uid="{00000000-0005-0000-0000-000043460000}"/>
    <cellStyle name="Currency 9 11 3" xfId="17986" xr:uid="{00000000-0005-0000-0000-000044460000}"/>
    <cellStyle name="Currency 9 11 3 2" xfId="17987" xr:uid="{00000000-0005-0000-0000-000045460000}"/>
    <cellStyle name="Currency 9 11 4" xfId="17988" xr:uid="{00000000-0005-0000-0000-000046460000}"/>
    <cellStyle name="Currency 9 11 5" xfId="17989" xr:uid="{00000000-0005-0000-0000-000047460000}"/>
    <cellStyle name="Currency 9 12" xfId="17990" xr:uid="{00000000-0005-0000-0000-000048460000}"/>
    <cellStyle name="Currency 9 12 2" xfId="17991" xr:uid="{00000000-0005-0000-0000-000049460000}"/>
    <cellStyle name="Currency 9 12 2 2" xfId="17992" xr:uid="{00000000-0005-0000-0000-00004A460000}"/>
    <cellStyle name="Currency 9 12 3" xfId="17993" xr:uid="{00000000-0005-0000-0000-00004B460000}"/>
    <cellStyle name="Currency 9 13" xfId="17994" xr:uid="{00000000-0005-0000-0000-00004C460000}"/>
    <cellStyle name="Currency 9 13 2" xfId="17995" xr:uid="{00000000-0005-0000-0000-00004D460000}"/>
    <cellStyle name="Currency 9 13 2 2" xfId="17996" xr:uid="{00000000-0005-0000-0000-00004E460000}"/>
    <cellStyle name="Currency 9 13 3" xfId="17997" xr:uid="{00000000-0005-0000-0000-00004F460000}"/>
    <cellStyle name="Currency 9 14" xfId="17998" xr:uid="{00000000-0005-0000-0000-000050460000}"/>
    <cellStyle name="Currency 9 14 2" xfId="17999" xr:uid="{00000000-0005-0000-0000-000051460000}"/>
    <cellStyle name="Currency 9 14 2 2" xfId="18000" xr:uid="{00000000-0005-0000-0000-000052460000}"/>
    <cellStyle name="Currency 9 14 3" xfId="18001" xr:uid="{00000000-0005-0000-0000-000053460000}"/>
    <cellStyle name="Currency 9 15" xfId="18002" xr:uid="{00000000-0005-0000-0000-000054460000}"/>
    <cellStyle name="Currency 9 15 2" xfId="18003" xr:uid="{00000000-0005-0000-0000-000055460000}"/>
    <cellStyle name="Currency 9 15 2 2" xfId="18004" xr:uid="{00000000-0005-0000-0000-000056460000}"/>
    <cellStyle name="Currency 9 15 3" xfId="18005" xr:uid="{00000000-0005-0000-0000-000057460000}"/>
    <cellStyle name="Currency 9 16" xfId="18006" xr:uid="{00000000-0005-0000-0000-000058460000}"/>
    <cellStyle name="Currency 9 16 2" xfId="18007" xr:uid="{00000000-0005-0000-0000-000059460000}"/>
    <cellStyle name="Currency 9 16 2 2" xfId="18008" xr:uid="{00000000-0005-0000-0000-00005A460000}"/>
    <cellStyle name="Currency 9 16 3" xfId="18009" xr:uid="{00000000-0005-0000-0000-00005B460000}"/>
    <cellStyle name="Currency 9 17" xfId="18010" xr:uid="{00000000-0005-0000-0000-00005C460000}"/>
    <cellStyle name="Currency 9 17 2" xfId="18011" xr:uid="{00000000-0005-0000-0000-00005D460000}"/>
    <cellStyle name="Currency 9 18" xfId="18012" xr:uid="{00000000-0005-0000-0000-00005E460000}"/>
    <cellStyle name="Currency 9 18 2" xfId="18013" xr:uid="{00000000-0005-0000-0000-00005F460000}"/>
    <cellStyle name="Currency 9 19" xfId="18014" xr:uid="{00000000-0005-0000-0000-000060460000}"/>
    <cellStyle name="Currency 9 2" xfId="18015" xr:uid="{00000000-0005-0000-0000-000061460000}"/>
    <cellStyle name="Currency 9 2 2" xfId="18016" xr:uid="{00000000-0005-0000-0000-000062460000}"/>
    <cellStyle name="Currency 9 2 3" xfId="18017" xr:uid="{00000000-0005-0000-0000-000063460000}"/>
    <cellStyle name="Currency 9 3" xfId="18018" xr:uid="{00000000-0005-0000-0000-000064460000}"/>
    <cellStyle name="Currency 9 4" xfId="18019" xr:uid="{00000000-0005-0000-0000-000065460000}"/>
    <cellStyle name="Currency 9 5" xfId="18020" xr:uid="{00000000-0005-0000-0000-000066460000}"/>
    <cellStyle name="Currency 9 6" xfId="18021" xr:uid="{00000000-0005-0000-0000-000067460000}"/>
    <cellStyle name="Currency 9 7" xfId="18022" xr:uid="{00000000-0005-0000-0000-000068460000}"/>
    <cellStyle name="Currency 9 8" xfId="18023" xr:uid="{00000000-0005-0000-0000-000069460000}"/>
    <cellStyle name="Currency 9 9" xfId="18024" xr:uid="{00000000-0005-0000-0000-00006A460000}"/>
    <cellStyle name="Currency0" xfId="18025" xr:uid="{00000000-0005-0000-0000-00006B460000}"/>
    <cellStyle name="Date" xfId="18026" xr:uid="{00000000-0005-0000-0000-00006C460000}"/>
    <cellStyle name="Emphasis 1" xfId="18027" xr:uid="{00000000-0005-0000-0000-00006D460000}"/>
    <cellStyle name="Emphasis 2" xfId="18028" xr:uid="{00000000-0005-0000-0000-00006E460000}"/>
    <cellStyle name="Emphasis 3" xfId="18029" xr:uid="{00000000-0005-0000-0000-00006F460000}"/>
    <cellStyle name="Explanatory Text 2" xfId="18030" xr:uid="{00000000-0005-0000-0000-000070460000}"/>
    <cellStyle name="Explanatory Text 2 2" xfId="18031" xr:uid="{00000000-0005-0000-0000-000071460000}"/>
    <cellStyle name="Explanatory Text 2 3" xfId="18032" xr:uid="{00000000-0005-0000-0000-000072460000}"/>
    <cellStyle name="Explanatory Text 2 4" xfId="18033" xr:uid="{00000000-0005-0000-0000-000073460000}"/>
    <cellStyle name="Explanatory Text 3" xfId="18034" xr:uid="{00000000-0005-0000-0000-000074460000}"/>
    <cellStyle name="Explanatory Text 3 2" xfId="18035" xr:uid="{00000000-0005-0000-0000-000075460000}"/>
    <cellStyle name="Explanatory Text 3 3" xfId="18036" xr:uid="{00000000-0005-0000-0000-000076460000}"/>
    <cellStyle name="Explanatory Text 3 4" xfId="18037" xr:uid="{00000000-0005-0000-0000-000077460000}"/>
    <cellStyle name="Fixed" xfId="18038" xr:uid="{00000000-0005-0000-0000-000078460000}"/>
    <cellStyle name="Good 2" xfId="18039" xr:uid="{00000000-0005-0000-0000-000079460000}"/>
    <cellStyle name="Good 2 2" xfId="18040" xr:uid="{00000000-0005-0000-0000-00007A460000}"/>
    <cellStyle name="Good 2 2 2" xfId="18041" xr:uid="{00000000-0005-0000-0000-00007B460000}"/>
    <cellStyle name="Good 2 3" xfId="18042" xr:uid="{00000000-0005-0000-0000-00007C460000}"/>
    <cellStyle name="Good 2 4" xfId="18043" xr:uid="{00000000-0005-0000-0000-00007D460000}"/>
    <cellStyle name="Good 3" xfId="18044" xr:uid="{00000000-0005-0000-0000-00007E460000}"/>
    <cellStyle name="Good 3 2" xfId="18045" xr:uid="{00000000-0005-0000-0000-00007F460000}"/>
    <cellStyle name="Good 3 3" xfId="18046" xr:uid="{00000000-0005-0000-0000-000080460000}"/>
    <cellStyle name="Good 3 4" xfId="18047" xr:uid="{00000000-0005-0000-0000-000081460000}"/>
    <cellStyle name="Good 3 5" xfId="18048" xr:uid="{00000000-0005-0000-0000-000082460000}"/>
    <cellStyle name="Good 4" xfId="18049" xr:uid="{00000000-0005-0000-0000-000083460000}"/>
    <cellStyle name="Grey" xfId="18050" xr:uid="{00000000-0005-0000-0000-000084460000}"/>
    <cellStyle name="Header1" xfId="18051" xr:uid="{00000000-0005-0000-0000-000085460000}"/>
    <cellStyle name="Header2" xfId="18052" xr:uid="{00000000-0005-0000-0000-000086460000}"/>
    <cellStyle name="Header2 10" xfId="18053" xr:uid="{00000000-0005-0000-0000-000087460000}"/>
    <cellStyle name="Header2 10 2" xfId="18054" xr:uid="{00000000-0005-0000-0000-000088460000}"/>
    <cellStyle name="Header2 10 2 2" xfId="18055" xr:uid="{00000000-0005-0000-0000-000089460000}"/>
    <cellStyle name="Header2 10 2 3" xfId="18056" xr:uid="{00000000-0005-0000-0000-00008A460000}"/>
    <cellStyle name="Header2 10 2 4" xfId="18057" xr:uid="{00000000-0005-0000-0000-00008B460000}"/>
    <cellStyle name="Header2 10 2 5" xfId="18058" xr:uid="{00000000-0005-0000-0000-00008C460000}"/>
    <cellStyle name="Header2 10 2 6" xfId="18059" xr:uid="{00000000-0005-0000-0000-00008D460000}"/>
    <cellStyle name="Header2 10 3" xfId="18060" xr:uid="{00000000-0005-0000-0000-00008E460000}"/>
    <cellStyle name="Header2 10 3 2" xfId="18061" xr:uid="{00000000-0005-0000-0000-00008F460000}"/>
    <cellStyle name="Header2 10 3 3" xfId="18062" xr:uid="{00000000-0005-0000-0000-000090460000}"/>
    <cellStyle name="Header2 10 4" xfId="18063" xr:uid="{00000000-0005-0000-0000-000091460000}"/>
    <cellStyle name="Header2 10 4 2" xfId="18064" xr:uid="{00000000-0005-0000-0000-000092460000}"/>
    <cellStyle name="Header2 10 4 3" xfId="18065" xr:uid="{00000000-0005-0000-0000-000093460000}"/>
    <cellStyle name="Header2 10 5" xfId="18066" xr:uid="{00000000-0005-0000-0000-000094460000}"/>
    <cellStyle name="Header2 10 5 2" xfId="18067" xr:uid="{00000000-0005-0000-0000-000095460000}"/>
    <cellStyle name="Header2 10 5 3" xfId="18068" xr:uid="{00000000-0005-0000-0000-000096460000}"/>
    <cellStyle name="Header2 10 6" xfId="18069" xr:uid="{00000000-0005-0000-0000-000097460000}"/>
    <cellStyle name="Header2 10 6 2" xfId="18070" xr:uid="{00000000-0005-0000-0000-000098460000}"/>
    <cellStyle name="Header2 10 6 3" xfId="18071" xr:uid="{00000000-0005-0000-0000-000099460000}"/>
    <cellStyle name="Header2 10 7" xfId="18072" xr:uid="{00000000-0005-0000-0000-00009A460000}"/>
    <cellStyle name="Header2 10 8" xfId="18073" xr:uid="{00000000-0005-0000-0000-00009B460000}"/>
    <cellStyle name="Header2 11" xfId="18074" xr:uid="{00000000-0005-0000-0000-00009C460000}"/>
    <cellStyle name="Header2 11 2" xfId="18075" xr:uid="{00000000-0005-0000-0000-00009D460000}"/>
    <cellStyle name="Header2 11 2 2" xfId="18076" xr:uid="{00000000-0005-0000-0000-00009E460000}"/>
    <cellStyle name="Header2 11 2 3" xfId="18077" xr:uid="{00000000-0005-0000-0000-00009F460000}"/>
    <cellStyle name="Header2 11 2 4" xfId="18078" xr:uid="{00000000-0005-0000-0000-0000A0460000}"/>
    <cellStyle name="Header2 11 2 5" xfId="18079" xr:uid="{00000000-0005-0000-0000-0000A1460000}"/>
    <cellStyle name="Header2 11 2 6" xfId="18080" xr:uid="{00000000-0005-0000-0000-0000A2460000}"/>
    <cellStyle name="Header2 11 3" xfId="18081" xr:uid="{00000000-0005-0000-0000-0000A3460000}"/>
    <cellStyle name="Header2 11 3 2" xfId="18082" xr:uid="{00000000-0005-0000-0000-0000A4460000}"/>
    <cellStyle name="Header2 11 3 3" xfId="18083" xr:uid="{00000000-0005-0000-0000-0000A5460000}"/>
    <cellStyle name="Header2 11 4" xfId="18084" xr:uid="{00000000-0005-0000-0000-0000A6460000}"/>
    <cellStyle name="Header2 11 4 2" xfId="18085" xr:uid="{00000000-0005-0000-0000-0000A7460000}"/>
    <cellStyle name="Header2 11 4 3" xfId="18086" xr:uid="{00000000-0005-0000-0000-0000A8460000}"/>
    <cellStyle name="Header2 11 5" xfId="18087" xr:uid="{00000000-0005-0000-0000-0000A9460000}"/>
    <cellStyle name="Header2 11 5 2" xfId="18088" xr:uid="{00000000-0005-0000-0000-0000AA460000}"/>
    <cellStyle name="Header2 11 5 3" xfId="18089" xr:uid="{00000000-0005-0000-0000-0000AB460000}"/>
    <cellStyle name="Header2 11 6" xfId="18090" xr:uid="{00000000-0005-0000-0000-0000AC460000}"/>
    <cellStyle name="Header2 11 6 2" xfId="18091" xr:uid="{00000000-0005-0000-0000-0000AD460000}"/>
    <cellStyle name="Header2 11 6 3" xfId="18092" xr:uid="{00000000-0005-0000-0000-0000AE460000}"/>
    <cellStyle name="Header2 11 7" xfId="18093" xr:uid="{00000000-0005-0000-0000-0000AF460000}"/>
    <cellStyle name="Header2 11 8" xfId="18094" xr:uid="{00000000-0005-0000-0000-0000B0460000}"/>
    <cellStyle name="Header2 12" xfId="18095" xr:uid="{00000000-0005-0000-0000-0000B1460000}"/>
    <cellStyle name="Header2 12 2" xfId="18096" xr:uid="{00000000-0005-0000-0000-0000B2460000}"/>
    <cellStyle name="Header2 12 2 2" xfId="18097" xr:uid="{00000000-0005-0000-0000-0000B3460000}"/>
    <cellStyle name="Header2 12 2 3" xfId="18098" xr:uid="{00000000-0005-0000-0000-0000B4460000}"/>
    <cellStyle name="Header2 12 2 4" xfId="18099" xr:uid="{00000000-0005-0000-0000-0000B5460000}"/>
    <cellStyle name="Header2 12 2 5" xfId="18100" xr:uid="{00000000-0005-0000-0000-0000B6460000}"/>
    <cellStyle name="Header2 12 2 6" xfId="18101" xr:uid="{00000000-0005-0000-0000-0000B7460000}"/>
    <cellStyle name="Header2 12 3" xfId="18102" xr:uid="{00000000-0005-0000-0000-0000B8460000}"/>
    <cellStyle name="Header2 12 3 2" xfId="18103" xr:uid="{00000000-0005-0000-0000-0000B9460000}"/>
    <cellStyle name="Header2 12 3 3" xfId="18104" xr:uid="{00000000-0005-0000-0000-0000BA460000}"/>
    <cellStyle name="Header2 12 4" xfId="18105" xr:uid="{00000000-0005-0000-0000-0000BB460000}"/>
    <cellStyle name="Header2 12 4 2" xfId="18106" xr:uid="{00000000-0005-0000-0000-0000BC460000}"/>
    <cellStyle name="Header2 12 4 3" xfId="18107" xr:uid="{00000000-0005-0000-0000-0000BD460000}"/>
    <cellStyle name="Header2 12 5" xfId="18108" xr:uid="{00000000-0005-0000-0000-0000BE460000}"/>
    <cellStyle name="Header2 12 5 2" xfId="18109" xr:uid="{00000000-0005-0000-0000-0000BF460000}"/>
    <cellStyle name="Header2 12 5 3" xfId="18110" xr:uid="{00000000-0005-0000-0000-0000C0460000}"/>
    <cellStyle name="Header2 12 6" xfId="18111" xr:uid="{00000000-0005-0000-0000-0000C1460000}"/>
    <cellStyle name="Header2 12 6 2" xfId="18112" xr:uid="{00000000-0005-0000-0000-0000C2460000}"/>
    <cellStyle name="Header2 12 6 3" xfId="18113" xr:uid="{00000000-0005-0000-0000-0000C3460000}"/>
    <cellStyle name="Header2 12 7" xfId="18114" xr:uid="{00000000-0005-0000-0000-0000C4460000}"/>
    <cellStyle name="Header2 12 8" xfId="18115" xr:uid="{00000000-0005-0000-0000-0000C5460000}"/>
    <cellStyle name="Header2 13" xfId="18116" xr:uid="{00000000-0005-0000-0000-0000C6460000}"/>
    <cellStyle name="Header2 13 2" xfId="18117" xr:uid="{00000000-0005-0000-0000-0000C7460000}"/>
    <cellStyle name="Header2 13 2 2" xfId="18118" xr:uid="{00000000-0005-0000-0000-0000C8460000}"/>
    <cellStyle name="Header2 13 2 3" xfId="18119" xr:uid="{00000000-0005-0000-0000-0000C9460000}"/>
    <cellStyle name="Header2 13 2 4" xfId="18120" xr:uid="{00000000-0005-0000-0000-0000CA460000}"/>
    <cellStyle name="Header2 13 2 5" xfId="18121" xr:uid="{00000000-0005-0000-0000-0000CB460000}"/>
    <cellStyle name="Header2 13 2 6" xfId="18122" xr:uid="{00000000-0005-0000-0000-0000CC460000}"/>
    <cellStyle name="Header2 13 3" xfId="18123" xr:uid="{00000000-0005-0000-0000-0000CD460000}"/>
    <cellStyle name="Header2 13 3 2" xfId="18124" xr:uid="{00000000-0005-0000-0000-0000CE460000}"/>
    <cellStyle name="Header2 13 3 3" xfId="18125" xr:uid="{00000000-0005-0000-0000-0000CF460000}"/>
    <cellStyle name="Header2 13 4" xfId="18126" xr:uid="{00000000-0005-0000-0000-0000D0460000}"/>
    <cellStyle name="Header2 13 4 2" xfId="18127" xr:uid="{00000000-0005-0000-0000-0000D1460000}"/>
    <cellStyle name="Header2 13 4 3" xfId="18128" xr:uid="{00000000-0005-0000-0000-0000D2460000}"/>
    <cellStyle name="Header2 13 5" xfId="18129" xr:uid="{00000000-0005-0000-0000-0000D3460000}"/>
    <cellStyle name="Header2 13 5 2" xfId="18130" xr:uid="{00000000-0005-0000-0000-0000D4460000}"/>
    <cellStyle name="Header2 13 5 3" xfId="18131" xr:uid="{00000000-0005-0000-0000-0000D5460000}"/>
    <cellStyle name="Header2 13 6" xfId="18132" xr:uid="{00000000-0005-0000-0000-0000D6460000}"/>
    <cellStyle name="Header2 13 6 2" xfId="18133" xr:uid="{00000000-0005-0000-0000-0000D7460000}"/>
    <cellStyle name="Header2 13 6 3" xfId="18134" xr:uid="{00000000-0005-0000-0000-0000D8460000}"/>
    <cellStyle name="Header2 13 7" xfId="18135" xr:uid="{00000000-0005-0000-0000-0000D9460000}"/>
    <cellStyle name="Header2 13 8" xfId="18136" xr:uid="{00000000-0005-0000-0000-0000DA460000}"/>
    <cellStyle name="Header2 14" xfId="18137" xr:uid="{00000000-0005-0000-0000-0000DB460000}"/>
    <cellStyle name="Header2 14 2" xfId="18138" xr:uid="{00000000-0005-0000-0000-0000DC460000}"/>
    <cellStyle name="Header2 14 2 2" xfId="18139" xr:uid="{00000000-0005-0000-0000-0000DD460000}"/>
    <cellStyle name="Header2 14 2 3" xfId="18140" xr:uid="{00000000-0005-0000-0000-0000DE460000}"/>
    <cellStyle name="Header2 14 2 4" xfId="18141" xr:uid="{00000000-0005-0000-0000-0000DF460000}"/>
    <cellStyle name="Header2 14 2 5" xfId="18142" xr:uid="{00000000-0005-0000-0000-0000E0460000}"/>
    <cellStyle name="Header2 14 2 6" xfId="18143" xr:uid="{00000000-0005-0000-0000-0000E1460000}"/>
    <cellStyle name="Header2 14 3" xfId="18144" xr:uid="{00000000-0005-0000-0000-0000E2460000}"/>
    <cellStyle name="Header2 14 3 2" xfId="18145" xr:uid="{00000000-0005-0000-0000-0000E3460000}"/>
    <cellStyle name="Header2 14 3 3" xfId="18146" xr:uid="{00000000-0005-0000-0000-0000E4460000}"/>
    <cellStyle name="Header2 14 4" xfId="18147" xr:uid="{00000000-0005-0000-0000-0000E5460000}"/>
    <cellStyle name="Header2 14 4 2" xfId="18148" xr:uid="{00000000-0005-0000-0000-0000E6460000}"/>
    <cellStyle name="Header2 14 4 3" xfId="18149" xr:uid="{00000000-0005-0000-0000-0000E7460000}"/>
    <cellStyle name="Header2 14 5" xfId="18150" xr:uid="{00000000-0005-0000-0000-0000E8460000}"/>
    <cellStyle name="Header2 14 5 2" xfId="18151" xr:uid="{00000000-0005-0000-0000-0000E9460000}"/>
    <cellStyle name="Header2 14 5 3" xfId="18152" xr:uid="{00000000-0005-0000-0000-0000EA460000}"/>
    <cellStyle name="Header2 14 6" xfId="18153" xr:uid="{00000000-0005-0000-0000-0000EB460000}"/>
    <cellStyle name="Header2 14 6 2" xfId="18154" xr:uid="{00000000-0005-0000-0000-0000EC460000}"/>
    <cellStyle name="Header2 14 6 3" xfId="18155" xr:uid="{00000000-0005-0000-0000-0000ED460000}"/>
    <cellStyle name="Header2 14 7" xfId="18156" xr:uid="{00000000-0005-0000-0000-0000EE460000}"/>
    <cellStyle name="Header2 14 8" xfId="18157" xr:uid="{00000000-0005-0000-0000-0000EF460000}"/>
    <cellStyle name="Header2 15" xfId="18158" xr:uid="{00000000-0005-0000-0000-0000F0460000}"/>
    <cellStyle name="Header2 15 2" xfId="18159" xr:uid="{00000000-0005-0000-0000-0000F1460000}"/>
    <cellStyle name="Header2 15 2 2" xfId="18160" xr:uid="{00000000-0005-0000-0000-0000F2460000}"/>
    <cellStyle name="Header2 15 2 3" xfId="18161" xr:uid="{00000000-0005-0000-0000-0000F3460000}"/>
    <cellStyle name="Header2 15 2 4" xfId="18162" xr:uid="{00000000-0005-0000-0000-0000F4460000}"/>
    <cellStyle name="Header2 15 2 5" xfId="18163" xr:uid="{00000000-0005-0000-0000-0000F5460000}"/>
    <cellStyle name="Header2 15 2 6" xfId="18164" xr:uid="{00000000-0005-0000-0000-0000F6460000}"/>
    <cellStyle name="Header2 15 3" xfId="18165" xr:uid="{00000000-0005-0000-0000-0000F7460000}"/>
    <cellStyle name="Header2 15 3 2" xfId="18166" xr:uid="{00000000-0005-0000-0000-0000F8460000}"/>
    <cellStyle name="Header2 15 3 3" xfId="18167" xr:uid="{00000000-0005-0000-0000-0000F9460000}"/>
    <cellStyle name="Header2 15 4" xfId="18168" xr:uid="{00000000-0005-0000-0000-0000FA460000}"/>
    <cellStyle name="Header2 15 4 2" xfId="18169" xr:uid="{00000000-0005-0000-0000-0000FB460000}"/>
    <cellStyle name="Header2 15 4 3" xfId="18170" xr:uid="{00000000-0005-0000-0000-0000FC460000}"/>
    <cellStyle name="Header2 15 5" xfId="18171" xr:uid="{00000000-0005-0000-0000-0000FD460000}"/>
    <cellStyle name="Header2 15 5 2" xfId="18172" xr:uid="{00000000-0005-0000-0000-0000FE460000}"/>
    <cellStyle name="Header2 15 5 3" xfId="18173" xr:uid="{00000000-0005-0000-0000-0000FF460000}"/>
    <cellStyle name="Header2 15 6" xfId="18174" xr:uid="{00000000-0005-0000-0000-000000470000}"/>
    <cellStyle name="Header2 15 6 2" xfId="18175" xr:uid="{00000000-0005-0000-0000-000001470000}"/>
    <cellStyle name="Header2 15 6 3" xfId="18176" xr:uid="{00000000-0005-0000-0000-000002470000}"/>
    <cellStyle name="Header2 15 7" xfId="18177" xr:uid="{00000000-0005-0000-0000-000003470000}"/>
    <cellStyle name="Header2 15 8" xfId="18178" xr:uid="{00000000-0005-0000-0000-000004470000}"/>
    <cellStyle name="Header2 16" xfId="18179" xr:uid="{00000000-0005-0000-0000-000005470000}"/>
    <cellStyle name="Header2 16 2" xfId="18180" xr:uid="{00000000-0005-0000-0000-000006470000}"/>
    <cellStyle name="Header2 16 2 2" xfId="18181" xr:uid="{00000000-0005-0000-0000-000007470000}"/>
    <cellStyle name="Header2 16 2 3" xfId="18182" xr:uid="{00000000-0005-0000-0000-000008470000}"/>
    <cellStyle name="Header2 16 2 4" xfId="18183" xr:uid="{00000000-0005-0000-0000-000009470000}"/>
    <cellStyle name="Header2 16 2 5" xfId="18184" xr:uid="{00000000-0005-0000-0000-00000A470000}"/>
    <cellStyle name="Header2 16 2 6" xfId="18185" xr:uid="{00000000-0005-0000-0000-00000B470000}"/>
    <cellStyle name="Header2 16 3" xfId="18186" xr:uid="{00000000-0005-0000-0000-00000C470000}"/>
    <cellStyle name="Header2 16 3 2" xfId="18187" xr:uid="{00000000-0005-0000-0000-00000D470000}"/>
    <cellStyle name="Header2 16 3 3" xfId="18188" xr:uid="{00000000-0005-0000-0000-00000E470000}"/>
    <cellStyle name="Header2 16 4" xfId="18189" xr:uid="{00000000-0005-0000-0000-00000F470000}"/>
    <cellStyle name="Header2 16 4 2" xfId="18190" xr:uid="{00000000-0005-0000-0000-000010470000}"/>
    <cellStyle name="Header2 16 4 3" xfId="18191" xr:uid="{00000000-0005-0000-0000-000011470000}"/>
    <cellStyle name="Header2 16 5" xfId="18192" xr:uid="{00000000-0005-0000-0000-000012470000}"/>
    <cellStyle name="Header2 16 5 2" xfId="18193" xr:uid="{00000000-0005-0000-0000-000013470000}"/>
    <cellStyle name="Header2 16 5 3" xfId="18194" xr:uid="{00000000-0005-0000-0000-000014470000}"/>
    <cellStyle name="Header2 16 6" xfId="18195" xr:uid="{00000000-0005-0000-0000-000015470000}"/>
    <cellStyle name="Header2 16 6 2" xfId="18196" xr:uid="{00000000-0005-0000-0000-000016470000}"/>
    <cellStyle name="Header2 16 6 3" xfId="18197" xr:uid="{00000000-0005-0000-0000-000017470000}"/>
    <cellStyle name="Header2 16 7" xfId="18198" xr:uid="{00000000-0005-0000-0000-000018470000}"/>
    <cellStyle name="Header2 16 8" xfId="18199" xr:uid="{00000000-0005-0000-0000-000019470000}"/>
    <cellStyle name="Header2 17" xfId="18200" xr:uid="{00000000-0005-0000-0000-00001A470000}"/>
    <cellStyle name="Header2 17 2" xfId="18201" xr:uid="{00000000-0005-0000-0000-00001B470000}"/>
    <cellStyle name="Header2 17 2 2" xfId="18202" xr:uid="{00000000-0005-0000-0000-00001C470000}"/>
    <cellStyle name="Header2 17 2 3" xfId="18203" xr:uid="{00000000-0005-0000-0000-00001D470000}"/>
    <cellStyle name="Header2 17 2 4" xfId="18204" xr:uid="{00000000-0005-0000-0000-00001E470000}"/>
    <cellStyle name="Header2 17 2 5" xfId="18205" xr:uid="{00000000-0005-0000-0000-00001F470000}"/>
    <cellStyle name="Header2 17 2 6" xfId="18206" xr:uid="{00000000-0005-0000-0000-000020470000}"/>
    <cellStyle name="Header2 17 3" xfId="18207" xr:uid="{00000000-0005-0000-0000-000021470000}"/>
    <cellStyle name="Header2 17 3 2" xfId="18208" xr:uid="{00000000-0005-0000-0000-000022470000}"/>
    <cellStyle name="Header2 17 3 3" xfId="18209" xr:uid="{00000000-0005-0000-0000-000023470000}"/>
    <cellStyle name="Header2 17 4" xfId="18210" xr:uid="{00000000-0005-0000-0000-000024470000}"/>
    <cellStyle name="Header2 17 4 2" xfId="18211" xr:uid="{00000000-0005-0000-0000-000025470000}"/>
    <cellStyle name="Header2 17 4 3" xfId="18212" xr:uid="{00000000-0005-0000-0000-000026470000}"/>
    <cellStyle name="Header2 17 5" xfId="18213" xr:uid="{00000000-0005-0000-0000-000027470000}"/>
    <cellStyle name="Header2 17 5 2" xfId="18214" xr:uid="{00000000-0005-0000-0000-000028470000}"/>
    <cellStyle name="Header2 17 5 3" xfId="18215" xr:uid="{00000000-0005-0000-0000-000029470000}"/>
    <cellStyle name="Header2 17 6" xfId="18216" xr:uid="{00000000-0005-0000-0000-00002A470000}"/>
    <cellStyle name="Header2 17 6 2" xfId="18217" xr:uid="{00000000-0005-0000-0000-00002B470000}"/>
    <cellStyle name="Header2 17 6 3" xfId="18218" xr:uid="{00000000-0005-0000-0000-00002C470000}"/>
    <cellStyle name="Header2 17 7" xfId="18219" xr:uid="{00000000-0005-0000-0000-00002D470000}"/>
    <cellStyle name="Header2 17 8" xfId="18220" xr:uid="{00000000-0005-0000-0000-00002E470000}"/>
    <cellStyle name="Header2 18" xfId="18221" xr:uid="{00000000-0005-0000-0000-00002F470000}"/>
    <cellStyle name="Header2 18 2" xfId="18222" xr:uid="{00000000-0005-0000-0000-000030470000}"/>
    <cellStyle name="Header2 18 2 2" xfId="18223" xr:uid="{00000000-0005-0000-0000-000031470000}"/>
    <cellStyle name="Header2 18 2 3" xfId="18224" xr:uid="{00000000-0005-0000-0000-000032470000}"/>
    <cellStyle name="Header2 18 2 4" xfId="18225" xr:uid="{00000000-0005-0000-0000-000033470000}"/>
    <cellStyle name="Header2 18 2 5" xfId="18226" xr:uid="{00000000-0005-0000-0000-000034470000}"/>
    <cellStyle name="Header2 18 2 6" xfId="18227" xr:uid="{00000000-0005-0000-0000-000035470000}"/>
    <cellStyle name="Header2 18 3" xfId="18228" xr:uid="{00000000-0005-0000-0000-000036470000}"/>
    <cellStyle name="Header2 18 3 2" xfId="18229" xr:uid="{00000000-0005-0000-0000-000037470000}"/>
    <cellStyle name="Header2 18 3 3" xfId="18230" xr:uid="{00000000-0005-0000-0000-000038470000}"/>
    <cellStyle name="Header2 18 4" xfId="18231" xr:uid="{00000000-0005-0000-0000-000039470000}"/>
    <cellStyle name="Header2 18 4 2" xfId="18232" xr:uid="{00000000-0005-0000-0000-00003A470000}"/>
    <cellStyle name="Header2 18 4 3" xfId="18233" xr:uid="{00000000-0005-0000-0000-00003B470000}"/>
    <cellStyle name="Header2 18 5" xfId="18234" xr:uid="{00000000-0005-0000-0000-00003C470000}"/>
    <cellStyle name="Header2 18 5 2" xfId="18235" xr:uid="{00000000-0005-0000-0000-00003D470000}"/>
    <cellStyle name="Header2 18 5 3" xfId="18236" xr:uid="{00000000-0005-0000-0000-00003E470000}"/>
    <cellStyle name="Header2 18 6" xfId="18237" xr:uid="{00000000-0005-0000-0000-00003F470000}"/>
    <cellStyle name="Header2 18 6 2" xfId="18238" xr:uid="{00000000-0005-0000-0000-000040470000}"/>
    <cellStyle name="Header2 18 6 3" xfId="18239" xr:uid="{00000000-0005-0000-0000-000041470000}"/>
    <cellStyle name="Header2 18 7" xfId="18240" xr:uid="{00000000-0005-0000-0000-000042470000}"/>
    <cellStyle name="Header2 18 8" xfId="18241" xr:uid="{00000000-0005-0000-0000-000043470000}"/>
    <cellStyle name="Header2 19" xfId="18242" xr:uid="{00000000-0005-0000-0000-000044470000}"/>
    <cellStyle name="Header2 19 2" xfId="18243" xr:uid="{00000000-0005-0000-0000-000045470000}"/>
    <cellStyle name="Header2 19 2 2" xfId="18244" xr:uid="{00000000-0005-0000-0000-000046470000}"/>
    <cellStyle name="Header2 19 2 3" xfId="18245" xr:uid="{00000000-0005-0000-0000-000047470000}"/>
    <cellStyle name="Header2 19 2 4" xfId="18246" xr:uid="{00000000-0005-0000-0000-000048470000}"/>
    <cellStyle name="Header2 19 2 5" xfId="18247" xr:uid="{00000000-0005-0000-0000-000049470000}"/>
    <cellStyle name="Header2 19 2 6" xfId="18248" xr:uid="{00000000-0005-0000-0000-00004A470000}"/>
    <cellStyle name="Header2 19 3" xfId="18249" xr:uid="{00000000-0005-0000-0000-00004B470000}"/>
    <cellStyle name="Header2 19 3 2" xfId="18250" xr:uid="{00000000-0005-0000-0000-00004C470000}"/>
    <cellStyle name="Header2 19 3 3" xfId="18251" xr:uid="{00000000-0005-0000-0000-00004D470000}"/>
    <cellStyle name="Header2 19 4" xfId="18252" xr:uid="{00000000-0005-0000-0000-00004E470000}"/>
    <cellStyle name="Header2 19 4 2" xfId="18253" xr:uid="{00000000-0005-0000-0000-00004F470000}"/>
    <cellStyle name="Header2 19 4 3" xfId="18254" xr:uid="{00000000-0005-0000-0000-000050470000}"/>
    <cellStyle name="Header2 19 5" xfId="18255" xr:uid="{00000000-0005-0000-0000-000051470000}"/>
    <cellStyle name="Header2 19 5 2" xfId="18256" xr:uid="{00000000-0005-0000-0000-000052470000}"/>
    <cellStyle name="Header2 19 5 3" xfId="18257" xr:uid="{00000000-0005-0000-0000-000053470000}"/>
    <cellStyle name="Header2 19 6" xfId="18258" xr:uid="{00000000-0005-0000-0000-000054470000}"/>
    <cellStyle name="Header2 19 6 2" xfId="18259" xr:uid="{00000000-0005-0000-0000-000055470000}"/>
    <cellStyle name="Header2 19 6 3" xfId="18260" xr:uid="{00000000-0005-0000-0000-000056470000}"/>
    <cellStyle name="Header2 19 7" xfId="18261" xr:uid="{00000000-0005-0000-0000-000057470000}"/>
    <cellStyle name="Header2 19 8" xfId="18262" xr:uid="{00000000-0005-0000-0000-000058470000}"/>
    <cellStyle name="Header2 2" xfId="18263" xr:uid="{00000000-0005-0000-0000-000059470000}"/>
    <cellStyle name="Header2 2 10" xfId="18264" xr:uid="{00000000-0005-0000-0000-00005A470000}"/>
    <cellStyle name="Header2 2 10 2" xfId="18265" xr:uid="{00000000-0005-0000-0000-00005B470000}"/>
    <cellStyle name="Header2 2 10 2 2" xfId="18266" xr:uid="{00000000-0005-0000-0000-00005C470000}"/>
    <cellStyle name="Header2 2 10 2 3" xfId="18267" xr:uid="{00000000-0005-0000-0000-00005D470000}"/>
    <cellStyle name="Header2 2 10 2 4" xfId="18268" xr:uid="{00000000-0005-0000-0000-00005E470000}"/>
    <cellStyle name="Header2 2 10 2 5" xfId="18269" xr:uid="{00000000-0005-0000-0000-00005F470000}"/>
    <cellStyle name="Header2 2 10 2 6" xfId="18270" xr:uid="{00000000-0005-0000-0000-000060470000}"/>
    <cellStyle name="Header2 2 10 3" xfId="18271" xr:uid="{00000000-0005-0000-0000-000061470000}"/>
    <cellStyle name="Header2 2 10 3 2" xfId="18272" xr:uid="{00000000-0005-0000-0000-000062470000}"/>
    <cellStyle name="Header2 2 10 3 3" xfId="18273" xr:uid="{00000000-0005-0000-0000-000063470000}"/>
    <cellStyle name="Header2 2 10 4" xfId="18274" xr:uid="{00000000-0005-0000-0000-000064470000}"/>
    <cellStyle name="Header2 2 10 4 2" xfId="18275" xr:uid="{00000000-0005-0000-0000-000065470000}"/>
    <cellStyle name="Header2 2 10 4 3" xfId="18276" xr:uid="{00000000-0005-0000-0000-000066470000}"/>
    <cellStyle name="Header2 2 10 5" xfId="18277" xr:uid="{00000000-0005-0000-0000-000067470000}"/>
    <cellStyle name="Header2 2 10 5 2" xfId="18278" xr:uid="{00000000-0005-0000-0000-000068470000}"/>
    <cellStyle name="Header2 2 10 5 3" xfId="18279" xr:uid="{00000000-0005-0000-0000-000069470000}"/>
    <cellStyle name="Header2 2 10 6" xfId="18280" xr:uid="{00000000-0005-0000-0000-00006A470000}"/>
    <cellStyle name="Header2 2 10 6 2" xfId="18281" xr:uid="{00000000-0005-0000-0000-00006B470000}"/>
    <cellStyle name="Header2 2 10 6 3" xfId="18282" xr:uid="{00000000-0005-0000-0000-00006C470000}"/>
    <cellStyle name="Header2 2 10 7" xfId="18283" xr:uid="{00000000-0005-0000-0000-00006D470000}"/>
    <cellStyle name="Header2 2 10 8" xfId="18284" xr:uid="{00000000-0005-0000-0000-00006E470000}"/>
    <cellStyle name="Header2 2 11" xfId="18285" xr:uid="{00000000-0005-0000-0000-00006F470000}"/>
    <cellStyle name="Header2 2 11 2" xfId="18286" xr:uid="{00000000-0005-0000-0000-000070470000}"/>
    <cellStyle name="Header2 2 11 2 2" xfId="18287" xr:uid="{00000000-0005-0000-0000-000071470000}"/>
    <cellStyle name="Header2 2 11 2 3" xfId="18288" xr:uid="{00000000-0005-0000-0000-000072470000}"/>
    <cellStyle name="Header2 2 11 2 4" xfId="18289" xr:uid="{00000000-0005-0000-0000-000073470000}"/>
    <cellStyle name="Header2 2 11 2 5" xfId="18290" xr:uid="{00000000-0005-0000-0000-000074470000}"/>
    <cellStyle name="Header2 2 11 2 6" xfId="18291" xr:uid="{00000000-0005-0000-0000-000075470000}"/>
    <cellStyle name="Header2 2 11 3" xfId="18292" xr:uid="{00000000-0005-0000-0000-000076470000}"/>
    <cellStyle name="Header2 2 11 3 2" xfId="18293" xr:uid="{00000000-0005-0000-0000-000077470000}"/>
    <cellStyle name="Header2 2 11 3 3" xfId="18294" xr:uid="{00000000-0005-0000-0000-000078470000}"/>
    <cellStyle name="Header2 2 11 4" xfId="18295" xr:uid="{00000000-0005-0000-0000-000079470000}"/>
    <cellStyle name="Header2 2 11 4 2" xfId="18296" xr:uid="{00000000-0005-0000-0000-00007A470000}"/>
    <cellStyle name="Header2 2 11 4 3" xfId="18297" xr:uid="{00000000-0005-0000-0000-00007B470000}"/>
    <cellStyle name="Header2 2 11 5" xfId="18298" xr:uid="{00000000-0005-0000-0000-00007C470000}"/>
    <cellStyle name="Header2 2 11 5 2" xfId="18299" xr:uid="{00000000-0005-0000-0000-00007D470000}"/>
    <cellStyle name="Header2 2 11 5 3" xfId="18300" xr:uid="{00000000-0005-0000-0000-00007E470000}"/>
    <cellStyle name="Header2 2 11 6" xfId="18301" xr:uid="{00000000-0005-0000-0000-00007F470000}"/>
    <cellStyle name="Header2 2 11 6 2" xfId="18302" xr:uid="{00000000-0005-0000-0000-000080470000}"/>
    <cellStyle name="Header2 2 11 6 3" xfId="18303" xr:uid="{00000000-0005-0000-0000-000081470000}"/>
    <cellStyle name="Header2 2 11 7" xfId="18304" xr:uid="{00000000-0005-0000-0000-000082470000}"/>
    <cellStyle name="Header2 2 11 8" xfId="18305" xr:uid="{00000000-0005-0000-0000-000083470000}"/>
    <cellStyle name="Header2 2 12" xfId="18306" xr:uid="{00000000-0005-0000-0000-000084470000}"/>
    <cellStyle name="Header2 2 12 2" xfId="18307" xr:uid="{00000000-0005-0000-0000-000085470000}"/>
    <cellStyle name="Header2 2 12 2 2" xfId="18308" xr:uid="{00000000-0005-0000-0000-000086470000}"/>
    <cellStyle name="Header2 2 12 2 3" xfId="18309" xr:uid="{00000000-0005-0000-0000-000087470000}"/>
    <cellStyle name="Header2 2 12 2 4" xfId="18310" xr:uid="{00000000-0005-0000-0000-000088470000}"/>
    <cellStyle name="Header2 2 12 2 5" xfId="18311" xr:uid="{00000000-0005-0000-0000-000089470000}"/>
    <cellStyle name="Header2 2 12 2 6" xfId="18312" xr:uid="{00000000-0005-0000-0000-00008A470000}"/>
    <cellStyle name="Header2 2 12 3" xfId="18313" xr:uid="{00000000-0005-0000-0000-00008B470000}"/>
    <cellStyle name="Header2 2 12 3 2" xfId="18314" xr:uid="{00000000-0005-0000-0000-00008C470000}"/>
    <cellStyle name="Header2 2 12 3 3" xfId="18315" xr:uid="{00000000-0005-0000-0000-00008D470000}"/>
    <cellStyle name="Header2 2 12 4" xfId="18316" xr:uid="{00000000-0005-0000-0000-00008E470000}"/>
    <cellStyle name="Header2 2 12 4 2" xfId="18317" xr:uid="{00000000-0005-0000-0000-00008F470000}"/>
    <cellStyle name="Header2 2 12 4 3" xfId="18318" xr:uid="{00000000-0005-0000-0000-000090470000}"/>
    <cellStyle name="Header2 2 12 5" xfId="18319" xr:uid="{00000000-0005-0000-0000-000091470000}"/>
    <cellStyle name="Header2 2 12 5 2" xfId="18320" xr:uid="{00000000-0005-0000-0000-000092470000}"/>
    <cellStyle name="Header2 2 12 5 3" xfId="18321" xr:uid="{00000000-0005-0000-0000-000093470000}"/>
    <cellStyle name="Header2 2 12 6" xfId="18322" xr:uid="{00000000-0005-0000-0000-000094470000}"/>
    <cellStyle name="Header2 2 12 6 2" xfId="18323" xr:uid="{00000000-0005-0000-0000-000095470000}"/>
    <cellStyle name="Header2 2 12 6 3" xfId="18324" xr:uid="{00000000-0005-0000-0000-000096470000}"/>
    <cellStyle name="Header2 2 12 7" xfId="18325" xr:uid="{00000000-0005-0000-0000-000097470000}"/>
    <cellStyle name="Header2 2 12 8" xfId="18326" xr:uid="{00000000-0005-0000-0000-000098470000}"/>
    <cellStyle name="Header2 2 13" xfId="18327" xr:uid="{00000000-0005-0000-0000-000099470000}"/>
    <cellStyle name="Header2 2 13 2" xfId="18328" xr:uid="{00000000-0005-0000-0000-00009A470000}"/>
    <cellStyle name="Header2 2 13 2 2" xfId="18329" xr:uid="{00000000-0005-0000-0000-00009B470000}"/>
    <cellStyle name="Header2 2 13 2 3" xfId="18330" xr:uid="{00000000-0005-0000-0000-00009C470000}"/>
    <cellStyle name="Header2 2 13 2 4" xfId="18331" xr:uid="{00000000-0005-0000-0000-00009D470000}"/>
    <cellStyle name="Header2 2 13 2 5" xfId="18332" xr:uid="{00000000-0005-0000-0000-00009E470000}"/>
    <cellStyle name="Header2 2 13 2 6" xfId="18333" xr:uid="{00000000-0005-0000-0000-00009F470000}"/>
    <cellStyle name="Header2 2 13 3" xfId="18334" xr:uid="{00000000-0005-0000-0000-0000A0470000}"/>
    <cellStyle name="Header2 2 13 3 2" xfId="18335" xr:uid="{00000000-0005-0000-0000-0000A1470000}"/>
    <cellStyle name="Header2 2 13 3 3" xfId="18336" xr:uid="{00000000-0005-0000-0000-0000A2470000}"/>
    <cellStyle name="Header2 2 13 4" xfId="18337" xr:uid="{00000000-0005-0000-0000-0000A3470000}"/>
    <cellStyle name="Header2 2 13 4 2" xfId="18338" xr:uid="{00000000-0005-0000-0000-0000A4470000}"/>
    <cellStyle name="Header2 2 13 4 3" xfId="18339" xr:uid="{00000000-0005-0000-0000-0000A5470000}"/>
    <cellStyle name="Header2 2 13 5" xfId="18340" xr:uid="{00000000-0005-0000-0000-0000A6470000}"/>
    <cellStyle name="Header2 2 13 5 2" xfId="18341" xr:uid="{00000000-0005-0000-0000-0000A7470000}"/>
    <cellStyle name="Header2 2 13 5 3" xfId="18342" xr:uid="{00000000-0005-0000-0000-0000A8470000}"/>
    <cellStyle name="Header2 2 13 6" xfId="18343" xr:uid="{00000000-0005-0000-0000-0000A9470000}"/>
    <cellStyle name="Header2 2 13 6 2" xfId="18344" xr:uid="{00000000-0005-0000-0000-0000AA470000}"/>
    <cellStyle name="Header2 2 13 6 3" xfId="18345" xr:uid="{00000000-0005-0000-0000-0000AB470000}"/>
    <cellStyle name="Header2 2 13 7" xfId="18346" xr:uid="{00000000-0005-0000-0000-0000AC470000}"/>
    <cellStyle name="Header2 2 13 8" xfId="18347" xr:uid="{00000000-0005-0000-0000-0000AD470000}"/>
    <cellStyle name="Header2 2 14" xfId="18348" xr:uid="{00000000-0005-0000-0000-0000AE470000}"/>
    <cellStyle name="Header2 2 14 2" xfId="18349" xr:uid="{00000000-0005-0000-0000-0000AF470000}"/>
    <cellStyle name="Header2 2 14 2 2" xfId="18350" xr:uid="{00000000-0005-0000-0000-0000B0470000}"/>
    <cellStyle name="Header2 2 14 2 3" xfId="18351" xr:uid="{00000000-0005-0000-0000-0000B1470000}"/>
    <cellStyle name="Header2 2 14 2 4" xfId="18352" xr:uid="{00000000-0005-0000-0000-0000B2470000}"/>
    <cellStyle name="Header2 2 14 2 5" xfId="18353" xr:uid="{00000000-0005-0000-0000-0000B3470000}"/>
    <cellStyle name="Header2 2 14 2 6" xfId="18354" xr:uid="{00000000-0005-0000-0000-0000B4470000}"/>
    <cellStyle name="Header2 2 14 3" xfId="18355" xr:uid="{00000000-0005-0000-0000-0000B5470000}"/>
    <cellStyle name="Header2 2 14 3 2" xfId="18356" xr:uid="{00000000-0005-0000-0000-0000B6470000}"/>
    <cellStyle name="Header2 2 14 3 3" xfId="18357" xr:uid="{00000000-0005-0000-0000-0000B7470000}"/>
    <cellStyle name="Header2 2 14 4" xfId="18358" xr:uid="{00000000-0005-0000-0000-0000B8470000}"/>
    <cellStyle name="Header2 2 14 4 2" xfId="18359" xr:uid="{00000000-0005-0000-0000-0000B9470000}"/>
    <cellStyle name="Header2 2 14 4 3" xfId="18360" xr:uid="{00000000-0005-0000-0000-0000BA470000}"/>
    <cellStyle name="Header2 2 14 5" xfId="18361" xr:uid="{00000000-0005-0000-0000-0000BB470000}"/>
    <cellStyle name="Header2 2 14 5 2" xfId="18362" xr:uid="{00000000-0005-0000-0000-0000BC470000}"/>
    <cellStyle name="Header2 2 14 5 3" xfId="18363" xr:uid="{00000000-0005-0000-0000-0000BD470000}"/>
    <cellStyle name="Header2 2 14 6" xfId="18364" xr:uid="{00000000-0005-0000-0000-0000BE470000}"/>
    <cellStyle name="Header2 2 14 6 2" xfId="18365" xr:uid="{00000000-0005-0000-0000-0000BF470000}"/>
    <cellStyle name="Header2 2 14 6 3" xfId="18366" xr:uid="{00000000-0005-0000-0000-0000C0470000}"/>
    <cellStyle name="Header2 2 14 7" xfId="18367" xr:uid="{00000000-0005-0000-0000-0000C1470000}"/>
    <cellStyle name="Header2 2 14 8" xfId="18368" xr:uid="{00000000-0005-0000-0000-0000C2470000}"/>
    <cellStyle name="Header2 2 15" xfId="18369" xr:uid="{00000000-0005-0000-0000-0000C3470000}"/>
    <cellStyle name="Header2 2 15 2" xfId="18370" xr:uid="{00000000-0005-0000-0000-0000C4470000}"/>
    <cellStyle name="Header2 2 15 2 2" xfId="18371" xr:uid="{00000000-0005-0000-0000-0000C5470000}"/>
    <cellStyle name="Header2 2 15 2 3" xfId="18372" xr:uid="{00000000-0005-0000-0000-0000C6470000}"/>
    <cellStyle name="Header2 2 15 2 4" xfId="18373" xr:uid="{00000000-0005-0000-0000-0000C7470000}"/>
    <cellStyle name="Header2 2 15 2 5" xfId="18374" xr:uid="{00000000-0005-0000-0000-0000C8470000}"/>
    <cellStyle name="Header2 2 15 2 6" xfId="18375" xr:uid="{00000000-0005-0000-0000-0000C9470000}"/>
    <cellStyle name="Header2 2 15 3" xfId="18376" xr:uid="{00000000-0005-0000-0000-0000CA470000}"/>
    <cellStyle name="Header2 2 15 3 2" xfId="18377" xr:uid="{00000000-0005-0000-0000-0000CB470000}"/>
    <cellStyle name="Header2 2 15 3 3" xfId="18378" xr:uid="{00000000-0005-0000-0000-0000CC470000}"/>
    <cellStyle name="Header2 2 15 4" xfId="18379" xr:uid="{00000000-0005-0000-0000-0000CD470000}"/>
    <cellStyle name="Header2 2 15 4 2" xfId="18380" xr:uid="{00000000-0005-0000-0000-0000CE470000}"/>
    <cellStyle name="Header2 2 15 4 3" xfId="18381" xr:uid="{00000000-0005-0000-0000-0000CF470000}"/>
    <cellStyle name="Header2 2 15 5" xfId="18382" xr:uid="{00000000-0005-0000-0000-0000D0470000}"/>
    <cellStyle name="Header2 2 15 5 2" xfId="18383" xr:uid="{00000000-0005-0000-0000-0000D1470000}"/>
    <cellStyle name="Header2 2 15 5 3" xfId="18384" xr:uid="{00000000-0005-0000-0000-0000D2470000}"/>
    <cellStyle name="Header2 2 15 6" xfId="18385" xr:uid="{00000000-0005-0000-0000-0000D3470000}"/>
    <cellStyle name="Header2 2 15 6 2" xfId="18386" xr:uid="{00000000-0005-0000-0000-0000D4470000}"/>
    <cellStyle name="Header2 2 15 6 3" xfId="18387" xr:uid="{00000000-0005-0000-0000-0000D5470000}"/>
    <cellStyle name="Header2 2 15 7" xfId="18388" xr:uid="{00000000-0005-0000-0000-0000D6470000}"/>
    <cellStyle name="Header2 2 15 8" xfId="18389" xr:uid="{00000000-0005-0000-0000-0000D7470000}"/>
    <cellStyle name="Header2 2 16" xfId="18390" xr:uid="{00000000-0005-0000-0000-0000D8470000}"/>
    <cellStyle name="Header2 2 16 2" xfId="18391" xr:uid="{00000000-0005-0000-0000-0000D9470000}"/>
    <cellStyle name="Header2 2 16 2 2" xfId="18392" xr:uid="{00000000-0005-0000-0000-0000DA470000}"/>
    <cellStyle name="Header2 2 16 2 3" xfId="18393" xr:uid="{00000000-0005-0000-0000-0000DB470000}"/>
    <cellStyle name="Header2 2 16 2 4" xfId="18394" xr:uid="{00000000-0005-0000-0000-0000DC470000}"/>
    <cellStyle name="Header2 2 16 2 5" xfId="18395" xr:uid="{00000000-0005-0000-0000-0000DD470000}"/>
    <cellStyle name="Header2 2 16 2 6" xfId="18396" xr:uid="{00000000-0005-0000-0000-0000DE470000}"/>
    <cellStyle name="Header2 2 16 3" xfId="18397" xr:uid="{00000000-0005-0000-0000-0000DF470000}"/>
    <cellStyle name="Header2 2 16 3 2" xfId="18398" xr:uid="{00000000-0005-0000-0000-0000E0470000}"/>
    <cellStyle name="Header2 2 16 3 3" xfId="18399" xr:uid="{00000000-0005-0000-0000-0000E1470000}"/>
    <cellStyle name="Header2 2 16 4" xfId="18400" xr:uid="{00000000-0005-0000-0000-0000E2470000}"/>
    <cellStyle name="Header2 2 16 4 2" xfId="18401" xr:uid="{00000000-0005-0000-0000-0000E3470000}"/>
    <cellStyle name="Header2 2 16 4 3" xfId="18402" xr:uid="{00000000-0005-0000-0000-0000E4470000}"/>
    <cellStyle name="Header2 2 16 5" xfId="18403" xr:uid="{00000000-0005-0000-0000-0000E5470000}"/>
    <cellStyle name="Header2 2 16 5 2" xfId="18404" xr:uid="{00000000-0005-0000-0000-0000E6470000}"/>
    <cellStyle name="Header2 2 16 5 3" xfId="18405" xr:uid="{00000000-0005-0000-0000-0000E7470000}"/>
    <cellStyle name="Header2 2 16 6" xfId="18406" xr:uid="{00000000-0005-0000-0000-0000E8470000}"/>
    <cellStyle name="Header2 2 16 6 2" xfId="18407" xr:uid="{00000000-0005-0000-0000-0000E9470000}"/>
    <cellStyle name="Header2 2 16 6 3" xfId="18408" xr:uid="{00000000-0005-0000-0000-0000EA470000}"/>
    <cellStyle name="Header2 2 16 7" xfId="18409" xr:uid="{00000000-0005-0000-0000-0000EB470000}"/>
    <cellStyle name="Header2 2 16 8" xfId="18410" xr:uid="{00000000-0005-0000-0000-0000EC470000}"/>
    <cellStyle name="Header2 2 17" xfId="18411" xr:uid="{00000000-0005-0000-0000-0000ED470000}"/>
    <cellStyle name="Header2 2 17 2" xfId="18412" xr:uid="{00000000-0005-0000-0000-0000EE470000}"/>
    <cellStyle name="Header2 2 17 2 2" xfId="18413" xr:uid="{00000000-0005-0000-0000-0000EF470000}"/>
    <cellStyle name="Header2 2 17 2 3" xfId="18414" xr:uid="{00000000-0005-0000-0000-0000F0470000}"/>
    <cellStyle name="Header2 2 17 2 4" xfId="18415" xr:uid="{00000000-0005-0000-0000-0000F1470000}"/>
    <cellStyle name="Header2 2 17 2 5" xfId="18416" xr:uid="{00000000-0005-0000-0000-0000F2470000}"/>
    <cellStyle name="Header2 2 17 2 6" xfId="18417" xr:uid="{00000000-0005-0000-0000-0000F3470000}"/>
    <cellStyle name="Header2 2 17 3" xfId="18418" xr:uid="{00000000-0005-0000-0000-0000F4470000}"/>
    <cellStyle name="Header2 2 17 3 2" xfId="18419" xr:uid="{00000000-0005-0000-0000-0000F5470000}"/>
    <cellStyle name="Header2 2 17 3 3" xfId="18420" xr:uid="{00000000-0005-0000-0000-0000F6470000}"/>
    <cellStyle name="Header2 2 17 4" xfId="18421" xr:uid="{00000000-0005-0000-0000-0000F7470000}"/>
    <cellStyle name="Header2 2 17 4 2" xfId="18422" xr:uid="{00000000-0005-0000-0000-0000F8470000}"/>
    <cellStyle name="Header2 2 17 4 3" xfId="18423" xr:uid="{00000000-0005-0000-0000-0000F9470000}"/>
    <cellStyle name="Header2 2 17 5" xfId="18424" xr:uid="{00000000-0005-0000-0000-0000FA470000}"/>
    <cellStyle name="Header2 2 17 5 2" xfId="18425" xr:uid="{00000000-0005-0000-0000-0000FB470000}"/>
    <cellStyle name="Header2 2 17 5 3" xfId="18426" xr:uid="{00000000-0005-0000-0000-0000FC470000}"/>
    <cellStyle name="Header2 2 17 6" xfId="18427" xr:uid="{00000000-0005-0000-0000-0000FD470000}"/>
    <cellStyle name="Header2 2 17 6 2" xfId="18428" xr:uid="{00000000-0005-0000-0000-0000FE470000}"/>
    <cellStyle name="Header2 2 17 6 3" xfId="18429" xr:uid="{00000000-0005-0000-0000-0000FF470000}"/>
    <cellStyle name="Header2 2 17 7" xfId="18430" xr:uid="{00000000-0005-0000-0000-000000480000}"/>
    <cellStyle name="Header2 2 17 8" xfId="18431" xr:uid="{00000000-0005-0000-0000-000001480000}"/>
    <cellStyle name="Header2 2 18" xfId="18432" xr:uid="{00000000-0005-0000-0000-000002480000}"/>
    <cellStyle name="Header2 2 18 2" xfId="18433" xr:uid="{00000000-0005-0000-0000-000003480000}"/>
    <cellStyle name="Header2 2 18 2 2" xfId="18434" xr:uid="{00000000-0005-0000-0000-000004480000}"/>
    <cellStyle name="Header2 2 18 2 3" xfId="18435" xr:uid="{00000000-0005-0000-0000-000005480000}"/>
    <cellStyle name="Header2 2 18 2 4" xfId="18436" xr:uid="{00000000-0005-0000-0000-000006480000}"/>
    <cellStyle name="Header2 2 18 2 5" xfId="18437" xr:uid="{00000000-0005-0000-0000-000007480000}"/>
    <cellStyle name="Header2 2 18 2 6" xfId="18438" xr:uid="{00000000-0005-0000-0000-000008480000}"/>
    <cellStyle name="Header2 2 18 3" xfId="18439" xr:uid="{00000000-0005-0000-0000-000009480000}"/>
    <cellStyle name="Header2 2 18 3 2" xfId="18440" xr:uid="{00000000-0005-0000-0000-00000A480000}"/>
    <cellStyle name="Header2 2 18 3 3" xfId="18441" xr:uid="{00000000-0005-0000-0000-00000B480000}"/>
    <cellStyle name="Header2 2 18 4" xfId="18442" xr:uid="{00000000-0005-0000-0000-00000C480000}"/>
    <cellStyle name="Header2 2 18 4 2" xfId="18443" xr:uid="{00000000-0005-0000-0000-00000D480000}"/>
    <cellStyle name="Header2 2 18 4 3" xfId="18444" xr:uid="{00000000-0005-0000-0000-00000E480000}"/>
    <cellStyle name="Header2 2 18 5" xfId="18445" xr:uid="{00000000-0005-0000-0000-00000F480000}"/>
    <cellStyle name="Header2 2 18 5 2" xfId="18446" xr:uid="{00000000-0005-0000-0000-000010480000}"/>
    <cellStyle name="Header2 2 18 5 3" xfId="18447" xr:uid="{00000000-0005-0000-0000-000011480000}"/>
    <cellStyle name="Header2 2 18 6" xfId="18448" xr:uid="{00000000-0005-0000-0000-000012480000}"/>
    <cellStyle name="Header2 2 18 6 2" xfId="18449" xr:uid="{00000000-0005-0000-0000-000013480000}"/>
    <cellStyle name="Header2 2 18 6 3" xfId="18450" xr:uid="{00000000-0005-0000-0000-000014480000}"/>
    <cellStyle name="Header2 2 18 7" xfId="18451" xr:uid="{00000000-0005-0000-0000-000015480000}"/>
    <cellStyle name="Header2 2 18 8" xfId="18452" xr:uid="{00000000-0005-0000-0000-000016480000}"/>
    <cellStyle name="Header2 2 19" xfId="18453" xr:uid="{00000000-0005-0000-0000-000017480000}"/>
    <cellStyle name="Header2 2 19 2" xfId="18454" xr:uid="{00000000-0005-0000-0000-000018480000}"/>
    <cellStyle name="Header2 2 19 2 2" xfId="18455" xr:uid="{00000000-0005-0000-0000-000019480000}"/>
    <cellStyle name="Header2 2 19 2 3" xfId="18456" xr:uid="{00000000-0005-0000-0000-00001A480000}"/>
    <cellStyle name="Header2 2 19 2 4" xfId="18457" xr:uid="{00000000-0005-0000-0000-00001B480000}"/>
    <cellStyle name="Header2 2 19 2 5" xfId="18458" xr:uid="{00000000-0005-0000-0000-00001C480000}"/>
    <cellStyle name="Header2 2 19 2 6" xfId="18459" xr:uid="{00000000-0005-0000-0000-00001D480000}"/>
    <cellStyle name="Header2 2 19 3" xfId="18460" xr:uid="{00000000-0005-0000-0000-00001E480000}"/>
    <cellStyle name="Header2 2 19 3 2" xfId="18461" xr:uid="{00000000-0005-0000-0000-00001F480000}"/>
    <cellStyle name="Header2 2 19 3 3" xfId="18462" xr:uid="{00000000-0005-0000-0000-000020480000}"/>
    <cellStyle name="Header2 2 19 4" xfId="18463" xr:uid="{00000000-0005-0000-0000-000021480000}"/>
    <cellStyle name="Header2 2 19 4 2" xfId="18464" xr:uid="{00000000-0005-0000-0000-000022480000}"/>
    <cellStyle name="Header2 2 19 4 3" xfId="18465" xr:uid="{00000000-0005-0000-0000-000023480000}"/>
    <cellStyle name="Header2 2 19 5" xfId="18466" xr:uid="{00000000-0005-0000-0000-000024480000}"/>
    <cellStyle name="Header2 2 19 5 2" xfId="18467" xr:uid="{00000000-0005-0000-0000-000025480000}"/>
    <cellStyle name="Header2 2 19 5 3" xfId="18468" xr:uid="{00000000-0005-0000-0000-000026480000}"/>
    <cellStyle name="Header2 2 19 6" xfId="18469" xr:uid="{00000000-0005-0000-0000-000027480000}"/>
    <cellStyle name="Header2 2 19 6 2" xfId="18470" xr:uid="{00000000-0005-0000-0000-000028480000}"/>
    <cellStyle name="Header2 2 19 6 3" xfId="18471" xr:uid="{00000000-0005-0000-0000-000029480000}"/>
    <cellStyle name="Header2 2 19 7" xfId="18472" xr:uid="{00000000-0005-0000-0000-00002A480000}"/>
    <cellStyle name="Header2 2 19 8" xfId="18473" xr:uid="{00000000-0005-0000-0000-00002B480000}"/>
    <cellStyle name="Header2 2 2" xfId="18474" xr:uid="{00000000-0005-0000-0000-00002C480000}"/>
    <cellStyle name="Header2 2 2 10" xfId="18475" xr:uid="{00000000-0005-0000-0000-00002D480000}"/>
    <cellStyle name="Header2 2 2 10 2" xfId="18476" xr:uid="{00000000-0005-0000-0000-00002E480000}"/>
    <cellStyle name="Header2 2 2 10 2 2" xfId="18477" xr:uid="{00000000-0005-0000-0000-00002F480000}"/>
    <cellStyle name="Header2 2 2 10 2 3" xfId="18478" xr:uid="{00000000-0005-0000-0000-000030480000}"/>
    <cellStyle name="Header2 2 2 10 2 4" xfId="18479" xr:uid="{00000000-0005-0000-0000-000031480000}"/>
    <cellStyle name="Header2 2 2 10 2 5" xfId="18480" xr:uid="{00000000-0005-0000-0000-000032480000}"/>
    <cellStyle name="Header2 2 2 10 2 6" xfId="18481" xr:uid="{00000000-0005-0000-0000-000033480000}"/>
    <cellStyle name="Header2 2 2 10 3" xfId="18482" xr:uid="{00000000-0005-0000-0000-000034480000}"/>
    <cellStyle name="Header2 2 2 10 3 2" xfId="18483" xr:uid="{00000000-0005-0000-0000-000035480000}"/>
    <cellStyle name="Header2 2 2 10 3 3" xfId="18484" xr:uid="{00000000-0005-0000-0000-000036480000}"/>
    <cellStyle name="Header2 2 2 10 4" xfId="18485" xr:uid="{00000000-0005-0000-0000-000037480000}"/>
    <cellStyle name="Header2 2 2 10 4 2" xfId="18486" xr:uid="{00000000-0005-0000-0000-000038480000}"/>
    <cellStyle name="Header2 2 2 10 4 3" xfId="18487" xr:uid="{00000000-0005-0000-0000-000039480000}"/>
    <cellStyle name="Header2 2 2 10 5" xfId="18488" xr:uid="{00000000-0005-0000-0000-00003A480000}"/>
    <cellStyle name="Header2 2 2 10 5 2" xfId="18489" xr:uid="{00000000-0005-0000-0000-00003B480000}"/>
    <cellStyle name="Header2 2 2 10 5 3" xfId="18490" xr:uid="{00000000-0005-0000-0000-00003C480000}"/>
    <cellStyle name="Header2 2 2 10 6" xfId="18491" xr:uid="{00000000-0005-0000-0000-00003D480000}"/>
    <cellStyle name="Header2 2 2 10 6 2" xfId="18492" xr:uid="{00000000-0005-0000-0000-00003E480000}"/>
    <cellStyle name="Header2 2 2 10 6 3" xfId="18493" xr:uid="{00000000-0005-0000-0000-00003F480000}"/>
    <cellStyle name="Header2 2 2 10 7" xfId="18494" xr:uid="{00000000-0005-0000-0000-000040480000}"/>
    <cellStyle name="Header2 2 2 10 8" xfId="18495" xr:uid="{00000000-0005-0000-0000-000041480000}"/>
    <cellStyle name="Header2 2 2 11" xfId="18496" xr:uid="{00000000-0005-0000-0000-000042480000}"/>
    <cellStyle name="Header2 2 2 11 2" xfId="18497" xr:uid="{00000000-0005-0000-0000-000043480000}"/>
    <cellStyle name="Header2 2 2 11 2 2" xfId="18498" xr:uid="{00000000-0005-0000-0000-000044480000}"/>
    <cellStyle name="Header2 2 2 11 2 3" xfId="18499" xr:uid="{00000000-0005-0000-0000-000045480000}"/>
    <cellStyle name="Header2 2 2 11 2 4" xfId="18500" xr:uid="{00000000-0005-0000-0000-000046480000}"/>
    <cellStyle name="Header2 2 2 11 2 5" xfId="18501" xr:uid="{00000000-0005-0000-0000-000047480000}"/>
    <cellStyle name="Header2 2 2 11 2 6" xfId="18502" xr:uid="{00000000-0005-0000-0000-000048480000}"/>
    <cellStyle name="Header2 2 2 11 3" xfId="18503" xr:uid="{00000000-0005-0000-0000-000049480000}"/>
    <cellStyle name="Header2 2 2 11 3 2" xfId="18504" xr:uid="{00000000-0005-0000-0000-00004A480000}"/>
    <cellStyle name="Header2 2 2 11 3 3" xfId="18505" xr:uid="{00000000-0005-0000-0000-00004B480000}"/>
    <cellStyle name="Header2 2 2 11 4" xfId="18506" xr:uid="{00000000-0005-0000-0000-00004C480000}"/>
    <cellStyle name="Header2 2 2 11 4 2" xfId="18507" xr:uid="{00000000-0005-0000-0000-00004D480000}"/>
    <cellStyle name="Header2 2 2 11 4 3" xfId="18508" xr:uid="{00000000-0005-0000-0000-00004E480000}"/>
    <cellStyle name="Header2 2 2 11 5" xfId="18509" xr:uid="{00000000-0005-0000-0000-00004F480000}"/>
    <cellStyle name="Header2 2 2 11 5 2" xfId="18510" xr:uid="{00000000-0005-0000-0000-000050480000}"/>
    <cellStyle name="Header2 2 2 11 5 3" xfId="18511" xr:uid="{00000000-0005-0000-0000-000051480000}"/>
    <cellStyle name="Header2 2 2 11 6" xfId="18512" xr:uid="{00000000-0005-0000-0000-000052480000}"/>
    <cellStyle name="Header2 2 2 11 6 2" xfId="18513" xr:uid="{00000000-0005-0000-0000-000053480000}"/>
    <cellStyle name="Header2 2 2 11 6 3" xfId="18514" xr:uid="{00000000-0005-0000-0000-000054480000}"/>
    <cellStyle name="Header2 2 2 11 7" xfId="18515" xr:uid="{00000000-0005-0000-0000-000055480000}"/>
    <cellStyle name="Header2 2 2 11 8" xfId="18516" xr:uid="{00000000-0005-0000-0000-000056480000}"/>
    <cellStyle name="Header2 2 2 12" xfId="18517" xr:uid="{00000000-0005-0000-0000-000057480000}"/>
    <cellStyle name="Header2 2 2 12 2" xfId="18518" xr:uid="{00000000-0005-0000-0000-000058480000}"/>
    <cellStyle name="Header2 2 2 12 2 2" xfId="18519" xr:uid="{00000000-0005-0000-0000-000059480000}"/>
    <cellStyle name="Header2 2 2 12 2 3" xfId="18520" xr:uid="{00000000-0005-0000-0000-00005A480000}"/>
    <cellStyle name="Header2 2 2 12 2 4" xfId="18521" xr:uid="{00000000-0005-0000-0000-00005B480000}"/>
    <cellStyle name="Header2 2 2 12 2 5" xfId="18522" xr:uid="{00000000-0005-0000-0000-00005C480000}"/>
    <cellStyle name="Header2 2 2 12 2 6" xfId="18523" xr:uid="{00000000-0005-0000-0000-00005D480000}"/>
    <cellStyle name="Header2 2 2 12 3" xfId="18524" xr:uid="{00000000-0005-0000-0000-00005E480000}"/>
    <cellStyle name="Header2 2 2 12 3 2" xfId="18525" xr:uid="{00000000-0005-0000-0000-00005F480000}"/>
    <cellStyle name="Header2 2 2 12 3 3" xfId="18526" xr:uid="{00000000-0005-0000-0000-000060480000}"/>
    <cellStyle name="Header2 2 2 12 4" xfId="18527" xr:uid="{00000000-0005-0000-0000-000061480000}"/>
    <cellStyle name="Header2 2 2 12 4 2" xfId="18528" xr:uid="{00000000-0005-0000-0000-000062480000}"/>
    <cellStyle name="Header2 2 2 12 4 3" xfId="18529" xr:uid="{00000000-0005-0000-0000-000063480000}"/>
    <cellStyle name="Header2 2 2 12 5" xfId="18530" xr:uid="{00000000-0005-0000-0000-000064480000}"/>
    <cellStyle name="Header2 2 2 12 5 2" xfId="18531" xr:uid="{00000000-0005-0000-0000-000065480000}"/>
    <cellStyle name="Header2 2 2 12 5 3" xfId="18532" xr:uid="{00000000-0005-0000-0000-000066480000}"/>
    <cellStyle name="Header2 2 2 12 6" xfId="18533" xr:uid="{00000000-0005-0000-0000-000067480000}"/>
    <cellStyle name="Header2 2 2 12 6 2" xfId="18534" xr:uid="{00000000-0005-0000-0000-000068480000}"/>
    <cellStyle name="Header2 2 2 12 6 3" xfId="18535" xr:uid="{00000000-0005-0000-0000-000069480000}"/>
    <cellStyle name="Header2 2 2 12 7" xfId="18536" xr:uid="{00000000-0005-0000-0000-00006A480000}"/>
    <cellStyle name="Header2 2 2 12 8" xfId="18537" xr:uid="{00000000-0005-0000-0000-00006B480000}"/>
    <cellStyle name="Header2 2 2 13" xfId="18538" xr:uid="{00000000-0005-0000-0000-00006C480000}"/>
    <cellStyle name="Header2 2 2 13 2" xfId="18539" xr:uid="{00000000-0005-0000-0000-00006D480000}"/>
    <cellStyle name="Header2 2 2 13 2 2" xfId="18540" xr:uid="{00000000-0005-0000-0000-00006E480000}"/>
    <cellStyle name="Header2 2 2 13 2 3" xfId="18541" xr:uid="{00000000-0005-0000-0000-00006F480000}"/>
    <cellStyle name="Header2 2 2 13 2 4" xfId="18542" xr:uid="{00000000-0005-0000-0000-000070480000}"/>
    <cellStyle name="Header2 2 2 13 2 5" xfId="18543" xr:uid="{00000000-0005-0000-0000-000071480000}"/>
    <cellStyle name="Header2 2 2 13 2 6" xfId="18544" xr:uid="{00000000-0005-0000-0000-000072480000}"/>
    <cellStyle name="Header2 2 2 13 3" xfId="18545" xr:uid="{00000000-0005-0000-0000-000073480000}"/>
    <cellStyle name="Header2 2 2 13 3 2" xfId="18546" xr:uid="{00000000-0005-0000-0000-000074480000}"/>
    <cellStyle name="Header2 2 2 13 3 3" xfId="18547" xr:uid="{00000000-0005-0000-0000-000075480000}"/>
    <cellStyle name="Header2 2 2 13 4" xfId="18548" xr:uid="{00000000-0005-0000-0000-000076480000}"/>
    <cellStyle name="Header2 2 2 13 4 2" xfId="18549" xr:uid="{00000000-0005-0000-0000-000077480000}"/>
    <cellStyle name="Header2 2 2 13 4 3" xfId="18550" xr:uid="{00000000-0005-0000-0000-000078480000}"/>
    <cellStyle name="Header2 2 2 13 5" xfId="18551" xr:uid="{00000000-0005-0000-0000-000079480000}"/>
    <cellStyle name="Header2 2 2 13 5 2" xfId="18552" xr:uid="{00000000-0005-0000-0000-00007A480000}"/>
    <cellStyle name="Header2 2 2 13 5 3" xfId="18553" xr:uid="{00000000-0005-0000-0000-00007B480000}"/>
    <cellStyle name="Header2 2 2 13 6" xfId="18554" xr:uid="{00000000-0005-0000-0000-00007C480000}"/>
    <cellStyle name="Header2 2 2 13 6 2" xfId="18555" xr:uid="{00000000-0005-0000-0000-00007D480000}"/>
    <cellStyle name="Header2 2 2 13 6 3" xfId="18556" xr:uid="{00000000-0005-0000-0000-00007E480000}"/>
    <cellStyle name="Header2 2 2 13 7" xfId="18557" xr:uid="{00000000-0005-0000-0000-00007F480000}"/>
    <cellStyle name="Header2 2 2 13 8" xfId="18558" xr:uid="{00000000-0005-0000-0000-000080480000}"/>
    <cellStyle name="Header2 2 2 14" xfId="18559" xr:uid="{00000000-0005-0000-0000-000081480000}"/>
    <cellStyle name="Header2 2 2 14 2" xfId="18560" xr:uid="{00000000-0005-0000-0000-000082480000}"/>
    <cellStyle name="Header2 2 2 14 2 2" xfId="18561" xr:uid="{00000000-0005-0000-0000-000083480000}"/>
    <cellStyle name="Header2 2 2 14 2 3" xfId="18562" xr:uid="{00000000-0005-0000-0000-000084480000}"/>
    <cellStyle name="Header2 2 2 14 2 4" xfId="18563" xr:uid="{00000000-0005-0000-0000-000085480000}"/>
    <cellStyle name="Header2 2 2 14 2 5" xfId="18564" xr:uid="{00000000-0005-0000-0000-000086480000}"/>
    <cellStyle name="Header2 2 2 14 2 6" xfId="18565" xr:uid="{00000000-0005-0000-0000-000087480000}"/>
    <cellStyle name="Header2 2 2 14 3" xfId="18566" xr:uid="{00000000-0005-0000-0000-000088480000}"/>
    <cellStyle name="Header2 2 2 14 3 2" xfId="18567" xr:uid="{00000000-0005-0000-0000-000089480000}"/>
    <cellStyle name="Header2 2 2 14 3 3" xfId="18568" xr:uid="{00000000-0005-0000-0000-00008A480000}"/>
    <cellStyle name="Header2 2 2 14 4" xfId="18569" xr:uid="{00000000-0005-0000-0000-00008B480000}"/>
    <cellStyle name="Header2 2 2 14 4 2" xfId="18570" xr:uid="{00000000-0005-0000-0000-00008C480000}"/>
    <cellStyle name="Header2 2 2 14 4 3" xfId="18571" xr:uid="{00000000-0005-0000-0000-00008D480000}"/>
    <cellStyle name="Header2 2 2 14 5" xfId="18572" xr:uid="{00000000-0005-0000-0000-00008E480000}"/>
    <cellStyle name="Header2 2 2 14 5 2" xfId="18573" xr:uid="{00000000-0005-0000-0000-00008F480000}"/>
    <cellStyle name="Header2 2 2 14 5 3" xfId="18574" xr:uid="{00000000-0005-0000-0000-000090480000}"/>
    <cellStyle name="Header2 2 2 14 6" xfId="18575" xr:uid="{00000000-0005-0000-0000-000091480000}"/>
    <cellStyle name="Header2 2 2 14 6 2" xfId="18576" xr:uid="{00000000-0005-0000-0000-000092480000}"/>
    <cellStyle name="Header2 2 2 14 6 3" xfId="18577" xr:uid="{00000000-0005-0000-0000-000093480000}"/>
    <cellStyle name="Header2 2 2 14 7" xfId="18578" xr:uid="{00000000-0005-0000-0000-000094480000}"/>
    <cellStyle name="Header2 2 2 14 8" xfId="18579" xr:uid="{00000000-0005-0000-0000-000095480000}"/>
    <cellStyle name="Header2 2 2 15" xfId="18580" xr:uid="{00000000-0005-0000-0000-000096480000}"/>
    <cellStyle name="Header2 2 2 15 2" xfId="18581" xr:uid="{00000000-0005-0000-0000-000097480000}"/>
    <cellStyle name="Header2 2 2 15 2 2" xfId="18582" xr:uid="{00000000-0005-0000-0000-000098480000}"/>
    <cellStyle name="Header2 2 2 15 2 3" xfId="18583" xr:uid="{00000000-0005-0000-0000-000099480000}"/>
    <cellStyle name="Header2 2 2 15 2 4" xfId="18584" xr:uid="{00000000-0005-0000-0000-00009A480000}"/>
    <cellStyle name="Header2 2 2 15 2 5" xfId="18585" xr:uid="{00000000-0005-0000-0000-00009B480000}"/>
    <cellStyle name="Header2 2 2 15 2 6" xfId="18586" xr:uid="{00000000-0005-0000-0000-00009C480000}"/>
    <cellStyle name="Header2 2 2 15 3" xfId="18587" xr:uid="{00000000-0005-0000-0000-00009D480000}"/>
    <cellStyle name="Header2 2 2 15 3 2" xfId="18588" xr:uid="{00000000-0005-0000-0000-00009E480000}"/>
    <cellStyle name="Header2 2 2 15 3 3" xfId="18589" xr:uid="{00000000-0005-0000-0000-00009F480000}"/>
    <cellStyle name="Header2 2 2 15 4" xfId="18590" xr:uid="{00000000-0005-0000-0000-0000A0480000}"/>
    <cellStyle name="Header2 2 2 15 4 2" xfId="18591" xr:uid="{00000000-0005-0000-0000-0000A1480000}"/>
    <cellStyle name="Header2 2 2 15 4 3" xfId="18592" xr:uid="{00000000-0005-0000-0000-0000A2480000}"/>
    <cellStyle name="Header2 2 2 15 5" xfId="18593" xr:uid="{00000000-0005-0000-0000-0000A3480000}"/>
    <cellStyle name="Header2 2 2 15 5 2" xfId="18594" xr:uid="{00000000-0005-0000-0000-0000A4480000}"/>
    <cellStyle name="Header2 2 2 15 5 3" xfId="18595" xr:uid="{00000000-0005-0000-0000-0000A5480000}"/>
    <cellStyle name="Header2 2 2 15 6" xfId="18596" xr:uid="{00000000-0005-0000-0000-0000A6480000}"/>
    <cellStyle name="Header2 2 2 15 6 2" xfId="18597" xr:uid="{00000000-0005-0000-0000-0000A7480000}"/>
    <cellStyle name="Header2 2 2 15 6 3" xfId="18598" xr:uid="{00000000-0005-0000-0000-0000A8480000}"/>
    <cellStyle name="Header2 2 2 15 7" xfId="18599" xr:uid="{00000000-0005-0000-0000-0000A9480000}"/>
    <cellStyle name="Header2 2 2 15 8" xfId="18600" xr:uid="{00000000-0005-0000-0000-0000AA480000}"/>
    <cellStyle name="Header2 2 2 16" xfId="18601" xr:uid="{00000000-0005-0000-0000-0000AB480000}"/>
    <cellStyle name="Header2 2 2 16 2" xfId="18602" xr:uid="{00000000-0005-0000-0000-0000AC480000}"/>
    <cellStyle name="Header2 2 2 16 2 2" xfId="18603" xr:uid="{00000000-0005-0000-0000-0000AD480000}"/>
    <cellStyle name="Header2 2 2 16 2 3" xfId="18604" xr:uid="{00000000-0005-0000-0000-0000AE480000}"/>
    <cellStyle name="Header2 2 2 16 2 4" xfId="18605" xr:uid="{00000000-0005-0000-0000-0000AF480000}"/>
    <cellStyle name="Header2 2 2 16 2 5" xfId="18606" xr:uid="{00000000-0005-0000-0000-0000B0480000}"/>
    <cellStyle name="Header2 2 2 16 2 6" xfId="18607" xr:uid="{00000000-0005-0000-0000-0000B1480000}"/>
    <cellStyle name="Header2 2 2 16 3" xfId="18608" xr:uid="{00000000-0005-0000-0000-0000B2480000}"/>
    <cellStyle name="Header2 2 2 16 3 2" xfId="18609" xr:uid="{00000000-0005-0000-0000-0000B3480000}"/>
    <cellStyle name="Header2 2 2 16 3 3" xfId="18610" xr:uid="{00000000-0005-0000-0000-0000B4480000}"/>
    <cellStyle name="Header2 2 2 16 4" xfId="18611" xr:uid="{00000000-0005-0000-0000-0000B5480000}"/>
    <cellStyle name="Header2 2 2 16 4 2" xfId="18612" xr:uid="{00000000-0005-0000-0000-0000B6480000}"/>
    <cellStyle name="Header2 2 2 16 4 3" xfId="18613" xr:uid="{00000000-0005-0000-0000-0000B7480000}"/>
    <cellStyle name="Header2 2 2 16 5" xfId="18614" xr:uid="{00000000-0005-0000-0000-0000B8480000}"/>
    <cellStyle name="Header2 2 2 16 5 2" xfId="18615" xr:uid="{00000000-0005-0000-0000-0000B9480000}"/>
    <cellStyle name="Header2 2 2 16 5 3" xfId="18616" xr:uid="{00000000-0005-0000-0000-0000BA480000}"/>
    <cellStyle name="Header2 2 2 16 6" xfId="18617" xr:uid="{00000000-0005-0000-0000-0000BB480000}"/>
    <cellStyle name="Header2 2 2 16 6 2" xfId="18618" xr:uid="{00000000-0005-0000-0000-0000BC480000}"/>
    <cellStyle name="Header2 2 2 16 6 3" xfId="18619" xr:uid="{00000000-0005-0000-0000-0000BD480000}"/>
    <cellStyle name="Header2 2 2 16 7" xfId="18620" xr:uid="{00000000-0005-0000-0000-0000BE480000}"/>
    <cellStyle name="Header2 2 2 16 8" xfId="18621" xr:uid="{00000000-0005-0000-0000-0000BF480000}"/>
    <cellStyle name="Header2 2 2 17" xfId="18622" xr:uid="{00000000-0005-0000-0000-0000C0480000}"/>
    <cellStyle name="Header2 2 2 17 2" xfId="18623" xr:uid="{00000000-0005-0000-0000-0000C1480000}"/>
    <cellStyle name="Header2 2 2 17 2 2" xfId="18624" xr:uid="{00000000-0005-0000-0000-0000C2480000}"/>
    <cellStyle name="Header2 2 2 17 2 3" xfId="18625" xr:uid="{00000000-0005-0000-0000-0000C3480000}"/>
    <cellStyle name="Header2 2 2 17 2 4" xfId="18626" xr:uid="{00000000-0005-0000-0000-0000C4480000}"/>
    <cellStyle name="Header2 2 2 17 2 5" xfId="18627" xr:uid="{00000000-0005-0000-0000-0000C5480000}"/>
    <cellStyle name="Header2 2 2 17 2 6" xfId="18628" xr:uid="{00000000-0005-0000-0000-0000C6480000}"/>
    <cellStyle name="Header2 2 2 17 3" xfId="18629" xr:uid="{00000000-0005-0000-0000-0000C7480000}"/>
    <cellStyle name="Header2 2 2 17 3 2" xfId="18630" xr:uid="{00000000-0005-0000-0000-0000C8480000}"/>
    <cellStyle name="Header2 2 2 17 3 3" xfId="18631" xr:uid="{00000000-0005-0000-0000-0000C9480000}"/>
    <cellStyle name="Header2 2 2 17 4" xfId="18632" xr:uid="{00000000-0005-0000-0000-0000CA480000}"/>
    <cellStyle name="Header2 2 2 17 4 2" xfId="18633" xr:uid="{00000000-0005-0000-0000-0000CB480000}"/>
    <cellStyle name="Header2 2 2 17 4 3" xfId="18634" xr:uid="{00000000-0005-0000-0000-0000CC480000}"/>
    <cellStyle name="Header2 2 2 17 5" xfId="18635" xr:uid="{00000000-0005-0000-0000-0000CD480000}"/>
    <cellStyle name="Header2 2 2 17 5 2" xfId="18636" xr:uid="{00000000-0005-0000-0000-0000CE480000}"/>
    <cellStyle name="Header2 2 2 17 5 3" xfId="18637" xr:uid="{00000000-0005-0000-0000-0000CF480000}"/>
    <cellStyle name="Header2 2 2 17 6" xfId="18638" xr:uid="{00000000-0005-0000-0000-0000D0480000}"/>
    <cellStyle name="Header2 2 2 17 6 2" xfId="18639" xr:uid="{00000000-0005-0000-0000-0000D1480000}"/>
    <cellStyle name="Header2 2 2 17 6 3" xfId="18640" xr:uid="{00000000-0005-0000-0000-0000D2480000}"/>
    <cellStyle name="Header2 2 2 17 7" xfId="18641" xr:uid="{00000000-0005-0000-0000-0000D3480000}"/>
    <cellStyle name="Header2 2 2 17 8" xfId="18642" xr:uid="{00000000-0005-0000-0000-0000D4480000}"/>
    <cellStyle name="Header2 2 2 18" xfId="18643" xr:uid="{00000000-0005-0000-0000-0000D5480000}"/>
    <cellStyle name="Header2 2 2 18 2" xfId="18644" xr:uid="{00000000-0005-0000-0000-0000D6480000}"/>
    <cellStyle name="Header2 2 2 18 2 2" xfId="18645" xr:uid="{00000000-0005-0000-0000-0000D7480000}"/>
    <cellStyle name="Header2 2 2 18 2 3" xfId="18646" xr:uid="{00000000-0005-0000-0000-0000D8480000}"/>
    <cellStyle name="Header2 2 2 18 2 4" xfId="18647" xr:uid="{00000000-0005-0000-0000-0000D9480000}"/>
    <cellStyle name="Header2 2 2 18 2 5" xfId="18648" xr:uid="{00000000-0005-0000-0000-0000DA480000}"/>
    <cellStyle name="Header2 2 2 18 2 6" xfId="18649" xr:uid="{00000000-0005-0000-0000-0000DB480000}"/>
    <cellStyle name="Header2 2 2 18 3" xfId="18650" xr:uid="{00000000-0005-0000-0000-0000DC480000}"/>
    <cellStyle name="Header2 2 2 18 3 2" xfId="18651" xr:uid="{00000000-0005-0000-0000-0000DD480000}"/>
    <cellStyle name="Header2 2 2 18 3 3" xfId="18652" xr:uid="{00000000-0005-0000-0000-0000DE480000}"/>
    <cellStyle name="Header2 2 2 18 4" xfId="18653" xr:uid="{00000000-0005-0000-0000-0000DF480000}"/>
    <cellStyle name="Header2 2 2 18 4 2" xfId="18654" xr:uid="{00000000-0005-0000-0000-0000E0480000}"/>
    <cellStyle name="Header2 2 2 18 4 3" xfId="18655" xr:uid="{00000000-0005-0000-0000-0000E1480000}"/>
    <cellStyle name="Header2 2 2 18 5" xfId="18656" xr:uid="{00000000-0005-0000-0000-0000E2480000}"/>
    <cellStyle name="Header2 2 2 18 5 2" xfId="18657" xr:uid="{00000000-0005-0000-0000-0000E3480000}"/>
    <cellStyle name="Header2 2 2 18 5 3" xfId="18658" xr:uid="{00000000-0005-0000-0000-0000E4480000}"/>
    <cellStyle name="Header2 2 2 18 6" xfId="18659" xr:uid="{00000000-0005-0000-0000-0000E5480000}"/>
    <cellStyle name="Header2 2 2 18 6 2" xfId="18660" xr:uid="{00000000-0005-0000-0000-0000E6480000}"/>
    <cellStyle name="Header2 2 2 18 6 3" xfId="18661" xr:uid="{00000000-0005-0000-0000-0000E7480000}"/>
    <cellStyle name="Header2 2 2 18 7" xfId="18662" xr:uid="{00000000-0005-0000-0000-0000E8480000}"/>
    <cellStyle name="Header2 2 2 18 8" xfId="18663" xr:uid="{00000000-0005-0000-0000-0000E9480000}"/>
    <cellStyle name="Header2 2 2 19" xfId="18664" xr:uid="{00000000-0005-0000-0000-0000EA480000}"/>
    <cellStyle name="Header2 2 2 19 2" xfId="18665" xr:uid="{00000000-0005-0000-0000-0000EB480000}"/>
    <cellStyle name="Header2 2 2 19 2 2" xfId="18666" xr:uid="{00000000-0005-0000-0000-0000EC480000}"/>
    <cellStyle name="Header2 2 2 19 2 3" xfId="18667" xr:uid="{00000000-0005-0000-0000-0000ED480000}"/>
    <cellStyle name="Header2 2 2 19 2 4" xfId="18668" xr:uid="{00000000-0005-0000-0000-0000EE480000}"/>
    <cellStyle name="Header2 2 2 19 2 5" xfId="18669" xr:uid="{00000000-0005-0000-0000-0000EF480000}"/>
    <cellStyle name="Header2 2 2 19 2 6" xfId="18670" xr:uid="{00000000-0005-0000-0000-0000F0480000}"/>
    <cellStyle name="Header2 2 2 19 3" xfId="18671" xr:uid="{00000000-0005-0000-0000-0000F1480000}"/>
    <cellStyle name="Header2 2 2 19 3 2" xfId="18672" xr:uid="{00000000-0005-0000-0000-0000F2480000}"/>
    <cellStyle name="Header2 2 2 19 3 3" xfId="18673" xr:uid="{00000000-0005-0000-0000-0000F3480000}"/>
    <cellStyle name="Header2 2 2 19 4" xfId="18674" xr:uid="{00000000-0005-0000-0000-0000F4480000}"/>
    <cellStyle name="Header2 2 2 19 4 2" xfId="18675" xr:uid="{00000000-0005-0000-0000-0000F5480000}"/>
    <cellStyle name="Header2 2 2 19 4 3" xfId="18676" xr:uid="{00000000-0005-0000-0000-0000F6480000}"/>
    <cellStyle name="Header2 2 2 19 5" xfId="18677" xr:uid="{00000000-0005-0000-0000-0000F7480000}"/>
    <cellStyle name="Header2 2 2 19 5 2" xfId="18678" xr:uid="{00000000-0005-0000-0000-0000F8480000}"/>
    <cellStyle name="Header2 2 2 19 5 3" xfId="18679" xr:uid="{00000000-0005-0000-0000-0000F9480000}"/>
    <cellStyle name="Header2 2 2 19 6" xfId="18680" xr:uid="{00000000-0005-0000-0000-0000FA480000}"/>
    <cellStyle name="Header2 2 2 19 6 2" xfId="18681" xr:uid="{00000000-0005-0000-0000-0000FB480000}"/>
    <cellStyle name="Header2 2 2 19 6 3" xfId="18682" xr:uid="{00000000-0005-0000-0000-0000FC480000}"/>
    <cellStyle name="Header2 2 2 19 7" xfId="18683" xr:uid="{00000000-0005-0000-0000-0000FD480000}"/>
    <cellStyle name="Header2 2 2 19 8" xfId="18684" xr:uid="{00000000-0005-0000-0000-0000FE480000}"/>
    <cellStyle name="Header2 2 2 2" xfId="18685" xr:uid="{00000000-0005-0000-0000-0000FF480000}"/>
    <cellStyle name="Header2 2 2 2 2" xfId="18686" xr:uid="{00000000-0005-0000-0000-000000490000}"/>
    <cellStyle name="Header2 2 2 2 2 2" xfId="18687" xr:uid="{00000000-0005-0000-0000-000001490000}"/>
    <cellStyle name="Header2 2 2 2 2 3" xfId="18688" xr:uid="{00000000-0005-0000-0000-000002490000}"/>
    <cellStyle name="Header2 2 2 2 2 4" xfId="18689" xr:uid="{00000000-0005-0000-0000-000003490000}"/>
    <cellStyle name="Header2 2 2 2 2 5" xfId="18690" xr:uid="{00000000-0005-0000-0000-000004490000}"/>
    <cellStyle name="Header2 2 2 2 2 6" xfId="18691" xr:uid="{00000000-0005-0000-0000-000005490000}"/>
    <cellStyle name="Header2 2 2 2 3" xfId="18692" xr:uid="{00000000-0005-0000-0000-000006490000}"/>
    <cellStyle name="Header2 2 2 2 3 2" xfId="18693" xr:uid="{00000000-0005-0000-0000-000007490000}"/>
    <cellStyle name="Header2 2 2 2 3 3" xfId="18694" xr:uid="{00000000-0005-0000-0000-000008490000}"/>
    <cellStyle name="Header2 2 2 2 4" xfId="18695" xr:uid="{00000000-0005-0000-0000-000009490000}"/>
    <cellStyle name="Header2 2 2 2 4 2" xfId="18696" xr:uid="{00000000-0005-0000-0000-00000A490000}"/>
    <cellStyle name="Header2 2 2 2 4 3" xfId="18697" xr:uid="{00000000-0005-0000-0000-00000B490000}"/>
    <cellStyle name="Header2 2 2 2 5" xfId="18698" xr:uid="{00000000-0005-0000-0000-00000C490000}"/>
    <cellStyle name="Header2 2 2 2 5 2" xfId="18699" xr:uid="{00000000-0005-0000-0000-00000D490000}"/>
    <cellStyle name="Header2 2 2 2 5 3" xfId="18700" xr:uid="{00000000-0005-0000-0000-00000E490000}"/>
    <cellStyle name="Header2 2 2 2 6" xfId="18701" xr:uid="{00000000-0005-0000-0000-00000F490000}"/>
    <cellStyle name="Header2 2 2 2 6 2" xfId="18702" xr:uid="{00000000-0005-0000-0000-000010490000}"/>
    <cellStyle name="Header2 2 2 2 6 3" xfId="18703" xr:uid="{00000000-0005-0000-0000-000011490000}"/>
    <cellStyle name="Header2 2 2 2 7" xfId="18704" xr:uid="{00000000-0005-0000-0000-000012490000}"/>
    <cellStyle name="Header2 2 2 2 8" xfId="18705" xr:uid="{00000000-0005-0000-0000-000013490000}"/>
    <cellStyle name="Header2 2 2 20" xfId="18706" xr:uid="{00000000-0005-0000-0000-000014490000}"/>
    <cellStyle name="Header2 2 2 20 2" xfId="18707" xr:uid="{00000000-0005-0000-0000-000015490000}"/>
    <cellStyle name="Header2 2 2 20 2 2" xfId="18708" xr:uid="{00000000-0005-0000-0000-000016490000}"/>
    <cellStyle name="Header2 2 2 20 2 3" xfId="18709" xr:uid="{00000000-0005-0000-0000-000017490000}"/>
    <cellStyle name="Header2 2 2 20 2 4" xfId="18710" xr:uid="{00000000-0005-0000-0000-000018490000}"/>
    <cellStyle name="Header2 2 2 20 2 5" xfId="18711" xr:uid="{00000000-0005-0000-0000-000019490000}"/>
    <cellStyle name="Header2 2 2 20 2 6" xfId="18712" xr:uid="{00000000-0005-0000-0000-00001A490000}"/>
    <cellStyle name="Header2 2 2 20 3" xfId="18713" xr:uid="{00000000-0005-0000-0000-00001B490000}"/>
    <cellStyle name="Header2 2 2 20 3 2" xfId="18714" xr:uid="{00000000-0005-0000-0000-00001C490000}"/>
    <cellStyle name="Header2 2 2 20 3 3" xfId="18715" xr:uid="{00000000-0005-0000-0000-00001D490000}"/>
    <cellStyle name="Header2 2 2 20 4" xfId="18716" xr:uid="{00000000-0005-0000-0000-00001E490000}"/>
    <cellStyle name="Header2 2 2 20 4 2" xfId="18717" xr:uid="{00000000-0005-0000-0000-00001F490000}"/>
    <cellStyle name="Header2 2 2 20 4 3" xfId="18718" xr:uid="{00000000-0005-0000-0000-000020490000}"/>
    <cellStyle name="Header2 2 2 20 5" xfId="18719" xr:uid="{00000000-0005-0000-0000-000021490000}"/>
    <cellStyle name="Header2 2 2 20 5 2" xfId="18720" xr:uid="{00000000-0005-0000-0000-000022490000}"/>
    <cellStyle name="Header2 2 2 20 5 3" xfId="18721" xr:uid="{00000000-0005-0000-0000-000023490000}"/>
    <cellStyle name="Header2 2 2 20 6" xfId="18722" xr:uid="{00000000-0005-0000-0000-000024490000}"/>
    <cellStyle name="Header2 2 2 20 6 2" xfId="18723" xr:uid="{00000000-0005-0000-0000-000025490000}"/>
    <cellStyle name="Header2 2 2 20 6 3" xfId="18724" xr:uid="{00000000-0005-0000-0000-000026490000}"/>
    <cellStyle name="Header2 2 2 20 7" xfId="18725" xr:uid="{00000000-0005-0000-0000-000027490000}"/>
    <cellStyle name="Header2 2 2 20 8" xfId="18726" xr:uid="{00000000-0005-0000-0000-000028490000}"/>
    <cellStyle name="Header2 2 2 21" xfId="18727" xr:uid="{00000000-0005-0000-0000-000029490000}"/>
    <cellStyle name="Header2 2 2 21 2" xfId="18728" xr:uid="{00000000-0005-0000-0000-00002A490000}"/>
    <cellStyle name="Header2 2 2 21 2 2" xfId="18729" xr:uid="{00000000-0005-0000-0000-00002B490000}"/>
    <cellStyle name="Header2 2 2 21 2 3" xfId="18730" xr:uid="{00000000-0005-0000-0000-00002C490000}"/>
    <cellStyle name="Header2 2 2 21 2 4" xfId="18731" xr:uid="{00000000-0005-0000-0000-00002D490000}"/>
    <cellStyle name="Header2 2 2 21 2 5" xfId="18732" xr:uid="{00000000-0005-0000-0000-00002E490000}"/>
    <cellStyle name="Header2 2 2 21 2 6" xfId="18733" xr:uid="{00000000-0005-0000-0000-00002F490000}"/>
    <cellStyle name="Header2 2 2 21 3" xfId="18734" xr:uid="{00000000-0005-0000-0000-000030490000}"/>
    <cellStyle name="Header2 2 2 21 3 2" xfId="18735" xr:uid="{00000000-0005-0000-0000-000031490000}"/>
    <cellStyle name="Header2 2 2 21 3 3" xfId="18736" xr:uid="{00000000-0005-0000-0000-000032490000}"/>
    <cellStyle name="Header2 2 2 21 4" xfId="18737" xr:uid="{00000000-0005-0000-0000-000033490000}"/>
    <cellStyle name="Header2 2 2 21 4 2" xfId="18738" xr:uid="{00000000-0005-0000-0000-000034490000}"/>
    <cellStyle name="Header2 2 2 21 4 3" xfId="18739" xr:uid="{00000000-0005-0000-0000-000035490000}"/>
    <cellStyle name="Header2 2 2 21 5" xfId="18740" xr:uid="{00000000-0005-0000-0000-000036490000}"/>
    <cellStyle name="Header2 2 2 21 5 2" xfId="18741" xr:uid="{00000000-0005-0000-0000-000037490000}"/>
    <cellStyle name="Header2 2 2 21 5 3" xfId="18742" xr:uid="{00000000-0005-0000-0000-000038490000}"/>
    <cellStyle name="Header2 2 2 21 6" xfId="18743" xr:uid="{00000000-0005-0000-0000-000039490000}"/>
    <cellStyle name="Header2 2 2 21 6 2" xfId="18744" xr:uid="{00000000-0005-0000-0000-00003A490000}"/>
    <cellStyle name="Header2 2 2 21 6 3" xfId="18745" xr:uid="{00000000-0005-0000-0000-00003B490000}"/>
    <cellStyle name="Header2 2 2 21 7" xfId="18746" xr:uid="{00000000-0005-0000-0000-00003C490000}"/>
    <cellStyle name="Header2 2 2 21 8" xfId="18747" xr:uid="{00000000-0005-0000-0000-00003D490000}"/>
    <cellStyle name="Header2 2 2 22" xfId="18748" xr:uid="{00000000-0005-0000-0000-00003E490000}"/>
    <cellStyle name="Header2 2 2 22 2" xfId="18749" xr:uid="{00000000-0005-0000-0000-00003F490000}"/>
    <cellStyle name="Header2 2 2 22 2 2" xfId="18750" xr:uid="{00000000-0005-0000-0000-000040490000}"/>
    <cellStyle name="Header2 2 2 22 2 3" xfId="18751" xr:uid="{00000000-0005-0000-0000-000041490000}"/>
    <cellStyle name="Header2 2 2 22 2 4" xfId="18752" xr:uid="{00000000-0005-0000-0000-000042490000}"/>
    <cellStyle name="Header2 2 2 22 2 5" xfId="18753" xr:uid="{00000000-0005-0000-0000-000043490000}"/>
    <cellStyle name="Header2 2 2 22 2 6" xfId="18754" xr:uid="{00000000-0005-0000-0000-000044490000}"/>
    <cellStyle name="Header2 2 2 22 3" xfId="18755" xr:uid="{00000000-0005-0000-0000-000045490000}"/>
    <cellStyle name="Header2 2 2 22 3 2" xfId="18756" xr:uid="{00000000-0005-0000-0000-000046490000}"/>
    <cellStyle name="Header2 2 2 22 3 3" xfId="18757" xr:uid="{00000000-0005-0000-0000-000047490000}"/>
    <cellStyle name="Header2 2 2 22 4" xfId="18758" xr:uid="{00000000-0005-0000-0000-000048490000}"/>
    <cellStyle name="Header2 2 2 22 4 2" xfId="18759" xr:uid="{00000000-0005-0000-0000-000049490000}"/>
    <cellStyle name="Header2 2 2 22 4 3" xfId="18760" xr:uid="{00000000-0005-0000-0000-00004A490000}"/>
    <cellStyle name="Header2 2 2 22 5" xfId="18761" xr:uid="{00000000-0005-0000-0000-00004B490000}"/>
    <cellStyle name="Header2 2 2 22 5 2" xfId="18762" xr:uid="{00000000-0005-0000-0000-00004C490000}"/>
    <cellStyle name="Header2 2 2 22 5 3" xfId="18763" xr:uid="{00000000-0005-0000-0000-00004D490000}"/>
    <cellStyle name="Header2 2 2 22 6" xfId="18764" xr:uid="{00000000-0005-0000-0000-00004E490000}"/>
    <cellStyle name="Header2 2 2 22 6 2" xfId="18765" xr:uid="{00000000-0005-0000-0000-00004F490000}"/>
    <cellStyle name="Header2 2 2 22 6 3" xfId="18766" xr:uid="{00000000-0005-0000-0000-000050490000}"/>
    <cellStyle name="Header2 2 2 22 7" xfId="18767" xr:uid="{00000000-0005-0000-0000-000051490000}"/>
    <cellStyle name="Header2 2 2 22 8" xfId="18768" xr:uid="{00000000-0005-0000-0000-000052490000}"/>
    <cellStyle name="Header2 2 2 23" xfId="18769" xr:uid="{00000000-0005-0000-0000-000053490000}"/>
    <cellStyle name="Header2 2 2 23 2" xfId="18770" xr:uid="{00000000-0005-0000-0000-000054490000}"/>
    <cellStyle name="Header2 2 2 23 2 2" xfId="18771" xr:uid="{00000000-0005-0000-0000-000055490000}"/>
    <cellStyle name="Header2 2 2 23 2 3" xfId="18772" xr:uid="{00000000-0005-0000-0000-000056490000}"/>
    <cellStyle name="Header2 2 2 23 2 4" xfId="18773" xr:uid="{00000000-0005-0000-0000-000057490000}"/>
    <cellStyle name="Header2 2 2 23 2 5" xfId="18774" xr:uid="{00000000-0005-0000-0000-000058490000}"/>
    <cellStyle name="Header2 2 2 23 2 6" xfId="18775" xr:uid="{00000000-0005-0000-0000-000059490000}"/>
    <cellStyle name="Header2 2 2 23 3" xfId="18776" xr:uid="{00000000-0005-0000-0000-00005A490000}"/>
    <cellStyle name="Header2 2 2 23 3 2" xfId="18777" xr:uid="{00000000-0005-0000-0000-00005B490000}"/>
    <cellStyle name="Header2 2 2 23 3 3" xfId="18778" xr:uid="{00000000-0005-0000-0000-00005C490000}"/>
    <cellStyle name="Header2 2 2 23 4" xfId="18779" xr:uid="{00000000-0005-0000-0000-00005D490000}"/>
    <cellStyle name="Header2 2 2 23 4 2" xfId="18780" xr:uid="{00000000-0005-0000-0000-00005E490000}"/>
    <cellStyle name="Header2 2 2 23 4 3" xfId="18781" xr:uid="{00000000-0005-0000-0000-00005F490000}"/>
    <cellStyle name="Header2 2 2 23 5" xfId="18782" xr:uid="{00000000-0005-0000-0000-000060490000}"/>
    <cellStyle name="Header2 2 2 23 5 2" xfId="18783" xr:uid="{00000000-0005-0000-0000-000061490000}"/>
    <cellStyle name="Header2 2 2 23 5 3" xfId="18784" xr:uid="{00000000-0005-0000-0000-000062490000}"/>
    <cellStyle name="Header2 2 2 23 6" xfId="18785" xr:uid="{00000000-0005-0000-0000-000063490000}"/>
    <cellStyle name="Header2 2 2 23 6 2" xfId="18786" xr:uid="{00000000-0005-0000-0000-000064490000}"/>
    <cellStyle name="Header2 2 2 23 6 3" xfId="18787" xr:uid="{00000000-0005-0000-0000-000065490000}"/>
    <cellStyle name="Header2 2 2 23 7" xfId="18788" xr:uid="{00000000-0005-0000-0000-000066490000}"/>
    <cellStyle name="Header2 2 2 23 8" xfId="18789" xr:uid="{00000000-0005-0000-0000-000067490000}"/>
    <cellStyle name="Header2 2 2 24" xfId="18790" xr:uid="{00000000-0005-0000-0000-000068490000}"/>
    <cellStyle name="Header2 2 2 24 2" xfId="18791" xr:uid="{00000000-0005-0000-0000-000069490000}"/>
    <cellStyle name="Header2 2 2 24 2 2" xfId="18792" xr:uid="{00000000-0005-0000-0000-00006A490000}"/>
    <cellStyle name="Header2 2 2 24 2 3" xfId="18793" xr:uid="{00000000-0005-0000-0000-00006B490000}"/>
    <cellStyle name="Header2 2 2 24 2 4" xfId="18794" xr:uid="{00000000-0005-0000-0000-00006C490000}"/>
    <cellStyle name="Header2 2 2 24 2 5" xfId="18795" xr:uid="{00000000-0005-0000-0000-00006D490000}"/>
    <cellStyle name="Header2 2 2 24 2 6" xfId="18796" xr:uid="{00000000-0005-0000-0000-00006E490000}"/>
    <cellStyle name="Header2 2 2 24 3" xfId="18797" xr:uid="{00000000-0005-0000-0000-00006F490000}"/>
    <cellStyle name="Header2 2 2 24 3 2" xfId="18798" xr:uid="{00000000-0005-0000-0000-000070490000}"/>
    <cellStyle name="Header2 2 2 24 3 3" xfId="18799" xr:uid="{00000000-0005-0000-0000-000071490000}"/>
    <cellStyle name="Header2 2 2 24 4" xfId="18800" xr:uid="{00000000-0005-0000-0000-000072490000}"/>
    <cellStyle name="Header2 2 2 24 4 2" xfId="18801" xr:uid="{00000000-0005-0000-0000-000073490000}"/>
    <cellStyle name="Header2 2 2 24 4 3" xfId="18802" xr:uid="{00000000-0005-0000-0000-000074490000}"/>
    <cellStyle name="Header2 2 2 24 5" xfId="18803" xr:uid="{00000000-0005-0000-0000-000075490000}"/>
    <cellStyle name="Header2 2 2 24 5 2" xfId="18804" xr:uid="{00000000-0005-0000-0000-000076490000}"/>
    <cellStyle name="Header2 2 2 24 5 3" xfId="18805" xr:uid="{00000000-0005-0000-0000-000077490000}"/>
    <cellStyle name="Header2 2 2 24 6" xfId="18806" xr:uid="{00000000-0005-0000-0000-000078490000}"/>
    <cellStyle name="Header2 2 2 24 6 2" xfId="18807" xr:uid="{00000000-0005-0000-0000-000079490000}"/>
    <cellStyle name="Header2 2 2 24 6 3" xfId="18808" xr:uid="{00000000-0005-0000-0000-00007A490000}"/>
    <cellStyle name="Header2 2 2 24 7" xfId="18809" xr:uid="{00000000-0005-0000-0000-00007B490000}"/>
    <cellStyle name="Header2 2 2 24 8" xfId="18810" xr:uid="{00000000-0005-0000-0000-00007C490000}"/>
    <cellStyle name="Header2 2 2 25" xfId="18811" xr:uid="{00000000-0005-0000-0000-00007D490000}"/>
    <cellStyle name="Header2 2 2 25 2" xfId="18812" xr:uid="{00000000-0005-0000-0000-00007E490000}"/>
    <cellStyle name="Header2 2 2 25 2 2" xfId="18813" xr:uid="{00000000-0005-0000-0000-00007F490000}"/>
    <cellStyle name="Header2 2 2 25 2 3" xfId="18814" xr:uid="{00000000-0005-0000-0000-000080490000}"/>
    <cellStyle name="Header2 2 2 25 2 4" xfId="18815" xr:uid="{00000000-0005-0000-0000-000081490000}"/>
    <cellStyle name="Header2 2 2 25 2 5" xfId="18816" xr:uid="{00000000-0005-0000-0000-000082490000}"/>
    <cellStyle name="Header2 2 2 25 2 6" xfId="18817" xr:uid="{00000000-0005-0000-0000-000083490000}"/>
    <cellStyle name="Header2 2 2 25 3" xfId="18818" xr:uid="{00000000-0005-0000-0000-000084490000}"/>
    <cellStyle name="Header2 2 2 25 3 2" xfId="18819" xr:uid="{00000000-0005-0000-0000-000085490000}"/>
    <cellStyle name="Header2 2 2 25 3 3" xfId="18820" xr:uid="{00000000-0005-0000-0000-000086490000}"/>
    <cellStyle name="Header2 2 2 25 4" xfId="18821" xr:uid="{00000000-0005-0000-0000-000087490000}"/>
    <cellStyle name="Header2 2 2 25 4 2" xfId="18822" xr:uid="{00000000-0005-0000-0000-000088490000}"/>
    <cellStyle name="Header2 2 2 25 4 3" xfId="18823" xr:uid="{00000000-0005-0000-0000-000089490000}"/>
    <cellStyle name="Header2 2 2 25 5" xfId="18824" xr:uid="{00000000-0005-0000-0000-00008A490000}"/>
    <cellStyle name="Header2 2 2 25 5 2" xfId="18825" xr:uid="{00000000-0005-0000-0000-00008B490000}"/>
    <cellStyle name="Header2 2 2 25 5 3" xfId="18826" xr:uid="{00000000-0005-0000-0000-00008C490000}"/>
    <cellStyle name="Header2 2 2 25 6" xfId="18827" xr:uid="{00000000-0005-0000-0000-00008D490000}"/>
    <cellStyle name="Header2 2 2 25 6 2" xfId="18828" xr:uid="{00000000-0005-0000-0000-00008E490000}"/>
    <cellStyle name="Header2 2 2 25 6 3" xfId="18829" xr:uid="{00000000-0005-0000-0000-00008F490000}"/>
    <cellStyle name="Header2 2 2 25 7" xfId="18830" xr:uid="{00000000-0005-0000-0000-000090490000}"/>
    <cellStyle name="Header2 2 2 25 8" xfId="18831" xr:uid="{00000000-0005-0000-0000-000091490000}"/>
    <cellStyle name="Header2 2 2 26" xfId="18832" xr:uid="{00000000-0005-0000-0000-000092490000}"/>
    <cellStyle name="Header2 2 2 26 2" xfId="18833" xr:uid="{00000000-0005-0000-0000-000093490000}"/>
    <cellStyle name="Header2 2 2 26 2 2" xfId="18834" xr:uid="{00000000-0005-0000-0000-000094490000}"/>
    <cellStyle name="Header2 2 2 26 2 3" xfId="18835" xr:uid="{00000000-0005-0000-0000-000095490000}"/>
    <cellStyle name="Header2 2 2 26 2 4" xfId="18836" xr:uid="{00000000-0005-0000-0000-000096490000}"/>
    <cellStyle name="Header2 2 2 26 2 5" xfId="18837" xr:uid="{00000000-0005-0000-0000-000097490000}"/>
    <cellStyle name="Header2 2 2 26 2 6" xfId="18838" xr:uid="{00000000-0005-0000-0000-000098490000}"/>
    <cellStyle name="Header2 2 2 26 3" xfId="18839" xr:uid="{00000000-0005-0000-0000-000099490000}"/>
    <cellStyle name="Header2 2 2 26 3 2" xfId="18840" xr:uid="{00000000-0005-0000-0000-00009A490000}"/>
    <cellStyle name="Header2 2 2 26 3 3" xfId="18841" xr:uid="{00000000-0005-0000-0000-00009B490000}"/>
    <cellStyle name="Header2 2 2 26 4" xfId="18842" xr:uid="{00000000-0005-0000-0000-00009C490000}"/>
    <cellStyle name="Header2 2 2 26 4 2" xfId="18843" xr:uid="{00000000-0005-0000-0000-00009D490000}"/>
    <cellStyle name="Header2 2 2 26 4 3" xfId="18844" xr:uid="{00000000-0005-0000-0000-00009E490000}"/>
    <cellStyle name="Header2 2 2 26 5" xfId="18845" xr:uid="{00000000-0005-0000-0000-00009F490000}"/>
    <cellStyle name="Header2 2 2 26 5 2" xfId="18846" xr:uid="{00000000-0005-0000-0000-0000A0490000}"/>
    <cellStyle name="Header2 2 2 26 5 3" xfId="18847" xr:uid="{00000000-0005-0000-0000-0000A1490000}"/>
    <cellStyle name="Header2 2 2 26 6" xfId="18848" xr:uid="{00000000-0005-0000-0000-0000A2490000}"/>
    <cellStyle name="Header2 2 2 26 6 2" xfId="18849" xr:uid="{00000000-0005-0000-0000-0000A3490000}"/>
    <cellStyle name="Header2 2 2 26 6 3" xfId="18850" xr:uid="{00000000-0005-0000-0000-0000A4490000}"/>
    <cellStyle name="Header2 2 2 26 7" xfId="18851" xr:uid="{00000000-0005-0000-0000-0000A5490000}"/>
    <cellStyle name="Header2 2 2 26 8" xfId="18852" xr:uid="{00000000-0005-0000-0000-0000A6490000}"/>
    <cellStyle name="Header2 2 2 27" xfId="18853" xr:uid="{00000000-0005-0000-0000-0000A7490000}"/>
    <cellStyle name="Header2 2 2 27 2" xfId="18854" xr:uid="{00000000-0005-0000-0000-0000A8490000}"/>
    <cellStyle name="Header2 2 2 27 2 2" xfId="18855" xr:uid="{00000000-0005-0000-0000-0000A9490000}"/>
    <cellStyle name="Header2 2 2 27 2 3" xfId="18856" xr:uid="{00000000-0005-0000-0000-0000AA490000}"/>
    <cellStyle name="Header2 2 2 27 2 4" xfId="18857" xr:uid="{00000000-0005-0000-0000-0000AB490000}"/>
    <cellStyle name="Header2 2 2 27 2 5" xfId="18858" xr:uid="{00000000-0005-0000-0000-0000AC490000}"/>
    <cellStyle name="Header2 2 2 27 2 6" xfId="18859" xr:uid="{00000000-0005-0000-0000-0000AD490000}"/>
    <cellStyle name="Header2 2 2 27 3" xfId="18860" xr:uid="{00000000-0005-0000-0000-0000AE490000}"/>
    <cellStyle name="Header2 2 2 27 3 2" xfId="18861" xr:uid="{00000000-0005-0000-0000-0000AF490000}"/>
    <cellStyle name="Header2 2 2 27 3 3" xfId="18862" xr:uid="{00000000-0005-0000-0000-0000B0490000}"/>
    <cellStyle name="Header2 2 2 27 4" xfId="18863" xr:uid="{00000000-0005-0000-0000-0000B1490000}"/>
    <cellStyle name="Header2 2 2 27 4 2" xfId="18864" xr:uid="{00000000-0005-0000-0000-0000B2490000}"/>
    <cellStyle name="Header2 2 2 27 4 3" xfId="18865" xr:uid="{00000000-0005-0000-0000-0000B3490000}"/>
    <cellStyle name="Header2 2 2 27 5" xfId="18866" xr:uid="{00000000-0005-0000-0000-0000B4490000}"/>
    <cellStyle name="Header2 2 2 27 5 2" xfId="18867" xr:uid="{00000000-0005-0000-0000-0000B5490000}"/>
    <cellStyle name="Header2 2 2 27 5 3" xfId="18868" xr:uid="{00000000-0005-0000-0000-0000B6490000}"/>
    <cellStyle name="Header2 2 2 27 6" xfId="18869" xr:uid="{00000000-0005-0000-0000-0000B7490000}"/>
    <cellStyle name="Header2 2 2 27 6 2" xfId="18870" xr:uid="{00000000-0005-0000-0000-0000B8490000}"/>
    <cellStyle name="Header2 2 2 27 6 3" xfId="18871" xr:uid="{00000000-0005-0000-0000-0000B9490000}"/>
    <cellStyle name="Header2 2 2 27 7" xfId="18872" xr:uid="{00000000-0005-0000-0000-0000BA490000}"/>
    <cellStyle name="Header2 2 2 27 8" xfId="18873" xr:uid="{00000000-0005-0000-0000-0000BB490000}"/>
    <cellStyle name="Header2 2 2 28" xfId="18874" xr:uid="{00000000-0005-0000-0000-0000BC490000}"/>
    <cellStyle name="Header2 2 2 28 2" xfId="18875" xr:uid="{00000000-0005-0000-0000-0000BD490000}"/>
    <cellStyle name="Header2 2 2 28 2 2" xfId="18876" xr:uid="{00000000-0005-0000-0000-0000BE490000}"/>
    <cellStyle name="Header2 2 2 28 2 3" xfId="18877" xr:uid="{00000000-0005-0000-0000-0000BF490000}"/>
    <cellStyle name="Header2 2 2 28 2 4" xfId="18878" xr:uid="{00000000-0005-0000-0000-0000C0490000}"/>
    <cellStyle name="Header2 2 2 28 2 5" xfId="18879" xr:uid="{00000000-0005-0000-0000-0000C1490000}"/>
    <cellStyle name="Header2 2 2 28 2 6" xfId="18880" xr:uid="{00000000-0005-0000-0000-0000C2490000}"/>
    <cellStyle name="Header2 2 2 28 3" xfId="18881" xr:uid="{00000000-0005-0000-0000-0000C3490000}"/>
    <cellStyle name="Header2 2 2 28 3 2" xfId="18882" xr:uid="{00000000-0005-0000-0000-0000C4490000}"/>
    <cellStyle name="Header2 2 2 28 3 3" xfId="18883" xr:uid="{00000000-0005-0000-0000-0000C5490000}"/>
    <cellStyle name="Header2 2 2 28 4" xfId="18884" xr:uid="{00000000-0005-0000-0000-0000C6490000}"/>
    <cellStyle name="Header2 2 2 28 4 2" xfId="18885" xr:uid="{00000000-0005-0000-0000-0000C7490000}"/>
    <cellStyle name="Header2 2 2 28 4 3" xfId="18886" xr:uid="{00000000-0005-0000-0000-0000C8490000}"/>
    <cellStyle name="Header2 2 2 28 5" xfId="18887" xr:uid="{00000000-0005-0000-0000-0000C9490000}"/>
    <cellStyle name="Header2 2 2 28 5 2" xfId="18888" xr:uid="{00000000-0005-0000-0000-0000CA490000}"/>
    <cellStyle name="Header2 2 2 28 5 3" xfId="18889" xr:uid="{00000000-0005-0000-0000-0000CB490000}"/>
    <cellStyle name="Header2 2 2 28 6" xfId="18890" xr:uid="{00000000-0005-0000-0000-0000CC490000}"/>
    <cellStyle name="Header2 2 2 28 6 2" xfId="18891" xr:uid="{00000000-0005-0000-0000-0000CD490000}"/>
    <cellStyle name="Header2 2 2 28 6 3" xfId="18892" xr:uid="{00000000-0005-0000-0000-0000CE490000}"/>
    <cellStyle name="Header2 2 2 28 7" xfId="18893" xr:uid="{00000000-0005-0000-0000-0000CF490000}"/>
    <cellStyle name="Header2 2 2 28 8" xfId="18894" xr:uid="{00000000-0005-0000-0000-0000D0490000}"/>
    <cellStyle name="Header2 2 2 29" xfId="18895" xr:uid="{00000000-0005-0000-0000-0000D1490000}"/>
    <cellStyle name="Header2 2 2 29 2" xfId="18896" xr:uid="{00000000-0005-0000-0000-0000D2490000}"/>
    <cellStyle name="Header2 2 2 29 2 2" xfId="18897" xr:uid="{00000000-0005-0000-0000-0000D3490000}"/>
    <cellStyle name="Header2 2 2 29 2 3" xfId="18898" xr:uid="{00000000-0005-0000-0000-0000D4490000}"/>
    <cellStyle name="Header2 2 2 29 2 4" xfId="18899" xr:uid="{00000000-0005-0000-0000-0000D5490000}"/>
    <cellStyle name="Header2 2 2 29 2 5" xfId="18900" xr:uid="{00000000-0005-0000-0000-0000D6490000}"/>
    <cellStyle name="Header2 2 2 29 2 6" xfId="18901" xr:uid="{00000000-0005-0000-0000-0000D7490000}"/>
    <cellStyle name="Header2 2 2 29 3" xfId="18902" xr:uid="{00000000-0005-0000-0000-0000D8490000}"/>
    <cellStyle name="Header2 2 2 29 3 2" xfId="18903" xr:uid="{00000000-0005-0000-0000-0000D9490000}"/>
    <cellStyle name="Header2 2 2 29 3 3" xfId="18904" xr:uid="{00000000-0005-0000-0000-0000DA490000}"/>
    <cellStyle name="Header2 2 2 29 4" xfId="18905" xr:uid="{00000000-0005-0000-0000-0000DB490000}"/>
    <cellStyle name="Header2 2 2 29 4 2" xfId="18906" xr:uid="{00000000-0005-0000-0000-0000DC490000}"/>
    <cellStyle name="Header2 2 2 29 4 3" xfId="18907" xr:uid="{00000000-0005-0000-0000-0000DD490000}"/>
    <cellStyle name="Header2 2 2 29 5" xfId="18908" xr:uid="{00000000-0005-0000-0000-0000DE490000}"/>
    <cellStyle name="Header2 2 2 29 5 2" xfId="18909" xr:uid="{00000000-0005-0000-0000-0000DF490000}"/>
    <cellStyle name="Header2 2 2 29 5 3" xfId="18910" xr:uid="{00000000-0005-0000-0000-0000E0490000}"/>
    <cellStyle name="Header2 2 2 29 6" xfId="18911" xr:uid="{00000000-0005-0000-0000-0000E1490000}"/>
    <cellStyle name="Header2 2 2 29 6 2" xfId="18912" xr:uid="{00000000-0005-0000-0000-0000E2490000}"/>
    <cellStyle name="Header2 2 2 29 6 3" xfId="18913" xr:uid="{00000000-0005-0000-0000-0000E3490000}"/>
    <cellStyle name="Header2 2 2 29 7" xfId="18914" xr:uid="{00000000-0005-0000-0000-0000E4490000}"/>
    <cellStyle name="Header2 2 2 29 8" xfId="18915" xr:uid="{00000000-0005-0000-0000-0000E5490000}"/>
    <cellStyle name="Header2 2 2 3" xfId="18916" xr:uid="{00000000-0005-0000-0000-0000E6490000}"/>
    <cellStyle name="Header2 2 2 3 2" xfId="18917" xr:uid="{00000000-0005-0000-0000-0000E7490000}"/>
    <cellStyle name="Header2 2 2 3 2 2" xfId="18918" xr:uid="{00000000-0005-0000-0000-0000E8490000}"/>
    <cellStyle name="Header2 2 2 3 2 3" xfId="18919" xr:uid="{00000000-0005-0000-0000-0000E9490000}"/>
    <cellStyle name="Header2 2 2 3 2 4" xfId="18920" xr:uid="{00000000-0005-0000-0000-0000EA490000}"/>
    <cellStyle name="Header2 2 2 3 2 5" xfId="18921" xr:uid="{00000000-0005-0000-0000-0000EB490000}"/>
    <cellStyle name="Header2 2 2 3 2 6" xfId="18922" xr:uid="{00000000-0005-0000-0000-0000EC490000}"/>
    <cellStyle name="Header2 2 2 3 3" xfId="18923" xr:uid="{00000000-0005-0000-0000-0000ED490000}"/>
    <cellStyle name="Header2 2 2 3 3 2" xfId="18924" xr:uid="{00000000-0005-0000-0000-0000EE490000}"/>
    <cellStyle name="Header2 2 2 3 3 3" xfId="18925" xr:uid="{00000000-0005-0000-0000-0000EF490000}"/>
    <cellStyle name="Header2 2 2 3 4" xfId="18926" xr:uid="{00000000-0005-0000-0000-0000F0490000}"/>
    <cellStyle name="Header2 2 2 3 4 2" xfId="18927" xr:uid="{00000000-0005-0000-0000-0000F1490000}"/>
    <cellStyle name="Header2 2 2 3 4 3" xfId="18928" xr:uid="{00000000-0005-0000-0000-0000F2490000}"/>
    <cellStyle name="Header2 2 2 3 5" xfId="18929" xr:uid="{00000000-0005-0000-0000-0000F3490000}"/>
    <cellStyle name="Header2 2 2 3 5 2" xfId="18930" xr:uid="{00000000-0005-0000-0000-0000F4490000}"/>
    <cellStyle name="Header2 2 2 3 5 3" xfId="18931" xr:uid="{00000000-0005-0000-0000-0000F5490000}"/>
    <cellStyle name="Header2 2 2 3 6" xfId="18932" xr:uid="{00000000-0005-0000-0000-0000F6490000}"/>
    <cellStyle name="Header2 2 2 3 6 2" xfId="18933" xr:uid="{00000000-0005-0000-0000-0000F7490000}"/>
    <cellStyle name="Header2 2 2 3 6 3" xfId="18934" xr:uid="{00000000-0005-0000-0000-0000F8490000}"/>
    <cellStyle name="Header2 2 2 3 7" xfId="18935" xr:uid="{00000000-0005-0000-0000-0000F9490000}"/>
    <cellStyle name="Header2 2 2 3 8" xfId="18936" xr:uid="{00000000-0005-0000-0000-0000FA490000}"/>
    <cellStyle name="Header2 2 2 30" xfId="18937" xr:uid="{00000000-0005-0000-0000-0000FB490000}"/>
    <cellStyle name="Header2 2 2 30 2" xfId="18938" xr:uid="{00000000-0005-0000-0000-0000FC490000}"/>
    <cellStyle name="Header2 2 2 30 2 2" xfId="18939" xr:uid="{00000000-0005-0000-0000-0000FD490000}"/>
    <cellStyle name="Header2 2 2 30 2 3" xfId="18940" xr:uid="{00000000-0005-0000-0000-0000FE490000}"/>
    <cellStyle name="Header2 2 2 30 2 4" xfId="18941" xr:uid="{00000000-0005-0000-0000-0000FF490000}"/>
    <cellStyle name="Header2 2 2 30 2 5" xfId="18942" xr:uid="{00000000-0005-0000-0000-0000004A0000}"/>
    <cellStyle name="Header2 2 2 30 2 6" xfId="18943" xr:uid="{00000000-0005-0000-0000-0000014A0000}"/>
    <cellStyle name="Header2 2 2 30 3" xfId="18944" xr:uid="{00000000-0005-0000-0000-0000024A0000}"/>
    <cellStyle name="Header2 2 2 30 3 2" xfId="18945" xr:uid="{00000000-0005-0000-0000-0000034A0000}"/>
    <cellStyle name="Header2 2 2 30 3 3" xfId="18946" xr:uid="{00000000-0005-0000-0000-0000044A0000}"/>
    <cellStyle name="Header2 2 2 30 4" xfId="18947" xr:uid="{00000000-0005-0000-0000-0000054A0000}"/>
    <cellStyle name="Header2 2 2 30 4 2" xfId="18948" xr:uid="{00000000-0005-0000-0000-0000064A0000}"/>
    <cellStyle name="Header2 2 2 30 4 3" xfId="18949" xr:uid="{00000000-0005-0000-0000-0000074A0000}"/>
    <cellStyle name="Header2 2 2 30 5" xfId="18950" xr:uid="{00000000-0005-0000-0000-0000084A0000}"/>
    <cellStyle name="Header2 2 2 30 5 2" xfId="18951" xr:uid="{00000000-0005-0000-0000-0000094A0000}"/>
    <cellStyle name="Header2 2 2 30 5 3" xfId="18952" xr:uid="{00000000-0005-0000-0000-00000A4A0000}"/>
    <cellStyle name="Header2 2 2 30 6" xfId="18953" xr:uid="{00000000-0005-0000-0000-00000B4A0000}"/>
    <cellStyle name="Header2 2 2 30 6 2" xfId="18954" xr:uid="{00000000-0005-0000-0000-00000C4A0000}"/>
    <cellStyle name="Header2 2 2 30 6 3" xfId="18955" xr:uid="{00000000-0005-0000-0000-00000D4A0000}"/>
    <cellStyle name="Header2 2 2 30 7" xfId="18956" xr:uid="{00000000-0005-0000-0000-00000E4A0000}"/>
    <cellStyle name="Header2 2 2 30 8" xfId="18957" xr:uid="{00000000-0005-0000-0000-00000F4A0000}"/>
    <cellStyle name="Header2 2 2 31" xfId="18958" xr:uid="{00000000-0005-0000-0000-0000104A0000}"/>
    <cellStyle name="Header2 2 2 31 2" xfId="18959" xr:uid="{00000000-0005-0000-0000-0000114A0000}"/>
    <cellStyle name="Header2 2 2 31 2 2" xfId="18960" xr:uid="{00000000-0005-0000-0000-0000124A0000}"/>
    <cellStyle name="Header2 2 2 31 2 3" xfId="18961" xr:uid="{00000000-0005-0000-0000-0000134A0000}"/>
    <cellStyle name="Header2 2 2 31 2 4" xfId="18962" xr:uid="{00000000-0005-0000-0000-0000144A0000}"/>
    <cellStyle name="Header2 2 2 31 2 5" xfId="18963" xr:uid="{00000000-0005-0000-0000-0000154A0000}"/>
    <cellStyle name="Header2 2 2 31 2 6" xfId="18964" xr:uid="{00000000-0005-0000-0000-0000164A0000}"/>
    <cellStyle name="Header2 2 2 31 3" xfId="18965" xr:uid="{00000000-0005-0000-0000-0000174A0000}"/>
    <cellStyle name="Header2 2 2 31 3 2" xfId="18966" xr:uid="{00000000-0005-0000-0000-0000184A0000}"/>
    <cellStyle name="Header2 2 2 31 3 3" xfId="18967" xr:uid="{00000000-0005-0000-0000-0000194A0000}"/>
    <cellStyle name="Header2 2 2 31 4" xfId="18968" xr:uid="{00000000-0005-0000-0000-00001A4A0000}"/>
    <cellStyle name="Header2 2 2 31 4 2" xfId="18969" xr:uid="{00000000-0005-0000-0000-00001B4A0000}"/>
    <cellStyle name="Header2 2 2 31 4 3" xfId="18970" xr:uid="{00000000-0005-0000-0000-00001C4A0000}"/>
    <cellStyle name="Header2 2 2 31 5" xfId="18971" xr:uid="{00000000-0005-0000-0000-00001D4A0000}"/>
    <cellStyle name="Header2 2 2 31 5 2" xfId="18972" xr:uid="{00000000-0005-0000-0000-00001E4A0000}"/>
    <cellStyle name="Header2 2 2 31 5 3" xfId="18973" xr:uid="{00000000-0005-0000-0000-00001F4A0000}"/>
    <cellStyle name="Header2 2 2 31 6" xfId="18974" xr:uid="{00000000-0005-0000-0000-0000204A0000}"/>
    <cellStyle name="Header2 2 2 31 6 2" xfId="18975" xr:uid="{00000000-0005-0000-0000-0000214A0000}"/>
    <cellStyle name="Header2 2 2 31 6 3" xfId="18976" xr:uid="{00000000-0005-0000-0000-0000224A0000}"/>
    <cellStyle name="Header2 2 2 31 7" xfId="18977" xr:uid="{00000000-0005-0000-0000-0000234A0000}"/>
    <cellStyle name="Header2 2 2 31 8" xfId="18978" xr:uid="{00000000-0005-0000-0000-0000244A0000}"/>
    <cellStyle name="Header2 2 2 32" xfId="18979" xr:uid="{00000000-0005-0000-0000-0000254A0000}"/>
    <cellStyle name="Header2 2 2 32 2" xfId="18980" xr:uid="{00000000-0005-0000-0000-0000264A0000}"/>
    <cellStyle name="Header2 2 2 32 2 2" xfId="18981" xr:uid="{00000000-0005-0000-0000-0000274A0000}"/>
    <cellStyle name="Header2 2 2 32 2 3" xfId="18982" xr:uid="{00000000-0005-0000-0000-0000284A0000}"/>
    <cellStyle name="Header2 2 2 32 2 4" xfId="18983" xr:uid="{00000000-0005-0000-0000-0000294A0000}"/>
    <cellStyle name="Header2 2 2 32 2 5" xfId="18984" xr:uid="{00000000-0005-0000-0000-00002A4A0000}"/>
    <cellStyle name="Header2 2 2 32 2 6" xfId="18985" xr:uid="{00000000-0005-0000-0000-00002B4A0000}"/>
    <cellStyle name="Header2 2 2 32 3" xfId="18986" xr:uid="{00000000-0005-0000-0000-00002C4A0000}"/>
    <cellStyle name="Header2 2 2 32 3 2" xfId="18987" xr:uid="{00000000-0005-0000-0000-00002D4A0000}"/>
    <cellStyle name="Header2 2 2 32 3 3" xfId="18988" xr:uid="{00000000-0005-0000-0000-00002E4A0000}"/>
    <cellStyle name="Header2 2 2 32 4" xfId="18989" xr:uid="{00000000-0005-0000-0000-00002F4A0000}"/>
    <cellStyle name="Header2 2 2 32 4 2" xfId="18990" xr:uid="{00000000-0005-0000-0000-0000304A0000}"/>
    <cellStyle name="Header2 2 2 32 4 3" xfId="18991" xr:uid="{00000000-0005-0000-0000-0000314A0000}"/>
    <cellStyle name="Header2 2 2 32 5" xfId="18992" xr:uid="{00000000-0005-0000-0000-0000324A0000}"/>
    <cellStyle name="Header2 2 2 32 5 2" xfId="18993" xr:uid="{00000000-0005-0000-0000-0000334A0000}"/>
    <cellStyle name="Header2 2 2 32 5 3" xfId="18994" xr:uid="{00000000-0005-0000-0000-0000344A0000}"/>
    <cellStyle name="Header2 2 2 32 6" xfId="18995" xr:uid="{00000000-0005-0000-0000-0000354A0000}"/>
    <cellStyle name="Header2 2 2 32 6 2" xfId="18996" xr:uid="{00000000-0005-0000-0000-0000364A0000}"/>
    <cellStyle name="Header2 2 2 32 6 3" xfId="18997" xr:uid="{00000000-0005-0000-0000-0000374A0000}"/>
    <cellStyle name="Header2 2 2 32 7" xfId="18998" xr:uid="{00000000-0005-0000-0000-0000384A0000}"/>
    <cellStyle name="Header2 2 2 32 8" xfId="18999" xr:uid="{00000000-0005-0000-0000-0000394A0000}"/>
    <cellStyle name="Header2 2 2 33" xfId="19000" xr:uid="{00000000-0005-0000-0000-00003A4A0000}"/>
    <cellStyle name="Header2 2 2 33 2" xfId="19001" xr:uid="{00000000-0005-0000-0000-00003B4A0000}"/>
    <cellStyle name="Header2 2 2 33 2 2" xfId="19002" xr:uid="{00000000-0005-0000-0000-00003C4A0000}"/>
    <cellStyle name="Header2 2 2 33 2 3" xfId="19003" xr:uid="{00000000-0005-0000-0000-00003D4A0000}"/>
    <cellStyle name="Header2 2 2 33 2 4" xfId="19004" xr:uid="{00000000-0005-0000-0000-00003E4A0000}"/>
    <cellStyle name="Header2 2 2 33 2 5" xfId="19005" xr:uid="{00000000-0005-0000-0000-00003F4A0000}"/>
    <cellStyle name="Header2 2 2 33 2 6" xfId="19006" xr:uid="{00000000-0005-0000-0000-0000404A0000}"/>
    <cellStyle name="Header2 2 2 33 3" xfId="19007" xr:uid="{00000000-0005-0000-0000-0000414A0000}"/>
    <cellStyle name="Header2 2 2 33 3 2" xfId="19008" xr:uid="{00000000-0005-0000-0000-0000424A0000}"/>
    <cellStyle name="Header2 2 2 33 3 3" xfId="19009" xr:uid="{00000000-0005-0000-0000-0000434A0000}"/>
    <cellStyle name="Header2 2 2 33 4" xfId="19010" xr:uid="{00000000-0005-0000-0000-0000444A0000}"/>
    <cellStyle name="Header2 2 2 33 4 2" xfId="19011" xr:uid="{00000000-0005-0000-0000-0000454A0000}"/>
    <cellStyle name="Header2 2 2 33 4 3" xfId="19012" xr:uid="{00000000-0005-0000-0000-0000464A0000}"/>
    <cellStyle name="Header2 2 2 33 5" xfId="19013" xr:uid="{00000000-0005-0000-0000-0000474A0000}"/>
    <cellStyle name="Header2 2 2 33 5 2" xfId="19014" xr:uid="{00000000-0005-0000-0000-0000484A0000}"/>
    <cellStyle name="Header2 2 2 33 5 3" xfId="19015" xr:uid="{00000000-0005-0000-0000-0000494A0000}"/>
    <cellStyle name="Header2 2 2 33 6" xfId="19016" xr:uid="{00000000-0005-0000-0000-00004A4A0000}"/>
    <cellStyle name="Header2 2 2 33 6 2" xfId="19017" xr:uid="{00000000-0005-0000-0000-00004B4A0000}"/>
    <cellStyle name="Header2 2 2 33 6 3" xfId="19018" xr:uid="{00000000-0005-0000-0000-00004C4A0000}"/>
    <cellStyle name="Header2 2 2 33 7" xfId="19019" xr:uid="{00000000-0005-0000-0000-00004D4A0000}"/>
    <cellStyle name="Header2 2 2 33 8" xfId="19020" xr:uid="{00000000-0005-0000-0000-00004E4A0000}"/>
    <cellStyle name="Header2 2 2 34" xfId="19021" xr:uid="{00000000-0005-0000-0000-00004F4A0000}"/>
    <cellStyle name="Header2 2 2 34 2" xfId="19022" xr:uid="{00000000-0005-0000-0000-0000504A0000}"/>
    <cellStyle name="Header2 2 2 34 2 2" xfId="19023" xr:uid="{00000000-0005-0000-0000-0000514A0000}"/>
    <cellStyle name="Header2 2 2 34 2 3" xfId="19024" xr:uid="{00000000-0005-0000-0000-0000524A0000}"/>
    <cellStyle name="Header2 2 2 34 2 4" xfId="19025" xr:uid="{00000000-0005-0000-0000-0000534A0000}"/>
    <cellStyle name="Header2 2 2 34 2 5" xfId="19026" xr:uid="{00000000-0005-0000-0000-0000544A0000}"/>
    <cellStyle name="Header2 2 2 34 2 6" xfId="19027" xr:uid="{00000000-0005-0000-0000-0000554A0000}"/>
    <cellStyle name="Header2 2 2 34 3" xfId="19028" xr:uid="{00000000-0005-0000-0000-0000564A0000}"/>
    <cellStyle name="Header2 2 2 34 3 2" xfId="19029" xr:uid="{00000000-0005-0000-0000-0000574A0000}"/>
    <cellStyle name="Header2 2 2 34 3 3" xfId="19030" xr:uid="{00000000-0005-0000-0000-0000584A0000}"/>
    <cellStyle name="Header2 2 2 34 4" xfId="19031" xr:uid="{00000000-0005-0000-0000-0000594A0000}"/>
    <cellStyle name="Header2 2 2 34 4 2" xfId="19032" xr:uid="{00000000-0005-0000-0000-00005A4A0000}"/>
    <cellStyle name="Header2 2 2 34 4 3" xfId="19033" xr:uid="{00000000-0005-0000-0000-00005B4A0000}"/>
    <cellStyle name="Header2 2 2 34 5" xfId="19034" xr:uid="{00000000-0005-0000-0000-00005C4A0000}"/>
    <cellStyle name="Header2 2 2 34 5 2" xfId="19035" xr:uid="{00000000-0005-0000-0000-00005D4A0000}"/>
    <cellStyle name="Header2 2 2 34 5 3" xfId="19036" xr:uid="{00000000-0005-0000-0000-00005E4A0000}"/>
    <cellStyle name="Header2 2 2 34 6" xfId="19037" xr:uid="{00000000-0005-0000-0000-00005F4A0000}"/>
    <cellStyle name="Header2 2 2 34 6 2" xfId="19038" xr:uid="{00000000-0005-0000-0000-0000604A0000}"/>
    <cellStyle name="Header2 2 2 34 6 3" xfId="19039" xr:uid="{00000000-0005-0000-0000-0000614A0000}"/>
    <cellStyle name="Header2 2 2 34 7" xfId="19040" xr:uid="{00000000-0005-0000-0000-0000624A0000}"/>
    <cellStyle name="Header2 2 2 34 8" xfId="19041" xr:uid="{00000000-0005-0000-0000-0000634A0000}"/>
    <cellStyle name="Header2 2 2 35" xfId="19042" xr:uid="{00000000-0005-0000-0000-0000644A0000}"/>
    <cellStyle name="Header2 2 2 35 2" xfId="19043" xr:uid="{00000000-0005-0000-0000-0000654A0000}"/>
    <cellStyle name="Header2 2 2 35 3" xfId="19044" xr:uid="{00000000-0005-0000-0000-0000664A0000}"/>
    <cellStyle name="Header2 2 2 35 4" xfId="19045" xr:uid="{00000000-0005-0000-0000-0000674A0000}"/>
    <cellStyle name="Header2 2 2 35 5" xfId="19046" xr:uid="{00000000-0005-0000-0000-0000684A0000}"/>
    <cellStyle name="Header2 2 2 35 6" xfId="19047" xr:uid="{00000000-0005-0000-0000-0000694A0000}"/>
    <cellStyle name="Header2 2 2 36" xfId="19048" xr:uid="{00000000-0005-0000-0000-00006A4A0000}"/>
    <cellStyle name="Header2 2 2 36 2" xfId="19049" xr:uid="{00000000-0005-0000-0000-00006B4A0000}"/>
    <cellStyle name="Header2 2 2 36 3" xfId="19050" xr:uid="{00000000-0005-0000-0000-00006C4A0000}"/>
    <cellStyle name="Header2 2 2 37" xfId="19051" xr:uid="{00000000-0005-0000-0000-00006D4A0000}"/>
    <cellStyle name="Header2 2 2 37 2" xfId="19052" xr:uid="{00000000-0005-0000-0000-00006E4A0000}"/>
    <cellStyle name="Header2 2 2 37 3" xfId="19053" xr:uid="{00000000-0005-0000-0000-00006F4A0000}"/>
    <cellStyle name="Header2 2 2 38" xfId="19054" xr:uid="{00000000-0005-0000-0000-0000704A0000}"/>
    <cellStyle name="Header2 2 2 38 2" xfId="19055" xr:uid="{00000000-0005-0000-0000-0000714A0000}"/>
    <cellStyle name="Header2 2 2 38 3" xfId="19056" xr:uid="{00000000-0005-0000-0000-0000724A0000}"/>
    <cellStyle name="Header2 2 2 39" xfId="19057" xr:uid="{00000000-0005-0000-0000-0000734A0000}"/>
    <cellStyle name="Header2 2 2 39 2" xfId="19058" xr:uid="{00000000-0005-0000-0000-0000744A0000}"/>
    <cellStyle name="Header2 2 2 39 3" xfId="19059" xr:uid="{00000000-0005-0000-0000-0000754A0000}"/>
    <cellStyle name="Header2 2 2 4" xfId="19060" xr:uid="{00000000-0005-0000-0000-0000764A0000}"/>
    <cellStyle name="Header2 2 2 4 2" xfId="19061" xr:uid="{00000000-0005-0000-0000-0000774A0000}"/>
    <cellStyle name="Header2 2 2 4 2 2" xfId="19062" xr:uid="{00000000-0005-0000-0000-0000784A0000}"/>
    <cellStyle name="Header2 2 2 4 2 3" xfId="19063" xr:uid="{00000000-0005-0000-0000-0000794A0000}"/>
    <cellStyle name="Header2 2 2 4 2 4" xfId="19064" xr:uid="{00000000-0005-0000-0000-00007A4A0000}"/>
    <cellStyle name="Header2 2 2 4 2 5" xfId="19065" xr:uid="{00000000-0005-0000-0000-00007B4A0000}"/>
    <cellStyle name="Header2 2 2 4 2 6" xfId="19066" xr:uid="{00000000-0005-0000-0000-00007C4A0000}"/>
    <cellStyle name="Header2 2 2 4 3" xfId="19067" xr:uid="{00000000-0005-0000-0000-00007D4A0000}"/>
    <cellStyle name="Header2 2 2 4 3 2" xfId="19068" xr:uid="{00000000-0005-0000-0000-00007E4A0000}"/>
    <cellStyle name="Header2 2 2 4 3 3" xfId="19069" xr:uid="{00000000-0005-0000-0000-00007F4A0000}"/>
    <cellStyle name="Header2 2 2 4 4" xfId="19070" xr:uid="{00000000-0005-0000-0000-0000804A0000}"/>
    <cellStyle name="Header2 2 2 4 4 2" xfId="19071" xr:uid="{00000000-0005-0000-0000-0000814A0000}"/>
    <cellStyle name="Header2 2 2 4 4 3" xfId="19072" xr:uid="{00000000-0005-0000-0000-0000824A0000}"/>
    <cellStyle name="Header2 2 2 4 5" xfId="19073" xr:uid="{00000000-0005-0000-0000-0000834A0000}"/>
    <cellStyle name="Header2 2 2 4 5 2" xfId="19074" xr:uid="{00000000-0005-0000-0000-0000844A0000}"/>
    <cellStyle name="Header2 2 2 4 5 3" xfId="19075" xr:uid="{00000000-0005-0000-0000-0000854A0000}"/>
    <cellStyle name="Header2 2 2 4 6" xfId="19076" xr:uid="{00000000-0005-0000-0000-0000864A0000}"/>
    <cellStyle name="Header2 2 2 4 6 2" xfId="19077" xr:uid="{00000000-0005-0000-0000-0000874A0000}"/>
    <cellStyle name="Header2 2 2 4 6 3" xfId="19078" xr:uid="{00000000-0005-0000-0000-0000884A0000}"/>
    <cellStyle name="Header2 2 2 4 7" xfId="19079" xr:uid="{00000000-0005-0000-0000-0000894A0000}"/>
    <cellStyle name="Header2 2 2 4 8" xfId="19080" xr:uid="{00000000-0005-0000-0000-00008A4A0000}"/>
    <cellStyle name="Header2 2 2 40" xfId="19081" xr:uid="{00000000-0005-0000-0000-00008B4A0000}"/>
    <cellStyle name="Header2 2 2 41" xfId="19082" xr:uid="{00000000-0005-0000-0000-00008C4A0000}"/>
    <cellStyle name="Header2 2 2 5" xfId="19083" xr:uid="{00000000-0005-0000-0000-00008D4A0000}"/>
    <cellStyle name="Header2 2 2 5 2" xfId="19084" xr:uid="{00000000-0005-0000-0000-00008E4A0000}"/>
    <cellStyle name="Header2 2 2 5 2 2" xfId="19085" xr:uid="{00000000-0005-0000-0000-00008F4A0000}"/>
    <cellStyle name="Header2 2 2 5 2 3" xfId="19086" xr:uid="{00000000-0005-0000-0000-0000904A0000}"/>
    <cellStyle name="Header2 2 2 5 2 4" xfId="19087" xr:uid="{00000000-0005-0000-0000-0000914A0000}"/>
    <cellStyle name="Header2 2 2 5 2 5" xfId="19088" xr:uid="{00000000-0005-0000-0000-0000924A0000}"/>
    <cellStyle name="Header2 2 2 5 2 6" xfId="19089" xr:uid="{00000000-0005-0000-0000-0000934A0000}"/>
    <cellStyle name="Header2 2 2 5 3" xfId="19090" xr:uid="{00000000-0005-0000-0000-0000944A0000}"/>
    <cellStyle name="Header2 2 2 5 3 2" xfId="19091" xr:uid="{00000000-0005-0000-0000-0000954A0000}"/>
    <cellStyle name="Header2 2 2 5 3 3" xfId="19092" xr:uid="{00000000-0005-0000-0000-0000964A0000}"/>
    <cellStyle name="Header2 2 2 5 4" xfId="19093" xr:uid="{00000000-0005-0000-0000-0000974A0000}"/>
    <cellStyle name="Header2 2 2 5 4 2" xfId="19094" xr:uid="{00000000-0005-0000-0000-0000984A0000}"/>
    <cellStyle name="Header2 2 2 5 4 3" xfId="19095" xr:uid="{00000000-0005-0000-0000-0000994A0000}"/>
    <cellStyle name="Header2 2 2 5 5" xfId="19096" xr:uid="{00000000-0005-0000-0000-00009A4A0000}"/>
    <cellStyle name="Header2 2 2 5 5 2" xfId="19097" xr:uid="{00000000-0005-0000-0000-00009B4A0000}"/>
    <cellStyle name="Header2 2 2 5 5 3" xfId="19098" xr:uid="{00000000-0005-0000-0000-00009C4A0000}"/>
    <cellStyle name="Header2 2 2 5 6" xfId="19099" xr:uid="{00000000-0005-0000-0000-00009D4A0000}"/>
    <cellStyle name="Header2 2 2 5 6 2" xfId="19100" xr:uid="{00000000-0005-0000-0000-00009E4A0000}"/>
    <cellStyle name="Header2 2 2 5 6 3" xfId="19101" xr:uid="{00000000-0005-0000-0000-00009F4A0000}"/>
    <cellStyle name="Header2 2 2 5 7" xfId="19102" xr:uid="{00000000-0005-0000-0000-0000A04A0000}"/>
    <cellStyle name="Header2 2 2 5 8" xfId="19103" xr:uid="{00000000-0005-0000-0000-0000A14A0000}"/>
    <cellStyle name="Header2 2 2 6" xfId="19104" xr:uid="{00000000-0005-0000-0000-0000A24A0000}"/>
    <cellStyle name="Header2 2 2 6 2" xfId="19105" xr:uid="{00000000-0005-0000-0000-0000A34A0000}"/>
    <cellStyle name="Header2 2 2 6 2 2" xfId="19106" xr:uid="{00000000-0005-0000-0000-0000A44A0000}"/>
    <cellStyle name="Header2 2 2 6 2 3" xfId="19107" xr:uid="{00000000-0005-0000-0000-0000A54A0000}"/>
    <cellStyle name="Header2 2 2 6 2 4" xfId="19108" xr:uid="{00000000-0005-0000-0000-0000A64A0000}"/>
    <cellStyle name="Header2 2 2 6 2 5" xfId="19109" xr:uid="{00000000-0005-0000-0000-0000A74A0000}"/>
    <cellStyle name="Header2 2 2 6 2 6" xfId="19110" xr:uid="{00000000-0005-0000-0000-0000A84A0000}"/>
    <cellStyle name="Header2 2 2 6 3" xfId="19111" xr:uid="{00000000-0005-0000-0000-0000A94A0000}"/>
    <cellStyle name="Header2 2 2 6 3 2" xfId="19112" xr:uid="{00000000-0005-0000-0000-0000AA4A0000}"/>
    <cellStyle name="Header2 2 2 6 3 3" xfId="19113" xr:uid="{00000000-0005-0000-0000-0000AB4A0000}"/>
    <cellStyle name="Header2 2 2 6 4" xfId="19114" xr:uid="{00000000-0005-0000-0000-0000AC4A0000}"/>
    <cellStyle name="Header2 2 2 6 4 2" xfId="19115" xr:uid="{00000000-0005-0000-0000-0000AD4A0000}"/>
    <cellStyle name="Header2 2 2 6 4 3" xfId="19116" xr:uid="{00000000-0005-0000-0000-0000AE4A0000}"/>
    <cellStyle name="Header2 2 2 6 5" xfId="19117" xr:uid="{00000000-0005-0000-0000-0000AF4A0000}"/>
    <cellStyle name="Header2 2 2 6 5 2" xfId="19118" xr:uid="{00000000-0005-0000-0000-0000B04A0000}"/>
    <cellStyle name="Header2 2 2 6 5 3" xfId="19119" xr:uid="{00000000-0005-0000-0000-0000B14A0000}"/>
    <cellStyle name="Header2 2 2 6 6" xfId="19120" xr:uid="{00000000-0005-0000-0000-0000B24A0000}"/>
    <cellStyle name="Header2 2 2 6 6 2" xfId="19121" xr:uid="{00000000-0005-0000-0000-0000B34A0000}"/>
    <cellStyle name="Header2 2 2 6 6 3" xfId="19122" xr:uid="{00000000-0005-0000-0000-0000B44A0000}"/>
    <cellStyle name="Header2 2 2 6 7" xfId="19123" xr:uid="{00000000-0005-0000-0000-0000B54A0000}"/>
    <cellStyle name="Header2 2 2 6 8" xfId="19124" xr:uid="{00000000-0005-0000-0000-0000B64A0000}"/>
    <cellStyle name="Header2 2 2 7" xfId="19125" xr:uid="{00000000-0005-0000-0000-0000B74A0000}"/>
    <cellStyle name="Header2 2 2 7 2" xfId="19126" xr:uid="{00000000-0005-0000-0000-0000B84A0000}"/>
    <cellStyle name="Header2 2 2 7 2 2" xfId="19127" xr:uid="{00000000-0005-0000-0000-0000B94A0000}"/>
    <cellStyle name="Header2 2 2 7 2 3" xfId="19128" xr:uid="{00000000-0005-0000-0000-0000BA4A0000}"/>
    <cellStyle name="Header2 2 2 7 2 4" xfId="19129" xr:uid="{00000000-0005-0000-0000-0000BB4A0000}"/>
    <cellStyle name="Header2 2 2 7 2 5" xfId="19130" xr:uid="{00000000-0005-0000-0000-0000BC4A0000}"/>
    <cellStyle name="Header2 2 2 7 2 6" xfId="19131" xr:uid="{00000000-0005-0000-0000-0000BD4A0000}"/>
    <cellStyle name="Header2 2 2 7 3" xfId="19132" xr:uid="{00000000-0005-0000-0000-0000BE4A0000}"/>
    <cellStyle name="Header2 2 2 7 3 2" xfId="19133" xr:uid="{00000000-0005-0000-0000-0000BF4A0000}"/>
    <cellStyle name="Header2 2 2 7 3 3" xfId="19134" xr:uid="{00000000-0005-0000-0000-0000C04A0000}"/>
    <cellStyle name="Header2 2 2 7 4" xfId="19135" xr:uid="{00000000-0005-0000-0000-0000C14A0000}"/>
    <cellStyle name="Header2 2 2 7 4 2" xfId="19136" xr:uid="{00000000-0005-0000-0000-0000C24A0000}"/>
    <cellStyle name="Header2 2 2 7 4 3" xfId="19137" xr:uid="{00000000-0005-0000-0000-0000C34A0000}"/>
    <cellStyle name="Header2 2 2 7 5" xfId="19138" xr:uid="{00000000-0005-0000-0000-0000C44A0000}"/>
    <cellStyle name="Header2 2 2 7 5 2" xfId="19139" xr:uid="{00000000-0005-0000-0000-0000C54A0000}"/>
    <cellStyle name="Header2 2 2 7 5 3" xfId="19140" xr:uid="{00000000-0005-0000-0000-0000C64A0000}"/>
    <cellStyle name="Header2 2 2 7 6" xfId="19141" xr:uid="{00000000-0005-0000-0000-0000C74A0000}"/>
    <cellStyle name="Header2 2 2 7 6 2" xfId="19142" xr:uid="{00000000-0005-0000-0000-0000C84A0000}"/>
    <cellStyle name="Header2 2 2 7 6 3" xfId="19143" xr:uid="{00000000-0005-0000-0000-0000C94A0000}"/>
    <cellStyle name="Header2 2 2 7 7" xfId="19144" xr:uid="{00000000-0005-0000-0000-0000CA4A0000}"/>
    <cellStyle name="Header2 2 2 7 8" xfId="19145" xr:uid="{00000000-0005-0000-0000-0000CB4A0000}"/>
    <cellStyle name="Header2 2 2 8" xfId="19146" xr:uid="{00000000-0005-0000-0000-0000CC4A0000}"/>
    <cellStyle name="Header2 2 2 8 2" xfId="19147" xr:uid="{00000000-0005-0000-0000-0000CD4A0000}"/>
    <cellStyle name="Header2 2 2 8 2 2" xfId="19148" xr:uid="{00000000-0005-0000-0000-0000CE4A0000}"/>
    <cellStyle name="Header2 2 2 8 2 3" xfId="19149" xr:uid="{00000000-0005-0000-0000-0000CF4A0000}"/>
    <cellStyle name="Header2 2 2 8 2 4" xfId="19150" xr:uid="{00000000-0005-0000-0000-0000D04A0000}"/>
    <cellStyle name="Header2 2 2 8 2 5" xfId="19151" xr:uid="{00000000-0005-0000-0000-0000D14A0000}"/>
    <cellStyle name="Header2 2 2 8 2 6" xfId="19152" xr:uid="{00000000-0005-0000-0000-0000D24A0000}"/>
    <cellStyle name="Header2 2 2 8 3" xfId="19153" xr:uid="{00000000-0005-0000-0000-0000D34A0000}"/>
    <cellStyle name="Header2 2 2 8 3 2" xfId="19154" xr:uid="{00000000-0005-0000-0000-0000D44A0000}"/>
    <cellStyle name="Header2 2 2 8 3 3" xfId="19155" xr:uid="{00000000-0005-0000-0000-0000D54A0000}"/>
    <cellStyle name="Header2 2 2 8 4" xfId="19156" xr:uid="{00000000-0005-0000-0000-0000D64A0000}"/>
    <cellStyle name="Header2 2 2 8 4 2" xfId="19157" xr:uid="{00000000-0005-0000-0000-0000D74A0000}"/>
    <cellStyle name="Header2 2 2 8 4 3" xfId="19158" xr:uid="{00000000-0005-0000-0000-0000D84A0000}"/>
    <cellStyle name="Header2 2 2 8 5" xfId="19159" xr:uid="{00000000-0005-0000-0000-0000D94A0000}"/>
    <cellStyle name="Header2 2 2 8 5 2" xfId="19160" xr:uid="{00000000-0005-0000-0000-0000DA4A0000}"/>
    <cellStyle name="Header2 2 2 8 5 3" xfId="19161" xr:uid="{00000000-0005-0000-0000-0000DB4A0000}"/>
    <cellStyle name="Header2 2 2 8 6" xfId="19162" xr:uid="{00000000-0005-0000-0000-0000DC4A0000}"/>
    <cellStyle name="Header2 2 2 8 6 2" xfId="19163" xr:uid="{00000000-0005-0000-0000-0000DD4A0000}"/>
    <cellStyle name="Header2 2 2 8 6 3" xfId="19164" xr:uid="{00000000-0005-0000-0000-0000DE4A0000}"/>
    <cellStyle name="Header2 2 2 8 7" xfId="19165" xr:uid="{00000000-0005-0000-0000-0000DF4A0000}"/>
    <cellStyle name="Header2 2 2 8 8" xfId="19166" xr:uid="{00000000-0005-0000-0000-0000E04A0000}"/>
    <cellStyle name="Header2 2 2 9" xfId="19167" xr:uid="{00000000-0005-0000-0000-0000E14A0000}"/>
    <cellStyle name="Header2 2 2 9 2" xfId="19168" xr:uid="{00000000-0005-0000-0000-0000E24A0000}"/>
    <cellStyle name="Header2 2 2 9 2 2" xfId="19169" xr:uid="{00000000-0005-0000-0000-0000E34A0000}"/>
    <cellStyle name="Header2 2 2 9 2 3" xfId="19170" xr:uid="{00000000-0005-0000-0000-0000E44A0000}"/>
    <cellStyle name="Header2 2 2 9 2 4" xfId="19171" xr:uid="{00000000-0005-0000-0000-0000E54A0000}"/>
    <cellStyle name="Header2 2 2 9 2 5" xfId="19172" xr:uid="{00000000-0005-0000-0000-0000E64A0000}"/>
    <cellStyle name="Header2 2 2 9 2 6" xfId="19173" xr:uid="{00000000-0005-0000-0000-0000E74A0000}"/>
    <cellStyle name="Header2 2 2 9 3" xfId="19174" xr:uid="{00000000-0005-0000-0000-0000E84A0000}"/>
    <cellStyle name="Header2 2 2 9 3 2" xfId="19175" xr:uid="{00000000-0005-0000-0000-0000E94A0000}"/>
    <cellStyle name="Header2 2 2 9 3 3" xfId="19176" xr:uid="{00000000-0005-0000-0000-0000EA4A0000}"/>
    <cellStyle name="Header2 2 2 9 4" xfId="19177" xr:uid="{00000000-0005-0000-0000-0000EB4A0000}"/>
    <cellStyle name="Header2 2 2 9 4 2" xfId="19178" xr:uid="{00000000-0005-0000-0000-0000EC4A0000}"/>
    <cellStyle name="Header2 2 2 9 4 3" xfId="19179" xr:uid="{00000000-0005-0000-0000-0000ED4A0000}"/>
    <cellStyle name="Header2 2 2 9 5" xfId="19180" xr:uid="{00000000-0005-0000-0000-0000EE4A0000}"/>
    <cellStyle name="Header2 2 2 9 5 2" xfId="19181" xr:uid="{00000000-0005-0000-0000-0000EF4A0000}"/>
    <cellStyle name="Header2 2 2 9 5 3" xfId="19182" xr:uid="{00000000-0005-0000-0000-0000F04A0000}"/>
    <cellStyle name="Header2 2 2 9 6" xfId="19183" xr:uid="{00000000-0005-0000-0000-0000F14A0000}"/>
    <cellStyle name="Header2 2 2 9 6 2" xfId="19184" xr:uid="{00000000-0005-0000-0000-0000F24A0000}"/>
    <cellStyle name="Header2 2 2 9 6 3" xfId="19185" xr:uid="{00000000-0005-0000-0000-0000F34A0000}"/>
    <cellStyle name="Header2 2 2 9 7" xfId="19186" xr:uid="{00000000-0005-0000-0000-0000F44A0000}"/>
    <cellStyle name="Header2 2 2 9 8" xfId="19187" xr:uid="{00000000-0005-0000-0000-0000F54A0000}"/>
    <cellStyle name="Header2 2 20" xfId="19188" xr:uid="{00000000-0005-0000-0000-0000F64A0000}"/>
    <cellStyle name="Header2 2 20 2" xfId="19189" xr:uid="{00000000-0005-0000-0000-0000F74A0000}"/>
    <cellStyle name="Header2 2 20 2 2" xfId="19190" xr:uid="{00000000-0005-0000-0000-0000F84A0000}"/>
    <cellStyle name="Header2 2 20 2 3" xfId="19191" xr:uid="{00000000-0005-0000-0000-0000F94A0000}"/>
    <cellStyle name="Header2 2 20 2 4" xfId="19192" xr:uid="{00000000-0005-0000-0000-0000FA4A0000}"/>
    <cellStyle name="Header2 2 20 2 5" xfId="19193" xr:uid="{00000000-0005-0000-0000-0000FB4A0000}"/>
    <cellStyle name="Header2 2 20 2 6" xfId="19194" xr:uid="{00000000-0005-0000-0000-0000FC4A0000}"/>
    <cellStyle name="Header2 2 20 3" xfId="19195" xr:uid="{00000000-0005-0000-0000-0000FD4A0000}"/>
    <cellStyle name="Header2 2 20 3 2" xfId="19196" xr:uid="{00000000-0005-0000-0000-0000FE4A0000}"/>
    <cellStyle name="Header2 2 20 3 3" xfId="19197" xr:uid="{00000000-0005-0000-0000-0000FF4A0000}"/>
    <cellStyle name="Header2 2 20 4" xfId="19198" xr:uid="{00000000-0005-0000-0000-0000004B0000}"/>
    <cellStyle name="Header2 2 20 4 2" xfId="19199" xr:uid="{00000000-0005-0000-0000-0000014B0000}"/>
    <cellStyle name="Header2 2 20 4 3" xfId="19200" xr:uid="{00000000-0005-0000-0000-0000024B0000}"/>
    <cellStyle name="Header2 2 20 5" xfId="19201" xr:uid="{00000000-0005-0000-0000-0000034B0000}"/>
    <cellStyle name="Header2 2 20 5 2" xfId="19202" xr:uid="{00000000-0005-0000-0000-0000044B0000}"/>
    <cellStyle name="Header2 2 20 5 3" xfId="19203" xr:uid="{00000000-0005-0000-0000-0000054B0000}"/>
    <cellStyle name="Header2 2 20 6" xfId="19204" xr:uid="{00000000-0005-0000-0000-0000064B0000}"/>
    <cellStyle name="Header2 2 20 6 2" xfId="19205" xr:uid="{00000000-0005-0000-0000-0000074B0000}"/>
    <cellStyle name="Header2 2 20 6 3" xfId="19206" xr:uid="{00000000-0005-0000-0000-0000084B0000}"/>
    <cellStyle name="Header2 2 20 7" xfId="19207" xr:uid="{00000000-0005-0000-0000-0000094B0000}"/>
    <cellStyle name="Header2 2 20 8" xfId="19208" xr:uid="{00000000-0005-0000-0000-00000A4B0000}"/>
    <cellStyle name="Header2 2 21" xfId="19209" xr:uid="{00000000-0005-0000-0000-00000B4B0000}"/>
    <cellStyle name="Header2 2 21 2" xfId="19210" xr:uid="{00000000-0005-0000-0000-00000C4B0000}"/>
    <cellStyle name="Header2 2 21 2 2" xfId="19211" xr:uid="{00000000-0005-0000-0000-00000D4B0000}"/>
    <cellStyle name="Header2 2 21 2 3" xfId="19212" xr:uid="{00000000-0005-0000-0000-00000E4B0000}"/>
    <cellStyle name="Header2 2 21 2 4" xfId="19213" xr:uid="{00000000-0005-0000-0000-00000F4B0000}"/>
    <cellStyle name="Header2 2 21 2 5" xfId="19214" xr:uid="{00000000-0005-0000-0000-0000104B0000}"/>
    <cellStyle name="Header2 2 21 2 6" xfId="19215" xr:uid="{00000000-0005-0000-0000-0000114B0000}"/>
    <cellStyle name="Header2 2 21 3" xfId="19216" xr:uid="{00000000-0005-0000-0000-0000124B0000}"/>
    <cellStyle name="Header2 2 21 3 2" xfId="19217" xr:uid="{00000000-0005-0000-0000-0000134B0000}"/>
    <cellStyle name="Header2 2 21 3 3" xfId="19218" xr:uid="{00000000-0005-0000-0000-0000144B0000}"/>
    <cellStyle name="Header2 2 21 4" xfId="19219" xr:uid="{00000000-0005-0000-0000-0000154B0000}"/>
    <cellStyle name="Header2 2 21 4 2" xfId="19220" xr:uid="{00000000-0005-0000-0000-0000164B0000}"/>
    <cellStyle name="Header2 2 21 4 3" xfId="19221" xr:uid="{00000000-0005-0000-0000-0000174B0000}"/>
    <cellStyle name="Header2 2 21 5" xfId="19222" xr:uid="{00000000-0005-0000-0000-0000184B0000}"/>
    <cellStyle name="Header2 2 21 5 2" xfId="19223" xr:uid="{00000000-0005-0000-0000-0000194B0000}"/>
    <cellStyle name="Header2 2 21 5 3" xfId="19224" xr:uid="{00000000-0005-0000-0000-00001A4B0000}"/>
    <cellStyle name="Header2 2 21 6" xfId="19225" xr:uid="{00000000-0005-0000-0000-00001B4B0000}"/>
    <cellStyle name="Header2 2 21 6 2" xfId="19226" xr:uid="{00000000-0005-0000-0000-00001C4B0000}"/>
    <cellStyle name="Header2 2 21 6 3" xfId="19227" xr:uid="{00000000-0005-0000-0000-00001D4B0000}"/>
    <cellStyle name="Header2 2 21 7" xfId="19228" xr:uid="{00000000-0005-0000-0000-00001E4B0000}"/>
    <cellStyle name="Header2 2 21 8" xfId="19229" xr:uid="{00000000-0005-0000-0000-00001F4B0000}"/>
    <cellStyle name="Header2 2 22" xfId="19230" xr:uid="{00000000-0005-0000-0000-0000204B0000}"/>
    <cellStyle name="Header2 2 22 2" xfId="19231" xr:uid="{00000000-0005-0000-0000-0000214B0000}"/>
    <cellStyle name="Header2 2 22 2 2" xfId="19232" xr:uid="{00000000-0005-0000-0000-0000224B0000}"/>
    <cellStyle name="Header2 2 22 2 3" xfId="19233" xr:uid="{00000000-0005-0000-0000-0000234B0000}"/>
    <cellStyle name="Header2 2 22 2 4" xfId="19234" xr:uid="{00000000-0005-0000-0000-0000244B0000}"/>
    <cellStyle name="Header2 2 22 2 5" xfId="19235" xr:uid="{00000000-0005-0000-0000-0000254B0000}"/>
    <cellStyle name="Header2 2 22 2 6" xfId="19236" xr:uid="{00000000-0005-0000-0000-0000264B0000}"/>
    <cellStyle name="Header2 2 22 3" xfId="19237" xr:uid="{00000000-0005-0000-0000-0000274B0000}"/>
    <cellStyle name="Header2 2 22 3 2" xfId="19238" xr:uid="{00000000-0005-0000-0000-0000284B0000}"/>
    <cellStyle name="Header2 2 22 3 3" xfId="19239" xr:uid="{00000000-0005-0000-0000-0000294B0000}"/>
    <cellStyle name="Header2 2 22 4" xfId="19240" xr:uid="{00000000-0005-0000-0000-00002A4B0000}"/>
    <cellStyle name="Header2 2 22 4 2" xfId="19241" xr:uid="{00000000-0005-0000-0000-00002B4B0000}"/>
    <cellStyle name="Header2 2 22 4 3" xfId="19242" xr:uid="{00000000-0005-0000-0000-00002C4B0000}"/>
    <cellStyle name="Header2 2 22 5" xfId="19243" xr:uid="{00000000-0005-0000-0000-00002D4B0000}"/>
    <cellStyle name="Header2 2 22 5 2" xfId="19244" xr:uid="{00000000-0005-0000-0000-00002E4B0000}"/>
    <cellStyle name="Header2 2 22 5 3" xfId="19245" xr:uid="{00000000-0005-0000-0000-00002F4B0000}"/>
    <cellStyle name="Header2 2 22 6" xfId="19246" xr:uid="{00000000-0005-0000-0000-0000304B0000}"/>
    <cellStyle name="Header2 2 22 6 2" xfId="19247" xr:uid="{00000000-0005-0000-0000-0000314B0000}"/>
    <cellStyle name="Header2 2 22 6 3" xfId="19248" xr:uid="{00000000-0005-0000-0000-0000324B0000}"/>
    <cellStyle name="Header2 2 22 7" xfId="19249" xr:uid="{00000000-0005-0000-0000-0000334B0000}"/>
    <cellStyle name="Header2 2 22 8" xfId="19250" xr:uid="{00000000-0005-0000-0000-0000344B0000}"/>
    <cellStyle name="Header2 2 23" xfId="19251" xr:uid="{00000000-0005-0000-0000-0000354B0000}"/>
    <cellStyle name="Header2 2 23 2" xfId="19252" xr:uid="{00000000-0005-0000-0000-0000364B0000}"/>
    <cellStyle name="Header2 2 23 2 2" xfId="19253" xr:uid="{00000000-0005-0000-0000-0000374B0000}"/>
    <cellStyle name="Header2 2 23 2 3" xfId="19254" xr:uid="{00000000-0005-0000-0000-0000384B0000}"/>
    <cellStyle name="Header2 2 23 2 4" xfId="19255" xr:uid="{00000000-0005-0000-0000-0000394B0000}"/>
    <cellStyle name="Header2 2 23 2 5" xfId="19256" xr:uid="{00000000-0005-0000-0000-00003A4B0000}"/>
    <cellStyle name="Header2 2 23 2 6" xfId="19257" xr:uid="{00000000-0005-0000-0000-00003B4B0000}"/>
    <cellStyle name="Header2 2 23 3" xfId="19258" xr:uid="{00000000-0005-0000-0000-00003C4B0000}"/>
    <cellStyle name="Header2 2 23 3 2" xfId="19259" xr:uid="{00000000-0005-0000-0000-00003D4B0000}"/>
    <cellStyle name="Header2 2 23 3 3" xfId="19260" xr:uid="{00000000-0005-0000-0000-00003E4B0000}"/>
    <cellStyle name="Header2 2 23 4" xfId="19261" xr:uid="{00000000-0005-0000-0000-00003F4B0000}"/>
    <cellStyle name="Header2 2 23 4 2" xfId="19262" xr:uid="{00000000-0005-0000-0000-0000404B0000}"/>
    <cellStyle name="Header2 2 23 4 3" xfId="19263" xr:uid="{00000000-0005-0000-0000-0000414B0000}"/>
    <cellStyle name="Header2 2 23 5" xfId="19264" xr:uid="{00000000-0005-0000-0000-0000424B0000}"/>
    <cellStyle name="Header2 2 23 5 2" xfId="19265" xr:uid="{00000000-0005-0000-0000-0000434B0000}"/>
    <cellStyle name="Header2 2 23 5 3" xfId="19266" xr:uid="{00000000-0005-0000-0000-0000444B0000}"/>
    <cellStyle name="Header2 2 23 6" xfId="19267" xr:uid="{00000000-0005-0000-0000-0000454B0000}"/>
    <cellStyle name="Header2 2 23 6 2" xfId="19268" xr:uid="{00000000-0005-0000-0000-0000464B0000}"/>
    <cellStyle name="Header2 2 23 6 3" xfId="19269" xr:uid="{00000000-0005-0000-0000-0000474B0000}"/>
    <cellStyle name="Header2 2 23 7" xfId="19270" xr:uid="{00000000-0005-0000-0000-0000484B0000}"/>
    <cellStyle name="Header2 2 23 8" xfId="19271" xr:uid="{00000000-0005-0000-0000-0000494B0000}"/>
    <cellStyle name="Header2 2 24" xfId="19272" xr:uid="{00000000-0005-0000-0000-00004A4B0000}"/>
    <cellStyle name="Header2 2 24 2" xfId="19273" xr:uid="{00000000-0005-0000-0000-00004B4B0000}"/>
    <cellStyle name="Header2 2 24 2 2" xfId="19274" xr:uid="{00000000-0005-0000-0000-00004C4B0000}"/>
    <cellStyle name="Header2 2 24 2 3" xfId="19275" xr:uid="{00000000-0005-0000-0000-00004D4B0000}"/>
    <cellStyle name="Header2 2 24 2 4" xfId="19276" xr:uid="{00000000-0005-0000-0000-00004E4B0000}"/>
    <cellStyle name="Header2 2 24 2 5" xfId="19277" xr:uid="{00000000-0005-0000-0000-00004F4B0000}"/>
    <cellStyle name="Header2 2 24 2 6" xfId="19278" xr:uid="{00000000-0005-0000-0000-0000504B0000}"/>
    <cellStyle name="Header2 2 24 3" xfId="19279" xr:uid="{00000000-0005-0000-0000-0000514B0000}"/>
    <cellStyle name="Header2 2 24 3 2" xfId="19280" xr:uid="{00000000-0005-0000-0000-0000524B0000}"/>
    <cellStyle name="Header2 2 24 3 3" xfId="19281" xr:uid="{00000000-0005-0000-0000-0000534B0000}"/>
    <cellStyle name="Header2 2 24 4" xfId="19282" xr:uid="{00000000-0005-0000-0000-0000544B0000}"/>
    <cellStyle name="Header2 2 24 4 2" xfId="19283" xr:uid="{00000000-0005-0000-0000-0000554B0000}"/>
    <cellStyle name="Header2 2 24 4 3" xfId="19284" xr:uid="{00000000-0005-0000-0000-0000564B0000}"/>
    <cellStyle name="Header2 2 24 5" xfId="19285" xr:uid="{00000000-0005-0000-0000-0000574B0000}"/>
    <cellStyle name="Header2 2 24 5 2" xfId="19286" xr:uid="{00000000-0005-0000-0000-0000584B0000}"/>
    <cellStyle name="Header2 2 24 5 3" xfId="19287" xr:uid="{00000000-0005-0000-0000-0000594B0000}"/>
    <cellStyle name="Header2 2 24 6" xfId="19288" xr:uid="{00000000-0005-0000-0000-00005A4B0000}"/>
    <cellStyle name="Header2 2 24 6 2" xfId="19289" xr:uid="{00000000-0005-0000-0000-00005B4B0000}"/>
    <cellStyle name="Header2 2 24 6 3" xfId="19290" xr:uid="{00000000-0005-0000-0000-00005C4B0000}"/>
    <cellStyle name="Header2 2 24 7" xfId="19291" xr:uid="{00000000-0005-0000-0000-00005D4B0000}"/>
    <cellStyle name="Header2 2 24 8" xfId="19292" xr:uid="{00000000-0005-0000-0000-00005E4B0000}"/>
    <cellStyle name="Header2 2 25" xfId="19293" xr:uid="{00000000-0005-0000-0000-00005F4B0000}"/>
    <cellStyle name="Header2 2 25 2" xfId="19294" xr:uid="{00000000-0005-0000-0000-0000604B0000}"/>
    <cellStyle name="Header2 2 25 2 2" xfId="19295" xr:uid="{00000000-0005-0000-0000-0000614B0000}"/>
    <cellStyle name="Header2 2 25 2 3" xfId="19296" xr:uid="{00000000-0005-0000-0000-0000624B0000}"/>
    <cellStyle name="Header2 2 25 2 4" xfId="19297" xr:uid="{00000000-0005-0000-0000-0000634B0000}"/>
    <cellStyle name="Header2 2 25 2 5" xfId="19298" xr:uid="{00000000-0005-0000-0000-0000644B0000}"/>
    <cellStyle name="Header2 2 25 2 6" xfId="19299" xr:uid="{00000000-0005-0000-0000-0000654B0000}"/>
    <cellStyle name="Header2 2 25 3" xfId="19300" xr:uid="{00000000-0005-0000-0000-0000664B0000}"/>
    <cellStyle name="Header2 2 25 3 2" xfId="19301" xr:uid="{00000000-0005-0000-0000-0000674B0000}"/>
    <cellStyle name="Header2 2 25 3 3" xfId="19302" xr:uid="{00000000-0005-0000-0000-0000684B0000}"/>
    <cellStyle name="Header2 2 25 4" xfId="19303" xr:uid="{00000000-0005-0000-0000-0000694B0000}"/>
    <cellStyle name="Header2 2 25 4 2" xfId="19304" xr:uid="{00000000-0005-0000-0000-00006A4B0000}"/>
    <cellStyle name="Header2 2 25 4 3" xfId="19305" xr:uid="{00000000-0005-0000-0000-00006B4B0000}"/>
    <cellStyle name="Header2 2 25 5" xfId="19306" xr:uid="{00000000-0005-0000-0000-00006C4B0000}"/>
    <cellStyle name="Header2 2 25 5 2" xfId="19307" xr:uid="{00000000-0005-0000-0000-00006D4B0000}"/>
    <cellStyle name="Header2 2 25 5 3" xfId="19308" xr:uid="{00000000-0005-0000-0000-00006E4B0000}"/>
    <cellStyle name="Header2 2 25 6" xfId="19309" xr:uid="{00000000-0005-0000-0000-00006F4B0000}"/>
    <cellStyle name="Header2 2 25 6 2" xfId="19310" xr:uid="{00000000-0005-0000-0000-0000704B0000}"/>
    <cellStyle name="Header2 2 25 6 3" xfId="19311" xr:uid="{00000000-0005-0000-0000-0000714B0000}"/>
    <cellStyle name="Header2 2 25 7" xfId="19312" xr:uid="{00000000-0005-0000-0000-0000724B0000}"/>
    <cellStyle name="Header2 2 25 8" xfId="19313" xr:uid="{00000000-0005-0000-0000-0000734B0000}"/>
    <cellStyle name="Header2 2 26" xfId="19314" xr:uid="{00000000-0005-0000-0000-0000744B0000}"/>
    <cellStyle name="Header2 2 26 2" xfId="19315" xr:uid="{00000000-0005-0000-0000-0000754B0000}"/>
    <cellStyle name="Header2 2 26 2 2" xfId="19316" xr:uid="{00000000-0005-0000-0000-0000764B0000}"/>
    <cellStyle name="Header2 2 26 2 3" xfId="19317" xr:uid="{00000000-0005-0000-0000-0000774B0000}"/>
    <cellStyle name="Header2 2 26 2 4" xfId="19318" xr:uid="{00000000-0005-0000-0000-0000784B0000}"/>
    <cellStyle name="Header2 2 26 2 5" xfId="19319" xr:uid="{00000000-0005-0000-0000-0000794B0000}"/>
    <cellStyle name="Header2 2 26 2 6" xfId="19320" xr:uid="{00000000-0005-0000-0000-00007A4B0000}"/>
    <cellStyle name="Header2 2 26 3" xfId="19321" xr:uid="{00000000-0005-0000-0000-00007B4B0000}"/>
    <cellStyle name="Header2 2 26 3 2" xfId="19322" xr:uid="{00000000-0005-0000-0000-00007C4B0000}"/>
    <cellStyle name="Header2 2 26 3 3" xfId="19323" xr:uid="{00000000-0005-0000-0000-00007D4B0000}"/>
    <cellStyle name="Header2 2 26 4" xfId="19324" xr:uid="{00000000-0005-0000-0000-00007E4B0000}"/>
    <cellStyle name="Header2 2 26 4 2" xfId="19325" xr:uid="{00000000-0005-0000-0000-00007F4B0000}"/>
    <cellStyle name="Header2 2 26 4 3" xfId="19326" xr:uid="{00000000-0005-0000-0000-0000804B0000}"/>
    <cellStyle name="Header2 2 26 5" xfId="19327" xr:uid="{00000000-0005-0000-0000-0000814B0000}"/>
    <cellStyle name="Header2 2 26 5 2" xfId="19328" xr:uid="{00000000-0005-0000-0000-0000824B0000}"/>
    <cellStyle name="Header2 2 26 5 3" xfId="19329" xr:uid="{00000000-0005-0000-0000-0000834B0000}"/>
    <cellStyle name="Header2 2 26 6" xfId="19330" xr:uid="{00000000-0005-0000-0000-0000844B0000}"/>
    <cellStyle name="Header2 2 26 6 2" xfId="19331" xr:uid="{00000000-0005-0000-0000-0000854B0000}"/>
    <cellStyle name="Header2 2 26 6 3" xfId="19332" xr:uid="{00000000-0005-0000-0000-0000864B0000}"/>
    <cellStyle name="Header2 2 26 7" xfId="19333" xr:uid="{00000000-0005-0000-0000-0000874B0000}"/>
    <cellStyle name="Header2 2 26 8" xfId="19334" xr:uid="{00000000-0005-0000-0000-0000884B0000}"/>
    <cellStyle name="Header2 2 27" xfId="19335" xr:uid="{00000000-0005-0000-0000-0000894B0000}"/>
    <cellStyle name="Header2 2 27 2" xfId="19336" xr:uid="{00000000-0005-0000-0000-00008A4B0000}"/>
    <cellStyle name="Header2 2 27 2 2" xfId="19337" xr:uid="{00000000-0005-0000-0000-00008B4B0000}"/>
    <cellStyle name="Header2 2 27 2 3" xfId="19338" xr:uid="{00000000-0005-0000-0000-00008C4B0000}"/>
    <cellStyle name="Header2 2 27 2 4" xfId="19339" xr:uid="{00000000-0005-0000-0000-00008D4B0000}"/>
    <cellStyle name="Header2 2 27 2 5" xfId="19340" xr:uid="{00000000-0005-0000-0000-00008E4B0000}"/>
    <cellStyle name="Header2 2 27 2 6" xfId="19341" xr:uid="{00000000-0005-0000-0000-00008F4B0000}"/>
    <cellStyle name="Header2 2 27 3" xfId="19342" xr:uid="{00000000-0005-0000-0000-0000904B0000}"/>
    <cellStyle name="Header2 2 27 3 2" xfId="19343" xr:uid="{00000000-0005-0000-0000-0000914B0000}"/>
    <cellStyle name="Header2 2 27 3 3" xfId="19344" xr:uid="{00000000-0005-0000-0000-0000924B0000}"/>
    <cellStyle name="Header2 2 27 4" xfId="19345" xr:uid="{00000000-0005-0000-0000-0000934B0000}"/>
    <cellStyle name="Header2 2 27 4 2" xfId="19346" xr:uid="{00000000-0005-0000-0000-0000944B0000}"/>
    <cellStyle name="Header2 2 27 4 3" xfId="19347" xr:uid="{00000000-0005-0000-0000-0000954B0000}"/>
    <cellStyle name="Header2 2 27 5" xfId="19348" xr:uid="{00000000-0005-0000-0000-0000964B0000}"/>
    <cellStyle name="Header2 2 27 5 2" xfId="19349" xr:uid="{00000000-0005-0000-0000-0000974B0000}"/>
    <cellStyle name="Header2 2 27 5 3" xfId="19350" xr:uid="{00000000-0005-0000-0000-0000984B0000}"/>
    <cellStyle name="Header2 2 27 6" xfId="19351" xr:uid="{00000000-0005-0000-0000-0000994B0000}"/>
    <cellStyle name="Header2 2 27 6 2" xfId="19352" xr:uid="{00000000-0005-0000-0000-00009A4B0000}"/>
    <cellStyle name="Header2 2 27 6 3" xfId="19353" xr:uid="{00000000-0005-0000-0000-00009B4B0000}"/>
    <cellStyle name="Header2 2 27 7" xfId="19354" xr:uid="{00000000-0005-0000-0000-00009C4B0000}"/>
    <cellStyle name="Header2 2 27 8" xfId="19355" xr:uid="{00000000-0005-0000-0000-00009D4B0000}"/>
    <cellStyle name="Header2 2 28" xfId="19356" xr:uid="{00000000-0005-0000-0000-00009E4B0000}"/>
    <cellStyle name="Header2 2 28 2" xfId="19357" xr:uid="{00000000-0005-0000-0000-00009F4B0000}"/>
    <cellStyle name="Header2 2 28 2 2" xfId="19358" xr:uid="{00000000-0005-0000-0000-0000A04B0000}"/>
    <cellStyle name="Header2 2 28 2 3" xfId="19359" xr:uid="{00000000-0005-0000-0000-0000A14B0000}"/>
    <cellStyle name="Header2 2 28 2 4" xfId="19360" xr:uid="{00000000-0005-0000-0000-0000A24B0000}"/>
    <cellStyle name="Header2 2 28 2 5" xfId="19361" xr:uid="{00000000-0005-0000-0000-0000A34B0000}"/>
    <cellStyle name="Header2 2 28 2 6" xfId="19362" xr:uid="{00000000-0005-0000-0000-0000A44B0000}"/>
    <cellStyle name="Header2 2 28 3" xfId="19363" xr:uid="{00000000-0005-0000-0000-0000A54B0000}"/>
    <cellStyle name="Header2 2 28 3 2" xfId="19364" xr:uid="{00000000-0005-0000-0000-0000A64B0000}"/>
    <cellStyle name="Header2 2 28 3 3" xfId="19365" xr:uid="{00000000-0005-0000-0000-0000A74B0000}"/>
    <cellStyle name="Header2 2 28 4" xfId="19366" xr:uid="{00000000-0005-0000-0000-0000A84B0000}"/>
    <cellStyle name="Header2 2 28 4 2" xfId="19367" xr:uid="{00000000-0005-0000-0000-0000A94B0000}"/>
    <cellStyle name="Header2 2 28 4 3" xfId="19368" xr:uid="{00000000-0005-0000-0000-0000AA4B0000}"/>
    <cellStyle name="Header2 2 28 5" xfId="19369" xr:uid="{00000000-0005-0000-0000-0000AB4B0000}"/>
    <cellStyle name="Header2 2 28 5 2" xfId="19370" xr:uid="{00000000-0005-0000-0000-0000AC4B0000}"/>
    <cellStyle name="Header2 2 28 5 3" xfId="19371" xr:uid="{00000000-0005-0000-0000-0000AD4B0000}"/>
    <cellStyle name="Header2 2 28 6" xfId="19372" xr:uid="{00000000-0005-0000-0000-0000AE4B0000}"/>
    <cellStyle name="Header2 2 28 6 2" xfId="19373" xr:uid="{00000000-0005-0000-0000-0000AF4B0000}"/>
    <cellStyle name="Header2 2 28 6 3" xfId="19374" xr:uid="{00000000-0005-0000-0000-0000B04B0000}"/>
    <cellStyle name="Header2 2 28 7" xfId="19375" xr:uid="{00000000-0005-0000-0000-0000B14B0000}"/>
    <cellStyle name="Header2 2 28 8" xfId="19376" xr:uid="{00000000-0005-0000-0000-0000B24B0000}"/>
    <cellStyle name="Header2 2 29" xfId="19377" xr:uid="{00000000-0005-0000-0000-0000B34B0000}"/>
    <cellStyle name="Header2 2 29 2" xfId="19378" xr:uid="{00000000-0005-0000-0000-0000B44B0000}"/>
    <cellStyle name="Header2 2 29 2 2" xfId="19379" xr:uid="{00000000-0005-0000-0000-0000B54B0000}"/>
    <cellStyle name="Header2 2 29 2 3" xfId="19380" xr:uid="{00000000-0005-0000-0000-0000B64B0000}"/>
    <cellStyle name="Header2 2 29 2 4" xfId="19381" xr:uid="{00000000-0005-0000-0000-0000B74B0000}"/>
    <cellStyle name="Header2 2 29 2 5" xfId="19382" xr:uid="{00000000-0005-0000-0000-0000B84B0000}"/>
    <cellStyle name="Header2 2 29 2 6" xfId="19383" xr:uid="{00000000-0005-0000-0000-0000B94B0000}"/>
    <cellStyle name="Header2 2 29 3" xfId="19384" xr:uid="{00000000-0005-0000-0000-0000BA4B0000}"/>
    <cellStyle name="Header2 2 29 3 2" xfId="19385" xr:uid="{00000000-0005-0000-0000-0000BB4B0000}"/>
    <cellStyle name="Header2 2 29 3 3" xfId="19386" xr:uid="{00000000-0005-0000-0000-0000BC4B0000}"/>
    <cellStyle name="Header2 2 29 4" xfId="19387" xr:uid="{00000000-0005-0000-0000-0000BD4B0000}"/>
    <cellStyle name="Header2 2 29 4 2" xfId="19388" xr:uid="{00000000-0005-0000-0000-0000BE4B0000}"/>
    <cellStyle name="Header2 2 29 4 3" xfId="19389" xr:uid="{00000000-0005-0000-0000-0000BF4B0000}"/>
    <cellStyle name="Header2 2 29 5" xfId="19390" xr:uid="{00000000-0005-0000-0000-0000C04B0000}"/>
    <cellStyle name="Header2 2 29 5 2" xfId="19391" xr:uid="{00000000-0005-0000-0000-0000C14B0000}"/>
    <cellStyle name="Header2 2 29 5 3" xfId="19392" xr:uid="{00000000-0005-0000-0000-0000C24B0000}"/>
    <cellStyle name="Header2 2 29 6" xfId="19393" xr:uid="{00000000-0005-0000-0000-0000C34B0000}"/>
    <cellStyle name="Header2 2 29 6 2" xfId="19394" xr:uid="{00000000-0005-0000-0000-0000C44B0000}"/>
    <cellStyle name="Header2 2 29 6 3" xfId="19395" xr:uid="{00000000-0005-0000-0000-0000C54B0000}"/>
    <cellStyle name="Header2 2 29 7" xfId="19396" xr:uid="{00000000-0005-0000-0000-0000C64B0000}"/>
    <cellStyle name="Header2 2 29 8" xfId="19397" xr:uid="{00000000-0005-0000-0000-0000C74B0000}"/>
    <cellStyle name="Header2 2 3" xfId="19398" xr:uid="{00000000-0005-0000-0000-0000C84B0000}"/>
    <cellStyle name="Header2 2 3 2" xfId="19399" xr:uid="{00000000-0005-0000-0000-0000C94B0000}"/>
    <cellStyle name="Header2 2 3 2 2" xfId="19400" xr:uid="{00000000-0005-0000-0000-0000CA4B0000}"/>
    <cellStyle name="Header2 2 3 2 3" xfId="19401" xr:uid="{00000000-0005-0000-0000-0000CB4B0000}"/>
    <cellStyle name="Header2 2 3 2 4" xfId="19402" xr:uid="{00000000-0005-0000-0000-0000CC4B0000}"/>
    <cellStyle name="Header2 2 3 2 5" xfId="19403" xr:uid="{00000000-0005-0000-0000-0000CD4B0000}"/>
    <cellStyle name="Header2 2 3 2 6" xfId="19404" xr:uid="{00000000-0005-0000-0000-0000CE4B0000}"/>
    <cellStyle name="Header2 2 3 3" xfId="19405" xr:uid="{00000000-0005-0000-0000-0000CF4B0000}"/>
    <cellStyle name="Header2 2 3 3 2" xfId="19406" xr:uid="{00000000-0005-0000-0000-0000D04B0000}"/>
    <cellStyle name="Header2 2 3 3 3" xfId="19407" xr:uid="{00000000-0005-0000-0000-0000D14B0000}"/>
    <cellStyle name="Header2 2 3 4" xfId="19408" xr:uid="{00000000-0005-0000-0000-0000D24B0000}"/>
    <cellStyle name="Header2 2 3 4 2" xfId="19409" xr:uid="{00000000-0005-0000-0000-0000D34B0000}"/>
    <cellStyle name="Header2 2 3 4 3" xfId="19410" xr:uid="{00000000-0005-0000-0000-0000D44B0000}"/>
    <cellStyle name="Header2 2 3 5" xfId="19411" xr:uid="{00000000-0005-0000-0000-0000D54B0000}"/>
    <cellStyle name="Header2 2 3 5 2" xfId="19412" xr:uid="{00000000-0005-0000-0000-0000D64B0000}"/>
    <cellStyle name="Header2 2 3 5 3" xfId="19413" xr:uid="{00000000-0005-0000-0000-0000D74B0000}"/>
    <cellStyle name="Header2 2 3 6" xfId="19414" xr:uid="{00000000-0005-0000-0000-0000D84B0000}"/>
    <cellStyle name="Header2 2 3 6 2" xfId="19415" xr:uid="{00000000-0005-0000-0000-0000D94B0000}"/>
    <cellStyle name="Header2 2 3 6 3" xfId="19416" xr:uid="{00000000-0005-0000-0000-0000DA4B0000}"/>
    <cellStyle name="Header2 2 3 7" xfId="19417" xr:uid="{00000000-0005-0000-0000-0000DB4B0000}"/>
    <cellStyle name="Header2 2 3 8" xfId="19418" xr:uid="{00000000-0005-0000-0000-0000DC4B0000}"/>
    <cellStyle name="Header2 2 30" xfId="19419" xr:uid="{00000000-0005-0000-0000-0000DD4B0000}"/>
    <cellStyle name="Header2 2 30 2" xfId="19420" xr:uid="{00000000-0005-0000-0000-0000DE4B0000}"/>
    <cellStyle name="Header2 2 30 2 2" xfId="19421" xr:uid="{00000000-0005-0000-0000-0000DF4B0000}"/>
    <cellStyle name="Header2 2 30 2 3" xfId="19422" xr:uid="{00000000-0005-0000-0000-0000E04B0000}"/>
    <cellStyle name="Header2 2 30 2 4" xfId="19423" xr:uid="{00000000-0005-0000-0000-0000E14B0000}"/>
    <cellStyle name="Header2 2 30 2 5" xfId="19424" xr:uid="{00000000-0005-0000-0000-0000E24B0000}"/>
    <cellStyle name="Header2 2 30 2 6" xfId="19425" xr:uid="{00000000-0005-0000-0000-0000E34B0000}"/>
    <cellStyle name="Header2 2 30 3" xfId="19426" xr:uid="{00000000-0005-0000-0000-0000E44B0000}"/>
    <cellStyle name="Header2 2 30 3 2" xfId="19427" xr:uid="{00000000-0005-0000-0000-0000E54B0000}"/>
    <cellStyle name="Header2 2 30 3 3" xfId="19428" xr:uid="{00000000-0005-0000-0000-0000E64B0000}"/>
    <cellStyle name="Header2 2 30 4" xfId="19429" xr:uid="{00000000-0005-0000-0000-0000E74B0000}"/>
    <cellStyle name="Header2 2 30 4 2" xfId="19430" xr:uid="{00000000-0005-0000-0000-0000E84B0000}"/>
    <cellStyle name="Header2 2 30 4 3" xfId="19431" xr:uid="{00000000-0005-0000-0000-0000E94B0000}"/>
    <cellStyle name="Header2 2 30 5" xfId="19432" xr:uid="{00000000-0005-0000-0000-0000EA4B0000}"/>
    <cellStyle name="Header2 2 30 5 2" xfId="19433" xr:uid="{00000000-0005-0000-0000-0000EB4B0000}"/>
    <cellStyle name="Header2 2 30 5 3" xfId="19434" xr:uid="{00000000-0005-0000-0000-0000EC4B0000}"/>
    <cellStyle name="Header2 2 30 6" xfId="19435" xr:uid="{00000000-0005-0000-0000-0000ED4B0000}"/>
    <cellStyle name="Header2 2 30 6 2" xfId="19436" xr:uid="{00000000-0005-0000-0000-0000EE4B0000}"/>
    <cellStyle name="Header2 2 30 6 3" xfId="19437" xr:uid="{00000000-0005-0000-0000-0000EF4B0000}"/>
    <cellStyle name="Header2 2 30 7" xfId="19438" xr:uid="{00000000-0005-0000-0000-0000F04B0000}"/>
    <cellStyle name="Header2 2 30 8" xfId="19439" xr:uid="{00000000-0005-0000-0000-0000F14B0000}"/>
    <cellStyle name="Header2 2 31" xfId="19440" xr:uid="{00000000-0005-0000-0000-0000F24B0000}"/>
    <cellStyle name="Header2 2 31 2" xfId="19441" xr:uid="{00000000-0005-0000-0000-0000F34B0000}"/>
    <cellStyle name="Header2 2 31 2 2" xfId="19442" xr:uid="{00000000-0005-0000-0000-0000F44B0000}"/>
    <cellStyle name="Header2 2 31 2 3" xfId="19443" xr:uid="{00000000-0005-0000-0000-0000F54B0000}"/>
    <cellStyle name="Header2 2 31 2 4" xfId="19444" xr:uid="{00000000-0005-0000-0000-0000F64B0000}"/>
    <cellStyle name="Header2 2 31 2 5" xfId="19445" xr:uid="{00000000-0005-0000-0000-0000F74B0000}"/>
    <cellStyle name="Header2 2 31 2 6" xfId="19446" xr:uid="{00000000-0005-0000-0000-0000F84B0000}"/>
    <cellStyle name="Header2 2 31 3" xfId="19447" xr:uid="{00000000-0005-0000-0000-0000F94B0000}"/>
    <cellStyle name="Header2 2 31 3 2" xfId="19448" xr:uid="{00000000-0005-0000-0000-0000FA4B0000}"/>
    <cellStyle name="Header2 2 31 3 3" xfId="19449" xr:uid="{00000000-0005-0000-0000-0000FB4B0000}"/>
    <cellStyle name="Header2 2 31 4" xfId="19450" xr:uid="{00000000-0005-0000-0000-0000FC4B0000}"/>
    <cellStyle name="Header2 2 31 4 2" xfId="19451" xr:uid="{00000000-0005-0000-0000-0000FD4B0000}"/>
    <cellStyle name="Header2 2 31 4 3" xfId="19452" xr:uid="{00000000-0005-0000-0000-0000FE4B0000}"/>
    <cellStyle name="Header2 2 31 5" xfId="19453" xr:uid="{00000000-0005-0000-0000-0000FF4B0000}"/>
    <cellStyle name="Header2 2 31 5 2" xfId="19454" xr:uid="{00000000-0005-0000-0000-0000004C0000}"/>
    <cellStyle name="Header2 2 31 5 3" xfId="19455" xr:uid="{00000000-0005-0000-0000-0000014C0000}"/>
    <cellStyle name="Header2 2 31 6" xfId="19456" xr:uid="{00000000-0005-0000-0000-0000024C0000}"/>
    <cellStyle name="Header2 2 31 6 2" xfId="19457" xr:uid="{00000000-0005-0000-0000-0000034C0000}"/>
    <cellStyle name="Header2 2 31 6 3" xfId="19458" xr:uid="{00000000-0005-0000-0000-0000044C0000}"/>
    <cellStyle name="Header2 2 31 7" xfId="19459" xr:uid="{00000000-0005-0000-0000-0000054C0000}"/>
    <cellStyle name="Header2 2 31 8" xfId="19460" xr:uid="{00000000-0005-0000-0000-0000064C0000}"/>
    <cellStyle name="Header2 2 32" xfId="19461" xr:uid="{00000000-0005-0000-0000-0000074C0000}"/>
    <cellStyle name="Header2 2 32 2" xfId="19462" xr:uid="{00000000-0005-0000-0000-0000084C0000}"/>
    <cellStyle name="Header2 2 32 2 2" xfId="19463" xr:uid="{00000000-0005-0000-0000-0000094C0000}"/>
    <cellStyle name="Header2 2 32 2 3" xfId="19464" xr:uid="{00000000-0005-0000-0000-00000A4C0000}"/>
    <cellStyle name="Header2 2 32 2 4" xfId="19465" xr:uid="{00000000-0005-0000-0000-00000B4C0000}"/>
    <cellStyle name="Header2 2 32 2 5" xfId="19466" xr:uid="{00000000-0005-0000-0000-00000C4C0000}"/>
    <cellStyle name="Header2 2 32 2 6" xfId="19467" xr:uid="{00000000-0005-0000-0000-00000D4C0000}"/>
    <cellStyle name="Header2 2 32 3" xfId="19468" xr:uid="{00000000-0005-0000-0000-00000E4C0000}"/>
    <cellStyle name="Header2 2 32 3 2" xfId="19469" xr:uid="{00000000-0005-0000-0000-00000F4C0000}"/>
    <cellStyle name="Header2 2 32 3 3" xfId="19470" xr:uid="{00000000-0005-0000-0000-0000104C0000}"/>
    <cellStyle name="Header2 2 32 4" xfId="19471" xr:uid="{00000000-0005-0000-0000-0000114C0000}"/>
    <cellStyle name="Header2 2 32 4 2" xfId="19472" xr:uid="{00000000-0005-0000-0000-0000124C0000}"/>
    <cellStyle name="Header2 2 32 4 3" xfId="19473" xr:uid="{00000000-0005-0000-0000-0000134C0000}"/>
    <cellStyle name="Header2 2 32 5" xfId="19474" xr:uid="{00000000-0005-0000-0000-0000144C0000}"/>
    <cellStyle name="Header2 2 32 5 2" xfId="19475" xr:uid="{00000000-0005-0000-0000-0000154C0000}"/>
    <cellStyle name="Header2 2 32 5 3" xfId="19476" xr:uid="{00000000-0005-0000-0000-0000164C0000}"/>
    <cellStyle name="Header2 2 32 6" xfId="19477" xr:uid="{00000000-0005-0000-0000-0000174C0000}"/>
    <cellStyle name="Header2 2 32 6 2" xfId="19478" xr:uid="{00000000-0005-0000-0000-0000184C0000}"/>
    <cellStyle name="Header2 2 32 6 3" xfId="19479" xr:uid="{00000000-0005-0000-0000-0000194C0000}"/>
    <cellStyle name="Header2 2 32 7" xfId="19480" xr:uid="{00000000-0005-0000-0000-00001A4C0000}"/>
    <cellStyle name="Header2 2 32 8" xfId="19481" xr:uid="{00000000-0005-0000-0000-00001B4C0000}"/>
    <cellStyle name="Header2 2 33" xfId="19482" xr:uid="{00000000-0005-0000-0000-00001C4C0000}"/>
    <cellStyle name="Header2 2 33 2" xfId="19483" xr:uid="{00000000-0005-0000-0000-00001D4C0000}"/>
    <cellStyle name="Header2 2 33 2 2" xfId="19484" xr:uid="{00000000-0005-0000-0000-00001E4C0000}"/>
    <cellStyle name="Header2 2 33 2 3" xfId="19485" xr:uid="{00000000-0005-0000-0000-00001F4C0000}"/>
    <cellStyle name="Header2 2 33 2 4" xfId="19486" xr:uid="{00000000-0005-0000-0000-0000204C0000}"/>
    <cellStyle name="Header2 2 33 2 5" xfId="19487" xr:uid="{00000000-0005-0000-0000-0000214C0000}"/>
    <cellStyle name="Header2 2 33 2 6" xfId="19488" xr:uid="{00000000-0005-0000-0000-0000224C0000}"/>
    <cellStyle name="Header2 2 33 3" xfId="19489" xr:uid="{00000000-0005-0000-0000-0000234C0000}"/>
    <cellStyle name="Header2 2 33 3 2" xfId="19490" xr:uid="{00000000-0005-0000-0000-0000244C0000}"/>
    <cellStyle name="Header2 2 33 3 3" xfId="19491" xr:uid="{00000000-0005-0000-0000-0000254C0000}"/>
    <cellStyle name="Header2 2 33 4" xfId="19492" xr:uid="{00000000-0005-0000-0000-0000264C0000}"/>
    <cellStyle name="Header2 2 33 4 2" xfId="19493" xr:uid="{00000000-0005-0000-0000-0000274C0000}"/>
    <cellStyle name="Header2 2 33 4 3" xfId="19494" xr:uid="{00000000-0005-0000-0000-0000284C0000}"/>
    <cellStyle name="Header2 2 33 5" xfId="19495" xr:uid="{00000000-0005-0000-0000-0000294C0000}"/>
    <cellStyle name="Header2 2 33 5 2" xfId="19496" xr:uid="{00000000-0005-0000-0000-00002A4C0000}"/>
    <cellStyle name="Header2 2 33 5 3" xfId="19497" xr:uid="{00000000-0005-0000-0000-00002B4C0000}"/>
    <cellStyle name="Header2 2 33 6" xfId="19498" xr:uid="{00000000-0005-0000-0000-00002C4C0000}"/>
    <cellStyle name="Header2 2 33 6 2" xfId="19499" xr:uid="{00000000-0005-0000-0000-00002D4C0000}"/>
    <cellStyle name="Header2 2 33 6 3" xfId="19500" xr:uid="{00000000-0005-0000-0000-00002E4C0000}"/>
    <cellStyle name="Header2 2 33 7" xfId="19501" xr:uid="{00000000-0005-0000-0000-00002F4C0000}"/>
    <cellStyle name="Header2 2 33 8" xfId="19502" xr:uid="{00000000-0005-0000-0000-0000304C0000}"/>
    <cellStyle name="Header2 2 34" xfId="19503" xr:uid="{00000000-0005-0000-0000-0000314C0000}"/>
    <cellStyle name="Header2 2 34 2" xfId="19504" xr:uid="{00000000-0005-0000-0000-0000324C0000}"/>
    <cellStyle name="Header2 2 34 2 2" xfId="19505" xr:uid="{00000000-0005-0000-0000-0000334C0000}"/>
    <cellStyle name="Header2 2 34 2 3" xfId="19506" xr:uid="{00000000-0005-0000-0000-0000344C0000}"/>
    <cellStyle name="Header2 2 34 2 4" xfId="19507" xr:uid="{00000000-0005-0000-0000-0000354C0000}"/>
    <cellStyle name="Header2 2 34 2 5" xfId="19508" xr:uid="{00000000-0005-0000-0000-0000364C0000}"/>
    <cellStyle name="Header2 2 34 2 6" xfId="19509" xr:uid="{00000000-0005-0000-0000-0000374C0000}"/>
    <cellStyle name="Header2 2 34 3" xfId="19510" xr:uid="{00000000-0005-0000-0000-0000384C0000}"/>
    <cellStyle name="Header2 2 34 3 2" xfId="19511" xr:uid="{00000000-0005-0000-0000-0000394C0000}"/>
    <cellStyle name="Header2 2 34 3 3" xfId="19512" xr:uid="{00000000-0005-0000-0000-00003A4C0000}"/>
    <cellStyle name="Header2 2 34 4" xfId="19513" xr:uid="{00000000-0005-0000-0000-00003B4C0000}"/>
    <cellStyle name="Header2 2 34 4 2" xfId="19514" xr:uid="{00000000-0005-0000-0000-00003C4C0000}"/>
    <cellStyle name="Header2 2 34 4 3" xfId="19515" xr:uid="{00000000-0005-0000-0000-00003D4C0000}"/>
    <cellStyle name="Header2 2 34 5" xfId="19516" xr:uid="{00000000-0005-0000-0000-00003E4C0000}"/>
    <cellStyle name="Header2 2 34 5 2" xfId="19517" xr:uid="{00000000-0005-0000-0000-00003F4C0000}"/>
    <cellStyle name="Header2 2 34 5 3" xfId="19518" xr:uid="{00000000-0005-0000-0000-0000404C0000}"/>
    <cellStyle name="Header2 2 34 6" xfId="19519" xr:uid="{00000000-0005-0000-0000-0000414C0000}"/>
    <cellStyle name="Header2 2 34 6 2" xfId="19520" xr:uid="{00000000-0005-0000-0000-0000424C0000}"/>
    <cellStyle name="Header2 2 34 6 3" xfId="19521" xr:uid="{00000000-0005-0000-0000-0000434C0000}"/>
    <cellStyle name="Header2 2 34 7" xfId="19522" xr:uid="{00000000-0005-0000-0000-0000444C0000}"/>
    <cellStyle name="Header2 2 34 8" xfId="19523" xr:uid="{00000000-0005-0000-0000-0000454C0000}"/>
    <cellStyle name="Header2 2 35" xfId="19524" xr:uid="{00000000-0005-0000-0000-0000464C0000}"/>
    <cellStyle name="Header2 2 35 2" xfId="19525" xr:uid="{00000000-0005-0000-0000-0000474C0000}"/>
    <cellStyle name="Header2 2 35 2 2" xfId="19526" xr:uid="{00000000-0005-0000-0000-0000484C0000}"/>
    <cellStyle name="Header2 2 35 2 3" xfId="19527" xr:uid="{00000000-0005-0000-0000-0000494C0000}"/>
    <cellStyle name="Header2 2 35 2 4" xfId="19528" xr:uid="{00000000-0005-0000-0000-00004A4C0000}"/>
    <cellStyle name="Header2 2 35 2 5" xfId="19529" xr:uid="{00000000-0005-0000-0000-00004B4C0000}"/>
    <cellStyle name="Header2 2 35 2 6" xfId="19530" xr:uid="{00000000-0005-0000-0000-00004C4C0000}"/>
    <cellStyle name="Header2 2 35 3" xfId="19531" xr:uid="{00000000-0005-0000-0000-00004D4C0000}"/>
    <cellStyle name="Header2 2 35 3 2" xfId="19532" xr:uid="{00000000-0005-0000-0000-00004E4C0000}"/>
    <cellStyle name="Header2 2 35 3 3" xfId="19533" xr:uid="{00000000-0005-0000-0000-00004F4C0000}"/>
    <cellStyle name="Header2 2 35 4" xfId="19534" xr:uid="{00000000-0005-0000-0000-0000504C0000}"/>
    <cellStyle name="Header2 2 35 4 2" xfId="19535" xr:uid="{00000000-0005-0000-0000-0000514C0000}"/>
    <cellStyle name="Header2 2 35 4 3" xfId="19536" xr:uid="{00000000-0005-0000-0000-0000524C0000}"/>
    <cellStyle name="Header2 2 35 5" xfId="19537" xr:uid="{00000000-0005-0000-0000-0000534C0000}"/>
    <cellStyle name="Header2 2 35 5 2" xfId="19538" xr:uid="{00000000-0005-0000-0000-0000544C0000}"/>
    <cellStyle name="Header2 2 35 5 3" xfId="19539" xr:uid="{00000000-0005-0000-0000-0000554C0000}"/>
    <cellStyle name="Header2 2 35 6" xfId="19540" xr:uid="{00000000-0005-0000-0000-0000564C0000}"/>
    <cellStyle name="Header2 2 35 6 2" xfId="19541" xr:uid="{00000000-0005-0000-0000-0000574C0000}"/>
    <cellStyle name="Header2 2 35 6 3" xfId="19542" xr:uid="{00000000-0005-0000-0000-0000584C0000}"/>
    <cellStyle name="Header2 2 35 7" xfId="19543" xr:uid="{00000000-0005-0000-0000-0000594C0000}"/>
    <cellStyle name="Header2 2 35 8" xfId="19544" xr:uid="{00000000-0005-0000-0000-00005A4C0000}"/>
    <cellStyle name="Header2 2 36" xfId="19545" xr:uid="{00000000-0005-0000-0000-00005B4C0000}"/>
    <cellStyle name="Header2 2 36 2" xfId="19546" xr:uid="{00000000-0005-0000-0000-00005C4C0000}"/>
    <cellStyle name="Header2 2 36 3" xfId="19547" xr:uid="{00000000-0005-0000-0000-00005D4C0000}"/>
    <cellStyle name="Header2 2 36 4" xfId="19548" xr:uid="{00000000-0005-0000-0000-00005E4C0000}"/>
    <cellStyle name="Header2 2 36 5" xfId="19549" xr:uid="{00000000-0005-0000-0000-00005F4C0000}"/>
    <cellStyle name="Header2 2 36 6" xfId="19550" xr:uid="{00000000-0005-0000-0000-0000604C0000}"/>
    <cellStyle name="Header2 2 37" xfId="19551" xr:uid="{00000000-0005-0000-0000-0000614C0000}"/>
    <cellStyle name="Header2 2 37 2" xfId="19552" xr:uid="{00000000-0005-0000-0000-0000624C0000}"/>
    <cellStyle name="Header2 2 37 3" xfId="19553" xr:uid="{00000000-0005-0000-0000-0000634C0000}"/>
    <cellStyle name="Header2 2 38" xfId="19554" xr:uid="{00000000-0005-0000-0000-0000644C0000}"/>
    <cellStyle name="Header2 2 38 2" xfId="19555" xr:uid="{00000000-0005-0000-0000-0000654C0000}"/>
    <cellStyle name="Header2 2 38 3" xfId="19556" xr:uid="{00000000-0005-0000-0000-0000664C0000}"/>
    <cellStyle name="Header2 2 39" xfId="19557" xr:uid="{00000000-0005-0000-0000-0000674C0000}"/>
    <cellStyle name="Header2 2 39 2" xfId="19558" xr:uid="{00000000-0005-0000-0000-0000684C0000}"/>
    <cellStyle name="Header2 2 39 3" xfId="19559" xr:uid="{00000000-0005-0000-0000-0000694C0000}"/>
    <cellStyle name="Header2 2 4" xfId="19560" xr:uid="{00000000-0005-0000-0000-00006A4C0000}"/>
    <cellStyle name="Header2 2 4 2" xfId="19561" xr:uid="{00000000-0005-0000-0000-00006B4C0000}"/>
    <cellStyle name="Header2 2 4 2 2" xfId="19562" xr:uid="{00000000-0005-0000-0000-00006C4C0000}"/>
    <cellStyle name="Header2 2 4 2 3" xfId="19563" xr:uid="{00000000-0005-0000-0000-00006D4C0000}"/>
    <cellStyle name="Header2 2 4 2 4" xfId="19564" xr:uid="{00000000-0005-0000-0000-00006E4C0000}"/>
    <cellStyle name="Header2 2 4 2 5" xfId="19565" xr:uid="{00000000-0005-0000-0000-00006F4C0000}"/>
    <cellStyle name="Header2 2 4 2 6" xfId="19566" xr:uid="{00000000-0005-0000-0000-0000704C0000}"/>
    <cellStyle name="Header2 2 4 3" xfId="19567" xr:uid="{00000000-0005-0000-0000-0000714C0000}"/>
    <cellStyle name="Header2 2 4 3 2" xfId="19568" xr:uid="{00000000-0005-0000-0000-0000724C0000}"/>
    <cellStyle name="Header2 2 4 3 3" xfId="19569" xr:uid="{00000000-0005-0000-0000-0000734C0000}"/>
    <cellStyle name="Header2 2 4 4" xfId="19570" xr:uid="{00000000-0005-0000-0000-0000744C0000}"/>
    <cellStyle name="Header2 2 4 4 2" xfId="19571" xr:uid="{00000000-0005-0000-0000-0000754C0000}"/>
    <cellStyle name="Header2 2 4 4 3" xfId="19572" xr:uid="{00000000-0005-0000-0000-0000764C0000}"/>
    <cellStyle name="Header2 2 4 5" xfId="19573" xr:uid="{00000000-0005-0000-0000-0000774C0000}"/>
    <cellStyle name="Header2 2 4 5 2" xfId="19574" xr:uid="{00000000-0005-0000-0000-0000784C0000}"/>
    <cellStyle name="Header2 2 4 5 3" xfId="19575" xr:uid="{00000000-0005-0000-0000-0000794C0000}"/>
    <cellStyle name="Header2 2 4 6" xfId="19576" xr:uid="{00000000-0005-0000-0000-00007A4C0000}"/>
    <cellStyle name="Header2 2 4 6 2" xfId="19577" xr:uid="{00000000-0005-0000-0000-00007B4C0000}"/>
    <cellStyle name="Header2 2 4 6 3" xfId="19578" xr:uid="{00000000-0005-0000-0000-00007C4C0000}"/>
    <cellStyle name="Header2 2 4 7" xfId="19579" xr:uid="{00000000-0005-0000-0000-00007D4C0000}"/>
    <cellStyle name="Header2 2 4 8" xfId="19580" xr:uid="{00000000-0005-0000-0000-00007E4C0000}"/>
    <cellStyle name="Header2 2 40" xfId="19581" xr:uid="{00000000-0005-0000-0000-00007F4C0000}"/>
    <cellStyle name="Header2 2 40 2" xfId="19582" xr:uid="{00000000-0005-0000-0000-0000804C0000}"/>
    <cellStyle name="Header2 2 40 3" xfId="19583" xr:uid="{00000000-0005-0000-0000-0000814C0000}"/>
    <cellStyle name="Header2 2 41" xfId="19584" xr:uid="{00000000-0005-0000-0000-0000824C0000}"/>
    <cellStyle name="Header2 2 42" xfId="19585" xr:uid="{00000000-0005-0000-0000-0000834C0000}"/>
    <cellStyle name="Header2 2 5" xfId="19586" xr:uid="{00000000-0005-0000-0000-0000844C0000}"/>
    <cellStyle name="Header2 2 5 2" xfId="19587" xr:uid="{00000000-0005-0000-0000-0000854C0000}"/>
    <cellStyle name="Header2 2 5 2 2" xfId="19588" xr:uid="{00000000-0005-0000-0000-0000864C0000}"/>
    <cellStyle name="Header2 2 5 2 3" xfId="19589" xr:uid="{00000000-0005-0000-0000-0000874C0000}"/>
    <cellStyle name="Header2 2 5 2 4" xfId="19590" xr:uid="{00000000-0005-0000-0000-0000884C0000}"/>
    <cellStyle name="Header2 2 5 2 5" xfId="19591" xr:uid="{00000000-0005-0000-0000-0000894C0000}"/>
    <cellStyle name="Header2 2 5 2 6" xfId="19592" xr:uid="{00000000-0005-0000-0000-00008A4C0000}"/>
    <cellStyle name="Header2 2 5 3" xfId="19593" xr:uid="{00000000-0005-0000-0000-00008B4C0000}"/>
    <cellStyle name="Header2 2 5 3 2" xfId="19594" xr:uid="{00000000-0005-0000-0000-00008C4C0000}"/>
    <cellStyle name="Header2 2 5 3 3" xfId="19595" xr:uid="{00000000-0005-0000-0000-00008D4C0000}"/>
    <cellStyle name="Header2 2 5 4" xfId="19596" xr:uid="{00000000-0005-0000-0000-00008E4C0000}"/>
    <cellStyle name="Header2 2 5 4 2" xfId="19597" xr:uid="{00000000-0005-0000-0000-00008F4C0000}"/>
    <cellStyle name="Header2 2 5 4 3" xfId="19598" xr:uid="{00000000-0005-0000-0000-0000904C0000}"/>
    <cellStyle name="Header2 2 5 5" xfId="19599" xr:uid="{00000000-0005-0000-0000-0000914C0000}"/>
    <cellStyle name="Header2 2 5 5 2" xfId="19600" xr:uid="{00000000-0005-0000-0000-0000924C0000}"/>
    <cellStyle name="Header2 2 5 5 3" xfId="19601" xr:uid="{00000000-0005-0000-0000-0000934C0000}"/>
    <cellStyle name="Header2 2 5 6" xfId="19602" xr:uid="{00000000-0005-0000-0000-0000944C0000}"/>
    <cellStyle name="Header2 2 5 6 2" xfId="19603" xr:uid="{00000000-0005-0000-0000-0000954C0000}"/>
    <cellStyle name="Header2 2 5 6 3" xfId="19604" xr:uid="{00000000-0005-0000-0000-0000964C0000}"/>
    <cellStyle name="Header2 2 5 7" xfId="19605" xr:uid="{00000000-0005-0000-0000-0000974C0000}"/>
    <cellStyle name="Header2 2 5 8" xfId="19606" xr:uid="{00000000-0005-0000-0000-0000984C0000}"/>
    <cellStyle name="Header2 2 6" xfId="19607" xr:uid="{00000000-0005-0000-0000-0000994C0000}"/>
    <cellStyle name="Header2 2 6 2" xfId="19608" xr:uid="{00000000-0005-0000-0000-00009A4C0000}"/>
    <cellStyle name="Header2 2 6 2 2" xfId="19609" xr:uid="{00000000-0005-0000-0000-00009B4C0000}"/>
    <cellStyle name="Header2 2 6 2 3" xfId="19610" xr:uid="{00000000-0005-0000-0000-00009C4C0000}"/>
    <cellStyle name="Header2 2 6 2 4" xfId="19611" xr:uid="{00000000-0005-0000-0000-00009D4C0000}"/>
    <cellStyle name="Header2 2 6 2 5" xfId="19612" xr:uid="{00000000-0005-0000-0000-00009E4C0000}"/>
    <cellStyle name="Header2 2 6 2 6" xfId="19613" xr:uid="{00000000-0005-0000-0000-00009F4C0000}"/>
    <cellStyle name="Header2 2 6 3" xfId="19614" xr:uid="{00000000-0005-0000-0000-0000A04C0000}"/>
    <cellStyle name="Header2 2 6 3 2" xfId="19615" xr:uid="{00000000-0005-0000-0000-0000A14C0000}"/>
    <cellStyle name="Header2 2 6 3 3" xfId="19616" xr:uid="{00000000-0005-0000-0000-0000A24C0000}"/>
    <cellStyle name="Header2 2 6 4" xfId="19617" xr:uid="{00000000-0005-0000-0000-0000A34C0000}"/>
    <cellStyle name="Header2 2 6 4 2" xfId="19618" xr:uid="{00000000-0005-0000-0000-0000A44C0000}"/>
    <cellStyle name="Header2 2 6 4 3" xfId="19619" xr:uid="{00000000-0005-0000-0000-0000A54C0000}"/>
    <cellStyle name="Header2 2 6 5" xfId="19620" xr:uid="{00000000-0005-0000-0000-0000A64C0000}"/>
    <cellStyle name="Header2 2 6 5 2" xfId="19621" xr:uid="{00000000-0005-0000-0000-0000A74C0000}"/>
    <cellStyle name="Header2 2 6 5 3" xfId="19622" xr:uid="{00000000-0005-0000-0000-0000A84C0000}"/>
    <cellStyle name="Header2 2 6 6" xfId="19623" xr:uid="{00000000-0005-0000-0000-0000A94C0000}"/>
    <cellStyle name="Header2 2 6 6 2" xfId="19624" xr:uid="{00000000-0005-0000-0000-0000AA4C0000}"/>
    <cellStyle name="Header2 2 6 6 3" xfId="19625" xr:uid="{00000000-0005-0000-0000-0000AB4C0000}"/>
    <cellStyle name="Header2 2 6 7" xfId="19626" xr:uid="{00000000-0005-0000-0000-0000AC4C0000}"/>
    <cellStyle name="Header2 2 6 8" xfId="19627" xr:uid="{00000000-0005-0000-0000-0000AD4C0000}"/>
    <cellStyle name="Header2 2 7" xfId="19628" xr:uid="{00000000-0005-0000-0000-0000AE4C0000}"/>
    <cellStyle name="Header2 2 7 2" xfId="19629" xr:uid="{00000000-0005-0000-0000-0000AF4C0000}"/>
    <cellStyle name="Header2 2 7 2 2" xfId="19630" xr:uid="{00000000-0005-0000-0000-0000B04C0000}"/>
    <cellStyle name="Header2 2 7 2 3" xfId="19631" xr:uid="{00000000-0005-0000-0000-0000B14C0000}"/>
    <cellStyle name="Header2 2 7 2 4" xfId="19632" xr:uid="{00000000-0005-0000-0000-0000B24C0000}"/>
    <cellStyle name="Header2 2 7 2 5" xfId="19633" xr:uid="{00000000-0005-0000-0000-0000B34C0000}"/>
    <cellStyle name="Header2 2 7 2 6" xfId="19634" xr:uid="{00000000-0005-0000-0000-0000B44C0000}"/>
    <cellStyle name="Header2 2 7 3" xfId="19635" xr:uid="{00000000-0005-0000-0000-0000B54C0000}"/>
    <cellStyle name="Header2 2 7 3 2" xfId="19636" xr:uid="{00000000-0005-0000-0000-0000B64C0000}"/>
    <cellStyle name="Header2 2 7 3 3" xfId="19637" xr:uid="{00000000-0005-0000-0000-0000B74C0000}"/>
    <cellStyle name="Header2 2 7 4" xfId="19638" xr:uid="{00000000-0005-0000-0000-0000B84C0000}"/>
    <cellStyle name="Header2 2 7 4 2" xfId="19639" xr:uid="{00000000-0005-0000-0000-0000B94C0000}"/>
    <cellStyle name="Header2 2 7 4 3" xfId="19640" xr:uid="{00000000-0005-0000-0000-0000BA4C0000}"/>
    <cellStyle name="Header2 2 7 5" xfId="19641" xr:uid="{00000000-0005-0000-0000-0000BB4C0000}"/>
    <cellStyle name="Header2 2 7 5 2" xfId="19642" xr:uid="{00000000-0005-0000-0000-0000BC4C0000}"/>
    <cellStyle name="Header2 2 7 5 3" xfId="19643" xr:uid="{00000000-0005-0000-0000-0000BD4C0000}"/>
    <cellStyle name="Header2 2 7 6" xfId="19644" xr:uid="{00000000-0005-0000-0000-0000BE4C0000}"/>
    <cellStyle name="Header2 2 7 6 2" xfId="19645" xr:uid="{00000000-0005-0000-0000-0000BF4C0000}"/>
    <cellStyle name="Header2 2 7 6 3" xfId="19646" xr:uid="{00000000-0005-0000-0000-0000C04C0000}"/>
    <cellStyle name="Header2 2 7 7" xfId="19647" xr:uid="{00000000-0005-0000-0000-0000C14C0000}"/>
    <cellStyle name="Header2 2 7 8" xfId="19648" xr:uid="{00000000-0005-0000-0000-0000C24C0000}"/>
    <cellStyle name="Header2 2 8" xfId="19649" xr:uid="{00000000-0005-0000-0000-0000C34C0000}"/>
    <cellStyle name="Header2 2 8 2" xfId="19650" xr:uid="{00000000-0005-0000-0000-0000C44C0000}"/>
    <cellStyle name="Header2 2 8 2 2" xfId="19651" xr:uid="{00000000-0005-0000-0000-0000C54C0000}"/>
    <cellStyle name="Header2 2 8 2 3" xfId="19652" xr:uid="{00000000-0005-0000-0000-0000C64C0000}"/>
    <cellStyle name="Header2 2 8 2 4" xfId="19653" xr:uid="{00000000-0005-0000-0000-0000C74C0000}"/>
    <cellStyle name="Header2 2 8 2 5" xfId="19654" xr:uid="{00000000-0005-0000-0000-0000C84C0000}"/>
    <cellStyle name="Header2 2 8 2 6" xfId="19655" xr:uid="{00000000-0005-0000-0000-0000C94C0000}"/>
    <cellStyle name="Header2 2 8 3" xfId="19656" xr:uid="{00000000-0005-0000-0000-0000CA4C0000}"/>
    <cellStyle name="Header2 2 8 3 2" xfId="19657" xr:uid="{00000000-0005-0000-0000-0000CB4C0000}"/>
    <cellStyle name="Header2 2 8 3 3" xfId="19658" xr:uid="{00000000-0005-0000-0000-0000CC4C0000}"/>
    <cellStyle name="Header2 2 8 4" xfId="19659" xr:uid="{00000000-0005-0000-0000-0000CD4C0000}"/>
    <cellStyle name="Header2 2 8 4 2" xfId="19660" xr:uid="{00000000-0005-0000-0000-0000CE4C0000}"/>
    <cellStyle name="Header2 2 8 4 3" xfId="19661" xr:uid="{00000000-0005-0000-0000-0000CF4C0000}"/>
    <cellStyle name="Header2 2 8 5" xfId="19662" xr:uid="{00000000-0005-0000-0000-0000D04C0000}"/>
    <cellStyle name="Header2 2 8 5 2" xfId="19663" xr:uid="{00000000-0005-0000-0000-0000D14C0000}"/>
    <cellStyle name="Header2 2 8 5 3" xfId="19664" xr:uid="{00000000-0005-0000-0000-0000D24C0000}"/>
    <cellStyle name="Header2 2 8 6" xfId="19665" xr:uid="{00000000-0005-0000-0000-0000D34C0000}"/>
    <cellStyle name="Header2 2 8 6 2" xfId="19666" xr:uid="{00000000-0005-0000-0000-0000D44C0000}"/>
    <cellStyle name="Header2 2 8 6 3" xfId="19667" xr:uid="{00000000-0005-0000-0000-0000D54C0000}"/>
    <cellStyle name="Header2 2 8 7" xfId="19668" xr:uid="{00000000-0005-0000-0000-0000D64C0000}"/>
    <cellStyle name="Header2 2 8 8" xfId="19669" xr:uid="{00000000-0005-0000-0000-0000D74C0000}"/>
    <cellStyle name="Header2 2 9" xfId="19670" xr:uid="{00000000-0005-0000-0000-0000D84C0000}"/>
    <cellStyle name="Header2 2 9 2" xfId="19671" xr:uid="{00000000-0005-0000-0000-0000D94C0000}"/>
    <cellStyle name="Header2 2 9 2 2" xfId="19672" xr:uid="{00000000-0005-0000-0000-0000DA4C0000}"/>
    <cellStyle name="Header2 2 9 2 3" xfId="19673" xr:uid="{00000000-0005-0000-0000-0000DB4C0000}"/>
    <cellStyle name="Header2 2 9 2 4" xfId="19674" xr:uid="{00000000-0005-0000-0000-0000DC4C0000}"/>
    <cellStyle name="Header2 2 9 2 5" xfId="19675" xr:uid="{00000000-0005-0000-0000-0000DD4C0000}"/>
    <cellStyle name="Header2 2 9 2 6" xfId="19676" xr:uid="{00000000-0005-0000-0000-0000DE4C0000}"/>
    <cellStyle name="Header2 2 9 3" xfId="19677" xr:uid="{00000000-0005-0000-0000-0000DF4C0000}"/>
    <cellStyle name="Header2 2 9 3 2" xfId="19678" xr:uid="{00000000-0005-0000-0000-0000E04C0000}"/>
    <cellStyle name="Header2 2 9 3 3" xfId="19679" xr:uid="{00000000-0005-0000-0000-0000E14C0000}"/>
    <cellStyle name="Header2 2 9 4" xfId="19680" xr:uid="{00000000-0005-0000-0000-0000E24C0000}"/>
    <cellStyle name="Header2 2 9 4 2" xfId="19681" xr:uid="{00000000-0005-0000-0000-0000E34C0000}"/>
    <cellStyle name="Header2 2 9 4 3" xfId="19682" xr:uid="{00000000-0005-0000-0000-0000E44C0000}"/>
    <cellStyle name="Header2 2 9 5" xfId="19683" xr:uid="{00000000-0005-0000-0000-0000E54C0000}"/>
    <cellStyle name="Header2 2 9 5 2" xfId="19684" xr:uid="{00000000-0005-0000-0000-0000E64C0000}"/>
    <cellStyle name="Header2 2 9 5 3" xfId="19685" xr:uid="{00000000-0005-0000-0000-0000E74C0000}"/>
    <cellStyle name="Header2 2 9 6" xfId="19686" xr:uid="{00000000-0005-0000-0000-0000E84C0000}"/>
    <cellStyle name="Header2 2 9 6 2" xfId="19687" xr:uid="{00000000-0005-0000-0000-0000E94C0000}"/>
    <cellStyle name="Header2 2 9 6 3" xfId="19688" xr:uid="{00000000-0005-0000-0000-0000EA4C0000}"/>
    <cellStyle name="Header2 2 9 7" xfId="19689" xr:uid="{00000000-0005-0000-0000-0000EB4C0000}"/>
    <cellStyle name="Header2 2 9 8" xfId="19690" xr:uid="{00000000-0005-0000-0000-0000EC4C0000}"/>
    <cellStyle name="Header2 20" xfId="19691" xr:uid="{00000000-0005-0000-0000-0000ED4C0000}"/>
    <cellStyle name="Header2 20 2" xfId="19692" xr:uid="{00000000-0005-0000-0000-0000EE4C0000}"/>
    <cellStyle name="Header2 20 2 2" xfId="19693" xr:uid="{00000000-0005-0000-0000-0000EF4C0000}"/>
    <cellStyle name="Header2 20 2 3" xfId="19694" xr:uid="{00000000-0005-0000-0000-0000F04C0000}"/>
    <cellStyle name="Header2 20 2 4" xfId="19695" xr:uid="{00000000-0005-0000-0000-0000F14C0000}"/>
    <cellStyle name="Header2 20 2 5" xfId="19696" xr:uid="{00000000-0005-0000-0000-0000F24C0000}"/>
    <cellStyle name="Header2 20 2 6" xfId="19697" xr:uid="{00000000-0005-0000-0000-0000F34C0000}"/>
    <cellStyle name="Header2 20 3" xfId="19698" xr:uid="{00000000-0005-0000-0000-0000F44C0000}"/>
    <cellStyle name="Header2 20 3 2" xfId="19699" xr:uid="{00000000-0005-0000-0000-0000F54C0000}"/>
    <cellStyle name="Header2 20 3 3" xfId="19700" xr:uid="{00000000-0005-0000-0000-0000F64C0000}"/>
    <cellStyle name="Header2 20 4" xfId="19701" xr:uid="{00000000-0005-0000-0000-0000F74C0000}"/>
    <cellStyle name="Header2 20 4 2" xfId="19702" xr:uid="{00000000-0005-0000-0000-0000F84C0000}"/>
    <cellStyle name="Header2 20 4 3" xfId="19703" xr:uid="{00000000-0005-0000-0000-0000F94C0000}"/>
    <cellStyle name="Header2 20 5" xfId="19704" xr:uid="{00000000-0005-0000-0000-0000FA4C0000}"/>
    <cellStyle name="Header2 20 5 2" xfId="19705" xr:uid="{00000000-0005-0000-0000-0000FB4C0000}"/>
    <cellStyle name="Header2 20 5 3" xfId="19706" xr:uid="{00000000-0005-0000-0000-0000FC4C0000}"/>
    <cellStyle name="Header2 20 6" xfId="19707" xr:uid="{00000000-0005-0000-0000-0000FD4C0000}"/>
    <cellStyle name="Header2 20 6 2" xfId="19708" xr:uid="{00000000-0005-0000-0000-0000FE4C0000}"/>
    <cellStyle name="Header2 20 6 3" xfId="19709" xr:uid="{00000000-0005-0000-0000-0000FF4C0000}"/>
    <cellStyle name="Header2 20 7" xfId="19710" xr:uid="{00000000-0005-0000-0000-0000004D0000}"/>
    <cellStyle name="Header2 20 8" xfId="19711" xr:uid="{00000000-0005-0000-0000-0000014D0000}"/>
    <cellStyle name="Header2 21" xfId="19712" xr:uid="{00000000-0005-0000-0000-0000024D0000}"/>
    <cellStyle name="Header2 21 2" xfId="19713" xr:uid="{00000000-0005-0000-0000-0000034D0000}"/>
    <cellStyle name="Header2 21 2 2" xfId="19714" xr:uid="{00000000-0005-0000-0000-0000044D0000}"/>
    <cellStyle name="Header2 21 2 3" xfId="19715" xr:uid="{00000000-0005-0000-0000-0000054D0000}"/>
    <cellStyle name="Header2 21 2 4" xfId="19716" xr:uid="{00000000-0005-0000-0000-0000064D0000}"/>
    <cellStyle name="Header2 21 2 5" xfId="19717" xr:uid="{00000000-0005-0000-0000-0000074D0000}"/>
    <cellStyle name="Header2 21 2 6" xfId="19718" xr:uid="{00000000-0005-0000-0000-0000084D0000}"/>
    <cellStyle name="Header2 21 3" xfId="19719" xr:uid="{00000000-0005-0000-0000-0000094D0000}"/>
    <cellStyle name="Header2 21 3 2" xfId="19720" xr:uid="{00000000-0005-0000-0000-00000A4D0000}"/>
    <cellStyle name="Header2 21 3 3" xfId="19721" xr:uid="{00000000-0005-0000-0000-00000B4D0000}"/>
    <cellStyle name="Header2 21 4" xfId="19722" xr:uid="{00000000-0005-0000-0000-00000C4D0000}"/>
    <cellStyle name="Header2 21 4 2" xfId="19723" xr:uid="{00000000-0005-0000-0000-00000D4D0000}"/>
    <cellStyle name="Header2 21 4 3" xfId="19724" xr:uid="{00000000-0005-0000-0000-00000E4D0000}"/>
    <cellStyle name="Header2 21 5" xfId="19725" xr:uid="{00000000-0005-0000-0000-00000F4D0000}"/>
    <cellStyle name="Header2 21 5 2" xfId="19726" xr:uid="{00000000-0005-0000-0000-0000104D0000}"/>
    <cellStyle name="Header2 21 5 3" xfId="19727" xr:uid="{00000000-0005-0000-0000-0000114D0000}"/>
    <cellStyle name="Header2 21 6" xfId="19728" xr:uid="{00000000-0005-0000-0000-0000124D0000}"/>
    <cellStyle name="Header2 21 6 2" xfId="19729" xr:uid="{00000000-0005-0000-0000-0000134D0000}"/>
    <cellStyle name="Header2 21 6 3" xfId="19730" xr:uid="{00000000-0005-0000-0000-0000144D0000}"/>
    <cellStyle name="Header2 21 7" xfId="19731" xr:uid="{00000000-0005-0000-0000-0000154D0000}"/>
    <cellStyle name="Header2 21 8" xfId="19732" xr:uid="{00000000-0005-0000-0000-0000164D0000}"/>
    <cellStyle name="Header2 22" xfId="19733" xr:uid="{00000000-0005-0000-0000-0000174D0000}"/>
    <cellStyle name="Header2 22 2" xfId="19734" xr:uid="{00000000-0005-0000-0000-0000184D0000}"/>
    <cellStyle name="Header2 22 2 2" xfId="19735" xr:uid="{00000000-0005-0000-0000-0000194D0000}"/>
    <cellStyle name="Header2 22 2 3" xfId="19736" xr:uid="{00000000-0005-0000-0000-00001A4D0000}"/>
    <cellStyle name="Header2 22 2 4" xfId="19737" xr:uid="{00000000-0005-0000-0000-00001B4D0000}"/>
    <cellStyle name="Header2 22 2 5" xfId="19738" xr:uid="{00000000-0005-0000-0000-00001C4D0000}"/>
    <cellStyle name="Header2 22 2 6" xfId="19739" xr:uid="{00000000-0005-0000-0000-00001D4D0000}"/>
    <cellStyle name="Header2 22 3" xfId="19740" xr:uid="{00000000-0005-0000-0000-00001E4D0000}"/>
    <cellStyle name="Header2 22 3 2" xfId="19741" xr:uid="{00000000-0005-0000-0000-00001F4D0000}"/>
    <cellStyle name="Header2 22 3 3" xfId="19742" xr:uid="{00000000-0005-0000-0000-0000204D0000}"/>
    <cellStyle name="Header2 22 4" xfId="19743" xr:uid="{00000000-0005-0000-0000-0000214D0000}"/>
    <cellStyle name="Header2 22 4 2" xfId="19744" xr:uid="{00000000-0005-0000-0000-0000224D0000}"/>
    <cellStyle name="Header2 22 4 3" xfId="19745" xr:uid="{00000000-0005-0000-0000-0000234D0000}"/>
    <cellStyle name="Header2 22 5" xfId="19746" xr:uid="{00000000-0005-0000-0000-0000244D0000}"/>
    <cellStyle name="Header2 22 5 2" xfId="19747" xr:uid="{00000000-0005-0000-0000-0000254D0000}"/>
    <cellStyle name="Header2 22 5 3" xfId="19748" xr:uid="{00000000-0005-0000-0000-0000264D0000}"/>
    <cellStyle name="Header2 22 6" xfId="19749" xr:uid="{00000000-0005-0000-0000-0000274D0000}"/>
    <cellStyle name="Header2 22 6 2" xfId="19750" xr:uid="{00000000-0005-0000-0000-0000284D0000}"/>
    <cellStyle name="Header2 22 6 3" xfId="19751" xr:uid="{00000000-0005-0000-0000-0000294D0000}"/>
    <cellStyle name="Header2 22 7" xfId="19752" xr:uid="{00000000-0005-0000-0000-00002A4D0000}"/>
    <cellStyle name="Header2 22 8" xfId="19753" xr:uid="{00000000-0005-0000-0000-00002B4D0000}"/>
    <cellStyle name="Header2 23" xfId="19754" xr:uid="{00000000-0005-0000-0000-00002C4D0000}"/>
    <cellStyle name="Header2 23 2" xfId="19755" xr:uid="{00000000-0005-0000-0000-00002D4D0000}"/>
    <cellStyle name="Header2 23 2 2" xfId="19756" xr:uid="{00000000-0005-0000-0000-00002E4D0000}"/>
    <cellStyle name="Header2 23 2 3" xfId="19757" xr:uid="{00000000-0005-0000-0000-00002F4D0000}"/>
    <cellStyle name="Header2 23 2 4" xfId="19758" xr:uid="{00000000-0005-0000-0000-0000304D0000}"/>
    <cellStyle name="Header2 23 2 5" xfId="19759" xr:uid="{00000000-0005-0000-0000-0000314D0000}"/>
    <cellStyle name="Header2 23 2 6" xfId="19760" xr:uid="{00000000-0005-0000-0000-0000324D0000}"/>
    <cellStyle name="Header2 23 3" xfId="19761" xr:uid="{00000000-0005-0000-0000-0000334D0000}"/>
    <cellStyle name="Header2 23 3 2" xfId="19762" xr:uid="{00000000-0005-0000-0000-0000344D0000}"/>
    <cellStyle name="Header2 23 3 3" xfId="19763" xr:uid="{00000000-0005-0000-0000-0000354D0000}"/>
    <cellStyle name="Header2 23 4" xfId="19764" xr:uid="{00000000-0005-0000-0000-0000364D0000}"/>
    <cellStyle name="Header2 23 4 2" xfId="19765" xr:uid="{00000000-0005-0000-0000-0000374D0000}"/>
    <cellStyle name="Header2 23 4 3" xfId="19766" xr:uid="{00000000-0005-0000-0000-0000384D0000}"/>
    <cellStyle name="Header2 23 5" xfId="19767" xr:uid="{00000000-0005-0000-0000-0000394D0000}"/>
    <cellStyle name="Header2 23 5 2" xfId="19768" xr:uid="{00000000-0005-0000-0000-00003A4D0000}"/>
    <cellStyle name="Header2 23 5 3" xfId="19769" xr:uid="{00000000-0005-0000-0000-00003B4D0000}"/>
    <cellStyle name="Header2 23 6" xfId="19770" xr:uid="{00000000-0005-0000-0000-00003C4D0000}"/>
    <cellStyle name="Header2 23 6 2" xfId="19771" xr:uid="{00000000-0005-0000-0000-00003D4D0000}"/>
    <cellStyle name="Header2 23 6 3" xfId="19772" xr:uid="{00000000-0005-0000-0000-00003E4D0000}"/>
    <cellStyle name="Header2 23 7" xfId="19773" xr:uid="{00000000-0005-0000-0000-00003F4D0000}"/>
    <cellStyle name="Header2 23 8" xfId="19774" xr:uid="{00000000-0005-0000-0000-0000404D0000}"/>
    <cellStyle name="Header2 24" xfId="19775" xr:uid="{00000000-0005-0000-0000-0000414D0000}"/>
    <cellStyle name="Header2 24 2" xfId="19776" xr:uid="{00000000-0005-0000-0000-0000424D0000}"/>
    <cellStyle name="Header2 24 2 2" xfId="19777" xr:uid="{00000000-0005-0000-0000-0000434D0000}"/>
    <cellStyle name="Header2 24 2 3" xfId="19778" xr:uid="{00000000-0005-0000-0000-0000444D0000}"/>
    <cellStyle name="Header2 24 2 4" xfId="19779" xr:uid="{00000000-0005-0000-0000-0000454D0000}"/>
    <cellStyle name="Header2 24 2 5" xfId="19780" xr:uid="{00000000-0005-0000-0000-0000464D0000}"/>
    <cellStyle name="Header2 24 2 6" xfId="19781" xr:uid="{00000000-0005-0000-0000-0000474D0000}"/>
    <cellStyle name="Header2 24 3" xfId="19782" xr:uid="{00000000-0005-0000-0000-0000484D0000}"/>
    <cellStyle name="Header2 24 3 2" xfId="19783" xr:uid="{00000000-0005-0000-0000-0000494D0000}"/>
    <cellStyle name="Header2 24 3 3" xfId="19784" xr:uid="{00000000-0005-0000-0000-00004A4D0000}"/>
    <cellStyle name="Header2 24 4" xfId="19785" xr:uid="{00000000-0005-0000-0000-00004B4D0000}"/>
    <cellStyle name="Header2 24 4 2" xfId="19786" xr:uid="{00000000-0005-0000-0000-00004C4D0000}"/>
    <cellStyle name="Header2 24 4 3" xfId="19787" xr:uid="{00000000-0005-0000-0000-00004D4D0000}"/>
    <cellStyle name="Header2 24 5" xfId="19788" xr:uid="{00000000-0005-0000-0000-00004E4D0000}"/>
    <cellStyle name="Header2 24 5 2" xfId="19789" xr:uid="{00000000-0005-0000-0000-00004F4D0000}"/>
    <cellStyle name="Header2 24 5 3" xfId="19790" xr:uid="{00000000-0005-0000-0000-0000504D0000}"/>
    <cellStyle name="Header2 24 6" xfId="19791" xr:uid="{00000000-0005-0000-0000-0000514D0000}"/>
    <cellStyle name="Header2 24 6 2" xfId="19792" xr:uid="{00000000-0005-0000-0000-0000524D0000}"/>
    <cellStyle name="Header2 24 6 3" xfId="19793" xr:uid="{00000000-0005-0000-0000-0000534D0000}"/>
    <cellStyle name="Header2 24 7" xfId="19794" xr:uid="{00000000-0005-0000-0000-0000544D0000}"/>
    <cellStyle name="Header2 24 8" xfId="19795" xr:uid="{00000000-0005-0000-0000-0000554D0000}"/>
    <cellStyle name="Header2 25" xfId="19796" xr:uid="{00000000-0005-0000-0000-0000564D0000}"/>
    <cellStyle name="Header2 25 2" xfId="19797" xr:uid="{00000000-0005-0000-0000-0000574D0000}"/>
    <cellStyle name="Header2 25 2 2" xfId="19798" xr:uid="{00000000-0005-0000-0000-0000584D0000}"/>
    <cellStyle name="Header2 25 2 3" xfId="19799" xr:uid="{00000000-0005-0000-0000-0000594D0000}"/>
    <cellStyle name="Header2 25 2 4" xfId="19800" xr:uid="{00000000-0005-0000-0000-00005A4D0000}"/>
    <cellStyle name="Header2 25 2 5" xfId="19801" xr:uid="{00000000-0005-0000-0000-00005B4D0000}"/>
    <cellStyle name="Header2 25 2 6" xfId="19802" xr:uid="{00000000-0005-0000-0000-00005C4D0000}"/>
    <cellStyle name="Header2 25 3" xfId="19803" xr:uid="{00000000-0005-0000-0000-00005D4D0000}"/>
    <cellStyle name="Header2 25 3 2" xfId="19804" xr:uid="{00000000-0005-0000-0000-00005E4D0000}"/>
    <cellStyle name="Header2 25 3 3" xfId="19805" xr:uid="{00000000-0005-0000-0000-00005F4D0000}"/>
    <cellStyle name="Header2 25 4" xfId="19806" xr:uid="{00000000-0005-0000-0000-0000604D0000}"/>
    <cellStyle name="Header2 25 4 2" xfId="19807" xr:uid="{00000000-0005-0000-0000-0000614D0000}"/>
    <cellStyle name="Header2 25 4 3" xfId="19808" xr:uid="{00000000-0005-0000-0000-0000624D0000}"/>
    <cellStyle name="Header2 25 5" xfId="19809" xr:uid="{00000000-0005-0000-0000-0000634D0000}"/>
    <cellStyle name="Header2 25 5 2" xfId="19810" xr:uid="{00000000-0005-0000-0000-0000644D0000}"/>
    <cellStyle name="Header2 25 5 3" xfId="19811" xr:uid="{00000000-0005-0000-0000-0000654D0000}"/>
    <cellStyle name="Header2 25 6" xfId="19812" xr:uid="{00000000-0005-0000-0000-0000664D0000}"/>
    <cellStyle name="Header2 25 6 2" xfId="19813" xr:uid="{00000000-0005-0000-0000-0000674D0000}"/>
    <cellStyle name="Header2 25 6 3" xfId="19814" xr:uid="{00000000-0005-0000-0000-0000684D0000}"/>
    <cellStyle name="Header2 25 7" xfId="19815" xr:uid="{00000000-0005-0000-0000-0000694D0000}"/>
    <cellStyle name="Header2 25 8" xfId="19816" xr:uid="{00000000-0005-0000-0000-00006A4D0000}"/>
    <cellStyle name="Header2 26" xfId="19817" xr:uid="{00000000-0005-0000-0000-00006B4D0000}"/>
    <cellStyle name="Header2 26 2" xfId="19818" xr:uid="{00000000-0005-0000-0000-00006C4D0000}"/>
    <cellStyle name="Header2 26 2 2" xfId="19819" xr:uid="{00000000-0005-0000-0000-00006D4D0000}"/>
    <cellStyle name="Header2 26 2 3" xfId="19820" xr:uid="{00000000-0005-0000-0000-00006E4D0000}"/>
    <cellStyle name="Header2 26 2 4" xfId="19821" xr:uid="{00000000-0005-0000-0000-00006F4D0000}"/>
    <cellStyle name="Header2 26 2 5" xfId="19822" xr:uid="{00000000-0005-0000-0000-0000704D0000}"/>
    <cellStyle name="Header2 26 2 6" xfId="19823" xr:uid="{00000000-0005-0000-0000-0000714D0000}"/>
    <cellStyle name="Header2 26 3" xfId="19824" xr:uid="{00000000-0005-0000-0000-0000724D0000}"/>
    <cellStyle name="Header2 26 3 2" xfId="19825" xr:uid="{00000000-0005-0000-0000-0000734D0000}"/>
    <cellStyle name="Header2 26 3 3" xfId="19826" xr:uid="{00000000-0005-0000-0000-0000744D0000}"/>
    <cellStyle name="Header2 26 4" xfId="19827" xr:uid="{00000000-0005-0000-0000-0000754D0000}"/>
    <cellStyle name="Header2 26 4 2" xfId="19828" xr:uid="{00000000-0005-0000-0000-0000764D0000}"/>
    <cellStyle name="Header2 26 4 3" xfId="19829" xr:uid="{00000000-0005-0000-0000-0000774D0000}"/>
    <cellStyle name="Header2 26 5" xfId="19830" xr:uid="{00000000-0005-0000-0000-0000784D0000}"/>
    <cellStyle name="Header2 26 5 2" xfId="19831" xr:uid="{00000000-0005-0000-0000-0000794D0000}"/>
    <cellStyle name="Header2 26 5 3" xfId="19832" xr:uid="{00000000-0005-0000-0000-00007A4D0000}"/>
    <cellStyle name="Header2 26 6" xfId="19833" xr:uid="{00000000-0005-0000-0000-00007B4D0000}"/>
    <cellStyle name="Header2 26 6 2" xfId="19834" xr:uid="{00000000-0005-0000-0000-00007C4D0000}"/>
    <cellStyle name="Header2 26 6 3" xfId="19835" xr:uid="{00000000-0005-0000-0000-00007D4D0000}"/>
    <cellStyle name="Header2 26 7" xfId="19836" xr:uid="{00000000-0005-0000-0000-00007E4D0000}"/>
    <cellStyle name="Header2 26 8" xfId="19837" xr:uid="{00000000-0005-0000-0000-00007F4D0000}"/>
    <cellStyle name="Header2 27" xfId="19838" xr:uid="{00000000-0005-0000-0000-0000804D0000}"/>
    <cellStyle name="Header2 27 2" xfId="19839" xr:uid="{00000000-0005-0000-0000-0000814D0000}"/>
    <cellStyle name="Header2 27 2 2" xfId="19840" xr:uid="{00000000-0005-0000-0000-0000824D0000}"/>
    <cellStyle name="Header2 27 2 3" xfId="19841" xr:uid="{00000000-0005-0000-0000-0000834D0000}"/>
    <cellStyle name="Header2 27 2 4" xfId="19842" xr:uid="{00000000-0005-0000-0000-0000844D0000}"/>
    <cellStyle name="Header2 27 2 5" xfId="19843" xr:uid="{00000000-0005-0000-0000-0000854D0000}"/>
    <cellStyle name="Header2 27 2 6" xfId="19844" xr:uid="{00000000-0005-0000-0000-0000864D0000}"/>
    <cellStyle name="Header2 27 3" xfId="19845" xr:uid="{00000000-0005-0000-0000-0000874D0000}"/>
    <cellStyle name="Header2 27 3 2" xfId="19846" xr:uid="{00000000-0005-0000-0000-0000884D0000}"/>
    <cellStyle name="Header2 27 3 3" xfId="19847" xr:uid="{00000000-0005-0000-0000-0000894D0000}"/>
    <cellStyle name="Header2 27 4" xfId="19848" xr:uid="{00000000-0005-0000-0000-00008A4D0000}"/>
    <cellStyle name="Header2 27 4 2" xfId="19849" xr:uid="{00000000-0005-0000-0000-00008B4D0000}"/>
    <cellStyle name="Header2 27 4 3" xfId="19850" xr:uid="{00000000-0005-0000-0000-00008C4D0000}"/>
    <cellStyle name="Header2 27 5" xfId="19851" xr:uid="{00000000-0005-0000-0000-00008D4D0000}"/>
    <cellStyle name="Header2 27 5 2" xfId="19852" xr:uid="{00000000-0005-0000-0000-00008E4D0000}"/>
    <cellStyle name="Header2 27 5 3" xfId="19853" xr:uid="{00000000-0005-0000-0000-00008F4D0000}"/>
    <cellStyle name="Header2 27 6" xfId="19854" xr:uid="{00000000-0005-0000-0000-0000904D0000}"/>
    <cellStyle name="Header2 27 6 2" xfId="19855" xr:uid="{00000000-0005-0000-0000-0000914D0000}"/>
    <cellStyle name="Header2 27 6 3" xfId="19856" xr:uid="{00000000-0005-0000-0000-0000924D0000}"/>
    <cellStyle name="Header2 27 7" xfId="19857" xr:uid="{00000000-0005-0000-0000-0000934D0000}"/>
    <cellStyle name="Header2 27 8" xfId="19858" xr:uid="{00000000-0005-0000-0000-0000944D0000}"/>
    <cellStyle name="Header2 28" xfId="19859" xr:uid="{00000000-0005-0000-0000-0000954D0000}"/>
    <cellStyle name="Header2 28 2" xfId="19860" xr:uid="{00000000-0005-0000-0000-0000964D0000}"/>
    <cellStyle name="Header2 28 2 2" xfId="19861" xr:uid="{00000000-0005-0000-0000-0000974D0000}"/>
    <cellStyle name="Header2 28 2 3" xfId="19862" xr:uid="{00000000-0005-0000-0000-0000984D0000}"/>
    <cellStyle name="Header2 28 2 4" xfId="19863" xr:uid="{00000000-0005-0000-0000-0000994D0000}"/>
    <cellStyle name="Header2 28 2 5" xfId="19864" xr:uid="{00000000-0005-0000-0000-00009A4D0000}"/>
    <cellStyle name="Header2 28 2 6" xfId="19865" xr:uid="{00000000-0005-0000-0000-00009B4D0000}"/>
    <cellStyle name="Header2 28 3" xfId="19866" xr:uid="{00000000-0005-0000-0000-00009C4D0000}"/>
    <cellStyle name="Header2 28 3 2" xfId="19867" xr:uid="{00000000-0005-0000-0000-00009D4D0000}"/>
    <cellStyle name="Header2 28 3 3" xfId="19868" xr:uid="{00000000-0005-0000-0000-00009E4D0000}"/>
    <cellStyle name="Header2 28 4" xfId="19869" xr:uid="{00000000-0005-0000-0000-00009F4D0000}"/>
    <cellStyle name="Header2 28 4 2" xfId="19870" xr:uid="{00000000-0005-0000-0000-0000A04D0000}"/>
    <cellStyle name="Header2 28 4 3" xfId="19871" xr:uid="{00000000-0005-0000-0000-0000A14D0000}"/>
    <cellStyle name="Header2 28 5" xfId="19872" xr:uid="{00000000-0005-0000-0000-0000A24D0000}"/>
    <cellStyle name="Header2 28 5 2" xfId="19873" xr:uid="{00000000-0005-0000-0000-0000A34D0000}"/>
    <cellStyle name="Header2 28 5 3" xfId="19874" xr:uid="{00000000-0005-0000-0000-0000A44D0000}"/>
    <cellStyle name="Header2 28 6" xfId="19875" xr:uid="{00000000-0005-0000-0000-0000A54D0000}"/>
    <cellStyle name="Header2 28 6 2" xfId="19876" xr:uid="{00000000-0005-0000-0000-0000A64D0000}"/>
    <cellStyle name="Header2 28 6 3" xfId="19877" xr:uid="{00000000-0005-0000-0000-0000A74D0000}"/>
    <cellStyle name="Header2 28 7" xfId="19878" xr:uid="{00000000-0005-0000-0000-0000A84D0000}"/>
    <cellStyle name="Header2 28 8" xfId="19879" xr:uid="{00000000-0005-0000-0000-0000A94D0000}"/>
    <cellStyle name="Header2 29" xfId="19880" xr:uid="{00000000-0005-0000-0000-0000AA4D0000}"/>
    <cellStyle name="Header2 29 2" xfId="19881" xr:uid="{00000000-0005-0000-0000-0000AB4D0000}"/>
    <cellStyle name="Header2 29 2 2" xfId="19882" xr:uid="{00000000-0005-0000-0000-0000AC4D0000}"/>
    <cellStyle name="Header2 29 2 3" xfId="19883" xr:uid="{00000000-0005-0000-0000-0000AD4D0000}"/>
    <cellStyle name="Header2 29 2 4" xfId="19884" xr:uid="{00000000-0005-0000-0000-0000AE4D0000}"/>
    <cellStyle name="Header2 29 2 5" xfId="19885" xr:uid="{00000000-0005-0000-0000-0000AF4D0000}"/>
    <cellStyle name="Header2 29 2 6" xfId="19886" xr:uid="{00000000-0005-0000-0000-0000B04D0000}"/>
    <cellStyle name="Header2 29 3" xfId="19887" xr:uid="{00000000-0005-0000-0000-0000B14D0000}"/>
    <cellStyle name="Header2 29 3 2" xfId="19888" xr:uid="{00000000-0005-0000-0000-0000B24D0000}"/>
    <cellStyle name="Header2 29 3 3" xfId="19889" xr:uid="{00000000-0005-0000-0000-0000B34D0000}"/>
    <cellStyle name="Header2 29 4" xfId="19890" xr:uid="{00000000-0005-0000-0000-0000B44D0000}"/>
    <cellStyle name="Header2 29 4 2" xfId="19891" xr:uid="{00000000-0005-0000-0000-0000B54D0000}"/>
    <cellStyle name="Header2 29 4 3" xfId="19892" xr:uid="{00000000-0005-0000-0000-0000B64D0000}"/>
    <cellStyle name="Header2 29 5" xfId="19893" xr:uid="{00000000-0005-0000-0000-0000B74D0000}"/>
    <cellStyle name="Header2 29 5 2" xfId="19894" xr:uid="{00000000-0005-0000-0000-0000B84D0000}"/>
    <cellStyle name="Header2 29 5 3" xfId="19895" xr:uid="{00000000-0005-0000-0000-0000B94D0000}"/>
    <cellStyle name="Header2 29 6" xfId="19896" xr:uid="{00000000-0005-0000-0000-0000BA4D0000}"/>
    <cellStyle name="Header2 29 6 2" xfId="19897" xr:uid="{00000000-0005-0000-0000-0000BB4D0000}"/>
    <cellStyle name="Header2 29 6 3" xfId="19898" xr:uid="{00000000-0005-0000-0000-0000BC4D0000}"/>
    <cellStyle name="Header2 29 7" xfId="19899" xr:uid="{00000000-0005-0000-0000-0000BD4D0000}"/>
    <cellStyle name="Header2 29 8" xfId="19900" xr:uid="{00000000-0005-0000-0000-0000BE4D0000}"/>
    <cellStyle name="Header2 3" xfId="19901" xr:uid="{00000000-0005-0000-0000-0000BF4D0000}"/>
    <cellStyle name="Header2 3 10" xfId="19902" xr:uid="{00000000-0005-0000-0000-0000C04D0000}"/>
    <cellStyle name="Header2 3 10 2" xfId="19903" xr:uid="{00000000-0005-0000-0000-0000C14D0000}"/>
    <cellStyle name="Header2 3 10 2 2" xfId="19904" xr:uid="{00000000-0005-0000-0000-0000C24D0000}"/>
    <cellStyle name="Header2 3 10 2 3" xfId="19905" xr:uid="{00000000-0005-0000-0000-0000C34D0000}"/>
    <cellStyle name="Header2 3 10 2 4" xfId="19906" xr:uid="{00000000-0005-0000-0000-0000C44D0000}"/>
    <cellStyle name="Header2 3 10 2 5" xfId="19907" xr:uid="{00000000-0005-0000-0000-0000C54D0000}"/>
    <cellStyle name="Header2 3 10 2 6" xfId="19908" xr:uid="{00000000-0005-0000-0000-0000C64D0000}"/>
    <cellStyle name="Header2 3 10 3" xfId="19909" xr:uid="{00000000-0005-0000-0000-0000C74D0000}"/>
    <cellStyle name="Header2 3 10 3 2" xfId="19910" xr:uid="{00000000-0005-0000-0000-0000C84D0000}"/>
    <cellStyle name="Header2 3 10 3 3" xfId="19911" xr:uid="{00000000-0005-0000-0000-0000C94D0000}"/>
    <cellStyle name="Header2 3 10 4" xfId="19912" xr:uid="{00000000-0005-0000-0000-0000CA4D0000}"/>
    <cellStyle name="Header2 3 10 4 2" xfId="19913" xr:uid="{00000000-0005-0000-0000-0000CB4D0000}"/>
    <cellStyle name="Header2 3 10 4 3" xfId="19914" xr:uid="{00000000-0005-0000-0000-0000CC4D0000}"/>
    <cellStyle name="Header2 3 10 5" xfId="19915" xr:uid="{00000000-0005-0000-0000-0000CD4D0000}"/>
    <cellStyle name="Header2 3 10 5 2" xfId="19916" xr:uid="{00000000-0005-0000-0000-0000CE4D0000}"/>
    <cellStyle name="Header2 3 10 5 3" xfId="19917" xr:uid="{00000000-0005-0000-0000-0000CF4D0000}"/>
    <cellStyle name="Header2 3 10 6" xfId="19918" xr:uid="{00000000-0005-0000-0000-0000D04D0000}"/>
    <cellStyle name="Header2 3 10 6 2" xfId="19919" xr:uid="{00000000-0005-0000-0000-0000D14D0000}"/>
    <cellStyle name="Header2 3 10 6 3" xfId="19920" xr:uid="{00000000-0005-0000-0000-0000D24D0000}"/>
    <cellStyle name="Header2 3 10 7" xfId="19921" xr:uid="{00000000-0005-0000-0000-0000D34D0000}"/>
    <cellStyle name="Header2 3 10 8" xfId="19922" xr:uid="{00000000-0005-0000-0000-0000D44D0000}"/>
    <cellStyle name="Header2 3 11" xfId="19923" xr:uid="{00000000-0005-0000-0000-0000D54D0000}"/>
    <cellStyle name="Header2 3 11 2" xfId="19924" xr:uid="{00000000-0005-0000-0000-0000D64D0000}"/>
    <cellStyle name="Header2 3 11 2 2" xfId="19925" xr:uid="{00000000-0005-0000-0000-0000D74D0000}"/>
    <cellStyle name="Header2 3 11 2 3" xfId="19926" xr:uid="{00000000-0005-0000-0000-0000D84D0000}"/>
    <cellStyle name="Header2 3 11 2 4" xfId="19927" xr:uid="{00000000-0005-0000-0000-0000D94D0000}"/>
    <cellStyle name="Header2 3 11 2 5" xfId="19928" xr:uid="{00000000-0005-0000-0000-0000DA4D0000}"/>
    <cellStyle name="Header2 3 11 2 6" xfId="19929" xr:uid="{00000000-0005-0000-0000-0000DB4D0000}"/>
    <cellStyle name="Header2 3 11 3" xfId="19930" xr:uid="{00000000-0005-0000-0000-0000DC4D0000}"/>
    <cellStyle name="Header2 3 11 3 2" xfId="19931" xr:uid="{00000000-0005-0000-0000-0000DD4D0000}"/>
    <cellStyle name="Header2 3 11 3 3" xfId="19932" xr:uid="{00000000-0005-0000-0000-0000DE4D0000}"/>
    <cellStyle name="Header2 3 11 4" xfId="19933" xr:uid="{00000000-0005-0000-0000-0000DF4D0000}"/>
    <cellStyle name="Header2 3 11 4 2" xfId="19934" xr:uid="{00000000-0005-0000-0000-0000E04D0000}"/>
    <cellStyle name="Header2 3 11 4 3" xfId="19935" xr:uid="{00000000-0005-0000-0000-0000E14D0000}"/>
    <cellStyle name="Header2 3 11 5" xfId="19936" xr:uid="{00000000-0005-0000-0000-0000E24D0000}"/>
    <cellStyle name="Header2 3 11 5 2" xfId="19937" xr:uid="{00000000-0005-0000-0000-0000E34D0000}"/>
    <cellStyle name="Header2 3 11 5 3" xfId="19938" xr:uid="{00000000-0005-0000-0000-0000E44D0000}"/>
    <cellStyle name="Header2 3 11 6" xfId="19939" xr:uid="{00000000-0005-0000-0000-0000E54D0000}"/>
    <cellStyle name="Header2 3 11 6 2" xfId="19940" xr:uid="{00000000-0005-0000-0000-0000E64D0000}"/>
    <cellStyle name="Header2 3 11 6 3" xfId="19941" xr:uid="{00000000-0005-0000-0000-0000E74D0000}"/>
    <cellStyle name="Header2 3 11 7" xfId="19942" xr:uid="{00000000-0005-0000-0000-0000E84D0000}"/>
    <cellStyle name="Header2 3 11 8" xfId="19943" xr:uid="{00000000-0005-0000-0000-0000E94D0000}"/>
    <cellStyle name="Header2 3 12" xfId="19944" xr:uid="{00000000-0005-0000-0000-0000EA4D0000}"/>
    <cellStyle name="Header2 3 12 2" xfId="19945" xr:uid="{00000000-0005-0000-0000-0000EB4D0000}"/>
    <cellStyle name="Header2 3 12 2 2" xfId="19946" xr:uid="{00000000-0005-0000-0000-0000EC4D0000}"/>
    <cellStyle name="Header2 3 12 2 3" xfId="19947" xr:uid="{00000000-0005-0000-0000-0000ED4D0000}"/>
    <cellStyle name="Header2 3 12 2 4" xfId="19948" xr:uid="{00000000-0005-0000-0000-0000EE4D0000}"/>
    <cellStyle name="Header2 3 12 2 5" xfId="19949" xr:uid="{00000000-0005-0000-0000-0000EF4D0000}"/>
    <cellStyle name="Header2 3 12 2 6" xfId="19950" xr:uid="{00000000-0005-0000-0000-0000F04D0000}"/>
    <cellStyle name="Header2 3 12 3" xfId="19951" xr:uid="{00000000-0005-0000-0000-0000F14D0000}"/>
    <cellStyle name="Header2 3 12 3 2" xfId="19952" xr:uid="{00000000-0005-0000-0000-0000F24D0000}"/>
    <cellStyle name="Header2 3 12 3 3" xfId="19953" xr:uid="{00000000-0005-0000-0000-0000F34D0000}"/>
    <cellStyle name="Header2 3 12 4" xfId="19954" xr:uid="{00000000-0005-0000-0000-0000F44D0000}"/>
    <cellStyle name="Header2 3 12 4 2" xfId="19955" xr:uid="{00000000-0005-0000-0000-0000F54D0000}"/>
    <cellStyle name="Header2 3 12 4 3" xfId="19956" xr:uid="{00000000-0005-0000-0000-0000F64D0000}"/>
    <cellStyle name="Header2 3 12 5" xfId="19957" xr:uid="{00000000-0005-0000-0000-0000F74D0000}"/>
    <cellStyle name="Header2 3 12 5 2" xfId="19958" xr:uid="{00000000-0005-0000-0000-0000F84D0000}"/>
    <cellStyle name="Header2 3 12 5 3" xfId="19959" xr:uid="{00000000-0005-0000-0000-0000F94D0000}"/>
    <cellStyle name="Header2 3 12 6" xfId="19960" xr:uid="{00000000-0005-0000-0000-0000FA4D0000}"/>
    <cellStyle name="Header2 3 12 6 2" xfId="19961" xr:uid="{00000000-0005-0000-0000-0000FB4D0000}"/>
    <cellStyle name="Header2 3 12 6 3" xfId="19962" xr:uid="{00000000-0005-0000-0000-0000FC4D0000}"/>
    <cellStyle name="Header2 3 12 7" xfId="19963" xr:uid="{00000000-0005-0000-0000-0000FD4D0000}"/>
    <cellStyle name="Header2 3 12 8" xfId="19964" xr:uid="{00000000-0005-0000-0000-0000FE4D0000}"/>
    <cellStyle name="Header2 3 13" xfId="19965" xr:uid="{00000000-0005-0000-0000-0000FF4D0000}"/>
    <cellStyle name="Header2 3 13 2" xfId="19966" xr:uid="{00000000-0005-0000-0000-0000004E0000}"/>
    <cellStyle name="Header2 3 13 2 2" xfId="19967" xr:uid="{00000000-0005-0000-0000-0000014E0000}"/>
    <cellStyle name="Header2 3 13 2 3" xfId="19968" xr:uid="{00000000-0005-0000-0000-0000024E0000}"/>
    <cellStyle name="Header2 3 13 2 4" xfId="19969" xr:uid="{00000000-0005-0000-0000-0000034E0000}"/>
    <cellStyle name="Header2 3 13 2 5" xfId="19970" xr:uid="{00000000-0005-0000-0000-0000044E0000}"/>
    <cellStyle name="Header2 3 13 2 6" xfId="19971" xr:uid="{00000000-0005-0000-0000-0000054E0000}"/>
    <cellStyle name="Header2 3 13 3" xfId="19972" xr:uid="{00000000-0005-0000-0000-0000064E0000}"/>
    <cellStyle name="Header2 3 13 3 2" xfId="19973" xr:uid="{00000000-0005-0000-0000-0000074E0000}"/>
    <cellStyle name="Header2 3 13 3 3" xfId="19974" xr:uid="{00000000-0005-0000-0000-0000084E0000}"/>
    <cellStyle name="Header2 3 13 4" xfId="19975" xr:uid="{00000000-0005-0000-0000-0000094E0000}"/>
    <cellStyle name="Header2 3 13 4 2" xfId="19976" xr:uid="{00000000-0005-0000-0000-00000A4E0000}"/>
    <cellStyle name="Header2 3 13 4 3" xfId="19977" xr:uid="{00000000-0005-0000-0000-00000B4E0000}"/>
    <cellStyle name="Header2 3 13 5" xfId="19978" xr:uid="{00000000-0005-0000-0000-00000C4E0000}"/>
    <cellStyle name="Header2 3 13 5 2" xfId="19979" xr:uid="{00000000-0005-0000-0000-00000D4E0000}"/>
    <cellStyle name="Header2 3 13 5 3" xfId="19980" xr:uid="{00000000-0005-0000-0000-00000E4E0000}"/>
    <cellStyle name="Header2 3 13 6" xfId="19981" xr:uid="{00000000-0005-0000-0000-00000F4E0000}"/>
    <cellStyle name="Header2 3 13 6 2" xfId="19982" xr:uid="{00000000-0005-0000-0000-0000104E0000}"/>
    <cellStyle name="Header2 3 13 6 3" xfId="19983" xr:uid="{00000000-0005-0000-0000-0000114E0000}"/>
    <cellStyle name="Header2 3 13 7" xfId="19984" xr:uid="{00000000-0005-0000-0000-0000124E0000}"/>
    <cellStyle name="Header2 3 13 8" xfId="19985" xr:uid="{00000000-0005-0000-0000-0000134E0000}"/>
    <cellStyle name="Header2 3 14" xfId="19986" xr:uid="{00000000-0005-0000-0000-0000144E0000}"/>
    <cellStyle name="Header2 3 14 2" xfId="19987" xr:uid="{00000000-0005-0000-0000-0000154E0000}"/>
    <cellStyle name="Header2 3 14 2 2" xfId="19988" xr:uid="{00000000-0005-0000-0000-0000164E0000}"/>
    <cellStyle name="Header2 3 14 2 3" xfId="19989" xr:uid="{00000000-0005-0000-0000-0000174E0000}"/>
    <cellStyle name="Header2 3 14 2 4" xfId="19990" xr:uid="{00000000-0005-0000-0000-0000184E0000}"/>
    <cellStyle name="Header2 3 14 2 5" xfId="19991" xr:uid="{00000000-0005-0000-0000-0000194E0000}"/>
    <cellStyle name="Header2 3 14 2 6" xfId="19992" xr:uid="{00000000-0005-0000-0000-00001A4E0000}"/>
    <cellStyle name="Header2 3 14 3" xfId="19993" xr:uid="{00000000-0005-0000-0000-00001B4E0000}"/>
    <cellStyle name="Header2 3 14 3 2" xfId="19994" xr:uid="{00000000-0005-0000-0000-00001C4E0000}"/>
    <cellStyle name="Header2 3 14 3 3" xfId="19995" xr:uid="{00000000-0005-0000-0000-00001D4E0000}"/>
    <cellStyle name="Header2 3 14 4" xfId="19996" xr:uid="{00000000-0005-0000-0000-00001E4E0000}"/>
    <cellStyle name="Header2 3 14 4 2" xfId="19997" xr:uid="{00000000-0005-0000-0000-00001F4E0000}"/>
    <cellStyle name="Header2 3 14 4 3" xfId="19998" xr:uid="{00000000-0005-0000-0000-0000204E0000}"/>
    <cellStyle name="Header2 3 14 5" xfId="19999" xr:uid="{00000000-0005-0000-0000-0000214E0000}"/>
    <cellStyle name="Header2 3 14 5 2" xfId="20000" xr:uid="{00000000-0005-0000-0000-0000224E0000}"/>
    <cellStyle name="Header2 3 14 5 3" xfId="20001" xr:uid="{00000000-0005-0000-0000-0000234E0000}"/>
    <cellStyle name="Header2 3 14 6" xfId="20002" xr:uid="{00000000-0005-0000-0000-0000244E0000}"/>
    <cellStyle name="Header2 3 14 6 2" xfId="20003" xr:uid="{00000000-0005-0000-0000-0000254E0000}"/>
    <cellStyle name="Header2 3 14 6 3" xfId="20004" xr:uid="{00000000-0005-0000-0000-0000264E0000}"/>
    <cellStyle name="Header2 3 14 7" xfId="20005" xr:uid="{00000000-0005-0000-0000-0000274E0000}"/>
    <cellStyle name="Header2 3 14 8" xfId="20006" xr:uid="{00000000-0005-0000-0000-0000284E0000}"/>
    <cellStyle name="Header2 3 15" xfId="20007" xr:uid="{00000000-0005-0000-0000-0000294E0000}"/>
    <cellStyle name="Header2 3 15 2" xfId="20008" xr:uid="{00000000-0005-0000-0000-00002A4E0000}"/>
    <cellStyle name="Header2 3 15 2 2" xfId="20009" xr:uid="{00000000-0005-0000-0000-00002B4E0000}"/>
    <cellStyle name="Header2 3 15 2 3" xfId="20010" xr:uid="{00000000-0005-0000-0000-00002C4E0000}"/>
    <cellStyle name="Header2 3 15 2 4" xfId="20011" xr:uid="{00000000-0005-0000-0000-00002D4E0000}"/>
    <cellStyle name="Header2 3 15 2 5" xfId="20012" xr:uid="{00000000-0005-0000-0000-00002E4E0000}"/>
    <cellStyle name="Header2 3 15 2 6" xfId="20013" xr:uid="{00000000-0005-0000-0000-00002F4E0000}"/>
    <cellStyle name="Header2 3 15 3" xfId="20014" xr:uid="{00000000-0005-0000-0000-0000304E0000}"/>
    <cellStyle name="Header2 3 15 3 2" xfId="20015" xr:uid="{00000000-0005-0000-0000-0000314E0000}"/>
    <cellStyle name="Header2 3 15 3 3" xfId="20016" xr:uid="{00000000-0005-0000-0000-0000324E0000}"/>
    <cellStyle name="Header2 3 15 4" xfId="20017" xr:uid="{00000000-0005-0000-0000-0000334E0000}"/>
    <cellStyle name="Header2 3 15 4 2" xfId="20018" xr:uid="{00000000-0005-0000-0000-0000344E0000}"/>
    <cellStyle name="Header2 3 15 4 3" xfId="20019" xr:uid="{00000000-0005-0000-0000-0000354E0000}"/>
    <cellStyle name="Header2 3 15 5" xfId="20020" xr:uid="{00000000-0005-0000-0000-0000364E0000}"/>
    <cellStyle name="Header2 3 15 5 2" xfId="20021" xr:uid="{00000000-0005-0000-0000-0000374E0000}"/>
    <cellStyle name="Header2 3 15 5 3" xfId="20022" xr:uid="{00000000-0005-0000-0000-0000384E0000}"/>
    <cellStyle name="Header2 3 15 6" xfId="20023" xr:uid="{00000000-0005-0000-0000-0000394E0000}"/>
    <cellStyle name="Header2 3 15 6 2" xfId="20024" xr:uid="{00000000-0005-0000-0000-00003A4E0000}"/>
    <cellStyle name="Header2 3 15 6 3" xfId="20025" xr:uid="{00000000-0005-0000-0000-00003B4E0000}"/>
    <cellStyle name="Header2 3 15 7" xfId="20026" xr:uid="{00000000-0005-0000-0000-00003C4E0000}"/>
    <cellStyle name="Header2 3 15 8" xfId="20027" xr:uid="{00000000-0005-0000-0000-00003D4E0000}"/>
    <cellStyle name="Header2 3 16" xfId="20028" xr:uid="{00000000-0005-0000-0000-00003E4E0000}"/>
    <cellStyle name="Header2 3 16 2" xfId="20029" xr:uid="{00000000-0005-0000-0000-00003F4E0000}"/>
    <cellStyle name="Header2 3 16 2 2" xfId="20030" xr:uid="{00000000-0005-0000-0000-0000404E0000}"/>
    <cellStyle name="Header2 3 16 2 3" xfId="20031" xr:uid="{00000000-0005-0000-0000-0000414E0000}"/>
    <cellStyle name="Header2 3 16 2 4" xfId="20032" xr:uid="{00000000-0005-0000-0000-0000424E0000}"/>
    <cellStyle name="Header2 3 16 2 5" xfId="20033" xr:uid="{00000000-0005-0000-0000-0000434E0000}"/>
    <cellStyle name="Header2 3 16 2 6" xfId="20034" xr:uid="{00000000-0005-0000-0000-0000444E0000}"/>
    <cellStyle name="Header2 3 16 3" xfId="20035" xr:uid="{00000000-0005-0000-0000-0000454E0000}"/>
    <cellStyle name="Header2 3 16 3 2" xfId="20036" xr:uid="{00000000-0005-0000-0000-0000464E0000}"/>
    <cellStyle name="Header2 3 16 3 3" xfId="20037" xr:uid="{00000000-0005-0000-0000-0000474E0000}"/>
    <cellStyle name="Header2 3 16 4" xfId="20038" xr:uid="{00000000-0005-0000-0000-0000484E0000}"/>
    <cellStyle name="Header2 3 16 4 2" xfId="20039" xr:uid="{00000000-0005-0000-0000-0000494E0000}"/>
    <cellStyle name="Header2 3 16 4 3" xfId="20040" xr:uid="{00000000-0005-0000-0000-00004A4E0000}"/>
    <cellStyle name="Header2 3 16 5" xfId="20041" xr:uid="{00000000-0005-0000-0000-00004B4E0000}"/>
    <cellStyle name="Header2 3 16 5 2" xfId="20042" xr:uid="{00000000-0005-0000-0000-00004C4E0000}"/>
    <cellStyle name="Header2 3 16 5 3" xfId="20043" xr:uid="{00000000-0005-0000-0000-00004D4E0000}"/>
    <cellStyle name="Header2 3 16 6" xfId="20044" xr:uid="{00000000-0005-0000-0000-00004E4E0000}"/>
    <cellStyle name="Header2 3 16 6 2" xfId="20045" xr:uid="{00000000-0005-0000-0000-00004F4E0000}"/>
    <cellStyle name="Header2 3 16 6 3" xfId="20046" xr:uid="{00000000-0005-0000-0000-0000504E0000}"/>
    <cellStyle name="Header2 3 16 7" xfId="20047" xr:uid="{00000000-0005-0000-0000-0000514E0000}"/>
    <cellStyle name="Header2 3 16 8" xfId="20048" xr:uid="{00000000-0005-0000-0000-0000524E0000}"/>
    <cellStyle name="Header2 3 17" xfId="20049" xr:uid="{00000000-0005-0000-0000-0000534E0000}"/>
    <cellStyle name="Header2 3 17 2" xfId="20050" xr:uid="{00000000-0005-0000-0000-0000544E0000}"/>
    <cellStyle name="Header2 3 17 2 2" xfId="20051" xr:uid="{00000000-0005-0000-0000-0000554E0000}"/>
    <cellStyle name="Header2 3 17 2 3" xfId="20052" xr:uid="{00000000-0005-0000-0000-0000564E0000}"/>
    <cellStyle name="Header2 3 17 2 4" xfId="20053" xr:uid="{00000000-0005-0000-0000-0000574E0000}"/>
    <cellStyle name="Header2 3 17 2 5" xfId="20054" xr:uid="{00000000-0005-0000-0000-0000584E0000}"/>
    <cellStyle name="Header2 3 17 2 6" xfId="20055" xr:uid="{00000000-0005-0000-0000-0000594E0000}"/>
    <cellStyle name="Header2 3 17 3" xfId="20056" xr:uid="{00000000-0005-0000-0000-00005A4E0000}"/>
    <cellStyle name="Header2 3 17 3 2" xfId="20057" xr:uid="{00000000-0005-0000-0000-00005B4E0000}"/>
    <cellStyle name="Header2 3 17 3 3" xfId="20058" xr:uid="{00000000-0005-0000-0000-00005C4E0000}"/>
    <cellStyle name="Header2 3 17 4" xfId="20059" xr:uid="{00000000-0005-0000-0000-00005D4E0000}"/>
    <cellStyle name="Header2 3 17 4 2" xfId="20060" xr:uid="{00000000-0005-0000-0000-00005E4E0000}"/>
    <cellStyle name="Header2 3 17 4 3" xfId="20061" xr:uid="{00000000-0005-0000-0000-00005F4E0000}"/>
    <cellStyle name="Header2 3 17 5" xfId="20062" xr:uid="{00000000-0005-0000-0000-0000604E0000}"/>
    <cellStyle name="Header2 3 17 5 2" xfId="20063" xr:uid="{00000000-0005-0000-0000-0000614E0000}"/>
    <cellStyle name="Header2 3 17 5 3" xfId="20064" xr:uid="{00000000-0005-0000-0000-0000624E0000}"/>
    <cellStyle name="Header2 3 17 6" xfId="20065" xr:uid="{00000000-0005-0000-0000-0000634E0000}"/>
    <cellStyle name="Header2 3 17 6 2" xfId="20066" xr:uid="{00000000-0005-0000-0000-0000644E0000}"/>
    <cellStyle name="Header2 3 17 6 3" xfId="20067" xr:uid="{00000000-0005-0000-0000-0000654E0000}"/>
    <cellStyle name="Header2 3 17 7" xfId="20068" xr:uid="{00000000-0005-0000-0000-0000664E0000}"/>
    <cellStyle name="Header2 3 17 8" xfId="20069" xr:uid="{00000000-0005-0000-0000-0000674E0000}"/>
    <cellStyle name="Header2 3 18" xfId="20070" xr:uid="{00000000-0005-0000-0000-0000684E0000}"/>
    <cellStyle name="Header2 3 18 2" xfId="20071" xr:uid="{00000000-0005-0000-0000-0000694E0000}"/>
    <cellStyle name="Header2 3 18 2 2" xfId="20072" xr:uid="{00000000-0005-0000-0000-00006A4E0000}"/>
    <cellStyle name="Header2 3 18 2 3" xfId="20073" xr:uid="{00000000-0005-0000-0000-00006B4E0000}"/>
    <cellStyle name="Header2 3 18 2 4" xfId="20074" xr:uid="{00000000-0005-0000-0000-00006C4E0000}"/>
    <cellStyle name="Header2 3 18 2 5" xfId="20075" xr:uid="{00000000-0005-0000-0000-00006D4E0000}"/>
    <cellStyle name="Header2 3 18 2 6" xfId="20076" xr:uid="{00000000-0005-0000-0000-00006E4E0000}"/>
    <cellStyle name="Header2 3 18 3" xfId="20077" xr:uid="{00000000-0005-0000-0000-00006F4E0000}"/>
    <cellStyle name="Header2 3 18 3 2" xfId="20078" xr:uid="{00000000-0005-0000-0000-0000704E0000}"/>
    <cellStyle name="Header2 3 18 3 3" xfId="20079" xr:uid="{00000000-0005-0000-0000-0000714E0000}"/>
    <cellStyle name="Header2 3 18 4" xfId="20080" xr:uid="{00000000-0005-0000-0000-0000724E0000}"/>
    <cellStyle name="Header2 3 18 4 2" xfId="20081" xr:uid="{00000000-0005-0000-0000-0000734E0000}"/>
    <cellStyle name="Header2 3 18 4 3" xfId="20082" xr:uid="{00000000-0005-0000-0000-0000744E0000}"/>
    <cellStyle name="Header2 3 18 5" xfId="20083" xr:uid="{00000000-0005-0000-0000-0000754E0000}"/>
    <cellStyle name="Header2 3 18 5 2" xfId="20084" xr:uid="{00000000-0005-0000-0000-0000764E0000}"/>
    <cellStyle name="Header2 3 18 5 3" xfId="20085" xr:uid="{00000000-0005-0000-0000-0000774E0000}"/>
    <cellStyle name="Header2 3 18 6" xfId="20086" xr:uid="{00000000-0005-0000-0000-0000784E0000}"/>
    <cellStyle name="Header2 3 18 6 2" xfId="20087" xr:uid="{00000000-0005-0000-0000-0000794E0000}"/>
    <cellStyle name="Header2 3 18 6 3" xfId="20088" xr:uid="{00000000-0005-0000-0000-00007A4E0000}"/>
    <cellStyle name="Header2 3 18 7" xfId="20089" xr:uid="{00000000-0005-0000-0000-00007B4E0000}"/>
    <cellStyle name="Header2 3 18 8" xfId="20090" xr:uid="{00000000-0005-0000-0000-00007C4E0000}"/>
    <cellStyle name="Header2 3 19" xfId="20091" xr:uid="{00000000-0005-0000-0000-00007D4E0000}"/>
    <cellStyle name="Header2 3 19 2" xfId="20092" xr:uid="{00000000-0005-0000-0000-00007E4E0000}"/>
    <cellStyle name="Header2 3 19 2 2" xfId="20093" xr:uid="{00000000-0005-0000-0000-00007F4E0000}"/>
    <cellStyle name="Header2 3 19 2 3" xfId="20094" xr:uid="{00000000-0005-0000-0000-0000804E0000}"/>
    <cellStyle name="Header2 3 19 2 4" xfId="20095" xr:uid="{00000000-0005-0000-0000-0000814E0000}"/>
    <cellStyle name="Header2 3 19 2 5" xfId="20096" xr:uid="{00000000-0005-0000-0000-0000824E0000}"/>
    <cellStyle name="Header2 3 19 2 6" xfId="20097" xr:uid="{00000000-0005-0000-0000-0000834E0000}"/>
    <cellStyle name="Header2 3 19 3" xfId="20098" xr:uid="{00000000-0005-0000-0000-0000844E0000}"/>
    <cellStyle name="Header2 3 19 3 2" xfId="20099" xr:uid="{00000000-0005-0000-0000-0000854E0000}"/>
    <cellStyle name="Header2 3 19 3 3" xfId="20100" xr:uid="{00000000-0005-0000-0000-0000864E0000}"/>
    <cellStyle name="Header2 3 19 4" xfId="20101" xr:uid="{00000000-0005-0000-0000-0000874E0000}"/>
    <cellStyle name="Header2 3 19 4 2" xfId="20102" xr:uid="{00000000-0005-0000-0000-0000884E0000}"/>
    <cellStyle name="Header2 3 19 4 3" xfId="20103" xr:uid="{00000000-0005-0000-0000-0000894E0000}"/>
    <cellStyle name="Header2 3 19 5" xfId="20104" xr:uid="{00000000-0005-0000-0000-00008A4E0000}"/>
    <cellStyle name="Header2 3 19 5 2" xfId="20105" xr:uid="{00000000-0005-0000-0000-00008B4E0000}"/>
    <cellStyle name="Header2 3 19 5 3" xfId="20106" xr:uid="{00000000-0005-0000-0000-00008C4E0000}"/>
    <cellStyle name="Header2 3 19 6" xfId="20107" xr:uid="{00000000-0005-0000-0000-00008D4E0000}"/>
    <cellStyle name="Header2 3 19 6 2" xfId="20108" xr:uid="{00000000-0005-0000-0000-00008E4E0000}"/>
    <cellStyle name="Header2 3 19 6 3" xfId="20109" xr:uid="{00000000-0005-0000-0000-00008F4E0000}"/>
    <cellStyle name="Header2 3 19 7" xfId="20110" xr:uid="{00000000-0005-0000-0000-0000904E0000}"/>
    <cellStyle name="Header2 3 19 8" xfId="20111" xr:uid="{00000000-0005-0000-0000-0000914E0000}"/>
    <cellStyle name="Header2 3 2" xfId="20112" xr:uid="{00000000-0005-0000-0000-0000924E0000}"/>
    <cellStyle name="Header2 3 2 10" xfId="20113" xr:uid="{00000000-0005-0000-0000-0000934E0000}"/>
    <cellStyle name="Header2 3 2 10 2" xfId="20114" xr:uid="{00000000-0005-0000-0000-0000944E0000}"/>
    <cellStyle name="Header2 3 2 10 2 2" xfId="20115" xr:uid="{00000000-0005-0000-0000-0000954E0000}"/>
    <cellStyle name="Header2 3 2 10 2 3" xfId="20116" xr:uid="{00000000-0005-0000-0000-0000964E0000}"/>
    <cellStyle name="Header2 3 2 10 2 4" xfId="20117" xr:uid="{00000000-0005-0000-0000-0000974E0000}"/>
    <cellStyle name="Header2 3 2 10 2 5" xfId="20118" xr:uid="{00000000-0005-0000-0000-0000984E0000}"/>
    <cellStyle name="Header2 3 2 10 2 6" xfId="20119" xr:uid="{00000000-0005-0000-0000-0000994E0000}"/>
    <cellStyle name="Header2 3 2 10 3" xfId="20120" xr:uid="{00000000-0005-0000-0000-00009A4E0000}"/>
    <cellStyle name="Header2 3 2 10 3 2" xfId="20121" xr:uid="{00000000-0005-0000-0000-00009B4E0000}"/>
    <cellStyle name="Header2 3 2 10 3 3" xfId="20122" xr:uid="{00000000-0005-0000-0000-00009C4E0000}"/>
    <cellStyle name="Header2 3 2 10 4" xfId="20123" xr:uid="{00000000-0005-0000-0000-00009D4E0000}"/>
    <cellStyle name="Header2 3 2 10 4 2" xfId="20124" xr:uid="{00000000-0005-0000-0000-00009E4E0000}"/>
    <cellStyle name="Header2 3 2 10 4 3" xfId="20125" xr:uid="{00000000-0005-0000-0000-00009F4E0000}"/>
    <cellStyle name="Header2 3 2 10 5" xfId="20126" xr:uid="{00000000-0005-0000-0000-0000A04E0000}"/>
    <cellStyle name="Header2 3 2 10 5 2" xfId="20127" xr:uid="{00000000-0005-0000-0000-0000A14E0000}"/>
    <cellStyle name="Header2 3 2 10 5 3" xfId="20128" xr:uid="{00000000-0005-0000-0000-0000A24E0000}"/>
    <cellStyle name="Header2 3 2 10 6" xfId="20129" xr:uid="{00000000-0005-0000-0000-0000A34E0000}"/>
    <cellStyle name="Header2 3 2 10 6 2" xfId="20130" xr:uid="{00000000-0005-0000-0000-0000A44E0000}"/>
    <cellStyle name="Header2 3 2 10 6 3" xfId="20131" xr:uid="{00000000-0005-0000-0000-0000A54E0000}"/>
    <cellStyle name="Header2 3 2 10 7" xfId="20132" xr:uid="{00000000-0005-0000-0000-0000A64E0000}"/>
    <cellStyle name="Header2 3 2 10 8" xfId="20133" xr:uid="{00000000-0005-0000-0000-0000A74E0000}"/>
    <cellStyle name="Header2 3 2 11" xfId="20134" xr:uid="{00000000-0005-0000-0000-0000A84E0000}"/>
    <cellStyle name="Header2 3 2 11 2" xfId="20135" xr:uid="{00000000-0005-0000-0000-0000A94E0000}"/>
    <cellStyle name="Header2 3 2 11 2 2" xfId="20136" xr:uid="{00000000-0005-0000-0000-0000AA4E0000}"/>
    <cellStyle name="Header2 3 2 11 2 3" xfId="20137" xr:uid="{00000000-0005-0000-0000-0000AB4E0000}"/>
    <cellStyle name="Header2 3 2 11 2 4" xfId="20138" xr:uid="{00000000-0005-0000-0000-0000AC4E0000}"/>
    <cellStyle name="Header2 3 2 11 2 5" xfId="20139" xr:uid="{00000000-0005-0000-0000-0000AD4E0000}"/>
    <cellStyle name="Header2 3 2 11 2 6" xfId="20140" xr:uid="{00000000-0005-0000-0000-0000AE4E0000}"/>
    <cellStyle name="Header2 3 2 11 3" xfId="20141" xr:uid="{00000000-0005-0000-0000-0000AF4E0000}"/>
    <cellStyle name="Header2 3 2 11 3 2" xfId="20142" xr:uid="{00000000-0005-0000-0000-0000B04E0000}"/>
    <cellStyle name="Header2 3 2 11 3 3" xfId="20143" xr:uid="{00000000-0005-0000-0000-0000B14E0000}"/>
    <cellStyle name="Header2 3 2 11 4" xfId="20144" xr:uid="{00000000-0005-0000-0000-0000B24E0000}"/>
    <cellStyle name="Header2 3 2 11 4 2" xfId="20145" xr:uid="{00000000-0005-0000-0000-0000B34E0000}"/>
    <cellStyle name="Header2 3 2 11 4 3" xfId="20146" xr:uid="{00000000-0005-0000-0000-0000B44E0000}"/>
    <cellStyle name="Header2 3 2 11 5" xfId="20147" xr:uid="{00000000-0005-0000-0000-0000B54E0000}"/>
    <cellStyle name="Header2 3 2 11 5 2" xfId="20148" xr:uid="{00000000-0005-0000-0000-0000B64E0000}"/>
    <cellStyle name="Header2 3 2 11 5 3" xfId="20149" xr:uid="{00000000-0005-0000-0000-0000B74E0000}"/>
    <cellStyle name="Header2 3 2 11 6" xfId="20150" xr:uid="{00000000-0005-0000-0000-0000B84E0000}"/>
    <cellStyle name="Header2 3 2 11 6 2" xfId="20151" xr:uid="{00000000-0005-0000-0000-0000B94E0000}"/>
    <cellStyle name="Header2 3 2 11 6 3" xfId="20152" xr:uid="{00000000-0005-0000-0000-0000BA4E0000}"/>
    <cellStyle name="Header2 3 2 11 7" xfId="20153" xr:uid="{00000000-0005-0000-0000-0000BB4E0000}"/>
    <cellStyle name="Header2 3 2 11 8" xfId="20154" xr:uid="{00000000-0005-0000-0000-0000BC4E0000}"/>
    <cellStyle name="Header2 3 2 12" xfId="20155" xr:uid="{00000000-0005-0000-0000-0000BD4E0000}"/>
    <cellStyle name="Header2 3 2 12 2" xfId="20156" xr:uid="{00000000-0005-0000-0000-0000BE4E0000}"/>
    <cellStyle name="Header2 3 2 12 2 2" xfId="20157" xr:uid="{00000000-0005-0000-0000-0000BF4E0000}"/>
    <cellStyle name="Header2 3 2 12 2 3" xfId="20158" xr:uid="{00000000-0005-0000-0000-0000C04E0000}"/>
    <cellStyle name="Header2 3 2 12 2 4" xfId="20159" xr:uid="{00000000-0005-0000-0000-0000C14E0000}"/>
    <cellStyle name="Header2 3 2 12 2 5" xfId="20160" xr:uid="{00000000-0005-0000-0000-0000C24E0000}"/>
    <cellStyle name="Header2 3 2 12 2 6" xfId="20161" xr:uid="{00000000-0005-0000-0000-0000C34E0000}"/>
    <cellStyle name="Header2 3 2 12 3" xfId="20162" xr:uid="{00000000-0005-0000-0000-0000C44E0000}"/>
    <cellStyle name="Header2 3 2 12 3 2" xfId="20163" xr:uid="{00000000-0005-0000-0000-0000C54E0000}"/>
    <cellStyle name="Header2 3 2 12 3 3" xfId="20164" xr:uid="{00000000-0005-0000-0000-0000C64E0000}"/>
    <cellStyle name="Header2 3 2 12 4" xfId="20165" xr:uid="{00000000-0005-0000-0000-0000C74E0000}"/>
    <cellStyle name="Header2 3 2 12 4 2" xfId="20166" xr:uid="{00000000-0005-0000-0000-0000C84E0000}"/>
    <cellStyle name="Header2 3 2 12 4 3" xfId="20167" xr:uid="{00000000-0005-0000-0000-0000C94E0000}"/>
    <cellStyle name="Header2 3 2 12 5" xfId="20168" xr:uid="{00000000-0005-0000-0000-0000CA4E0000}"/>
    <cellStyle name="Header2 3 2 12 5 2" xfId="20169" xr:uid="{00000000-0005-0000-0000-0000CB4E0000}"/>
    <cellStyle name="Header2 3 2 12 5 3" xfId="20170" xr:uid="{00000000-0005-0000-0000-0000CC4E0000}"/>
    <cellStyle name="Header2 3 2 12 6" xfId="20171" xr:uid="{00000000-0005-0000-0000-0000CD4E0000}"/>
    <cellStyle name="Header2 3 2 12 6 2" xfId="20172" xr:uid="{00000000-0005-0000-0000-0000CE4E0000}"/>
    <cellStyle name="Header2 3 2 12 6 3" xfId="20173" xr:uid="{00000000-0005-0000-0000-0000CF4E0000}"/>
    <cellStyle name="Header2 3 2 12 7" xfId="20174" xr:uid="{00000000-0005-0000-0000-0000D04E0000}"/>
    <cellStyle name="Header2 3 2 12 8" xfId="20175" xr:uid="{00000000-0005-0000-0000-0000D14E0000}"/>
    <cellStyle name="Header2 3 2 13" xfId="20176" xr:uid="{00000000-0005-0000-0000-0000D24E0000}"/>
    <cellStyle name="Header2 3 2 13 2" xfId="20177" xr:uid="{00000000-0005-0000-0000-0000D34E0000}"/>
    <cellStyle name="Header2 3 2 13 2 2" xfId="20178" xr:uid="{00000000-0005-0000-0000-0000D44E0000}"/>
    <cellStyle name="Header2 3 2 13 2 3" xfId="20179" xr:uid="{00000000-0005-0000-0000-0000D54E0000}"/>
    <cellStyle name="Header2 3 2 13 2 4" xfId="20180" xr:uid="{00000000-0005-0000-0000-0000D64E0000}"/>
    <cellStyle name="Header2 3 2 13 2 5" xfId="20181" xr:uid="{00000000-0005-0000-0000-0000D74E0000}"/>
    <cellStyle name="Header2 3 2 13 2 6" xfId="20182" xr:uid="{00000000-0005-0000-0000-0000D84E0000}"/>
    <cellStyle name="Header2 3 2 13 3" xfId="20183" xr:uid="{00000000-0005-0000-0000-0000D94E0000}"/>
    <cellStyle name="Header2 3 2 13 3 2" xfId="20184" xr:uid="{00000000-0005-0000-0000-0000DA4E0000}"/>
    <cellStyle name="Header2 3 2 13 3 3" xfId="20185" xr:uid="{00000000-0005-0000-0000-0000DB4E0000}"/>
    <cellStyle name="Header2 3 2 13 4" xfId="20186" xr:uid="{00000000-0005-0000-0000-0000DC4E0000}"/>
    <cellStyle name="Header2 3 2 13 4 2" xfId="20187" xr:uid="{00000000-0005-0000-0000-0000DD4E0000}"/>
    <cellStyle name="Header2 3 2 13 4 3" xfId="20188" xr:uid="{00000000-0005-0000-0000-0000DE4E0000}"/>
    <cellStyle name="Header2 3 2 13 5" xfId="20189" xr:uid="{00000000-0005-0000-0000-0000DF4E0000}"/>
    <cellStyle name="Header2 3 2 13 5 2" xfId="20190" xr:uid="{00000000-0005-0000-0000-0000E04E0000}"/>
    <cellStyle name="Header2 3 2 13 5 3" xfId="20191" xr:uid="{00000000-0005-0000-0000-0000E14E0000}"/>
    <cellStyle name="Header2 3 2 13 6" xfId="20192" xr:uid="{00000000-0005-0000-0000-0000E24E0000}"/>
    <cellStyle name="Header2 3 2 13 6 2" xfId="20193" xr:uid="{00000000-0005-0000-0000-0000E34E0000}"/>
    <cellStyle name="Header2 3 2 13 6 3" xfId="20194" xr:uid="{00000000-0005-0000-0000-0000E44E0000}"/>
    <cellStyle name="Header2 3 2 13 7" xfId="20195" xr:uid="{00000000-0005-0000-0000-0000E54E0000}"/>
    <cellStyle name="Header2 3 2 13 8" xfId="20196" xr:uid="{00000000-0005-0000-0000-0000E64E0000}"/>
    <cellStyle name="Header2 3 2 14" xfId="20197" xr:uid="{00000000-0005-0000-0000-0000E74E0000}"/>
    <cellStyle name="Header2 3 2 14 2" xfId="20198" xr:uid="{00000000-0005-0000-0000-0000E84E0000}"/>
    <cellStyle name="Header2 3 2 14 2 2" xfId="20199" xr:uid="{00000000-0005-0000-0000-0000E94E0000}"/>
    <cellStyle name="Header2 3 2 14 2 3" xfId="20200" xr:uid="{00000000-0005-0000-0000-0000EA4E0000}"/>
    <cellStyle name="Header2 3 2 14 2 4" xfId="20201" xr:uid="{00000000-0005-0000-0000-0000EB4E0000}"/>
    <cellStyle name="Header2 3 2 14 2 5" xfId="20202" xr:uid="{00000000-0005-0000-0000-0000EC4E0000}"/>
    <cellStyle name="Header2 3 2 14 2 6" xfId="20203" xr:uid="{00000000-0005-0000-0000-0000ED4E0000}"/>
    <cellStyle name="Header2 3 2 14 3" xfId="20204" xr:uid="{00000000-0005-0000-0000-0000EE4E0000}"/>
    <cellStyle name="Header2 3 2 14 3 2" xfId="20205" xr:uid="{00000000-0005-0000-0000-0000EF4E0000}"/>
    <cellStyle name="Header2 3 2 14 3 3" xfId="20206" xr:uid="{00000000-0005-0000-0000-0000F04E0000}"/>
    <cellStyle name="Header2 3 2 14 4" xfId="20207" xr:uid="{00000000-0005-0000-0000-0000F14E0000}"/>
    <cellStyle name="Header2 3 2 14 4 2" xfId="20208" xr:uid="{00000000-0005-0000-0000-0000F24E0000}"/>
    <cellStyle name="Header2 3 2 14 4 3" xfId="20209" xr:uid="{00000000-0005-0000-0000-0000F34E0000}"/>
    <cellStyle name="Header2 3 2 14 5" xfId="20210" xr:uid="{00000000-0005-0000-0000-0000F44E0000}"/>
    <cellStyle name="Header2 3 2 14 5 2" xfId="20211" xr:uid="{00000000-0005-0000-0000-0000F54E0000}"/>
    <cellStyle name="Header2 3 2 14 5 3" xfId="20212" xr:uid="{00000000-0005-0000-0000-0000F64E0000}"/>
    <cellStyle name="Header2 3 2 14 6" xfId="20213" xr:uid="{00000000-0005-0000-0000-0000F74E0000}"/>
    <cellStyle name="Header2 3 2 14 6 2" xfId="20214" xr:uid="{00000000-0005-0000-0000-0000F84E0000}"/>
    <cellStyle name="Header2 3 2 14 6 3" xfId="20215" xr:uid="{00000000-0005-0000-0000-0000F94E0000}"/>
    <cellStyle name="Header2 3 2 14 7" xfId="20216" xr:uid="{00000000-0005-0000-0000-0000FA4E0000}"/>
    <cellStyle name="Header2 3 2 14 8" xfId="20217" xr:uid="{00000000-0005-0000-0000-0000FB4E0000}"/>
    <cellStyle name="Header2 3 2 15" xfId="20218" xr:uid="{00000000-0005-0000-0000-0000FC4E0000}"/>
    <cellStyle name="Header2 3 2 15 2" xfId="20219" xr:uid="{00000000-0005-0000-0000-0000FD4E0000}"/>
    <cellStyle name="Header2 3 2 15 2 2" xfId="20220" xr:uid="{00000000-0005-0000-0000-0000FE4E0000}"/>
    <cellStyle name="Header2 3 2 15 2 3" xfId="20221" xr:uid="{00000000-0005-0000-0000-0000FF4E0000}"/>
    <cellStyle name="Header2 3 2 15 2 4" xfId="20222" xr:uid="{00000000-0005-0000-0000-0000004F0000}"/>
    <cellStyle name="Header2 3 2 15 2 5" xfId="20223" xr:uid="{00000000-0005-0000-0000-0000014F0000}"/>
    <cellStyle name="Header2 3 2 15 2 6" xfId="20224" xr:uid="{00000000-0005-0000-0000-0000024F0000}"/>
    <cellStyle name="Header2 3 2 15 3" xfId="20225" xr:uid="{00000000-0005-0000-0000-0000034F0000}"/>
    <cellStyle name="Header2 3 2 15 3 2" xfId="20226" xr:uid="{00000000-0005-0000-0000-0000044F0000}"/>
    <cellStyle name="Header2 3 2 15 3 3" xfId="20227" xr:uid="{00000000-0005-0000-0000-0000054F0000}"/>
    <cellStyle name="Header2 3 2 15 4" xfId="20228" xr:uid="{00000000-0005-0000-0000-0000064F0000}"/>
    <cellStyle name="Header2 3 2 15 4 2" xfId="20229" xr:uid="{00000000-0005-0000-0000-0000074F0000}"/>
    <cellStyle name="Header2 3 2 15 4 3" xfId="20230" xr:uid="{00000000-0005-0000-0000-0000084F0000}"/>
    <cellStyle name="Header2 3 2 15 5" xfId="20231" xr:uid="{00000000-0005-0000-0000-0000094F0000}"/>
    <cellStyle name="Header2 3 2 15 5 2" xfId="20232" xr:uid="{00000000-0005-0000-0000-00000A4F0000}"/>
    <cellStyle name="Header2 3 2 15 5 3" xfId="20233" xr:uid="{00000000-0005-0000-0000-00000B4F0000}"/>
    <cellStyle name="Header2 3 2 15 6" xfId="20234" xr:uid="{00000000-0005-0000-0000-00000C4F0000}"/>
    <cellStyle name="Header2 3 2 15 6 2" xfId="20235" xr:uid="{00000000-0005-0000-0000-00000D4F0000}"/>
    <cellStyle name="Header2 3 2 15 6 3" xfId="20236" xr:uid="{00000000-0005-0000-0000-00000E4F0000}"/>
    <cellStyle name="Header2 3 2 15 7" xfId="20237" xr:uid="{00000000-0005-0000-0000-00000F4F0000}"/>
    <cellStyle name="Header2 3 2 15 8" xfId="20238" xr:uid="{00000000-0005-0000-0000-0000104F0000}"/>
    <cellStyle name="Header2 3 2 16" xfId="20239" xr:uid="{00000000-0005-0000-0000-0000114F0000}"/>
    <cellStyle name="Header2 3 2 16 2" xfId="20240" xr:uid="{00000000-0005-0000-0000-0000124F0000}"/>
    <cellStyle name="Header2 3 2 16 2 2" xfId="20241" xr:uid="{00000000-0005-0000-0000-0000134F0000}"/>
    <cellStyle name="Header2 3 2 16 2 3" xfId="20242" xr:uid="{00000000-0005-0000-0000-0000144F0000}"/>
    <cellStyle name="Header2 3 2 16 2 4" xfId="20243" xr:uid="{00000000-0005-0000-0000-0000154F0000}"/>
    <cellStyle name="Header2 3 2 16 2 5" xfId="20244" xr:uid="{00000000-0005-0000-0000-0000164F0000}"/>
    <cellStyle name="Header2 3 2 16 2 6" xfId="20245" xr:uid="{00000000-0005-0000-0000-0000174F0000}"/>
    <cellStyle name="Header2 3 2 16 3" xfId="20246" xr:uid="{00000000-0005-0000-0000-0000184F0000}"/>
    <cellStyle name="Header2 3 2 16 3 2" xfId="20247" xr:uid="{00000000-0005-0000-0000-0000194F0000}"/>
    <cellStyle name="Header2 3 2 16 3 3" xfId="20248" xr:uid="{00000000-0005-0000-0000-00001A4F0000}"/>
    <cellStyle name="Header2 3 2 16 4" xfId="20249" xr:uid="{00000000-0005-0000-0000-00001B4F0000}"/>
    <cellStyle name="Header2 3 2 16 4 2" xfId="20250" xr:uid="{00000000-0005-0000-0000-00001C4F0000}"/>
    <cellStyle name="Header2 3 2 16 4 3" xfId="20251" xr:uid="{00000000-0005-0000-0000-00001D4F0000}"/>
    <cellStyle name="Header2 3 2 16 5" xfId="20252" xr:uid="{00000000-0005-0000-0000-00001E4F0000}"/>
    <cellStyle name="Header2 3 2 16 5 2" xfId="20253" xr:uid="{00000000-0005-0000-0000-00001F4F0000}"/>
    <cellStyle name="Header2 3 2 16 5 3" xfId="20254" xr:uid="{00000000-0005-0000-0000-0000204F0000}"/>
    <cellStyle name="Header2 3 2 16 6" xfId="20255" xr:uid="{00000000-0005-0000-0000-0000214F0000}"/>
    <cellStyle name="Header2 3 2 16 6 2" xfId="20256" xr:uid="{00000000-0005-0000-0000-0000224F0000}"/>
    <cellStyle name="Header2 3 2 16 6 3" xfId="20257" xr:uid="{00000000-0005-0000-0000-0000234F0000}"/>
    <cellStyle name="Header2 3 2 16 7" xfId="20258" xr:uid="{00000000-0005-0000-0000-0000244F0000}"/>
    <cellStyle name="Header2 3 2 16 8" xfId="20259" xr:uid="{00000000-0005-0000-0000-0000254F0000}"/>
    <cellStyle name="Header2 3 2 17" xfId="20260" xr:uid="{00000000-0005-0000-0000-0000264F0000}"/>
    <cellStyle name="Header2 3 2 17 2" xfId="20261" xr:uid="{00000000-0005-0000-0000-0000274F0000}"/>
    <cellStyle name="Header2 3 2 17 2 2" xfId="20262" xr:uid="{00000000-0005-0000-0000-0000284F0000}"/>
    <cellStyle name="Header2 3 2 17 2 3" xfId="20263" xr:uid="{00000000-0005-0000-0000-0000294F0000}"/>
    <cellStyle name="Header2 3 2 17 2 4" xfId="20264" xr:uid="{00000000-0005-0000-0000-00002A4F0000}"/>
    <cellStyle name="Header2 3 2 17 2 5" xfId="20265" xr:uid="{00000000-0005-0000-0000-00002B4F0000}"/>
    <cellStyle name="Header2 3 2 17 2 6" xfId="20266" xr:uid="{00000000-0005-0000-0000-00002C4F0000}"/>
    <cellStyle name="Header2 3 2 17 3" xfId="20267" xr:uid="{00000000-0005-0000-0000-00002D4F0000}"/>
    <cellStyle name="Header2 3 2 17 3 2" xfId="20268" xr:uid="{00000000-0005-0000-0000-00002E4F0000}"/>
    <cellStyle name="Header2 3 2 17 3 3" xfId="20269" xr:uid="{00000000-0005-0000-0000-00002F4F0000}"/>
    <cellStyle name="Header2 3 2 17 4" xfId="20270" xr:uid="{00000000-0005-0000-0000-0000304F0000}"/>
    <cellStyle name="Header2 3 2 17 4 2" xfId="20271" xr:uid="{00000000-0005-0000-0000-0000314F0000}"/>
    <cellStyle name="Header2 3 2 17 4 3" xfId="20272" xr:uid="{00000000-0005-0000-0000-0000324F0000}"/>
    <cellStyle name="Header2 3 2 17 5" xfId="20273" xr:uid="{00000000-0005-0000-0000-0000334F0000}"/>
    <cellStyle name="Header2 3 2 17 5 2" xfId="20274" xr:uid="{00000000-0005-0000-0000-0000344F0000}"/>
    <cellStyle name="Header2 3 2 17 5 3" xfId="20275" xr:uid="{00000000-0005-0000-0000-0000354F0000}"/>
    <cellStyle name="Header2 3 2 17 6" xfId="20276" xr:uid="{00000000-0005-0000-0000-0000364F0000}"/>
    <cellStyle name="Header2 3 2 17 6 2" xfId="20277" xr:uid="{00000000-0005-0000-0000-0000374F0000}"/>
    <cellStyle name="Header2 3 2 17 6 3" xfId="20278" xr:uid="{00000000-0005-0000-0000-0000384F0000}"/>
    <cellStyle name="Header2 3 2 17 7" xfId="20279" xr:uid="{00000000-0005-0000-0000-0000394F0000}"/>
    <cellStyle name="Header2 3 2 17 8" xfId="20280" xr:uid="{00000000-0005-0000-0000-00003A4F0000}"/>
    <cellStyle name="Header2 3 2 18" xfId="20281" xr:uid="{00000000-0005-0000-0000-00003B4F0000}"/>
    <cellStyle name="Header2 3 2 18 2" xfId="20282" xr:uid="{00000000-0005-0000-0000-00003C4F0000}"/>
    <cellStyle name="Header2 3 2 18 2 2" xfId="20283" xr:uid="{00000000-0005-0000-0000-00003D4F0000}"/>
    <cellStyle name="Header2 3 2 18 2 3" xfId="20284" xr:uid="{00000000-0005-0000-0000-00003E4F0000}"/>
    <cellStyle name="Header2 3 2 18 2 4" xfId="20285" xr:uid="{00000000-0005-0000-0000-00003F4F0000}"/>
    <cellStyle name="Header2 3 2 18 2 5" xfId="20286" xr:uid="{00000000-0005-0000-0000-0000404F0000}"/>
    <cellStyle name="Header2 3 2 18 2 6" xfId="20287" xr:uid="{00000000-0005-0000-0000-0000414F0000}"/>
    <cellStyle name="Header2 3 2 18 3" xfId="20288" xr:uid="{00000000-0005-0000-0000-0000424F0000}"/>
    <cellStyle name="Header2 3 2 18 3 2" xfId="20289" xr:uid="{00000000-0005-0000-0000-0000434F0000}"/>
    <cellStyle name="Header2 3 2 18 3 3" xfId="20290" xr:uid="{00000000-0005-0000-0000-0000444F0000}"/>
    <cellStyle name="Header2 3 2 18 4" xfId="20291" xr:uid="{00000000-0005-0000-0000-0000454F0000}"/>
    <cellStyle name="Header2 3 2 18 4 2" xfId="20292" xr:uid="{00000000-0005-0000-0000-0000464F0000}"/>
    <cellStyle name="Header2 3 2 18 4 3" xfId="20293" xr:uid="{00000000-0005-0000-0000-0000474F0000}"/>
    <cellStyle name="Header2 3 2 18 5" xfId="20294" xr:uid="{00000000-0005-0000-0000-0000484F0000}"/>
    <cellStyle name="Header2 3 2 18 5 2" xfId="20295" xr:uid="{00000000-0005-0000-0000-0000494F0000}"/>
    <cellStyle name="Header2 3 2 18 5 3" xfId="20296" xr:uid="{00000000-0005-0000-0000-00004A4F0000}"/>
    <cellStyle name="Header2 3 2 18 6" xfId="20297" xr:uid="{00000000-0005-0000-0000-00004B4F0000}"/>
    <cellStyle name="Header2 3 2 18 6 2" xfId="20298" xr:uid="{00000000-0005-0000-0000-00004C4F0000}"/>
    <cellStyle name="Header2 3 2 18 6 3" xfId="20299" xr:uid="{00000000-0005-0000-0000-00004D4F0000}"/>
    <cellStyle name="Header2 3 2 18 7" xfId="20300" xr:uid="{00000000-0005-0000-0000-00004E4F0000}"/>
    <cellStyle name="Header2 3 2 18 8" xfId="20301" xr:uid="{00000000-0005-0000-0000-00004F4F0000}"/>
    <cellStyle name="Header2 3 2 19" xfId="20302" xr:uid="{00000000-0005-0000-0000-0000504F0000}"/>
    <cellStyle name="Header2 3 2 19 2" xfId="20303" xr:uid="{00000000-0005-0000-0000-0000514F0000}"/>
    <cellStyle name="Header2 3 2 19 2 2" xfId="20304" xr:uid="{00000000-0005-0000-0000-0000524F0000}"/>
    <cellStyle name="Header2 3 2 19 2 3" xfId="20305" xr:uid="{00000000-0005-0000-0000-0000534F0000}"/>
    <cellStyle name="Header2 3 2 19 2 4" xfId="20306" xr:uid="{00000000-0005-0000-0000-0000544F0000}"/>
    <cellStyle name="Header2 3 2 19 2 5" xfId="20307" xr:uid="{00000000-0005-0000-0000-0000554F0000}"/>
    <cellStyle name="Header2 3 2 19 2 6" xfId="20308" xr:uid="{00000000-0005-0000-0000-0000564F0000}"/>
    <cellStyle name="Header2 3 2 19 3" xfId="20309" xr:uid="{00000000-0005-0000-0000-0000574F0000}"/>
    <cellStyle name="Header2 3 2 19 3 2" xfId="20310" xr:uid="{00000000-0005-0000-0000-0000584F0000}"/>
    <cellStyle name="Header2 3 2 19 3 3" xfId="20311" xr:uid="{00000000-0005-0000-0000-0000594F0000}"/>
    <cellStyle name="Header2 3 2 19 4" xfId="20312" xr:uid="{00000000-0005-0000-0000-00005A4F0000}"/>
    <cellStyle name="Header2 3 2 19 4 2" xfId="20313" xr:uid="{00000000-0005-0000-0000-00005B4F0000}"/>
    <cellStyle name="Header2 3 2 19 4 3" xfId="20314" xr:uid="{00000000-0005-0000-0000-00005C4F0000}"/>
    <cellStyle name="Header2 3 2 19 5" xfId="20315" xr:uid="{00000000-0005-0000-0000-00005D4F0000}"/>
    <cellStyle name="Header2 3 2 19 5 2" xfId="20316" xr:uid="{00000000-0005-0000-0000-00005E4F0000}"/>
    <cellStyle name="Header2 3 2 19 5 3" xfId="20317" xr:uid="{00000000-0005-0000-0000-00005F4F0000}"/>
    <cellStyle name="Header2 3 2 19 6" xfId="20318" xr:uid="{00000000-0005-0000-0000-0000604F0000}"/>
    <cellStyle name="Header2 3 2 19 6 2" xfId="20319" xr:uid="{00000000-0005-0000-0000-0000614F0000}"/>
    <cellStyle name="Header2 3 2 19 6 3" xfId="20320" xr:uid="{00000000-0005-0000-0000-0000624F0000}"/>
    <cellStyle name="Header2 3 2 19 7" xfId="20321" xr:uid="{00000000-0005-0000-0000-0000634F0000}"/>
    <cellStyle name="Header2 3 2 19 8" xfId="20322" xr:uid="{00000000-0005-0000-0000-0000644F0000}"/>
    <cellStyle name="Header2 3 2 2" xfId="20323" xr:uid="{00000000-0005-0000-0000-0000654F0000}"/>
    <cellStyle name="Header2 3 2 2 2" xfId="20324" xr:uid="{00000000-0005-0000-0000-0000664F0000}"/>
    <cellStyle name="Header2 3 2 2 2 2" xfId="20325" xr:uid="{00000000-0005-0000-0000-0000674F0000}"/>
    <cellStyle name="Header2 3 2 2 2 3" xfId="20326" xr:uid="{00000000-0005-0000-0000-0000684F0000}"/>
    <cellStyle name="Header2 3 2 2 2 4" xfId="20327" xr:uid="{00000000-0005-0000-0000-0000694F0000}"/>
    <cellStyle name="Header2 3 2 2 2 5" xfId="20328" xr:uid="{00000000-0005-0000-0000-00006A4F0000}"/>
    <cellStyle name="Header2 3 2 2 2 6" xfId="20329" xr:uid="{00000000-0005-0000-0000-00006B4F0000}"/>
    <cellStyle name="Header2 3 2 2 3" xfId="20330" xr:uid="{00000000-0005-0000-0000-00006C4F0000}"/>
    <cellStyle name="Header2 3 2 2 3 2" xfId="20331" xr:uid="{00000000-0005-0000-0000-00006D4F0000}"/>
    <cellStyle name="Header2 3 2 2 3 3" xfId="20332" xr:uid="{00000000-0005-0000-0000-00006E4F0000}"/>
    <cellStyle name="Header2 3 2 2 4" xfId="20333" xr:uid="{00000000-0005-0000-0000-00006F4F0000}"/>
    <cellStyle name="Header2 3 2 2 4 2" xfId="20334" xr:uid="{00000000-0005-0000-0000-0000704F0000}"/>
    <cellStyle name="Header2 3 2 2 4 3" xfId="20335" xr:uid="{00000000-0005-0000-0000-0000714F0000}"/>
    <cellStyle name="Header2 3 2 2 5" xfId="20336" xr:uid="{00000000-0005-0000-0000-0000724F0000}"/>
    <cellStyle name="Header2 3 2 2 5 2" xfId="20337" xr:uid="{00000000-0005-0000-0000-0000734F0000}"/>
    <cellStyle name="Header2 3 2 2 5 3" xfId="20338" xr:uid="{00000000-0005-0000-0000-0000744F0000}"/>
    <cellStyle name="Header2 3 2 2 6" xfId="20339" xr:uid="{00000000-0005-0000-0000-0000754F0000}"/>
    <cellStyle name="Header2 3 2 2 6 2" xfId="20340" xr:uid="{00000000-0005-0000-0000-0000764F0000}"/>
    <cellStyle name="Header2 3 2 2 6 3" xfId="20341" xr:uid="{00000000-0005-0000-0000-0000774F0000}"/>
    <cellStyle name="Header2 3 2 2 7" xfId="20342" xr:uid="{00000000-0005-0000-0000-0000784F0000}"/>
    <cellStyle name="Header2 3 2 2 8" xfId="20343" xr:uid="{00000000-0005-0000-0000-0000794F0000}"/>
    <cellStyle name="Header2 3 2 20" xfId="20344" xr:uid="{00000000-0005-0000-0000-00007A4F0000}"/>
    <cellStyle name="Header2 3 2 20 2" xfId="20345" xr:uid="{00000000-0005-0000-0000-00007B4F0000}"/>
    <cellStyle name="Header2 3 2 20 2 2" xfId="20346" xr:uid="{00000000-0005-0000-0000-00007C4F0000}"/>
    <cellStyle name="Header2 3 2 20 2 3" xfId="20347" xr:uid="{00000000-0005-0000-0000-00007D4F0000}"/>
    <cellStyle name="Header2 3 2 20 2 4" xfId="20348" xr:uid="{00000000-0005-0000-0000-00007E4F0000}"/>
    <cellStyle name="Header2 3 2 20 2 5" xfId="20349" xr:uid="{00000000-0005-0000-0000-00007F4F0000}"/>
    <cellStyle name="Header2 3 2 20 2 6" xfId="20350" xr:uid="{00000000-0005-0000-0000-0000804F0000}"/>
    <cellStyle name="Header2 3 2 20 3" xfId="20351" xr:uid="{00000000-0005-0000-0000-0000814F0000}"/>
    <cellStyle name="Header2 3 2 20 3 2" xfId="20352" xr:uid="{00000000-0005-0000-0000-0000824F0000}"/>
    <cellStyle name="Header2 3 2 20 3 3" xfId="20353" xr:uid="{00000000-0005-0000-0000-0000834F0000}"/>
    <cellStyle name="Header2 3 2 20 4" xfId="20354" xr:uid="{00000000-0005-0000-0000-0000844F0000}"/>
    <cellStyle name="Header2 3 2 20 4 2" xfId="20355" xr:uid="{00000000-0005-0000-0000-0000854F0000}"/>
    <cellStyle name="Header2 3 2 20 4 3" xfId="20356" xr:uid="{00000000-0005-0000-0000-0000864F0000}"/>
    <cellStyle name="Header2 3 2 20 5" xfId="20357" xr:uid="{00000000-0005-0000-0000-0000874F0000}"/>
    <cellStyle name="Header2 3 2 20 5 2" xfId="20358" xr:uid="{00000000-0005-0000-0000-0000884F0000}"/>
    <cellStyle name="Header2 3 2 20 5 3" xfId="20359" xr:uid="{00000000-0005-0000-0000-0000894F0000}"/>
    <cellStyle name="Header2 3 2 20 6" xfId="20360" xr:uid="{00000000-0005-0000-0000-00008A4F0000}"/>
    <cellStyle name="Header2 3 2 20 6 2" xfId="20361" xr:uid="{00000000-0005-0000-0000-00008B4F0000}"/>
    <cellStyle name="Header2 3 2 20 6 3" xfId="20362" xr:uid="{00000000-0005-0000-0000-00008C4F0000}"/>
    <cellStyle name="Header2 3 2 20 7" xfId="20363" xr:uid="{00000000-0005-0000-0000-00008D4F0000}"/>
    <cellStyle name="Header2 3 2 20 8" xfId="20364" xr:uid="{00000000-0005-0000-0000-00008E4F0000}"/>
    <cellStyle name="Header2 3 2 21" xfId="20365" xr:uid="{00000000-0005-0000-0000-00008F4F0000}"/>
    <cellStyle name="Header2 3 2 21 2" xfId="20366" xr:uid="{00000000-0005-0000-0000-0000904F0000}"/>
    <cellStyle name="Header2 3 2 21 2 2" xfId="20367" xr:uid="{00000000-0005-0000-0000-0000914F0000}"/>
    <cellStyle name="Header2 3 2 21 2 3" xfId="20368" xr:uid="{00000000-0005-0000-0000-0000924F0000}"/>
    <cellStyle name="Header2 3 2 21 2 4" xfId="20369" xr:uid="{00000000-0005-0000-0000-0000934F0000}"/>
    <cellStyle name="Header2 3 2 21 2 5" xfId="20370" xr:uid="{00000000-0005-0000-0000-0000944F0000}"/>
    <cellStyle name="Header2 3 2 21 2 6" xfId="20371" xr:uid="{00000000-0005-0000-0000-0000954F0000}"/>
    <cellStyle name="Header2 3 2 21 3" xfId="20372" xr:uid="{00000000-0005-0000-0000-0000964F0000}"/>
    <cellStyle name="Header2 3 2 21 3 2" xfId="20373" xr:uid="{00000000-0005-0000-0000-0000974F0000}"/>
    <cellStyle name="Header2 3 2 21 3 3" xfId="20374" xr:uid="{00000000-0005-0000-0000-0000984F0000}"/>
    <cellStyle name="Header2 3 2 21 4" xfId="20375" xr:uid="{00000000-0005-0000-0000-0000994F0000}"/>
    <cellStyle name="Header2 3 2 21 4 2" xfId="20376" xr:uid="{00000000-0005-0000-0000-00009A4F0000}"/>
    <cellStyle name="Header2 3 2 21 4 3" xfId="20377" xr:uid="{00000000-0005-0000-0000-00009B4F0000}"/>
    <cellStyle name="Header2 3 2 21 5" xfId="20378" xr:uid="{00000000-0005-0000-0000-00009C4F0000}"/>
    <cellStyle name="Header2 3 2 21 5 2" xfId="20379" xr:uid="{00000000-0005-0000-0000-00009D4F0000}"/>
    <cellStyle name="Header2 3 2 21 5 3" xfId="20380" xr:uid="{00000000-0005-0000-0000-00009E4F0000}"/>
    <cellStyle name="Header2 3 2 21 6" xfId="20381" xr:uid="{00000000-0005-0000-0000-00009F4F0000}"/>
    <cellStyle name="Header2 3 2 21 6 2" xfId="20382" xr:uid="{00000000-0005-0000-0000-0000A04F0000}"/>
    <cellStyle name="Header2 3 2 21 6 3" xfId="20383" xr:uid="{00000000-0005-0000-0000-0000A14F0000}"/>
    <cellStyle name="Header2 3 2 21 7" xfId="20384" xr:uid="{00000000-0005-0000-0000-0000A24F0000}"/>
    <cellStyle name="Header2 3 2 21 8" xfId="20385" xr:uid="{00000000-0005-0000-0000-0000A34F0000}"/>
    <cellStyle name="Header2 3 2 22" xfId="20386" xr:uid="{00000000-0005-0000-0000-0000A44F0000}"/>
    <cellStyle name="Header2 3 2 22 2" xfId="20387" xr:uid="{00000000-0005-0000-0000-0000A54F0000}"/>
    <cellStyle name="Header2 3 2 22 2 2" xfId="20388" xr:uid="{00000000-0005-0000-0000-0000A64F0000}"/>
    <cellStyle name="Header2 3 2 22 2 3" xfId="20389" xr:uid="{00000000-0005-0000-0000-0000A74F0000}"/>
    <cellStyle name="Header2 3 2 22 2 4" xfId="20390" xr:uid="{00000000-0005-0000-0000-0000A84F0000}"/>
    <cellStyle name="Header2 3 2 22 2 5" xfId="20391" xr:uid="{00000000-0005-0000-0000-0000A94F0000}"/>
    <cellStyle name="Header2 3 2 22 2 6" xfId="20392" xr:uid="{00000000-0005-0000-0000-0000AA4F0000}"/>
    <cellStyle name="Header2 3 2 22 3" xfId="20393" xr:uid="{00000000-0005-0000-0000-0000AB4F0000}"/>
    <cellStyle name="Header2 3 2 22 3 2" xfId="20394" xr:uid="{00000000-0005-0000-0000-0000AC4F0000}"/>
    <cellStyle name="Header2 3 2 22 3 3" xfId="20395" xr:uid="{00000000-0005-0000-0000-0000AD4F0000}"/>
    <cellStyle name="Header2 3 2 22 4" xfId="20396" xr:uid="{00000000-0005-0000-0000-0000AE4F0000}"/>
    <cellStyle name="Header2 3 2 22 4 2" xfId="20397" xr:uid="{00000000-0005-0000-0000-0000AF4F0000}"/>
    <cellStyle name="Header2 3 2 22 4 3" xfId="20398" xr:uid="{00000000-0005-0000-0000-0000B04F0000}"/>
    <cellStyle name="Header2 3 2 22 5" xfId="20399" xr:uid="{00000000-0005-0000-0000-0000B14F0000}"/>
    <cellStyle name="Header2 3 2 22 5 2" xfId="20400" xr:uid="{00000000-0005-0000-0000-0000B24F0000}"/>
    <cellStyle name="Header2 3 2 22 5 3" xfId="20401" xr:uid="{00000000-0005-0000-0000-0000B34F0000}"/>
    <cellStyle name="Header2 3 2 22 6" xfId="20402" xr:uid="{00000000-0005-0000-0000-0000B44F0000}"/>
    <cellStyle name="Header2 3 2 22 6 2" xfId="20403" xr:uid="{00000000-0005-0000-0000-0000B54F0000}"/>
    <cellStyle name="Header2 3 2 22 6 3" xfId="20404" xr:uid="{00000000-0005-0000-0000-0000B64F0000}"/>
    <cellStyle name="Header2 3 2 22 7" xfId="20405" xr:uid="{00000000-0005-0000-0000-0000B74F0000}"/>
    <cellStyle name="Header2 3 2 22 8" xfId="20406" xr:uid="{00000000-0005-0000-0000-0000B84F0000}"/>
    <cellStyle name="Header2 3 2 23" xfId="20407" xr:uid="{00000000-0005-0000-0000-0000B94F0000}"/>
    <cellStyle name="Header2 3 2 23 2" xfId="20408" xr:uid="{00000000-0005-0000-0000-0000BA4F0000}"/>
    <cellStyle name="Header2 3 2 23 2 2" xfId="20409" xr:uid="{00000000-0005-0000-0000-0000BB4F0000}"/>
    <cellStyle name="Header2 3 2 23 2 3" xfId="20410" xr:uid="{00000000-0005-0000-0000-0000BC4F0000}"/>
    <cellStyle name="Header2 3 2 23 2 4" xfId="20411" xr:uid="{00000000-0005-0000-0000-0000BD4F0000}"/>
    <cellStyle name="Header2 3 2 23 2 5" xfId="20412" xr:uid="{00000000-0005-0000-0000-0000BE4F0000}"/>
    <cellStyle name="Header2 3 2 23 2 6" xfId="20413" xr:uid="{00000000-0005-0000-0000-0000BF4F0000}"/>
    <cellStyle name="Header2 3 2 23 3" xfId="20414" xr:uid="{00000000-0005-0000-0000-0000C04F0000}"/>
    <cellStyle name="Header2 3 2 23 3 2" xfId="20415" xr:uid="{00000000-0005-0000-0000-0000C14F0000}"/>
    <cellStyle name="Header2 3 2 23 3 3" xfId="20416" xr:uid="{00000000-0005-0000-0000-0000C24F0000}"/>
    <cellStyle name="Header2 3 2 23 4" xfId="20417" xr:uid="{00000000-0005-0000-0000-0000C34F0000}"/>
    <cellStyle name="Header2 3 2 23 4 2" xfId="20418" xr:uid="{00000000-0005-0000-0000-0000C44F0000}"/>
    <cellStyle name="Header2 3 2 23 4 3" xfId="20419" xr:uid="{00000000-0005-0000-0000-0000C54F0000}"/>
    <cellStyle name="Header2 3 2 23 5" xfId="20420" xr:uid="{00000000-0005-0000-0000-0000C64F0000}"/>
    <cellStyle name="Header2 3 2 23 5 2" xfId="20421" xr:uid="{00000000-0005-0000-0000-0000C74F0000}"/>
    <cellStyle name="Header2 3 2 23 5 3" xfId="20422" xr:uid="{00000000-0005-0000-0000-0000C84F0000}"/>
    <cellStyle name="Header2 3 2 23 6" xfId="20423" xr:uid="{00000000-0005-0000-0000-0000C94F0000}"/>
    <cellStyle name="Header2 3 2 23 6 2" xfId="20424" xr:uid="{00000000-0005-0000-0000-0000CA4F0000}"/>
    <cellStyle name="Header2 3 2 23 6 3" xfId="20425" xr:uid="{00000000-0005-0000-0000-0000CB4F0000}"/>
    <cellStyle name="Header2 3 2 23 7" xfId="20426" xr:uid="{00000000-0005-0000-0000-0000CC4F0000}"/>
    <cellStyle name="Header2 3 2 23 8" xfId="20427" xr:uid="{00000000-0005-0000-0000-0000CD4F0000}"/>
    <cellStyle name="Header2 3 2 24" xfId="20428" xr:uid="{00000000-0005-0000-0000-0000CE4F0000}"/>
    <cellStyle name="Header2 3 2 24 2" xfId="20429" xr:uid="{00000000-0005-0000-0000-0000CF4F0000}"/>
    <cellStyle name="Header2 3 2 24 2 2" xfId="20430" xr:uid="{00000000-0005-0000-0000-0000D04F0000}"/>
    <cellStyle name="Header2 3 2 24 2 3" xfId="20431" xr:uid="{00000000-0005-0000-0000-0000D14F0000}"/>
    <cellStyle name="Header2 3 2 24 2 4" xfId="20432" xr:uid="{00000000-0005-0000-0000-0000D24F0000}"/>
    <cellStyle name="Header2 3 2 24 2 5" xfId="20433" xr:uid="{00000000-0005-0000-0000-0000D34F0000}"/>
    <cellStyle name="Header2 3 2 24 2 6" xfId="20434" xr:uid="{00000000-0005-0000-0000-0000D44F0000}"/>
    <cellStyle name="Header2 3 2 24 3" xfId="20435" xr:uid="{00000000-0005-0000-0000-0000D54F0000}"/>
    <cellStyle name="Header2 3 2 24 3 2" xfId="20436" xr:uid="{00000000-0005-0000-0000-0000D64F0000}"/>
    <cellStyle name="Header2 3 2 24 3 3" xfId="20437" xr:uid="{00000000-0005-0000-0000-0000D74F0000}"/>
    <cellStyle name="Header2 3 2 24 4" xfId="20438" xr:uid="{00000000-0005-0000-0000-0000D84F0000}"/>
    <cellStyle name="Header2 3 2 24 4 2" xfId="20439" xr:uid="{00000000-0005-0000-0000-0000D94F0000}"/>
    <cellStyle name="Header2 3 2 24 4 3" xfId="20440" xr:uid="{00000000-0005-0000-0000-0000DA4F0000}"/>
    <cellStyle name="Header2 3 2 24 5" xfId="20441" xr:uid="{00000000-0005-0000-0000-0000DB4F0000}"/>
    <cellStyle name="Header2 3 2 24 5 2" xfId="20442" xr:uid="{00000000-0005-0000-0000-0000DC4F0000}"/>
    <cellStyle name="Header2 3 2 24 5 3" xfId="20443" xr:uid="{00000000-0005-0000-0000-0000DD4F0000}"/>
    <cellStyle name="Header2 3 2 24 6" xfId="20444" xr:uid="{00000000-0005-0000-0000-0000DE4F0000}"/>
    <cellStyle name="Header2 3 2 24 6 2" xfId="20445" xr:uid="{00000000-0005-0000-0000-0000DF4F0000}"/>
    <cellStyle name="Header2 3 2 24 6 3" xfId="20446" xr:uid="{00000000-0005-0000-0000-0000E04F0000}"/>
    <cellStyle name="Header2 3 2 24 7" xfId="20447" xr:uid="{00000000-0005-0000-0000-0000E14F0000}"/>
    <cellStyle name="Header2 3 2 24 8" xfId="20448" xr:uid="{00000000-0005-0000-0000-0000E24F0000}"/>
    <cellStyle name="Header2 3 2 25" xfId="20449" xr:uid="{00000000-0005-0000-0000-0000E34F0000}"/>
    <cellStyle name="Header2 3 2 25 2" xfId="20450" xr:uid="{00000000-0005-0000-0000-0000E44F0000}"/>
    <cellStyle name="Header2 3 2 25 2 2" xfId="20451" xr:uid="{00000000-0005-0000-0000-0000E54F0000}"/>
    <cellStyle name="Header2 3 2 25 2 3" xfId="20452" xr:uid="{00000000-0005-0000-0000-0000E64F0000}"/>
    <cellStyle name="Header2 3 2 25 2 4" xfId="20453" xr:uid="{00000000-0005-0000-0000-0000E74F0000}"/>
    <cellStyle name="Header2 3 2 25 2 5" xfId="20454" xr:uid="{00000000-0005-0000-0000-0000E84F0000}"/>
    <cellStyle name="Header2 3 2 25 2 6" xfId="20455" xr:uid="{00000000-0005-0000-0000-0000E94F0000}"/>
    <cellStyle name="Header2 3 2 25 3" xfId="20456" xr:uid="{00000000-0005-0000-0000-0000EA4F0000}"/>
    <cellStyle name="Header2 3 2 25 3 2" xfId="20457" xr:uid="{00000000-0005-0000-0000-0000EB4F0000}"/>
    <cellStyle name="Header2 3 2 25 3 3" xfId="20458" xr:uid="{00000000-0005-0000-0000-0000EC4F0000}"/>
    <cellStyle name="Header2 3 2 25 4" xfId="20459" xr:uid="{00000000-0005-0000-0000-0000ED4F0000}"/>
    <cellStyle name="Header2 3 2 25 4 2" xfId="20460" xr:uid="{00000000-0005-0000-0000-0000EE4F0000}"/>
    <cellStyle name="Header2 3 2 25 4 3" xfId="20461" xr:uid="{00000000-0005-0000-0000-0000EF4F0000}"/>
    <cellStyle name="Header2 3 2 25 5" xfId="20462" xr:uid="{00000000-0005-0000-0000-0000F04F0000}"/>
    <cellStyle name="Header2 3 2 25 5 2" xfId="20463" xr:uid="{00000000-0005-0000-0000-0000F14F0000}"/>
    <cellStyle name="Header2 3 2 25 5 3" xfId="20464" xr:uid="{00000000-0005-0000-0000-0000F24F0000}"/>
    <cellStyle name="Header2 3 2 25 6" xfId="20465" xr:uid="{00000000-0005-0000-0000-0000F34F0000}"/>
    <cellStyle name="Header2 3 2 25 6 2" xfId="20466" xr:uid="{00000000-0005-0000-0000-0000F44F0000}"/>
    <cellStyle name="Header2 3 2 25 6 3" xfId="20467" xr:uid="{00000000-0005-0000-0000-0000F54F0000}"/>
    <cellStyle name="Header2 3 2 25 7" xfId="20468" xr:uid="{00000000-0005-0000-0000-0000F64F0000}"/>
    <cellStyle name="Header2 3 2 25 8" xfId="20469" xr:uid="{00000000-0005-0000-0000-0000F74F0000}"/>
    <cellStyle name="Header2 3 2 26" xfId="20470" xr:uid="{00000000-0005-0000-0000-0000F84F0000}"/>
    <cellStyle name="Header2 3 2 26 2" xfId="20471" xr:uid="{00000000-0005-0000-0000-0000F94F0000}"/>
    <cellStyle name="Header2 3 2 26 2 2" xfId="20472" xr:uid="{00000000-0005-0000-0000-0000FA4F0000}"/>
    <cellStyle name="Header2 3 2 26 2 3" xfId="20473" xr:uid="{00000000-0005-0000-0000-0000FB4F0000}"/>
    <cellStyle name="Header2 3 2 26 2 4" xfId="20474" xr:uid="{00000000-0005-0000-0000-0000FC4F0000}"/>
    <cellStyle name="Header2 3 2 26 2 5" xfId="20475" xr:uid="{00000000-0005-0000-0000-0000FD4F0000}"/>
    <cellStyle name="Header2 3 2 26 2 6" xfId="20476" xr:uid="{00000000-0005-0000-0000-0000FE4F0000}"/>
    <cellStyle name="Header2 3 2 26 3" xfId="20477" xr:uid="{00000000-0005-0000-0000-0000FF4F0000}"/>
    <cellStyle name="Header2 3 2 26 3 2" xfId="20478" xr:uid="{00000000-0005-0000-0000-000000500000}"/>
    <cellStyle name="Header2 3 2 26 3 3" xfId="20479" xr:uid="{00000000-0005-0000-0000-000001500000}"/>
    <cellStyle name="Header2 3 2 26 4" xfId="20480" xr:uid="{00000000-0005-0000-0000-000002500000}"/>
    <cellStyle name="Header2 3 2 26 4 2" xfId="20481" xr:uid="{00000000-0005-0000-0000-000003500000}"/>
    <cellStyle name="Header2 3 2 26 4 3" xfId="20482" xr:uid="{00000000-0005-0000-0000-000004500000}"/>
    <cellStyle name="Header2 3 2 26 5" xfId="20483" xr:uid="{00000000-0005-0000-0000-000005500000}"/>
    <cellStyle name="Header2 3 2 26 5 2" xfId="20484" xr:uid="{00000000-0005-0000-0000-000006500000}"/>
    <cellStyle name="Header2 3 2 26 5 3" xfId="20485" xr:uid="{00000000-0005-0000-0000-000007500000}"/>
    <cellStyle name="Header2 3 2 26 6" xfId="20486" xr:uid="{00000000-0005-0000-0000-000008500000}"/>
    <cellStyle name="Header2 3 2 26 6 2" xfId="20487" xr:uid="{00000000-0005-0000-0000-000009500000}"/>
    <cellStyle name="Header2 3 2 26 6 3" xfId="20488" xr:uid="{00000000-0005-0000-0000-00000A500000}"/>
    <cellStyle name="Header2 3 2 26 7" xfId="20489" xr:uid="{00000000-0005-0000-0000-00000B500000}"/>
    <cellStyle name="Header2 3 2 26 8" xfId="20490" xr:uid="{00000000-0005-0000-0000-00000C500000}"/>
    <cellStyle name="Header2 3 2 27" xfId="20491" xr:uid="{00000000-0005-0000-0000-00000D500000}"/>
    <cellStyle name="Header2 3 2 27 2" xfId="20492" xr:uid="{00000000-0005-0000-0000-00000E500000}"/>
    <cellStyle name="Header2 3 2 27 2 2" xfId="20493" xr:uid="{00000000-0005-0000-0000-00000F500000}"/>
    <cellStyle name="Header2 3 2 27 2 3" xfId="20494" xr:uid="{00000000-0005-0000-0000-000010500000}"/>
    <cellStyle name="Header2 3 2 27 2 4" xfId="20495" xr:uid="{00000000-0005-0000-0000-000011500000}"/>
    <cellStyle name="Header2 3 2 27 2 5" xfId="20496" xr:uid="{00000000-0005-0000-0000-000012500000}"/>
    <cellStyle name="Header2 3 2 27 2 6" xfId="20497" xr:uid="{00000000-0005-0000-0000-000013500000}"/>
    <cellStyle name="Header2 3 2 27 3" xfId="20498" xr:uid="{00000000-0005-0000-0000-000014500000}"/>
    <cellStyle name="Header2 3 2 27 3 2" xfId="20499" xr:uid="{00000000-0005-0000-0000-000015500000}"/>
    <cellStyle name="Header2 3 2 27 3 3" xfId="20500" xr:uid="{00000000-0005-0000-0000-000016500000}"/>
    <cellStyle name="Header2 3 2 27 4" xfId="20501" xr:uid="{00000000-0005-0000-0000-000017500000}"/>
    <cellStyle name="Header2 3 2 27 4 2" xfId="20502" xr:uid="{00000000-0005-0000-0000-000018500000}"/>
    <cellStyle name="Header2 3 2 27 4 3" xfId="20503" xr:uid="{00000000-0005-0000-0000-000019500000}"/>
    <cellStyle name="Header2 3 2 27 5" xfId="20504" xr:uid="{00000000-0005-0000-0000-00001A500000}"/>
    <cellStyle name="Header2 3 2 27 5 2" xfId="20505" xr:uid="{00000000-0005-0000-0000-00001B500000}"/>
    <cellStyle name="Header2 3 2 27 5 3" xfId="20506" xr:uid="{00000000-0005-0000-0000-00001C500000}"/>
    <cellStyle name="Header2 3 2 27 6" xfId="20507" xr:uid="{00000000-0005-0000-0000-00001D500000}"/>
    <cellStyle name="Header2 3 2 27 6 2" xfId="20508" xr:uid="{00000000-0005-0000-0000-00001E500000}"/>
    <cellStyle name="Header2 3 2 27 6 3" xfId="20509" xr:uid="{00000000-0005-0000-0000-00001F500000}"/>
    <cellStyle name="Header2 3 2 27 7" xfId="20510" xr:uid="{00000000-0005-0000-0000-000020500000}"/>
    <cellStyle name="Header2 3 2 27 8" xfId="20511" xr:uid="{00000000-0005-0000-0000-000021500000}"/>
    <cellStyle name="Header2 3 2 28" xfId="20512" xr:uid="{00000000-0005-0000-0000-000022500000}"/>
    <cellStyle name="Header2 3 2 28 2" xfId="20513" xr:uid="{00000000-0005-0000-0000-000023500000}"/>
    <cellStyle name="Header2 3 2 28 2 2" xfId="20514" xr:uid="{00000000-0005-0000-0000-000024500000}"/>
    <cellStyle name="Header2 3 2 28 2 3" xfId="20515" xr:uid="{00000000-0005-0000-0000-000025500000}"/>
    <cellStyle name="Header2 3 2 28 2 4" xfId="20516" xr:uid="{00000000-0005-0000-0000-000026500000}"/>
    <cellStyle name="Header2 3 2 28 2 5" xfId="20517" xr:uid="{00000000-0005-0000-0000-000027500000}"/>
    <cellStyle name="Header2 3 2 28 2 6" xfId="20518" xr:uid="{00000000-0005-0000-0000-000028500000}"/>
    <cellStyle name="Header2 3 2 28 3" xfId="20519" xr:uid="{00000000-0005-0000-0000-000029500000}"/>
    <cellStyle name="Header2 3 2 28 3 2" xfId="20520" xr:uid="{00000000-0005-0000-0000-00002A500000}"/>
    <cellStyle name="Header2 3 2 28 3 3" xfId="20521" xr:uid="{00000000-0005-0000-0000-00002B500000}"/>
    <cellStyle name="Header2 3 2 28 4" xfId="20522" xr:uid="{00000000-0005-0000-0000-00002C500000}"/>
    <cellStyle name="Header2 3 2 28 4 2" xfId="20523" xr:uid="{00000000-0005-0000-0000-00002D500000}"/>
    <cellStyle name="Header2 3 2 28 4 3" xfId="20524" xr:uid="{00000000-0005-0000-0000-00002E500000}"/>
    <cellStyle name="Header2 3 2 28 5" xfId="20525" xr:uid="{00000000-0005-0000-0000-00002F500000}"/>
    <cellStyle name="Header2 3 2 28 5 2" xfId="20526" xr:uid="{00000000-0005-0000-0000-000030500000}"/>
    <cellStyle name="Header2 3 2 28 5 3" xfId="20527" xr:uid="{00000000-0005-0000-0000-000031500000}"/>
    <cellStyle name="Header2 3 2 28 6" xfId="20528" xr:uid="{00000000-0005-0000-0000-000032500000}"/>
    <cellStyle name="Header2 3 2 28 6 2" xfId="20529" xr:uid="{00000000-0005-0000-0000-000033500000}"/>
    <cellStyle name="Header2 3 2 28 6 3" xfId="20530" xr:uid="{00000000-0005-0000-0000-000034500000}"/>
    <cellStyle name="Header2 3 2 28 7" xfId="20531" xr:uid="{00000000-0005-0000-0000-000035500000}"/>
    <cellStyle name="Header2 3 2 28 8" xfId="20532" xr:uid="{00000000-0005-0000-0000-000036500000}"/>
    <cellStyle name="Header2 3 2 29" xfId="20533" xr:uid="{00000000-0005-0000-0000-000037500000}"/>
    <cellStyle name="Header2 3 2 29 2" xfId="20534" xr:uid="{00000000-0005-0000-0000-000038500000}"/>
    <cellStyle name="Header2 3 2 29 2 2" xfId="20535" xr:uid="{00000000-0005-0000-0000-000039500000}"/>
    <cellStyle name="Header2 3 2 29 2 3" xfId="20536" xr:uid="{00000000-0005-0000-0000-00003A500000}"/>
    <cellStyle name="Header2 3 2 29 2 4" xfId="20537" xr:uid="{00000000-0005-0000-0000-00003B500000}"/>
    <cellStyle name="Header2 3 2 29 2 5" xfId="20538" xr:uid="{00000000-0005-0000-0000-00003C500000}"/>
    <cellStyle name="Header2 3 2 29 2 6" xfId="20539" xr:uid="{00000000-0005-0000-0000-00003D500000}"/>
    <cellStyle name="Header2 3 2 29 3" xfId="20540" xr:uid="{00000000-0005-0000-0000-00003E500000}"/>
    <cellStyle name="Header2 3 2 29 3 2" xfId="20541" xr:uid="{00000000-0005-0000-0000-00003F500000}"/>
    <cellStyle name="Header2 3 2 29 3 3" xfId="20542" xr:uid="{00000000-0005-0000-0000-000040500000}"/>
    <cellStyle name="Header2 3 2 29 4" xfId="20543" xr:uid="{00000000-0005-0000-0000-000041500000}"/>
    <cellStyle name="Header2 3 2 29 4 2" xfId="20544" xr:uid="{00000000-0005-0000-0000-000042500000}"/>
    <cellStyle name="Header2 3 2 29 4 3" xfId="20545" xr:uid="{00000000-0005-0000-0000-000043500000}"/>
    <cellStyle name="Header2 3 2 29 5" xfId="20546" xr:uid="{00000000-0005-0000-0000-000044500000}"/>
    <cellStyle name="Header2 3 2 29 5 2" xfId="20547" xr:uid="{00000000-0005-0000-0000-000045500000}"/>
    <cellStyle name="Header2 3 2 29 5 3" xfId="20548" xr:uid="{00000000-0005-0000-0000-000046500000}"/>
    <cellStyle name="Header2 3 2 29 6" xfId="20549" xr:uid="{00000000-0005-0000-0000-000047500000}"/>
    <cellStyle name="Header2 3 2 29 6 2" xfId="20550" xr:uid="{00000000-0005-0000-0000-000048500000}"/>
    <cellStyle name="Header2 3 2 29 6 3" xfId="20551" xr:uid="{00000000-0005-0000-0000-000049500000}"/>
    <cellStyle name="Header2 3 2 29 7" xfId="20552" xr:uid="{00000000-0005-0000-0000-00004A500000}"/>
    <cellStyle name="Header2 3 2 29 8" xfId="20553" xr:uid="{00000000-0005-0000-0000-00004B500000}"/>
    <cellStyle name="Header2 3 2 3" xfId="20554" xr:uid="{00000000-0005-0000-0000-00004C500000}"/>
    <cellStyle name="Header2 3 2 3 2" xfId="20555" xr:uid="{00000000-0005-0000-0000-00004D500000}"/>
    <cellStyle name="Header2 3 2 3 2 2" xfId="20556" xr:uid="{00000000-0005-0000-0000-00004E500000}"/>
    <cellStyle name="Header2 3 2 3 2 3" xfId="20557" xr:uid="{00000000-0005-0000-0000-00004F500000}"/>
    <cellStyle name="Header2 3 2 3 2 4" xfId="20558" xr:uid="{00000000-0005-0000-0000-000050500000}"/>
    <cellStyle name="Header2 3 2 3 2 5" xfId="20559" xr:uid="{00000000-0005-0000-0000-000051500000}"/>
    <cellStyle name="Header2 3 2 3 2 6" xfId="20560" xr:uid="{00000000-0005-0000-0000-000052500000}"/>
    <cellStyle name="Header2 3 2 3 3" xfId="20561" xr:uid="{00000000-0005-0000-0000-000053500000}"/>
    <cellStyle name="Header2 3 2 3 3 2" xfId="20562" xr:uid="{00000000-0005-0000-0000-000054500000}"/>
    <cellStyle name="Header2 3 2 3 3 3" xfId="20563" xr:uid="{00000000-0005-0000-0000-000055500000}"/>
    <cellStyle name="Header2 3 2 3 4" xfId="20564" xr:uid="{00000000-0005-0000-0000-000056500000}"/>
    <cellStyle name="Header2 3 2 3 4 2" xfId="20565" xr:uid="{00000000-0005-0000-0000-000057500000}"/>
    <cellStyle name="Header2 3 2 3 4 3" xfId="20566" xr:uid="{00000000-0005-0000-0000-000058500000}"/>
    <cellStyle name="Header2 3 2 3 5" xfId="20567" xr:uid="{00000000-0005-0000-0000-000059500000}"/>
    <cellStyle name="Header2 3 2 3 5 2" xfId="20568" xr:uid="{00000000-0005-0000-0000-00005A500000}"/>
    <cellStyle name="Header2 3 2 3 5 3" xfId="20569" xr:uid="{00000000-0005-0000-0000-00005B500000}"/>
    <cellStyle name="Header2 3 2 3 6" xfId="20570" xr:uid="{00000000-0005-0000-0000-00005C500000}"/>
    <cellStyle name="Header2 3 2 3 6 2" xfId="20571" xr:uid="{00000000-0005-0000-0000-00005D500000}"/>
    <cellStyle name="Header2 3 2 3 6 3" xfId="20572" xr:uid="{00000000-0005-0000-0000-00005E500000}"/>
    <cellStyle name="Header2 3 2 3 7" xfId="20573" xr:uid="{00000000-0005-0000-0000-00005F500000}"/>
    <cellStyle name="Header2 3 2 3 8" xfId="20574" xr:uid="{00000000-0005-0000-0000-000060500000}"/>
    <cellStyle name="Header2 3 2 30" xfId="20575" xr:uid="{00000000-0005-0000-0000-000061500000}"/>
    <cellStyle name="Header2 3 2 30 2" xfId="20576" xr:uid="{00000000-0005-0000-0000-000062500000}"/>
    <cellStyle name="Header2 3 2 30 2 2" xfId="20577" xr:uid="{00000000-0005-0000-0000-000063500000}"/>
    <cellStyle name="Header2 3 2 30 2 3" xfId="20578" xr:uid="{00000000-0005-0000-0000-000064500000}"/>
    <cellStyle name="Header2 3 2 30 2 4" xfId="20579" xr:uid="{00000000-0005-0000-0000-000065500000}"/>
    <cellStyle name="Header2 3 2 30 2 5" xfId="20580" xr:uid="{00000000-0005-0000-0000-000066500000}"/>
    <cellStyle name="Header2 3 2 30 2 6" xfId="20581" xr:uid="{00000000-0005-0000-0000-000067500000}"/>
    <cellStyle name="Header2 3 2 30 3" xfId="20582" xr:uid="{00000000-0005-0000-0000-000068500000}"/>
    <cellStyle name="Header2 3 2 30 3 2" xfId="20583" xr:uid="{00000000-0005-0000-0000-000069500000}"/>
    <cellStyle name="Header2 3 2 30 3 3" xfId="20584" xr:uid="{00000000-0005-0000-0000-00006A500000}"/>
    <cellStyle name="Header2 3 2 30 4" xfId="20585" xr:uid="{00000000-0005-0000-0000-00006B500000}"/>
    <cellStyle name="Header2 3 2 30 4 2" xfId="20586" xr:uid="{00000000-0005-0000-0000-00006C500000}"/>
    <cellStyle name="Header2 3 2 30 4 3" xfId="20587" xr:uid="{00000000-0005-0000-0000-00006D500000}"/>
    <cellStyle name="Header2 3 2 30 5" xfId="20588" xr:uid="{00000000-0005-0000-0000-00006E500000}"/>
    <cellStyle name="Header2 3 2 30 5 2" xfId="20589" xr:uid="{00000000-0005-0000-0000-00006F500000}"/>
    <cellStyle name="Header2 3 2 30 5 3" xfId="20590" xr:uid="{00000000-0005-0000-0000-000070500000}"/>
    <cellStyle name="Header2 3 2 30 6" xfId="20591" xr:uid="{00000000-0005-0000-0000-000071500000}"/>
    <cellStyle name="Header2 3 2 30 6 2" xfId="20592" xr:uid="{00000000-0005-0000-0000-000072500000}"/>
    <cellStyle name="Header2 3 2 30 6 3" xfId="20593" xr:uid="{00000000-0005-0000-0000-000073500000}"/>
    <cellStyle name="Header2 3 2 30 7" xfId="20594" xr:uid="{00000000-0005-0000-0000-000074500000}"/>
    <cellStyle name="Header2 3 2 30 8" xfId="20595" xr:uid="{00000000-0005-0000-0000-000075500000}"/>
    <cellStyle name="Header2 3 2 31" xfId="20596" xr:uid="{00000000-0005-0000-0000-000076500000}"/>
    <cellStyle name="Header2 3 2 31 2" xfId="20597" xr:uid="{00000000-0005-0000-0000-000077500000}"/>
    <cellStyle name="Header2 3 2 31 2 2" xfId="20598" xr:uid="{00000000-0005-0000-0000-000078500000}"/>
    <cellStyle name="Header2 3 2 31 2 3" xfId="20599" xr:uid="{00000000-0005-0000-0000-000079500000}"/>
    <cellStyle name="Header2 3 2 31 2 4" xfId="20600" xr:uid="{00000000-0005-0000-0000-00007A500000}"/>
    <cellStyle name="Header2 3 2 31 2 5" xfId="20601" xr:uid="{00000000-0005-0000-0000-00007B500000}"/>
    <cellStyle name="Header2 3 2 31 2 6" xfId="20602" xr:uid="{00000000-0005-0000-0000-00007C500000}"/>
    <cellStyle name="Header2 3 2 31 3" xfId="20603" xr:uid="{00000000-0005-0000-0000-00007D500000}"/>
    <cellStyle name="Header2 3 2 31 3 2" xfId="20604" xr:uid="{00000000-0005-0000-0000-00007E500000}"/>
    <cellStyle name="Header2 3 2 31 3 3" xfId="20605" xr:uid="{00000000-0005-0000-0000-00007F500000}"/>
    <cellStyle name="Header2 3 2 31 4" xfId="20606" xr:uid="{00000000-0005-0000-0000-000080500000}"/>
    <cellStyle name="Header2 3 2 31 4 2" xfId="20607" xr:uid="{00000000-0005-0000-0000-000081500000}"/>
    <cellStyle name="Header2 3 2 31 4 3" xfId="20608" xr:uid="{00000000-0005-0000-0000-000082500000}"/>
    <cellStyle name="Header2 3 2 31 5" xfId="20609" xr:uid="{00000000-0005-0000-0000-000083500000}"/>
    <cellStyle name="Header2 3 2 31 5 2" xfId="20610" xr:uid="{00000000-0005-0000-0000-000084500000}"/>
    <cellStyle name="Header2 3 2 31 5 3" xfId="20611" xr:uid="{00000000-0005-0000-0000-000085500000}"/>
    <cellStyle name="Header2 3 2 31 6" xfId="20612" xr:uid="{00000000-0005-0000-0000-000086500000}"/>
    <cellStyle name="Header2 3 2 31 6 2" xfId="20613" xr:uid="{00000000-0005-0000-0000-000087500000}"/>
    <cellStyle name="Header2 3 2 31 6 3" xfId="20614" xr:uid="{00000000-0005-0000-0000-000088500000}"/>
    <cellStyle name="Header2 3 2 31 7" xfId="20615" xr:uid="{00000000-0005-0000-0000-000089500000}"/>
    <cellStyle name="Header2 3 2 31 8" xfId="20616" xr:uid="{00000000-0005-0000-0000-00008A500000}"/>
    <cellStyle name="Header2 3 2 32" xfId="20617" xr:uid="{00000000-0005-0000-0000-00008B500000}"/>
    <cellStyle name="Header2 3 2 32 2" xfId="20618" xr:uid="{00000000-0005-0000-0000-00008C500000}"/>
    <cellStyle name="Header2 3 2 32 2 2" xfId="20619" xr:uid="{00000000-0005-0000-0000-00008D500000}"/>
    <cellStyle name="Header2 3 2 32 2 3" xfId="20620" xr:uid="{00000000-0005-0000-0000-00008E500000}"/>
    <cellStyle name="Header2 3 2 32 2 4" xfId="20621" xr:uid="{00000000-0005-0000-0000-00008F500000}"/>
    <cellStyle name="Header2 3 2 32 2 5" xfId="20622" xr:uid="{00000000-0005-0000-0000-000090500000}"/>
    <cellStyle name="Header2 3 2 32 2 6" xfId="20623" xr:uid="{00000000-0005-0000-0000-000091500000}"/>
    <cellStyle name="Header2 3 2 32 3" xfId="20624" xr:uid="{00000000-0005-0000-0000-000092500000}"/>
    <cellStyle name="Header2 3 2 32 3 2" xfId="20625" xr:uid="{00000000-0005-0000-0000-000093500000}"/>
    <cellStyle name="Header2 3 2 32 3 3" xfId="20626" xr:uid="{00000000-0005-0000-0000-000094500000}"/>
    <cellStyle name="Header2 3 2 32 4" xfId="20627" xr:uid="{00000000-0005-0000-0000-000095500000}"/>
    <cellStyle name="Header2 3 2 32 4 2" xfId="20628" xr:uid="{00000000-0005-0000-0000-000096500000}"/>
    <cellStyle name="Header2 3 2 32 4 3" xfId="20629" xr:uid="{00000000-0005-0000-0000-000097500000}"/>
    <cellStyle name="Header2 3 2 32 5" xfId="20630" xr:uid="{00000000-0005-0000-0000-000098500000}"/>
    <cellStyle name="Header2 3 2 32 5 2" xfId="20631" xr:uid="{00000000-0005-0000-0000-000099500000}"/>
    <cellStyle name="Header2 3 2 32 5 3" xfId="20632" xr:uid="{00000000-0005-0000-0000-00009A500000}"/>
    <cellStyle name="Header2 3 2 32 6" xfId="20633" xr:uid="{00000000-0005-0000-0000-00009B500000}"/>
    <cellStyle name="Header2 3 2 32 6 2" xfId="20634" xr:uid="{00000000-0005-0000-0000-00009C500000}"/>
    <cellStyle name="Header2 3 2 32 6 3" xfId="20635" xr:uid="{00000000-0005-0000-0000-00009D500000}"/>
    <cellStyle name="Header2 3 2 32 7" xfId="20636" xr:uid="{00000000-0005-0000-0000-00009E500000}"/>
    <cellStyle name="Header2 3 2 32 8" xfId="20637" xr:uid="{00000000-0005-0000-0000-00009F500000}"/>
    <cellStyle name="Header2 3 2 33" xfId="20638" xr:uid="{00000000-0005-0000-0000-0000A0500000}"/>
    <cellStyle name="Header2 3 2 33 2" xfId="20639" xr:uid="{00000000-0005-0000-0000-0000A1500000}"/>
    <cellStyle name="Header2 3 2 33 2 2" xfId="20640" xr:uid="{00000000-0005-0000-0000-0000A2500000}"/>
    <cellStyle name="Header2 3 2 33 2 3" xfId="20641" xr:uid="{00000000-0005-0000-0000-0000A3500000}"/>
    <cellStyle name="Header2 3 2 33 2 4" xfId="20642" xr:uid="{00000000-0005-0000-0000-0000A4500000}"/>
    <cellStyle name="Header2 3 2 33 2 5" xfId="20643" xr:uid="{00000000-0005-0000-0000-0000A5500000}"/>
    <cellStyle name="Header2 3 2 33 2 6" xfId="20644" xr:uid="{00000000-0005-0000-0000-0000A6500000}"/>
    <cellStyle name="Header2 3 2 33 3" xfId="20645" xr:uid="{00000000-0005-0000-0000-0000A7500000}"/>
    <cellStyle name="Header2 3 2 33 3 2" xfId="20646" xr:uid="{00000000-0005-0000-0000-0000A8500000}"/>
    <cellStyle name="Header2 3 2 33 3 3" xfId="20647" xr:uid="{00000000-0005-0000-0000-0000A9500000}"/>
    <cellStyle name="Header2 3 2 33 4" xfId="20648" xr:uid="{00000000-0005-0000-0000-0000AA500000}"/>
    <cellStyle name="Header2 3 2 33 4 2" xfId="20649" xr:uid="{00000000-0005-0000-0000-0000AB500000}"/>
    <cellStyle name="Header2 3 2 33 4 3" xfId="20650" xr:uid="{00000000-0005-0000-0000-0000AC500000}"/>
    <cellStyle name="Header2 3 2 33 5" xfId="20651" xr:uid="{00000000-0005-0000-0000-0000AD500000}"/>
    <cellStyle name="Header2 3 2 33 5 2" xfId="20652" xr:uid="{00000000-0005-0000-0000-0000AE500000}"/>
    <cellStyle name="Header2 3 2 33 5 3" xfId="20653" xr:uid="{00000000-0005-0000-0000-0000AF500000}"/>
    <cellStyle name="Header2 3 2 33 6" xfId="20654" xr:uid="{00000000-0005-0000-0000-0000B0500000}"/>
    <cellStyle name="Header2 3 2 33 6 2" xfId="20655" xr:uid="{00000000-0005-0000-0000-0000B1500000}"/>
    <cellStyle name="Header2 3 2 33 6 3" xfId="20656" xr:uid="{00000000-0005-0000-0000-0000B2500000}"/>
    <cellStyle name="Header2 3 2 33 7" xfId="20657" xr:uid="{00000000-0005-0000-0000-0000B3500000}"/>
    <cellStyle name="Header2 3 2 33 8" xfId="20658" xr:uid="{00000000-0005-0000-0000-0000B4500000}"/>
    <cellStyle name="Header2 3 2 34" xfId="20659" xr:uid="{00000000-0005-0000-0000-0000B5500000}"/>
    <cellStyle name="Header2 3 2 34 2" xfId="20660" xr:uid="{00000000-0005-0000-0000-0000B6500000}"/>
    <cellStyle name="Header2 3 2 34 2 2" xfId="20661" xr:uid="{00000000-0005-0000-0000-0000B7500000}"/>
    <cellStyle name="Header2 3 2 34 2 3" xfId="20662" xr:uid="{00000000-0005-0000-0000-0000B8500000}"/>
    <cellStyle name="Header2 3 2 34 2 4" xfId="20663" xr:uid="{00000000-0005-0000-0000-0000B9500000}"/>
    <cellStyle name="Header2 3 2 34 2 5" xfId="20664" xr:uid="{00000000-0005-0000-0000-0000BA500000}"/>
    <cellStyle name="Header2 3 2 34 2 6" xfId="20665" xr:uid="{00000000-0005-0000-0000-0000BB500000}"/>
    <cellStyle name="Header2 3 2 34 3" xfId="20666" xr:uid="{00000000-0005-0000-0000-0000BC500000}"/>
    <cellStyle name="Header2 3 2 34 3 2" xfId="20667" xr:uid="{00000000-0005-0000-0000-0000BD500000}"/>
    <cellStyle name="Header2 3 2 34 3 3" xfId="20668" xr:uid="{00000000-0005-0000-0000-0000BE500000}"/>
    <cellStyle name="Header2 3 2 34 4" xfId="20669" xr:uid="{00000000-0005-0000-0000-0000BF500000}"/>
    <cellStyle name="Header2 3 2 34 4 2" xfId="20670" xr:uid="{00000000-0005-0000-0000-0000C0500000}"/>
    <cellStyle name="Header2 3 2 34 4 3" xfId="20671" xr:uid="{00000000-0005-0000-0000-0000C1500000}"/>
    <cellStyle name="Header2 3 2 34 5" xfId="20672" xr:uid="{00000000-0005-0000-0000-0000C2500000}"/>
    <cellStyle name="Header2 3 2 34 5 2" xfId="20673" xr:uid="{00000000-0005-0000-0000-0000C3500000}"/>
    <cellStyle name="Header2 3 2 34 5 3" xfId="20674" xr:uid="{00000000-0005-0000-0000-0000C4500000}"/>
    <cellStyle name="Header2 3 2 34 6" xfId="20675" xr:uid="{00000000-0005-0000-0000-0000C5500000}"/>
    <cellStyle name="Header2 3 2 34 6 2" xfId="20676" xr:uid="{00000000-0005-0000-0000-0000C6500000}"/>
    <cellStyle name="Header2 3 2 34 6 3" xfId="20677" xr:uid="{00000000-0005-0000-0000-0000C7500000}"/>
    <cellStyle name="Header2 3 2 34 7" xfId="20678" xr:uid="{00000000-0005-0000-0000-0000C8500000}"/>
    <cellStyle name="Header2 3 2 34 8" xfId="20679" xr:uid="{00000000-0005-0000-0000-0000C9500000}"/>
    <cellStyle name="Header2 3 2 35" xfId="20680" xr:uid="{00000000-0005-0000-0000-0000CA500000}"/>
    <cellStyle name="Header2 3 2 35 2" xfId="20681" xr:uid="{00000000-0005-0000-0000-0000CB500000}"/>
    <cellStyle name="Header2 3 2 35 3" xfId="20682" xr:uid="{00000000-0005-0000-0000-0000CC500000}"/>
    <cellStyle name="Header2 3 2 35 4" xfId="20683" xr:uid="{00000000-0005-0000-0000-0000CD500000}"/>
    <cellStyle name="Header2 3 2 35 5" xfId="20684" xr:uid="{00000000-0005-0000-0000-0000CE500000}"/>
    <cellStyle name="Header2 3 2 35 6" xfId="20685" xr:uid="{00000000-0005-0000-0000-0000CF500000}"/>
    <cellStyle name="Header2 3 2 36" xfId="20686" xr:uid="{00000000-0005-0000-0000-0000D0500000}"/>
    <cellStyle name="Header2 3 2 36 2" xfId="20687" xr:uid="{00000000-0005-0000-0000-0000D1500000}"/>
    <cellStyle name="Header2 3 2 36 3" xfId="20688" xr:uid="{00000000-0005-0000-0000-0000D2500000}"/>
    <cellStyle name="Header2 3 2 37" xfId="20689" xr:uid="{00000000-0005-0000-0000-0000D3500000}"/>
    <cellStyle name="Header2 3 2 37 2" xfId="20690" xr:uid="{00000000-0005-0000-0000-0000D4500000}"/>
    <cellStyle name="Header2 3 2 37 3" xfId="20691" xr:uid="{00000000-0005-0000-0000-0000D5500000}"/>
    <cellStyle name="Header2 3 2 38" xfId="20692" xr:uid="{00000000-0005-0000-0000-0000D6500000}"/>
    <cellStyle name="Header2 3 2 38 2" xfId="20693" xr:uid="{00000000-0005-0000-0000-0000D7500000}"/>
    <cellStyle name="Header2 3 2 38 3" xfId="20694" xr:uid="{00000000-0005-0000-0000-0000D8500000}"/>
    <cellStyle name="Header2 3 2 39" xfId="20695" xr:uid="{00000000-0005-0000-0000-0000D9500000}"/>
    <cellStyle name="Header2 3 2 39 2" xfId="20696" xr:uid="{00000000-0005-0000-0000-0000DA500000}"/>
    <cellStyle name="Header2 3 2 39 3" xfId="20697" xr:uid="{00000000-0005-0000-0000-0000DB500000}"/>
    <cellStyle name="Header2 3 2 4" xfId="20698" xr:uid="{00000000-0005-0000-0000-0000DC500000}"/>
    <cellStyle name="Header2 3 2 4 2" xfId="20699" xr:uid="{00000000-0005-0000-0000-0000DD500000}"/>
    <cellStyle name="Header2 3 2 4 2 2" xfId="20700" xr:uid="{00000000-0005-0000-0000-0000DE500000}"/>
    <cellStyle name="Header2 3 2 4 2 3" xfId="20701" xr:uid="{00000000-0005-0000-0000-0000DF500000}"/>
    <cellStyle name="Header2 3 2 4 2 4" xfId="20702" xr:uid="{00000000-0005-0000-0000-0000E0500000}"/>
    <cellStyle name="Header2 3 2 4 2 5" xfId="20703" xr:uid="{00000000-0005-0000-0000-0000E1500000}"/>
    <cellStyle name="Header2 3 2 4 2 6" xfId="20704" xr:uid="{00000000-0005-0000-0000-0000E2500000}"/>
    <cellStyle name="Header2 3 2 4 3" xfId="20705" xr:uid="{00000000-0005-0000-0000-0000E3500000}"/>
    <cellStyle name="Header2 3 2 4 3 2" xfId="20706" xr:uid="{00000000-0005-0000-0000-0000E4500000}"/>
    <cellStyle name="Header2 3 2 4 3 3" xfId="20707" xr:uid="{00000000-0005-0000-0000-0000E5500000}"/>
    <cellStyle name="Header2 3 2 4 4" xfId="20708" xr:uid="{00000000-0005-0000-0000-0000E6500000}"/>
    <cellStyle name="Header2 3 2 4 4 2" xfId="20709" xr:uid="{00000000-0005-0000-0000-0000E7500000}"/>
    <cellStyle name="Header2 3 2 4 4 3" xfId="20710" xr:uid="{00000000-0005-0000-0000-0000E8500000}"/>
    <cellStyle name="Header2 3 2 4 5" xfId="20711" xr:uid="{00000000-0005-0000-0000-0000E9500000}"/>
    <cellStyle name="Header2 3 2 4 5 2" xfId="20712" xr:uid="{00000000-0005-0000-0000-0000EA500000}"/>
    <cellStyle name="Header2 3 2 4 5 3" xfId="20713" xr:uid="{00000000-0005-0000-0000-0000EB500000}"/>
    <cellStyle name="Header2 3 2 4 6" xfId="20714" xr:uid="{00000000-0005-0000-0000-0000EC500000}"/>
    <cellStyle name="Header2 3 2 4 6 2" xfId="20715" xr:uid="{00000000-0005-0000-0000-0000ED500000}"/>
    <cellStyle name="Header2 3 2 4 6 3" xfId="20716" xr:uid="{00000000-0005-0000-0000-0000EE500000}"/>
    <cellStyle name="Header2 3 2 4 7" xfId="20717" xr:uid="{00000000-0005-0000-0000-0000EF500000}"/>
    <cellStyle name="Header2 3 2 4 8" xfId="20718" xr:uid="{00000000-0005-0000-0000-0000F0500000}"/>
    <cellStyle name="Header2 3 2 40" xfId="20719" xr:uid="{00000000-0005-0000-0000-0000F1500000}"/>
    <cellStyle name="Header2 3 2 41" xfId="20720" xr:uid="{00000000-0005-0000-0000-0000F2500000}"/>
    <cellStyle name="Header2 3 2 5" xfId="20721" xr:uid="{00000000-0005-0000-0000-0000F3500000}"/>
    <cellStyle name="Header2 3 2 5 2" xfId="20722" xr:uid="{00000000-0005-0000-0000-0000F4500000}"/>
    <cellStyle name="Header2 3 2 5 2 2" xfId="20723" xr:uid="{00000000-0005-0000-0000-0000F5500000}"/>
    <cellStyle name="Header2 3 2 5 2 3" xfId="20724" xr:uid="{00000000-0005-0000-0000-0000F6500000}"/>
    <cellStyle name="Header2 3 2 5 2 4" xfId="20725" xr:uid="{00000000-0005-0000-0000-0000F7500000}"/>
    <cellStyle name="Header2 3 2 5 2 5" xfId="20726" xr:uid="{00000000-0005-0000-0000-0000F8500000}"/>
    <cellStyle name="Header2 3 2 5 2 6" xfId="20727" xr:uid="{00000000-0005-0000-0000-0000F9500000}"/>
    <cellStyle name="Header2 3 2 5 3" xfId="20728" xr:uid="{00000000-0005-0000-0000-0000FA500000}"/>
    <cellStyle name="Header2 3 2 5 3 2" xfId="20729" xr:uid="{00000000-0005-0000-0000-0000FB500000}"/>
    <cellStyle name="Header2 3 2 5 3 3" xfId="20730" xr:uid="{00000000-0005-0000-0000-0000FC500000}"/>
    <cellStyle name="Header2 3 2 5 4" xfId="20731" xr:uid="{00000000-0005-0000-0000-0000FD500000}"/>
    <cellStyle name="Header2 3 2 5 4 2" xfId="20732" xr:uid="{00000000-0005-0000-0000-0000FE500000}"/>
    <cellStyle name="Header2 3 2 5 4 3" xfId="20733" xr:uid="{00000000-0005-0000-0000-0000FF500000}"/>
    <cellStyle name="Header2 3 2 5 5" xfId="20734" xr:uid="{00000000-0005-0000-0000-000000510000}"/>
    <cellStyle name="Header2 3 2 5 5 2" xfId="20735" xr:uid="{00000000-0005-0000-0000-000001510000}"/>
    <cellStyle name="Header2 3 2 5 5 3" xfId="20736" xr:uid="{00000000-0005-0000-0000-000002510000}"/>
    <cellStyle name="Header2 3 2 5 6" xfId="20737" xr:uid="{00000000-0005-0000-0000-000003510000}"/>
    <cellStyle name="Header2 3 2 5 6 2" xfId="20738" xr:uid="{00000000-0005-0000-0000-000004510000}"/>
    <cellStyle name="Header2 3 2 5 6 3" xfId="20739" xr:uid="{00000000-0005-0000-0000-000005510000}"/>
    <cellStyle name="Header2 3 2 5 7" xfId="20740" xr:uid="{00000000-0005-0000-0000-000006510000}"/>
    <cellStyle name="Header2 3 2 5 8" xfId="20741" xr:uid="{00000000-0005-0000-0000-000007510000}"/>
    <cellStyle name="Header2 3 2 6" xfId="20742" xr:uid="{00000000-0005-0000-0000-000008510000}"/>
    <cellStyle name="Header2 3 2 6 2" xfId="20743" xr:uid="{00000000-0005-0000-0000-000009510000}"/>
    <cellStyle name="Header2 3 2 6 2 2" xfId="20744" xr:uid="{00000000-0005-0000-0000-00000A510000}"/>
    <cellStyle name="Header2 3 2 6 2 3" xfId="20745" xr:uid="{00000000-0005-0000-0000-00000B510000}"/>
    <cellStyle name="Header2 3 2 6 2 4" xfId="20746" xr:uid="{00000000-0005-0000-0000-00000C510000}"/>
    <cellStyle name="Header2 3 2 6 2 5" xfId="20747" xr:uid="{00000000-0005-0000-0000-00000D510000}"/>
    <cellStyle name="Header2 3 2 6 2 6" xfId="20748" xr:uid="{00000000-0005-0000-0000-00000E510000}"/>
    <cellStyle name="Header2 3 2 6 3" xfId="20749" xr:uid="{00000000-0005-0000-0000-00000F510000}"/>
    <cellStyle name="Header2 3 2 6 3 2" xfId="20750" xr:uid="{00000000-0005-0000-0000-000010510000}"/>
    <cellStyle name="Header2 3 2 6 3 3" xfId="20751" xr:uid="{00000000-0005-0000-0000-000011510000}"/>
    <cellStyle name="Header2 3 2 6 4" xfId="20752" xr:uid="{00000000-0005-0000-0000-000012510000}"/>
    <cellStyle name="Header2 3 2 6 4 2" xfId="20753" xr:uid="{00000000-0005-0000-0000-000013510000}"/>
    <cellStyle name="Header2 3 2 6 4 3" xfId="20754" xr:uid="{00000000-0005-0000-0000-000014510000}"/>
    <cellStyle name="Header2 3 2 6 5" xfId="20755" xr:uid="{00000000-0005-0000-0000-000015510000}"/>
    <cellStyle name="Header2 3 2 6 5 2" xfId="20756" xr:uid="{00000000-0005-0000-0000-000016510000}"/>
    <cellStyle name="Header2 3 2 6 5 3" xfId="20757" xr:uid="{00000000-0005-0000-0000-000017510000}"/>
    <cellStyle name="Header2 3 2 6 6" xfId="20758" xr:uid="{00000000-0005-0000-0000-000018510000}"/>
    <cellStyle name="Header2 3 2 6 6 2" xfId="20759" xr:uid="{00000000-0005-0000-0000-000019510000}"/>
    <cellStyle name="Header2 3 2 6 6 3" xfId="20760" xr:uid="{00000000-0005-0000-0000-00001A510000}"/>
    <cellStyle name="Header2 3 2 6 7" xfId="20761" xr:uid="{00000000-0005-0000-0000-00001B510000}"/>
    <cellStyle name="Header2 3 2 6 8" xfId="20762" xr:uid="{00000000-0005-0000-0000-00001C510000}"/>
    <cellStyle name="Header2 3 2 7" xfId="20763" xr:uid="{00000000-0005-0000-0000-00001D510000}"/>
    <cellStyle name="Header2 3 2 7 2" xfId="20764" xr:uid="{00000000-0005-0000-0000-00001E510000}"/>
    <cellStyle name="Header2 3 2 7 2 2" xfId="20765" xr:uid="{00000000-0005-0000-0000-00001F510000}"/>
    <cellStyle name="Header2 3 2 7 2 3" xfId="20766" xr:uid="{00000000-0005-0000-0000-000020510000}"/>
    <cellStyle name="Header2 3 2 7 2 4" xfId="20767" xr:uid="{00000000-0005-0000-0000-000021510000}"/>
    <cellStyle name="Header2 3 2 7 2 5" xfId="20768" xr:uid="{00000000-0005-0000-0000-000022510000}"/>
    <cellStyle name="Header2 3 2 7 2 6" xfId="20769" xr:uid="{00000000-0005-0000-0000-000023510000}"/>
    <cellStyle name="Header2 3 2 7 3" xfId="20770" xr:uid="{00000000-0005-0000-0000-000024510000}"/>
    <cellStyle name="Header2 3 2 7 3 2" xfId="20771" xr:uid="{00000000-0005-0000-0000-000025510000}"/>
    <cellStyle name="Header2 3 2 7 3 3" xfId="20772" xr:uid="{00000000-0005-0000-0000-000026510000}"/>
    <cellStyle name="Header2 3 2 7 4" xfId="20773" xr:uid="{00000000-0005-0000-0000-000027510000}"/>
    <cellStyle name="Header2 3 2 7 4 2" xfId="20774" xr:uid="{00000000-0005-0000-0000-000028510000}"/>
    <cellStyle name="Header2 3 2 7 4 3" xfId="20775" xr:uid="{00000000-0005-0000-0000-000029510000}"/>
    <cellStyle name="Header2 3 2 7 5" xfId="20776" xr:uid="{00000000-0005-0000-0000-00002A510000}"/>
    <cellStyle name="Header2 3 2 7 5 2" xfId="20777" xr:uid="{00000000-0005-0000-0000-00002B510000}"/>
    <cellStyle name="Header2 3 2 7 5 3" xfId="20778" xr:uid="{00000000-0005-0000-0000-00002C510000}"/>
    <cellStyle name="Header2 3 2 7 6" xfId="20779" xr:uid="{00000000-0005-0000-0000-00002D510000}"/>
    <cellStyle name="Header2 3 2 7 6 2" xfId="20780" xr:uid="{00000000-0005-0000-0000-00002E510000}"/>
    <cellStyle name="Header2 3 2 7 6 3" xfId="20781" xr:uid="{00000000-0005-0000-0000-00002F510000}"/>
    <cellStyle name="Header2 3 2 7 7" xfId="20782" xr:uid="{00000000-0005-0000-0000-000030510000}"/>
    <cellStyle name="Header2 3 2 7 8" xfId="20783" xr:uid="{00000000-0005-0000-0000-000031510000}"/>
    <cellStyle name="Header2 3 2 8" xfId="20784" xr:uid="{00000000-0005-0000-0000-000032510000}"/>
    <cellStyle name="Header2 3 2 8 2" xfId="20785" xr:uid="{00000000-0005-0000-0000-000033510000}"/>
    <cellStyle name="Header2 3 2 8 2 2" xfId="20786" xr:uid="{00000000-0005-0000-0000-000034510000}"/>
    <cellStyle name="Header2 3 2 8 2 3" xfId="20787" xr:uid="{00000000-0005-0000-0000-000035510000}"/>
    <cellStyle name="Header2 3 2 8 2 4" xfId="20788" xr:uid="{00000000-0005-0000-0000-000036510000}"/>
    <cellStyle name="Header2 3 2 8 2 5" xfId="20789" xr:uid="{00000000-0005-0000-0000-000037510000}"/>
    <cellStyle name="Header2 3 2 8 2 6" xfId="20790" xr:uid="{00000000-0005-0000-0000-000038510000}"/>
    <cellStyle name="Header2 3 2 8 3" xfId="20791" xr:uid="{00000000-0005-0000-0000-000039510000}"/>
    <cellStyle name="Header2 3 2 8 3 2" xfId="20792" xr:uid="{00000000-0005-0000-0000-00003A510000}"/>
    <cellStyle name="Header2 3 2 8 3 3" xfId="20793" xr:uid="{00000000-0005-0000-0000-00003B510000}"/>
    <cellStyle name="Header2 3 2 8 4" xfId="20794" xr:uid="{00000000-0005-0000-0000-00003C510000}"/>
    <cellStyle name="Header2 3 2 8 4 2" xfId="20795" xr:uid="{00000000-0005-0000-0000-00003D510000}"/>
    <cellStyle name="Header2 3 2 8 4 3" xfId="20796" xr:uid="{00000000-0005-0000-0000-00003E510000}"/>
    <cellStyle name="Header2 3 2 8 5" xfId="20797" xr:uid="{00000000-0005-0000-0000-00003F510000}"/>
    <cellStyle name="Header2 3 2 8 5 2" xfId="20798" xr:uid="{00000000-0005-0000-0000-000040510000}"/>
    <cellStyle name="Header2 3 2 8 5 3" xfId="20799" xr:uid="{00000000-0005-0000-0000-000041510000}"/>
    <cellStyle name="Header2 3 2 8 6" xfId="20800" xr:uid="{00000000-0005-0000-0000-000042510000}"/>
    <cellStyle name="Header2 3 2 8 6 2" xfId="20801" xr:uid="{00000000-0005-0000-0000-000043510000}"/>
    <cellStyle name="Header2 3 2 8 6 3" xfId="20802" xr:uid="{00000000-0005-0000-0000-000044510000}"/>
    <cellStyle name="Header2 3 2 8 7" xfId="20803" xr:uid="{00000000-0005-0000-0000-000045510000}"/>
    <cellStyle name="Header2 3 2 8 8" xfId="20804" xr:uid="{00000000-0005-0000-0000-000046510000}"/>
    <cellStyle name="Header2 3 2 9" xfId="20805" xr:uid="{00000000-0005-0000-0000-000047510000}"/>
    <cellStyle name="Header2 3 2 9 2" xfId="20806" xr:uid="{00000000-0005-0000-0000-000048510000}"/>
    <cellStyle name="Header2 3 2 9 2 2" xfId="20807" xr:uid="{00000000-0005-0000-0000-000049510000}"/>
    <cellStyle name="Header2 3 2 9 2 3" xfId="20808" xr:uid="{00000000-0005-0000-0000-00004A510000}"/>
    <cellStyle name="Header2 3 2 9 2 4" xfId="20809" xr:uid="{00000000-0005-0000-0000-00004B510000}"/>
    <cellStyle name="Header2 3 2 9 2 5" xfId="20810" xr:uid="{00000000-0005-0000-0000-00004C510000}"/>
    <cellStyle name="Header2 3 2 9 2 6" xfId="20811" xr:uid="{00000000-0005-0000-0000-00004D510000}"/>
    <cellStyle name="Header2 3 2 9 3" xfId="20812" xr:uid="{00000000-0005-0000-0000-00004E510000}"/>
    <cellStyle name="Header2 3 2 9 3 2" xfId="20813" xr:uid="{00000000-0005-0000-0000-00004F510000}"/>
    <cellStyle name="Header2 3 2 9 3 3" xfId="20814" xr:uid="{00000000-0005-0000-0000-000050510000}"/>
    <cellStyle name="Header2 3 2 9 4" xfId="20815" xr:uid="{00000000-0005-0000-0000-000051510000}"/>
    <cellStyle name="Header2 3 2 9 4 2" xfId="20816" xr:uid="{00000000-0005-0000-0000-000052510000}"/>
    <cellStyle name="Header2 3 2 9 4 3" xfId="20817" xr:uid="{00000000-0005-0000-0000-000053510000}"/>
    <cellStyle name="Header2 3 2 9 5" xfId="20818" xr:uid="{00000000-0005-0000-0000-000054510000}"/>
    <cellStyle name="Header2 3 2 9 5 2" xfId="20819" xr:uid="{00000000-0005-0000-0000-000055510000}"/>
    <cellStyle name="Header2 3 2 9 5 3" xfId="20820" xr:uid="{00000000-0005-0000-0000-000056510000}"/>
    <cellStyle name="Header2 3 2 9 6" xfId="20821" xr:uid="{00000000-0005-0000-0000-000057510000}"/>
    <cellStyle name="Header2 3 2 9 6 2" xfId="20822" xr:uid="{00000000-0005-0000-0000-000058510000}"/>
    <cellStyle name="Header2 3 2 9 6 3" xfId="20823" xr:uid="{00000000-0005-0000-0000-000059510000}"/>
    <cellStyle name="Header2 3 2 9 7" xfId="20824" xr:uid="{00000000-0005-0000-0000-00005A510000}"/>
    <cellStyle name="Header2 3 2 9 8" xfId="20825" xr:uid="{00000000-0005-0000-0000-00005B510000}"/>
    <cellStyle name="Header2 3 20" xfId="20826" xr:uid="{00000000-0005-0000-0000-00005C510000}"/>
    <cellStyle name="Header2 3 20 2" xfId="20827" xr:uid="{00000000-0005-0000-0000-00005D510000}"/>
    <cellStyle name="Header2 3 20 2 2" xfId="20828" xr:uid="{00000000-0005-0000-0000-00005E510000}"/>
    <cellStyle name="Header2 3 20 2 3" xfId="20829" xr:uid="{00000000-0005-0000-0000-00005F510000}"/>
    <cellStyle name="Header2 3 20 2 4" xfId="20830" xr:uid="{00000000-0005-0000-0000-000060510000}"/>
    <cellStyle name="Header2 3 20 2 5" xfId="20831" xr:uid="{00000000-0005-0000-0000-000061510000}"/>
    <cellStyle name="Header2 3 20 2 6" xfId="20832" xr:uid="{00000000-0005-0000-0000-000062510000}"/>
    <cellStyle name="Header2 3 20 3" xfId="20833" xr:uid="{00000000-0005-0000-0000-000063510000}"/>
    <cellStyle name="Header2 3 20 3 2" xfId="20834" xr:uid="{00000000-0005-0000-0000-000064510000}"/>
    <cellStyle name="Header2 3 20 3 3" xfId="20835" xr:uid="{00000000-0005-0000-0000-000065510000}"/>
    <cellStyle name="Header2 3 20 4" xfId="20836" xr:uid="{00000000-0005-0000-0000-000066510000}"/>
    <cellStyle name="Header2 3 20 4 2" xfId="20837" xr:uid="{00000000-0005-0000-0000-000067510000}"/>
    <cellStyle name="Header2 3 20 4 3" xfId="20838" xr:uid="{00000000-0005-0000-0000-000068510000}"/>
    <cellStyle name="Header2 3 20 5" xfId="20839" xr:uid="{00000000-0005-0000-0000-000069510000}"/>
    <cellStyle name="Header2 3 20 5 2" xfId="20840" xr:uid="{00000000-0005-0000-0000-00006A510000}"/>
    <cellStyle name="Header2 3 20 5 3" xfId="20841" xr:uid="{00000000-0005-0000-0000-00006B510000}"/>
    <cellStyle name="Header2 3 20 6" xfId="20842" xr:uid="{00000000-0005-0000-0000-00006C510000}"/>
    <cellStyle name="Header2 3 20 6 2" xfId="20843" xr:uid="{00000000-0005-0000-0000-00006D510000}"/>
    <cellStyle name="Header2 3 20 6 3" xfId="20844" xr:uid="{00000000-0005-0000-0000-00006E510000}"/>
    <cellStyle name="Header2 3 20 7" xfId="20845" xr:uid="{00000000-0005-0000-0000-00006F510000}"/>
    <cellStyle name="Header2 3 20 8" xfId="20846" xr:uid="{00000000-0005-0000-0000-000070510000}"/>
    <cellStyle name="Header2 3 21" xfId="20847" xr:uid="{00000000-0005-0000-0000-000071510000}"/>
    <cellStyle name="Header2 3 21 2" xfId="20848" xr:uid="{00000000-0005-0000-0000-000072510000}"/>
    <cellStyle name="Header2 3 21 2 2" xfId="20849" xr:uid="{00000000-0005-0000-0000-000073510000}"/>
    <cellStyle name="Header2 3 21 2 3" xfId="20850" xr:uid="{00000000-0005-0000-0000-000074510000}"/>
    <cellStyle name="Header2 3 21 2 4" xfId="20851" xr:uid="{00000000-0005-0000-0000-000075510000}"/>
    <cellStyle name="Header2 3 21 2 5" xfId="20852" xr:uid="{00000000-0005-0000-0000-000076510000}"/>
    <cellStyle name="Header2 3 21 2 6" xfId="20853" xr:uid="{00000000-0005-0000-0000-000077510000}"/>
    <cellStyle name="Header2 3 21 3" xfId="20854" xr:uid="{00000000-0005-0000-0000-000078510000}"/>
    <cellStyle name="Header2 3 21 3 2" xfId="20855" xr:uid="{00000000-0005-0000-0000-000079510000}"/>
    <cellStyle name="Header2 3 21 3 3" xfId="20856" xr:uid="{00000000-0005-0000-0000-00007A510000}"/>
    <cellStyle name="Header2 3 21 4" xfId="20857" xr:uid="{00000000-0005-0000-0000-00007B510000}"/>
    <cellStyle name="Header2 3 21 4 2" xfId="20858" xr:uid="{00000000-0005-0000-0000-00007C510000}"/>
    <cellStyle name="Header2 3 21 4 3" xfId="20859" xr:uid="{00000000-0005-0000-0000-00007D510000}"/>
    <cellStyle name="Header2 3 21 5" xfId="20860" xr:uid="{00000000-0005-0000-0000-00007E510000}"/>
    <cellStyle name="Header2 3 21 5 2" xfId="20861" xr:uid="{00000000-0005-0000-0000-00007F510000}"/>
    <cellStyle name="Header2 3 21 5 3" xfId="20862" xr:uid="{00000000-0005-0000-0000-000080510000}"/>
    <cellStyle name="Header2 3 21 6" xfId="20863" xr:uid="{00000000-0005-0000-0000-000081510000}"/>
    <cellStyle name="Header2 3 21 6 2" xfId="20864" xr:uid="{00000000-0005-0000-0000-000082510000}"/>
    <cellStyle name="Header2 3 21 6 3" xfId="20865" xr:uid="{00000000-0005-0000-0000-000083510000}"/>
    <cellStyle name="Header2 3 21 7" xfId="20866" xr:uid="{00000000-0005-0000-0000-000084510000}"/>
    <cellStyle name="Header2 3 21 8" xfId="20867" xr:uid="{00000000-0005-0000-0000-000085510000}"/>
    <cellStyle name="Header2 3 22" xfId="20868" xr:uid="{00000000-0005-0000-0000-000086510000}"/>
    <cellStyle name="Header2 3 22 2" xfId="20869" xr:uid="{00000000-0005-0000-0000-000087510000}"/>
    <cellStyle name="Header2 3 22 2 2" xfId="20870" xr:uid="{00000000-0005-0000-0000-000088510000}"/>
    <cellStyle name="Header2 3 22 2 3" xfId="20871" xr:uid="{00000000-0005-0000-0000-000089510000}"/>
    <cellStyle name="Header2 3 22 2 4" xfId="20872" xr:uid="{00000000-0005-0000-0000-00008A510000}"/>
    <cellStyle name="Header2 3 22 2 5" xfId="20873" xr:uid="{00000000-0005-0000-0000-00008B510000}"/>
    <cellStyle name="Header2 3 22 2 6" xfId="20874" xr:uid="{00000000-0005-0000-0000-00008C510000}"/>
    <cellStyle name="Header2 3 22 3" xfId="20875" xr:uid="{00000000-0005-0000-0000-00008D510000}"/>
    <cellStyle name="Header2 3 22 3 2" xfId="20876" xr:uid="{00000000-0005-0000-0000-00008E510000}"/>
    <cellStyle name="Header2 3 22 3 3" xfId="20877" xr:uid="{00000000-0005-0000-0000-00008F510000}"/>
    <cellStyle name="Header2 3 22 4" xfId="20878" xr:uid="{00000000-0005-0000-0000-000090510000}"/>
    <cellStyle name="Header2 3 22 4 2" xfId="20879" xr:uid="{00000000-0005-0000-0000-000091510000}"/>
    <cellStyle name="Header2 3 22 4 3" xfId="20880" xr:uid="{00000000-0005-0000-0000-000092510000}"/>
    <cellStyle name="Header2 3 22 5" xfId="20881" xr:uid="{00000000-0005-0000-0000-000093510000}"/>
    <cellStyle name="Header2 3 22 5 2" xfId="20882" xr:uid="{00000000-0005-0000-0000-000094510000}"/>
    <cellStyle name="Header2 3 22 5 3" xfId="20883" xr:uid="{00000000-0005-0000-0000-000095510000}"/>
    <cellStyle name="Header2 3 22 6" xfId="20884" xr:uid="{00000000-0005-0000-0000-000096510000}"/>
    <cellStyle name="Header2 3 22 6 2" xfId="20885" xr:uid="{00000000-0005-0000-0000-000097510000}"/>
    <cellStyle name="Header2 3 22 6 3" xfId="20886" xr:uid="{00000000-0005-0000-0000-000098510000}"/>
    <cellStyle name="Header2 3 22 7" xfId="20887" xr:uid="{00000000-0005-0000-0000-000099510000}"/>
    <cellStyle name="Header2 3 22 8" xfId="20888" xr:uid="{00000000-0005-0000-0000-00009A510000}"/>
    <cellStyle name="Header2 3 23" xfId="20889" xr:uid="{00000000-0005-0000-0000-00009B510000}"/>
    <cellStyle name="Header2 3 23 2" xfId="20890" xr:uid="{00000000-0005-0000-0000-00009C510000}"/>
    <cellStyle name="Header2 3 23 2 2" xfId="20891" xr:uid="{00000000-0005-0000-0000-00009D510000}"/>
    <cellStyle name="Header2 3 23 2 3" xfId="20892" xr:uid="{00000000-0005-0000-0000-00009E510000}"/>
    <cellStyle name="Header2 3 23 2 4" xfId="20893" xr:uid="{00000000-0005-0000-0000-00009F510000}"/>
    <cellStyle name="Header2 3 23 2 5" xfId="20894" xr:uid="{00000000-0005-0000-0000-0000A0510000}"/>
    <cellStyle name="Header2 3 23 2 6" xfId="20895" xr:uid="{00000000-0005-0000-0000-0000A1510000}"/>
    <cellStyle name="Header2 3 23 3" xfId="20896" xr:uid="{00000000-0005-0000-0000-0000A2510000}"/>
    <cellStyle name="Header2 3 23 3 2" xfId="20897" xr:uid="{00000000-0005-0000-0000-0000A3510000}"/>
    <cellStyle name="Header2 3 23 3 3" xfId="20898" xr:uid="{00000000-0005-0000-0000-0000A4510000}"/>
    <cellStyle name="Header2 3 23 4" xfId="20899" xr:uid="{00000000-0005-0000-0000-0000A5510000}"/>
    <cellStyle name="Header2 3 23 4 2" xfId="20900" xr:uid="{00000000-0005-0000-0000-0000A6510000}"/>
    <cellStyle name="Header2 3 23 4 3" xfId="20901" xr:uid="{00000000-0005-0000-0000-0000A7510000}"/>
    <cellStyle name="Header2 3 23 5" xfId="20902" xr:uid="{00000000-0005-0000-0000-0000A8510000}"/>
    <cellStyle name="Header2 3 23 5 2" xfId="20903" xr:uid="{00000000-0005-0000-0000-0000A9510000}"/>
    <cellStyle name="Header2 3 23 5 3" xfId="20904" xr:uid="{00000000-0005-0000-0000-0000AA510000}"/>
    <cellStyle name="Header2 3 23 6" xfId="20905" xr:uid="{00000000-0005-0000-0000-0000AB510000}"/>
    <cellStyle name="Header2 3 23 6 2" xfId="20906" xr:uid="{00000000-0005-0000-0000-0000AC510000}"/>
    <cellStyle name="Header2 3 23 6 3" xfId="20907" xr:uid="{00000000-0005-0000-0000-0000AD510000}"/>
    <cellStyle name="Header2 3 23 7" xfId="20908" xr:uid="{00000000-0005-0000-0000-0000AE510000}"/>
    <cellStyle name="Header2 3 23 8" xfId="20909" xr:uid="{00000000-0005-0000-0000-0000AF510000}"/>
    <cellStyle name="Header2 3 24" xfId="20910" xr:uid="{00000000-0005-0000-0000-0000B0510000}"/>
    <cellStyle name="Header2 3 24 2" xfId="20911" xr:uid="{00000000-0005-0000-0000-0000B1510000}"/>
    <cellStyle name="Header2 3 24 2 2" xfId="20912" xr:uid="{00000000-0005-0000-0000-0000B2510000}"/>
    <cellStyle name="Header2 3 24 2 3" xfId="20913" xr:uid="{00000000-0005-0000-0000-0000B3510000}"/>
    <cellStyle name="Header2 3 24 2 4" xfId="20914" xr:uid="{00000000-0005-0000-0000-0000B4510000}"/>
    <cellStyle name="Header2 3 24 2 5" xfId="20915" xr:uid="{00000000-0005-0000-0000-0000B5510000}"/>
    <cellStyle name="Header2 3 24 2 6" xfId="20916" xr:uid="{00000000-0005-0000-0000-0000B6510000}"/>
    <cellStyle name="Header2 3 24 3" xfId="20917" xr:uid="{00000000-0005-0000-0000-0000B7510000}"/>
    <cellStyle name="Header2 3 24 3 2" xfId="20918" xr:uid="{00000000-0005-0000-0000-0000B8510000}"/>
    <cellStyle name="Header2 3 24 3 3" xfId="20919" xr:uid="{00000000-0005-0000-0000-0000B9510000}"/>
    <cellStyle name="Header2 3 24 4" xfId="20920" xr:uid="{00000000-0005-0000-0000-0000BA510000}"/>
    <cellStyle name="Header2 3 24 4 2" xfId="20921" xr:uid="{00000000-0005-0000-0000-0000BB510000}"/>
    <cellStyle name="Header2 3 24 4 3" xfId="20922" xr:uid="{00000000-0005-0000-0000-0000BC510000}"/>
    <cellStyle name="Header2 3 24 5" xfId="20923" xr:uid="{00000000-0005-0000-0000-0000BD510000}"/>
    <cellStyle name="Header2 3 24 5 2" xfId="20924" xr:uid="{00000000-0005-0000-0000-0000BE510000}"/>
    <cellStyle name="Header2 3 24 5 3" xfId="20925" xr:uid="{00000000-0005-0000-0000-0000BF510000}"/>
    <cellStyle name="Header2 3 24 6" xfId="20926" xr:uid="{00000000-0005-0000-0000-0000C0510000}"/>
    <cellStyle name="Header2 3 24 6 2" xfId="20927" xr:uid="{00000000-0005-0000-0000-0000C1510000}"/>
    <cellStyle name="Header2 3 24 6 3" xfId="20928" xr:uid="{00000000-0005-0000-0000-0000C2510000}"/>
    <cellStyle name="Header2 3 24 7" xfId="20929" xr:uid="{00000000-0005-0000-0000-0000C3510000}"/>
    <cellStyle name="Header2 3 24 8" xfId="20930" xr:uid="{00000000-0005-0000-0000-0000C4510000}"/>
    <cellStyle name="Header2 3 25" xfId="20931" xr:uid="{00000000-0005-0000-0000-0000C5510000}"/>
    <cellStyle name="Header2 3 25 2" xfId="20932" xr:uid="{00000000-0005-0000-0000-0000C6510000}"/>
    <cellStyle name="Header2 3 25 2 2" xfId="20933" xr:uid="{00000000-0005-0000-0000-0000C7510000}"/>
    <cellStyle name="Header2 3 25 2 3" xfId="20934" xr:uid="{00000000-0005-0000-0000-0000C8510000}"/>
    <cellStyle name="Header2 3 25 2 4" xfId="20935" xr:uid="{00000000-0005-0000-0000-0000C9510000}"/>
    <cellStyle name="Header2 3 25 2 5" xfId="20936" xr:uid="{00000000-0005-0000-0000-0000CA510000}"/>
    <cellStyle name="Header2 3 25 2 6" xfId="20937" xr:uid="{00000000-0005-0000-0000-0000CB510000}"/>
    <cellStyle name="Header2 3 25 3" xfId="20938" xr:uid="{00000000-0005-0000-0000-0000CC510000}"/>
    <cellStyle name="Header2 3 25 3 2" xfId="20939" xr:uid="{00000000-0005-0000-0000-0000CD510000}"/>
    <cellStyle name="Header2 3 25 3 3" xfId="20940" xr:uid="{00000000-0005-0000-0000-0000CE510000}"/>
    <cellStyle name="Header2 3 25 4" xfId="20941" xr:uid="{00000000-0005-0000-0000-0000CF510000}"/>
    <cellStyle name="Header2 3 25 4 2" xfId="20942" xr:uid="{00000000-0005-0000-0000-0000D0510000}"/>
    <cellStyle name="Header2 3 25 4 3" xfId="20943" xr:uid="{00000000-0005-0000-0000-0000D1510000}"/>
    <cellStyle name="Header2 3 25 5" xfId="20944" xr:uid="{00000000-0005-0000-0000-0000D2510000}"/>
    <cellStyle name="Header2 3 25 5 2" xfId="20945" xr:uid="{00000000-0005-0000-0000-0000D3510000}"/>
    <cellStyle name="Header2 3 25 5 3" xfId="20946" xr:uid="{00000000-0005-0000-0000-0000D4510000}"/>
    <cellStyle name="Header2 3 25 6" xfId="20947" xr:uid="{00000000-0005-0000-0000-0000D5510000}"/>
    <cellStyle name="Header2 3 25 6 2" xfId="20948" xr:uid="{00000000-0005-0000-0000-0000D6510000}"/>
    <cellStyle name="Header2 3 25 6 3" xfId="20949" xr:uid="{00000000-0005-0000-0000-0000D7510000}"/>
    <cellStyle name="Header2 3 25 7" xfId="20950" xr:uid="{00000000-0005-0000-0000-0000D8510000}"/>
    <cellStyle name="Header2 3 25 8" xfId="20951" xr:uid="{00000000-0005-0000-0000-0000D9510000}"/>
    <cellStyle name="Header2 3 26" xfId="20952" xr:uid="{00000000-0005-0000-0000-0000DA510000}"/>
    <cellStyle name="Header2 3 26 2" xfId="20953" xr:uid="{00000000-0005-0000-0000-0000DB510000}"/>
    <cellStyle name="Header2 3 26 2 2" xfId="20954" xr:uid="{00000000-0005-0000-0000-0000DC510000}"/>
    <cellStyle name="Header2 3 26 2 3" xfId="20955" xr:uid="{00000000-0005-0000-0000-0000DD510000}"/>
    <cellStyle name="Header2 3 26 2 4" xfId="20956" xr:uid="{00000000-0005-0000-0000-0000DE510000}"/>
    <cellStyle name="Header2 3 26 2 5" xfId="20957" xr:uid="{00000000-0005-0000-0000-0000DF510000}"/>
    <cellStyle name="Header2 3 26 2 6" xfId="20958" xr:uid="{00000000-0005-0000-0000-0000E0510000}"/>
    <cellStyle name="Header2 3 26 3" xfId="20959" xr:uid="{00000000-0005-0000-0000-0000E1510000}"/>
    <cellStyle name="Header2 3 26 3 2" xfId="20960" xr:uid="{00000000-0005-0000-0000-0000E2510000}"/>
    <cellStyle name="Header2 3 26 3 3" xfId="20961" xr:uid="{00000000-0005-0000-0000-0000E3510000}"/>
    <cellStyle name="Header2 3 26 4" xfId="20962" xr:uid="{00000000-0005-0000-0000-0000E4510000}"/>
    <cellStyle name="Header2 3 26 4 2" xfId="20963" xr:uid="{00000000-0005-0000-0000-0000E5510000}"/>
    <cellStyle name="Header2 3 26 4 3" xfId="20964" xr:uid="{00000000-0005-0000-0000-0000E6510000}"/>
    <cellStyle name="Header2 3 26 5" xfId="20965" xr:uid="{00000000-0005-0000-0000-0000E7510000}"/>
    <cellStyle name="Header2 3 26 5 2" xfId="20966" xr:uid="{00000000-0005-0000-0000-0000E8510000}"/>
    <cellStyle name="Header2 3 26 5 3" xfId="20967" xr:uid="{00000000-0005-0000-0000-0000E9510000}"/>
    <cellStyle name="Header2 3 26 6" xfId="20968" xr:uid="{00000000-0005-0000-0000-0000EA510000}"/>
    <cellStyle name="Header2 3 26 6 2" xfId="20969" xr:uid="{00000000-0005-0000-0000-0000EB510000}"/>
    <cellStyle name="Header2 3 26 6 3" xfId="20970" xr:uid="{00000000-0005-0000-0000-0000EC510000}"/>
    <cellStyle name="Header2 3 26 7" xfId="20971" xr:uid="{00000000-0005-0000-0000-0000ED510000}"/>
    <cellStyle name="Header2 3 26 8" xfId="20972" xr:uid="{00000000-0005-0000-0000-0000EE510000}"/>
    <cellStyle name="Header2 3 27" xfId="20973" xr:uid="{00000000-0005-0000-0000-0000EF510000}"/>
    <cellStyle name="Header2 3 27 2" xfId="20974" xr:uid="{00000000-0005-0000-0000-0000F0510000}"/>
    <cellStyle name="Header2 3 27 2 2" xfId="20975" xr:uid="{00000000-0005-0000-0000-0000F1510000}"/>
    <cellStyle name="Header2 3 27 2 3" xfId="20976" xr:uid="{00000000-0005-0000-0000-0000F2510000}"/>
    <cellStyle name="Header2 3 27 2 4" xfId="20977" xr:uid="{00000000-0005-0000-0000-0000F3510000}"/>
    <cellStyle name="Header2 3 27 2 5" xfId="20978" xr:uid="{00000000-0005-0000-0000-0000F4510000}"/>
    <cellStyle name="Header2 3 27 2 6" xfId="20979" xr:uid="{00000000-0005-0000-0000-0000F5510000}"/>
    <cellStyle name="Header2 3 27 3" xfId="20980" xr:uid="{00000000-0005-0000-0000-0000F6510000}"/>
    <cellStyle name="Header2 3 27 3 2" xfId="20981" xr:uid="{00000000-0005-0000-0000-0000F7510000}"/>
    <cellStyle name="Header2 3 27 3 3" xfId="20982" xr:uid="{00000000-0005-0000-0000-0000F8510000}"/>
    <cellStyle name="Header2 3 27 4" xfId="20983" xr:uid="{00000000-0005-0000-0000-0000F9510000}"/>
    <cellStyle name="Header2 3 27 4 2" xfId="20984" xr:uid="{00000000-0005-0000-0000-0000FA510000}"/>
    <cellStyle name="Header2 3 27 4 3" xfId="20985" xr:uid="{00000000-0005-0000-0000-0000FB510000}"/>
    <cellStyle name="Header2 3 27 5" xfId="20986" xr:uid="{00000000-0005-0000-0000-0000FC510000}"/>
    <cellStyle name="Header2 3 27 5 2" xfId="20987" xr:uid="{00000000-0005-0000-0000-0000FD510000}"/>
    <cellStyle name="Header2 3 27 5 3" xfId="20988" xr:uid="{00000000-0005-0000-0000-0000FE510000}"/>
    <cellStyle name="Header2 3 27 6" xfId="20989" xr:uid="{00000000-0005-0000-0000-0000FF510000}"/>
    <cellStyle name="Header2 3 27 6 2" xfId="20990" xr:uid="{00000000-0005-0000-0000-000000520000}"/>
    <cellStyle name="Header2 3 27 6 3" xfId="20991" xr:uid="{00000000-0005-0000-0000-000001520000}"/>
    <cellStyle name="Header2 3 27 7" xfId="20992" xr:uid="{00000000-0005-0000-0000-000002520000}"/>
    <cellStyle name="Header2 3 27 8" xfId="20993" xr:uid="{00000000-0005-0000-0000-000003520000}"/>
    <cellStyle name="Header2 3 28" xfId="20994" xr:uid="{00000000-0005-0000-0000-000004520000}"/>
    <cellStyle name="Header2 3 28 2" xfId="20995" xr:uid="{00000000-0005-0000-0000-000005520000}"/>
    <cellStyle name="Header2 3 28 2 2" xfId="20996" xr:uid="{00000000-0005-0000-0000-000006520000}"/>
    <cellStyle name="Header2 3 28 2 3" xfId="20997" xr:uid="{00000000-0005-0000-0000-000007520000}"/>
    <cellStyle name="Header2 3 28 2 4" xfId="20998" xr:uid="{00000000-0005-0000-0000-000008520000}"/>
    <cellStyle name="Header2 3 28 2 5" xfId="20999" xr:uid="{00000000-0005-0000-0000-000009520000}"/>
    <cellStyle name="Header2 3 28 2 6" xfId="21000" xr:uid="{00000000-0005-0000-0000-00000A520000}"/>
    <cellStyle name="Header2 3 28 3" xfId="21001" xr:uid="{00000000-0005-0000-0000-00000B520000}"/>
    <cellStyle name="Header2 3 28 3 2" xfId="21002" xr:uid="{00000000-0005-0000-0000-00000C520000}"/>
    <cellStyle name="Header2 3 28 3 3" xfId="21003" xr:uid="{00000000-0005-0000-0000-00000D520000}"/>
    <cellStyle name="Header2 3 28 4" xfId="21004" xr:uid="{00000000-0005-0000-0000-00000E520000}"/>
    <cellStyle name="Header2 3 28 4 2" xfId="21005" xr:uid="{00000000-0005-0000-0000-00000F520000}"/>
    <cellStyle name="Header2 3 28 4 3" xfId="21006" xr:uid="{00000000-0005-0000-0000-000010520000}"/>
    <cellStyle name="Header2 3 28 5" xfId="21007" xr:uid="{00000000-0005-0000-0000-000011520000}"/>
    <cellStyle name="Header2 3 28 5 2" xfId="21008" xr:uid="{00000000-0005-0000-0000-000012520000}"/>
    <cellStyle name="Header2 3 28 5 3" xfId="21009" xr:uid="{00000000-0005-0000-0000-000013520000}"/>
    <cellStyle name="Header2 3 28 6" xfId="21010" xr:uid="{00000000-0005-0000-0000-000014520000}"/>
    <cellStyle name="Header2 3 28 6 2" xfId="21011" xr:uid="{00000000-0005-0000-0000-000015520000}"/>
    <cellStyle name="Header2 3 28 6 3" xfId="21012" xr:uid="{00000000-0005-0000-0000-000016520000}"/>
    <cellStyle name="Header2 3 28 7" xfId="21013" xr:uid="{00000000-0005-0000-0000-000017520000}"/>
    <cellStyle name="Header2 3 28 8" xfId="21014" xr:uid="{00000000-0005-0000-0000-000018520000}"/>
    <cellStyle name="Header2 3 29" xfId="21015" xr:uid="{00000000-0005-0000-0000-000019520000}"/>
    <cellStyle name="Header2 3 29 2" xfId="21016" xr:uid="{00000000-0005-0000-0000-00001A520000}"/>
    <cellStyle name="Header2 3 29 2 2" xfId="21017" xr:uid="{00000000-0005-0000-0000-00001B520000}"/>
    <cellStyle name="Header2 3 29 2 3" xfId="21018" xr:uid="{00000000-0005-0000-0000-00001C520000}"/>
    <cellStyle name="Header2 3 29 2 4" xfId="21019" xr:uid="{00000000-0005-0000-0000-00001D520000}"/>
    <cellStyle name="Header2 3 29 2 5" xfId="21020" xr:uid="{00000000-0005-0000-0000-00001E520000}"/>
    <cellStyle name="Header2 3 29 2 6" xfId="21021" xr:uid="{00000000-0005-0000-0000-00001F520000}"/>
    <cellStyle name="Header2 3 29 3" xfId="21022" xr:uid="{00000000-0005-0000-0000-000020520000}"/>
    <cellStyle name="Header2 3 29 3 2" xfId="21023" xr:uid="{00000000-0005-0000-0000-000021520000}"/>
    <cellStyle name="Header2 3 29 3 3" xfId="21024" xr:uid="{00000000-0005-0000-0000-000022520000}"/>
    <cellStyle name="Header2 3 29 4" xfId="21025" xr:uid="{00000000-0005-0000-0000-000023520000}"/>
    <cellStyle name="Header2 3 29 4 2" xfId="21026" xr:uid="{00000000-0005-0000-0000-000024520000}"/>
    <cellStyle name="Header2 3 29 4 3" xfId="21027" xr:uid="{00000000-0005-0000-0000-000025520000}"/>
    <cellStyle name="Header2 3 29 5" xfId="21028" xr:uid="{00000000-0005-0000-0000-000026520000}"/>
    <cellStyle name="Header2 3 29 5 2" xfId="21029" xr:uid="{00000000-0005-0000-0000-000027520000}"/>
    <cellStyle name="Header2 3 29 5 3" xfId="21030" xr:uid="{00000000-0005-0000-0000-000028520000}"/>
    <cellStyle name="Header2 3 29 6" xfId="21031" xr:uid="{00000000-0005-0000-0000-000029520000}"/>
    <cellStyle name="Header2 3 29 6 2" xfId="21032" xr:uid="{00000000-0005-0000-0000-00002A520000}"/>
    <cellStyle name="Header2 3 29 6 3" xfId="21033" xr:uid="{00000000-0005-0000-0000-00002B520000}"/>
    <cellStyle name="Header2 3 29 7" xfId="21034" xr:uid="{00000000-0005-0000-0000-00002C520000}"/>
    <cellStyle name="Header2 3 29 8" xfId="21035" xr:uid="{00000000-0005-0000-0000-00002D520000}"/>
    <cellStyle name="Header2 3 3" xfId="21036" xr:uid="{00000000-0005-0000-0000-00002E520000}"/>
    <cellStyle name="Header2 3 3 2" xfId="21037" xr:uid="{00000000-0005-0000-0000-00002F520000}"/>
    <cellStyle name="Header2 3 3 2 2" xfId="21038" xr:uid="{00000000-0005-0000-0000-000030520000}"/>
    <cellStyle name="Header2 3 3 2 3" xfId="21039" xr:uid="{00000000-0005-0000-0000-000031520000}"/>
    <cellStyle name="Header2 3 3 2 4" xfId="21040" xr:uid="{00000000-0005-0000-0000-000032520000}"/>
    <cellStyle name="Header2 3 3 2 5" xfId="21041" xr:uid="{00000000-0005-0000-0000-000033520000}"/>
    <cellStyle name="Header2 3 3 2 6" xfId="21042" xr:uid="{00000000-0005-0000-0000-000034520000}"/>
    <cellStyle name="Header2 3 3 3" xfId="21043" xr:uid="{00000000-0005-0000-0000-000035520000}"/>
    <cellStyle name="Header2 3 3 3 2" xfId="21044" xr:uid="{00000000-0005-0000-0000-000036520000}"/>
    <cellStyle name="Header2 3 3 3 3" xfId="21045" xr:uid="{00000000-0005-0000-0000-000037520000}"/>
    <cellStyle name="Header2 3 3 4" xfId="21046" xr:uid="{00000000-0005-0000-0000-000038520000}"/>
    <cellStyle name="Header2 3 3 4 2" xfId="21047" xr:uid="{00000000-0005-0000-0000-000039520000}"/>
    <cellStyle name="Header2 3 3 4 3" xfId="21048" xr:uid="{00000000-0005-0000-0000-00003A520000}"/>
    <cellStyle name="Header2 3 3 5" xfId="21049" xr:uid="{00000000-0005-0000-0000-00003B520000}"/>
    <cellStyle name="Header2 3 3 5 2" xfId="21050" xr:uid="{00000000-0005-0000-0000-00003C520000}"/>
    <cellStyle name="Header2 3 3 5 3" xfId="21051" xr:uid="{00000000-0005-0000-0000-00003D520000}"/>
    <cellStyle name="Header2 3 3 6" xfId="21052" xr:uid="{00000000-0005-0000-0000-00003E520000}"/>
    <cellStyle name="Header2 3 3 6 2" xfId="21053" xr:uid="{00000000-0005-0000-0000-00003F520000}"/>
    <cellStyle name="Header2 3 3 6 3" xfId="21054" xr:uid="{00000000-0005-0000-0000-000040520000}"/>
    <cellStyle name="Header2 3 3 7" xfId="21055" xr:uid="{00000000-0005-0000-0000-000041520000}"/>
    <cellStyle name="Header2 3 3 8" xfId="21056" xr:uid="{00000000-0005-0000-0000-000042520000}"/>
    <cellStyle name="Header2 3 30" xfId="21057" xr:uid="{00000000-0005-0000-0000-000043520000}"/>
    <cellStyle name="Header2 3 30 2" xfId="21058" xr:uid="{00000000-0005-0000-0000-000044520000}"/>
    <cellStyle name="Header2 3 30 2 2" xfId="21059" xr:uid="{00000000-0005-0000-0000-000045520000}"/>
    <cellStyle name="Header2 3 30 2 3" xfId="21060" xr:uid="{00000000-0005-0000-0000-000046520000}"/>
    <cellStyle name="Header2 3 30 2 4" xfId="21061" xr:uid="{00000000-0005-0000-0000-000047520000}"/>
    <cellStyle name="Header2 3 30 2 5" xfId="21062" xr:uid="{00000000-0005-0000-0000-000048520000}"/>
    <cellStyle name="Header2 3 30 2 6" xfId="21063" xr:uid="{00000000-0005-0000-0000-000049520000}"/>
    <cellStyle name="Header2 3 30 3" xfId="21064" xr:uid="{00000000-0005-0000-0000-00004A520000}"/>
    <cellStyle name="Header2 3 30 3 2" xfId="21065" xr:uid="{00000000-0005-0000-0000-00004B520000}"/>
    <cellStyle name="Header2 3 30 3 3" xfId="21066" xr:uid="{00000000-0005-0000-0000-00004C520000}"/>
    <cellStyle name="Header2 3 30 4" xfId="21067" xr:uid="{00000000-0005-0000-0000-00004D520000}"/>
    <cellStyle name="Header2 3 30 4 2" xfId="21068" xr:uid="{00000000-0005-0000-0000-00004E520000}"/>
    <cellStyle name="Header2 3 30 4 3" xfId="21069" xr:uid="{00000000-0005-0000-0000-00004F520000}"/>
    <cellStyle name="Header2 3 30 5" xfId="21070" xr:uid="{00000000-0005-0000-0000-000050520000}"/>
    <cellStyle name="Header2 3 30 5 2" xfId="21071" xr:uid="{00000000-0005-0000-0000-000051520000}"/>
    <cellStyle name="Header2 3 30 5 3" xfId="21072" xr:uid="{00000000-0005-0000-0000-000052520000}"/>
    <cellStyle name="Header2 3 30 6" xfId="21073" xr:uid="{00000000-0005-0000-0000-000053520000}"/>
    <cellStyle name="Header2 3 30 6 2" xfId="21074" xr:uid="{00000000-0005-0000-0000-000054520000}"/>
    <cellStyle name="Header2 3 30 6 3" xfId="21075" xr:uid="{00000000-0005-0000-0000-000055520000}"/>
    <cellStyle name="Header2 3 30 7" xfId="21076" xr:uid="{00000000-0005-0000-0000-000056520000}"/>
    <cellStyle name="Header2 3 30 8" xfId="21077" xr:uid="{00000000-0005-0000-0000-000057520000}"/>
    <cellStyle name="Header2 3 31" xfId="21078" xr:uid="{00000000-0005-0000-0000-000058520000}"/>
    <cellStyle name="Header2 3 31 2" xfId="21079" xr:uid="{00000000-0005-0000-0000-000059520000}"/>
    <cellStyle name="Header2 3 31 2 2" xfId="21080" xr:uid="{00000000-0005-0000-0000-00005A520000}"/>
    <cellStyle name="Header2 3 31 2 3" xfId="21081" xr:uid="{00000000-0005-0000-0000-00005B520000}"/>
    <cellStyle name="Header2 3 31 2 4" xfId="21082" xr:uid="{00000000-0005-0000-0000-00005C520000}"/>
    <cellStyle name="Header2 3 31 2 5" xfId="21083" xr:uid="{00000000-0005-0000-0000-00005D520000}"/>
    <cellStyle name="Header2 3 31 2 6" xfId="21084" xr:uid="{00000000-0005-0000-0000-00005E520000}"/>
    <cellStyle name="Header2 3 31 3" xfId="21085" xr:uid="{00000000-0005-0000-0000-00005F520000}"/>
    <cellStyle name="Header2 3 31 3 2" xfId="21086" xr:uid="{00000000-0005-0000-0000-000060520000}"/>
    <cellStyle name="Header2 3 31 3 3" xfId="21087" xr:uid="{00000000-0005-0000-0000-000061520000}"/>
    <cellStyle name="Header2 3 31 4" xfId="21088" xr:uid="{00000000-0005-0000-0000-000062520000}"/>
    <cellStyle name="Header2 3 31 4 2" xfId="21089" xr:uid="{00000000-0005-0000-0000-000063520000}"/>
    <cellStyle name="Header2 3 31 4 3" xfId="21090" xr:uid="{00000000-0005-0000-0000-000064520000}"/>
    <cellStyle name="Header2 3 31 5" xfId="21091" xr:uid="{00000000-0005-0000-0000-000065520000}"/>
    <cellStyle name="Header2 3 31 5 2" xfId="21092" xr:uid="{00000000-0005-0000-0000-000066520000}"/>
    <cellStyle name="Header2 3 31 5 3" xfId="21093" xr:uid="{00000000-0005-0000-0000-000067520000}"/>
    <cellStyle name="Header2 3 31 6" xfId="21094" xr:uid="{00000000-0005-0000-0000-000068520000}"/>
    <cellStyle name="Header2 3 31 6 2" xfId="21095" xr:uid="{00000000-0005-0000-0000-000069520000}"/>
    <cellStyle name="Header2 3 31 6 3" xfId="21096" xr:uid="{00000000-0005-0000-0000-00006A520000}"/>
    <cellStyle name="Header2 3 31 7" xfId="21097" xr:uid="{00000000-0005-0000-0000-00006B520000}"/>
    <cellStyle name="Header2 3 31 8" xfId="21098" xr:uid="{00000000-0005-0000-0000-00006C520000}"/>
    <cellStyle name="Header2 3 32" xfId="21099" xr:uid="{00000000-0005-0000-0000-00006D520000}"/>
    <cellStyle name="Header2 3 32 2" xfId="21100" xr:uid="{00000000-0005-0000-0000-00006E520000}"/>
    <cellStyle name="Header2 3 32 2 2" xfId="21101" xr:uid="{00000000-0005-0000-0000-00006F520000}"/>
    <cellStyle name="Header2 3 32 2 3" xfId="21102" xr:uid="{00000000-0005-0000-0000-000070520000}"/>
    <cellStyle name="Header2 3 32 2 4" xfId="21103" xr:uid="{00000000-0005-0000-0000-000071520000}"/>
    <cellStyle name="Header2 3 32 2 5" xfId="21104" xr:uid="{00000000-0005-0000-0000-000072520000}"/>
    <cellStyle name="Header2 3 32 2 6" xfId="21105" xr:uid="{00000000-0005-0000-0000-000073520000}"/>
    <cellStyle name="Header2 3 32 3" xfId="21106" xr:uid="{00000000-0005-0000-0000-000074520000}"/>
    <cellStyle name="Header2 3 32 3 2" xfId="21107" xr:uid="{00000000-0005-0000-0000-000075520000}"/>
    <cellStyle name="Header2 3 32 3 3" xfId="21108" xr:uid="{00000000-0005-0000-0000-000076520000}"/>
    <cellStyle name="Header2 3 32 4" xfId="21109" xr:uid="{00000000-0005-0000-0000-000077520000}"/>
    <cellStyle name="Header2 3 32 4 2" xfId="21110" xr:uid="{00000000-0005-0000-0000-000078520000}"/>
    <cellStyle name="Header2 3 32 4 3" xfId="21111" xr:uid="{00000000-0005-0000-0000-000079520000}"/>
    <cellStyle name="Header2 3 32 5" xfId="21112" xr:uid="{00000000-0005-0000-0000-00007A520000}"/>
    <cellStyle name="Header2 3 32 5 2" xfId="21113" xr:uid="{00000000-0005-0000-0000-00007B520000}"/>
    <cellStyle name="Header2 3 32 5 3" xfId="21114" xr:uid="{00000000-0005-0000-0000-00007C520000}"/>
    <cellStyle name="Header2 3 32 6" xfId="21115" xr:uid="{00000000-0005-0000-0000-00007D520000}"/>
    <cellStyle name="Header2 3 32 6 2" xfId="21116" xr:uid="{00000000-0005-0000-0000-00007E520000}"/>
    <cellStyle name="Header2 3 32 6 3" xfId="21117" xr:uid="{00000000-0005-0000-0000-00007F520000}"/>
    <cellStyle name="Header2 3 32 7" xfId="21118" xr:uid="{00000000-0005-0000-0000-000080520000}"/>
    <cellStyle name="Header2 3 32 8" xfId="21119" xr:uid="{00000000-0005-0000-0000-000081520000}"/>
    <cellStyle name="Header2 3 33" xfId="21120" xr:uid="{00000000-0005-0000-0000-000082520000}"/>
    <cellStyle name="Header2 3 33 2" xfId="21121" xr:uid="{00000000-0005-0000-0000-000083520000}"/>
    <cellStyle name="Header2 3 33 2 2" xfId="21122" xr:uid="{00000000-0005-0000-0000-000084520000}"/>
    <cellStyle name="Header2 3 33 2 3" xfId="21123" xr:uid="{00000000-0005-0000-0000-000085520000}"/>
    <cellStyle name="Header2 3 33 2 4" xfId="21124" xr:uid="{00000000-0005-0000-0000-000086520000}"/>
    <cellStyle name="Header2 3 33 2 5" xfId="21125" xr:uid="{00000000-0005-0000-0000-000087520000}"/>
    <cellStyle name="Header2 3 33 2 6" xfId="21126" xr:uid="{00000000-0005-0000-0000-000088520000}"/>
    <cellStyle name="Header2 3 33 3" xfId="21127" xr:uid="{00000000-0005-0000-0000-000089520000}"/>
    <cellStyle name="Header2 3 33 3 2" xfId="21128" xr:uid="{00000000-0005-0000-0000-00008A520000}"/>
    <cellStyle name="Header2 3 33 3 3" xfId="21129" xr:uid="{00000000-0005-0000-0000-00008B520000}"/>
    <cellStyle name="Header2 3 33 4" xfId="21130" xr:uid="{00000000-0005-0000-0000-00008C520000}"/>
    <cellStyle name="Header2 3 33 4 2" xfId="21131" xr:uid="{00000000-0005-0000-0000-00008D520000}"/>
    <cellStyle name="Header2 3 33 4 3" xfId="21132" xr:uid="{00000000-0005-0000-0000-00008E520000}"/>
    <cellStyle name="Header2 3 33 5" xfId="21133" xr:uid="{00000000-0005-0000-0000-00008F520000}"/>
    <cellStyle name="Header2 3 33 5 2" xfId="21134" xr:uid="{00000000-0005-0000-0000-000090520000}"/>
    <cellStyle name="Header2 3 33 5 3" xfId="21135" xr:uid="{00000000-0005-0000-0000-000091520000}"/>
    <cellStyle name="Header2 3 33 6" xfId="21136" xr:uid="{00000000-0005-0000-0000-000092520000}"/>
    <cellStyle name="Header2 3 33 6 2" xfId="21137" xr:uid="{00000000-0005-0000-0000-000093520000}"/>
    <cellStyle name="Header2 3 33 6 3" xfId="21138" xr:uid="{00000000-0005-0000-0000-000094520000}"/>
    <cellStyle name="Header2 3 33 7" xfId="21139" xr:uid="{00000000-0005-0000-0000-000095520000}"/>
    <cellStyle name="Header2 3 33 8" xfId="21140" xr:uid="{00000000-0005-0000-0000-000096520000}"/>
    <cellStyle name="Header2 3 34" xfId="21141" xr:uid="{00000000-0005-0000-0000-000097520000}"/>
    <cellStyle name="Header2 3 34 2" xfId="21142" xr:uid="{00000000-0005-0000-0000-000098520000}"/>
    <cellStyle name="Header2 3 34 2 2" xfId="21143" xr:uid="{00000000-0005-0000-0000-000099520000}"/>
    <cellStyle name="Header2 3 34 2 3" xfId="21144" xr:uid="{00000000-0005-0000-0000-00009A520000}"/>
    <cellStyle name="Header2 3 34 2 4" xfId="21145" xr:uid="{00000000-0005-0000-0000-00009B520000}"/>
    <cellStyle name="Header2 3 34 2 5" xfId="21146" xr:uid="{00000000-0005-0000-0000-00009C520000}"/>
    <cellStyle name="Header2 3 34 2 6" xfId="21147" xr:uid="{00000000-0005-0000-0000-00009D520000}"/>
    <cellStyle name="Header2 3 34 3" xfId="21148" xr:uid="{00000000-0005-0000-0000-00009E520000}"/>
    <cellStyle name="Header2 3 34 3 2" xfId="21149" xr:uid="{00000000-0005-0000-0000-00009F520000}"/>
    <cellStyle name="Header2 3 34 3 3" xfId="21150" xr:uid="{00000000-0005-0000-0000-0000A0520000}"/>
    <cellStyle name="Header2 3 34 4" xfId="21151" xr:uid="{00000000-0005-0000-0000-0000A1520000}"/>
    <cellStyle name="Header2 3 34 4 2" xfId="21152" xr:uid="{00000000-0005-0000-0000-0000A2520000}"/>
    <cellStyle name="Header2 3 34 4 3" xfId="21153" xr:uid="{00000000-0005-0000-0000-0000A3520000}"/>
    <cellStyle name="Header2 3 34 5" xfId="21154" xr:uid="{00000000-0005-0000-0000-0000A4520000}"/>
    <cellStyle name="Header2 3 34 5 2" xfId="21155" xr:uid="{00000000-0005-0000-0000-0000A5520000}"/>
    <cellStyle name="Header2 3 34 5 3" xfId="21156" xr:uid="{00000000-0005-0000-0000-0000A6520000}"/>
    <cellStyle name="Header2 3 34 6" xfId="21157" xr:uid="{00000000-0005-0000-0000-0000A7520000}"/>
    <cellStyle name="Header2 3 34 6 2" xfId="21158" xr:uid="{00000000-0005-0000-0000-0000A8520000}"/>
    <cellStyle name="Header2 3 34 6 3" xfId="21159" xr:uid="{00000000-0005-0000-0000-0000A9520000}"/>
    <cellStyle name="Header2 3 34 7" xfId="21160" xr:uid="{00000000-0005-0000-0000-0000AA520000}"/>
    <cellStyle name="Header2 3 34 8" xfId="21161" xr:uid="{00000000-0005-0000-0000-0000AB520000}"/>
    <cellStyle name="Header2 3 35" xfId="21162" xr:uid="{00000000-0005-0000-0000-0000AC520000}"/>
    <cellStyle name="Header2 3 35 2" xfId="21163" xr:uid="{00000000-0005-0000-0000-0000AD520000}"/>
    <cellStyle name="Header2 3 35 2 2" xfId="21164" xr:uid="{00000000-0005-0000-0000-0000AE520000}"/>
    <cellStyle name="Header2 3 35 2 3" xfId="21165" xr:uid="{00000000-0005-0000-0000-0000AF520000}"/>
    <cellStyle name="Header2 3 35 2 4" xfId="21166" xr:uid="{00000000-0005-0000-0000-0000B0520000}"/>
    <cellStyle name="Header2 3 35 2 5" xfId="21167" xr:uid="{00000000-0005-0000-0000-0000B1520000}"/>
    <cellStyle name="Header2 3 35 2 6" xfId="21168" xr:uid="{00000000-0005-0000-0000-0000B2520000}"/>
    <cellStyle name="Header2 3 35 3" xfId="21169" xr:uid="{00000000-0005-0000-0000-0000B3520000}"/>
    <cellStyle name="Header2 3 35 3 2" xfId="21170" xr:uid="{00000000-0005-0000-0000-0000B4520000}"/>
    <cellStyle name="Header2 3 35 3 3" xfId="21171" xr:uid="{00000000-0005-0000-0000-0000B5520000}"/>
    <cellStyle name="Header2 3 35 4" xfId="21172" xr:uid="{00000000-0005-0000-0000-0000B6520000}"/>
    <cellStyle name="Header2 3 35 4 2" xfId="21173" xr:uid="{00000000-0005-0000-0000-0000B7520000}"/>
    <cellStyle name="Header2 3 35 4 3" xfId="21174" xr:uid="{00000000-0005-0000-0000-0000B8520000}"/>
    <cellStyle name="Header2 3 35 5" xfId="21175" xr:uid="{00000000-0005-0000-0000-0000B9520000}"/>
    <cellStyle name="Header2 3 35 5 2" xfId="21176" xr:uid="{00000000-0005-0000-0000-0000BA520000}"/>
    <cellStyle name="Header2 3 35 5 3" xfId="21177" xr:uid="{00000000-0005-0000-0000-0000BB520000}"/>
    <cellStyle name="Header2 3 35 6" xfId="21178" xr:uid="{00000000-0005-0000-0000-0000BC520000}"/>
    <cellStyle name="Header2 3 35 6 2" xfId="21179" xr:uid="{00000000-0005-0000-0000-0000BD520000}"/>
    <cellStyle name="Header2 3 35 6 3" xfId="21180" xr:uid="{00000000-0005-0000-0000-0000BE520000}"/>
    <cellStyle name="Header2 3 35 7" xfId="21181" xr:uid="{00000000-0005-0000-0000-0000BF520000}"/>
    <cellStyle name="Header2 3 35 8" xfId="21182" xr:uid="{00000000-0005-0000-0000-0000C0520000}"/>
    <cellStyle name="Header2 3 36" xfId="21183" xr:uid="{00000000-0005-0000-0000-0000C1520000}"/>
    <cellStyle name="Header2 3 36 2" xfId="21184" xr:uid="{00000000-0005-0000-0000-0000C2520000}"/>
    <cellStyle name="Header2 3 36 3" xfId="21185" xr:uid="{00000000-0005-0000-0000-0000C3520000}"/>
    <cellStyle name="Header2 3 36 4" xfId="21186" xr:uid="{00000000-0005-0000-0000-0000C4520000}"/>
    <cellStyle name="Header2 3 36 5" xfId="21187" xr:uid="{00000000-0005-0000-0000-0000C5520000}"/>
    <cellStyle name="Header2 3 36 6" xfId="21188" xr:uid="{00000000-0005-0000-0000-0000C6520000}"/>
    <cellStyle name="Header2 3 37" xfId="21189" xr:uid="{00000000-0005-0000-0000-0000C7520000}"/>
    <cellStyle name="Header2 3 37 2" xfId="21190" xr:uid="{00000000-0005-0000-0000-0000C8520000}"/>
    <cellStyle name="Header2 3 37 3" xfId="21191" xr:uid="{00000000-0005-0000-0000-0000C9520000}"/>
    <cellStyle name="Header2 3 38" xfId="21192" xr:uid="{00000000-0005-0000-0000-0000CA520000}"/>
    <cellStyle name="Header2 3 38 2" xfId="21193" xr:uid="{00000000-0005-0000-0000-0000CB520000}"/>
    <cellStyle name="Header2 3 38 3" xfId="21194" xr:uid="{00000000-0005-0000-0000-0000CC520000}"/>
    <cellStyle name="Header2 3 39" xfId="21195" xr:uid="{00000000-0005-0000-0000-0000CD520000}"/>
    <cellStyle name="Header2 3 39 2" xfId="21196" xr:uid="{00000000-0005-0000-0000-0000CE520000}"/>
    <cellStyle name="Header2 3 39 3" xfId="21197" xr:uid="{00000000-0005-0000-0000-0000CF520000}"/>
    <cellStyle name="Header2 3 4" xfId="21198" xr:uid="{00000000-0005-0000-0000-0000D0520000}"/>
    <cellStyle name="Header2 3 4 2" xfId="21199" xr:uid="{00000000-0005-0000-0000-0000D1520000}"/>
    <cellStyle name="Header2 3 4 2 2" xfId="21200" xr:uid="{00000000-0005-0000-0000-0000D2520000}"/>
    <cellStyle name="Header2 3 4 2 3" xfId="21201" xr:uid="{00000000-0005-0000-0000-0000D3520000}"/>
    <cellStyle name="Header2 3 4 2 4" xfId="21202" xr:uid="{00000000-0005-0000-0000-0000D4520000}"/>
    <cellStyle name="Header2 3 4 2 5" xfId="21203" xr:uid="{00000000-0005-0000-0000-0000D5520000}"/>
    <cellStyle name="Header2 3 4 2 6" xfId="21204" xr:uid="{00000000-0005-0000-0000-0000D6520000}"/>
    <cellStyle name="Header2 3 4 3" xfId="21205" xr:uid="{00000000-0005-0000-0000-0000D7520000}"/>
    <cellStyle name="Header2 3 4 3 2" xfId="21206" xr:uid="{00000000-0005-0000-0000-0000D8520000}"/>
    <cellStyle name="Header2 3 4 3 3" xfId="21207" xr:uid="{00000000-0005-0000-0000-0000D9520000}"/>
    <cellStyle name="Header2 3 4 4" xfId="21208" xr:uid="{00000000-0005-0000-0000-0000DA520000}"/>
    <cellStyle name="Header2 3 4 4 2" xfId="21209" xr:uid="{00000000-0005-0000-0000-0000DB520000}"/>
    <cellStyle name="Header2 3 4 4 3" xfId="21210" xr:uid="{00000000-0005-0000-0000-0000DC520000}"/>
    <cellStyle name="Header2 3 4 5" xfId="21211" xr:uid="{00000000-0005-0000-0000-0000DD520000}"/>
    <cellStyle name="Header2 3 4 5 2" xfId="21212" xr:uid="{00000000-0005-0000-0000-0000DE520000}"/>
    <cellStyle name="Header2 3 4 5 3" xfId="21213" xr:uid="{00000000-0005-0000-0000-0000DF520000}"/>
    <cellStyle name="Header2 3 4 6" xfId="21214" xr:uid="{00000000-0005-0000-0000-0000E0520000}"/>
    <cellStyle name="Header2 3 4 6 2" xfId="21215" xr:uid="{00000000-0005-0000-0000-0000E1520000}"/>
    <cellStyle name="Header2 3 4 6 3" xfId="21216" xr:uid="{00000000-0005-0000-0000-0000E2520000}"/>
    <cellStyle name="Header2 3 4 7" xfId="21217" xr:uid="{00000000-0005-0000-0000-0000E3520000}"/>
    <cellStyle name="Header2 3 4 8" xfId="21218" xr:uid="{00000000-0005-0000-0000-0000E4520000}"/>
    <cellStyle name="Header2 3 40" xfId="21219" xr:uid="{00000000-0005-0000-0000-0000E5520000}"/>
    <cellStyle name="Header2 3 40 2" xfId="21220" xr:uid="{00000000-0005-0000-0000-0000E6520000}"/>
    <cellStyle name="Header2 3 40 3" xfId="21221" xr:uid="{00000000-0005-0000-0000-0000E7520000}"/>
    <cellStyle name="Header2 3 41" xfId="21222" xr:uid="{00000000-0005-0000-0000-0000E8520000}"/>
    <cellStyle name="Header2 3 42" xfId="21223" xr:uid="{00000000-0005-0000-0000-0000E9520000}"/>
    <cellStyle name="Header2 3 5" xfId="21224" xr:uid="{00000000-0005-0000-0000-0000EA520000}"/>
    <cellStyle name="Header2 3 5 2" xfId="21225" xr:uid="{00000000-0005-0000-0000-0000EB520000}"/>
    <cellStyle name="Header2 3 5 2 2" xfId="21226" xr:uid="{00000000-0005-0000-0000-0000EC520000}"/>
    <cellStyle name="Header2 3 5 2 3" xfId="21227" xr:uid="{00000000-0005-0000-0000-0000ED520000}"/>
    <cellStyle name="Header2 3 5 2 4" xfId="21228" xr:uid="{00000000-0005-0000-0000-0000EE520000}"/>
    <cellStyle name="Header2 3 5 2 5" xfId="21229" xr:uid="{00000000-0005-0000-0000-0000EF520000}"/>
    <cellStyle name="Header2 3 5 2 6" xfId="21230" xr:uid="{00000000-0005-0000-0000-0000F0520000}"/>
    <cellStyle name="Header2 3 5 3" xfId="21231" xr:uid="{00000000-0005-0000-0000-0000F1520000}"/>
    <cellStyle name="Header2 3 5 3 2" xfId="21232" xr:uid="{00000000-0005-0000-0000-0000F2520000}"/>
    <cellStyle name="Header2 3 5 3 3" xfId="21233" xr:uid="{00000000-0005-0000-0000-0000F3520000}"/>
    <cellStyle name="Header2 3 5 4" xfId="21234" xr:uid="{00000000-0005-0000-0000-0000F4520000}"/>
    <cellStyle name="Header2 3 5 4 2" xfId="21235" xr:uid="{00000000-0005-0000-0000-0000F5520000}"/>
    <cellStyle name="Header2 3 5 4 3" xfId="21236" xr:uid="{00000000-0005-0000-0000-0000F6520000}"/>
    <cellStyle name="Header2 3 5 5" xfId="21237" xr:uid="{00000000-0005-0000-0000-0000F7520000}"/>
    <cellStyle name="Header2 3 5 5 2" xfId="21238" xr:uid="{00000000-0005-0000-0000-0000F8520000}"/>
    <cellStyle name="Header2 3 5 5 3" xfId="21239" xr:uid="{00000000-0005-0000-0000-0000F9520000}"/>
    <cellStyle name="Header2 3 5 6" xfId="21240" xr:uid="{00000000-0005-0000-0000-0000FA520000}"/>
    <cellStyle name="Header2 3 5 6 2" xfId="21241" xr:uid="{00000000-0005-0000-0000-0000FB520000}"/>
    <cellStyle name="Header2 3 5 6 3" xfId="21242" xr:uid="{00000000-0005-0000-0000-0000FC520000}"/>
    <cellStyle name="Header2 3 5 7" xfId="21243" xr:uid="{00000000-0005-0000-0000-0000FD520000}"/>
    <cellStyle name="Header2 3 5 8" xfId="21244" xr:uid="{00000000-0005-0000-0000-0000FE520000}"/>
    <cellStyle name="Header2 3 6" xfId="21245" xr:uid="{00000000-0005-0000-0000-0000FF520000}"/>
    <cellStyle name="Header2 3 6 2" xfId="21246" xr:uid="{00000000-0005-0000-0000-000000530000}"/>
    <cellStyle name="Header2 3 6 2 2" xfId="21247" xr:uid="{00000000-0005-0000-0000-000001530000}"/>
    <cellStyle name="Header2 3 6 2 3" xfId="21248" xr:uid="{00000000-0005-0000-0000-000002530000}"/>
    <cellStyle name="Header2 3 6 2 4" xfId="21249" xr:uid="{00000000-0005-0000-0000-000003530000}"/>
    <cellStyle name="Header2 3 6 2 5" xfId="21250" xr:uid="{00000000-0005-0000-0000-000004530000}"/>
    <cellStyle name="Header2 3 6 2 6" xfId="21251" xr:uid="{00000000-0005-0000-0000-000005530000}"/>
    <cellStyle name="Header2 3 6 3" xfId="21252" xr:uid="{00000000-0005-0000-0000-000006530000}"/>
    <cellStyle name="Header2 3 6 3 2" xfId="21253" xr:uid="{00000000-0005-0000-0000-000007530000}"/>
    <cellStyle name="Header2 3 6 3 3" xfId="21254" xr:uid="{00000000-0005-0000-0000-000008530000}"/>
    <cellStyle name="Header2 3 6 4" xfId="21255" xr:uid="{00000000-0005-0000-0000-000009530000}"/>
    <cellStyle name="Header2 3 6 4 2" xfId="21256" xr:uid="{00000000-0005-0000-0000-00000A530000}"/>
    <cellStyle name="Header2 3 6 4 3" xfId="21257" xr:uid="{00000000-0005-0000-0000-00000B530000}"/>
    <cellStyle name="Header2 3 6 5" xfId="21258" xr:uid="{00000000-0005-0000-0000-00000C530000}"/>
    <cellStyle name="Header2 3 6 5 2" xfId="21259" xr:uid="{00000000-0005-0000-0000-00000D530000}"/>
    <cellStyle name="Header2 3 6 5 3" xfId="21260" xr:uid="{00000000-0005-0000-0000-00000E530000}"/>
    <cellStyle name="Header2 3 6 6" xfId="21261" xr:uid="{00000000-0005-0000-0000-00000F530000}"/>
    <cellStyle name="Header2 3 6 6 2" xfId="21262" xr:uid="{00000000-0005-0000-0000-000010530000}"/>
    <cellStyle name="Header2 3 6 6 3" xfId="21263" xr:uid="{00000000-0005-0000-0000-000011530000}"/>
    <cellStyle name="Header2 3 6 7" xfId="21264" xr:uid="{00000000-0005-0000-0000-000012530000}"/>
    <cellStyle name="Header2 3 6 8" xfId="21265" xr:uid="{00000000-0005-0000-0000-000013530000}"/>
    <cellStyle name="Header2 3 7" xfId="21266" xr:uid="{00000000-0005-0000-0000-000014530000}"/>
    <cellStyle name="Header2 3 7 2" xfId="21267" xr:uid="{00000000-0005-0000-0000-000015530000}"/>
    <cellStyle name="Header2 3 7 2 2" xfId="21268" xr:uid="{00000000-0005-0000-0000-000016530000}"/>
    <cellStyle name="Header2 3 7 2 3" xfId="21269" xr:uid="{00000000-0005-0000-0000-000017530000}"/>
    <cellStyle name="Header2 3 7 2 4" xfId="21270" xr:uid="{00000000-0005-0000-0000-000018530000}"/>
    <cellStyle name="Header2 3 7 2 5" xfId="21271" xr:uid="{00000000-0005-0000-0000-000019530000}"/>
    <cellStyle name="Header2 3 7 2 6" xfId="21272" xr:uid="{00000000-0005-0000-0000-00001A530000}"/>
    <cellStyle name="Header2 3 7 3" xfId="21273" xr:uid="{00000000-0005-0000-0000-00001B530000}"/>
    <cellStyle name="Header2 3 7 3 2" xfId="21274" xr:uid="{00000000-0005-0000-0000-00001C530000}"/>
    <cellStyle name="Header2 3 7 3 3" xfId="21275" xr:uid="{00000000-0005-0000-0000-00001D530000}"/>
    <cellStyle name="Header2 3 7 4" xfId="21276" xr:uid="{00000000-0005-0000-0000-00001E530000}"/>
    <cellStyle name="Header2 3 7 4 2" xfId="21277" xr:uid="{00000000-0005-0000-0000-00001F530000}"/>
    <cellStyle name="Header2 3 7 4 3" xfId="21278" xr:uid="{00000000-0005-0000-0000-000020530000}"/>
    <cellStyle name="Header2 3 7 5" xfId="21279" xr:uid="{00000000-0005-0000-0000-000021530000}"/>
    <cellStyle name="Header2 3 7 5 2" xfId="21280" xr:uid="{00000000-0005-0000-0000-000022530000}"/>
    <cellStyle name="Header2 3 7 5 3" xfId="21281" xr:uid="{00000000-0005-0000-0000-000023530000}"/>
    <cellStyle name="Header2 3 7 6" xfId="21282" xr:uid="{00000000-0005-0000-0000-000024530000}"/>
    <cellStyle name="Header2 3 7 6 2" xfId="21283" xr:uid="{00000000-0005-0000-0000-000025530000}"/>
    <cellStyle name="Header2 3 7 6 3" xfId="21284" xr:uid="{00000000-0005-0000-0000-000026530000}"/>
    <cellStyle name="Header2 3 7 7" xfId="21285" xr:uid="{00000000-0005-0000-0000-000027530000}"/>
    <cellStyle name="Header2 3 7 8" xfId="21286" xr:uid="{00000000-0005-0000-0000-000028530000}"/>
    <cellStyle name="Header2 3 8" xfId="21287" xr:uid="{00000000-0005-0000-0000-000029530000}"/>
    <cellStyle name="Header2 3 8 2" xfId="21288" xr:uid="{00000000-0005-0000-0000-00002A530000}"/>
    <cellStyle name="Header2 3 8 2 2" xfId="21289" xr:uid="{00000000-0005-0000-0000-00002B530000}"/>
    <cellStyle name="Header2 3 8 2 3" xfId="21290" xr:uid="{00000000-0005-0000-0000-00002C530000}"/>
    <cellStyle name="Header2 3 8 2 4" xfId="21291" xr:uid="{00000000-0005-0000-0000-00002D530000}"/>
    <cellStyle name="Header2 3 8 2 5" xfId="21292" xr:uid="{00000000-0005-0000-0000-00002E530000}"/>
    <cellStyle name="Header2 3 8 2 6" xfId="21293" xr:uid="{00000000-0005-0000-0000-00002F530000}"/>
    <cellStyle name="Header2 3 8 3" xfId="21294" xr:uid="{00000000-0005-0000-0000-000030530000}"/>
    <cellStyle name="Header2 3 8 3 2" xfId="21295" xr:uid="{00000000-0005-0000-0000-000031530000}"/>
    <cellStyle name="Header2 3 8 3 3" xfId="21296" xr:uid="{00000000-0005-0000-0000-000032530000}"/>
    <cellStyle name="Header2 3 8 4" xfId="21297" xr:uid="{00000000-0005-0000-0000-000033530000}"/>
    <cellStyle name="Header2 3 8 4 2" xfId="21298" xr:uid="{00000000-0005-0000-0000-000034530000}"/>
    <cellStyle name="Header2 3 8 4 3" xfId="21299" xr:uid="{00000000-0005-0000-0000-000035530000}"/>
    <cellStyle name="Header2 3 8 5" xfId="21300" xr:uid="{00000000-0005-0000-0000-000036530000}"/>
    <cellStyle name="Header2 3 8 5 2" xfId="21301" xr:uid="{00000000-0005-0000-0000-000037530000}"/>
    <cellStyle name="Header2 3 8 5 3" xfId="21302" xr:uid="{00000000-0005-0000-0000-000038530000}"/>
    <cellStyle name="Header2 3 8 6" xfId="21303" xr:uid="{00000000-0005-0000-0000-000039530000}"/>
    <cellStyle name="Header2 3 8 6 2" xfId="21304" xr:uid="{00000000-0005-0000-0000-00003A530000}"/>
    <cellStyle name="Header2 3 8 6 3" xfId="21305" xr:uid="{00000000-0005-0000-0000-00003B530000}"/>
    <cellStyle name="Header2 3 8 7" xfId="21306" xr:uid="{00000000-0005-0000-0000-00003C530000}"/>
    <cellStyle name="Header2 3 8 8" xfId="21307" xr:uid="{00000000-0005-0000-0000-00003D530000}"/>
    <cellStyle name="Header2 3 9" xfId="21308" xr:uid="{00000000-0005-0000-0000-00003E530000}"/>
    <cellStyle name="Header2 3 9 2" xfId="21309" xr:uid="{00000000-0005-0000-0000-00003F530000}"/>
    <cellStyle name="Header2 3 9 2 2" xfId="21310" xr:uid="{00000000-0005-0000-0000-000040530000}"/>
    <cellStyle name="Header2 3 9 2 3" xfId="21311" xr:uid="{00000000-0005-0000-0000-000041530000}"/>
    <cellStyle name="Header2 3 9 2 4" xfId="21312" xr:uid="{00000000-0005-0000-0000-000042530000}"/>
    <cellStyle name="Header2 3 9 2 5" xfId="21313" xr:uid="{00000000-0005-0000-0000-000043530000}"/>
    <cellStyle name="Header2 3 9 2 6" xfId="21314" xr:uid="{00000000-0005-0000-0000-000044530000}"/>
    <cellStyle name="Header2 3 9 3" xfId="21315" xr:uid="{00000000-0005-0000-0000-000045530000}"/>
    <cellStyle name="Header2 3 9 3 2" xfId="21316" xr:uid="{00000000-0005-0000-0000-000046530000}"/>
    <cellStyle name="Header2 3 9 3 3" xfId="21317" xr:uid="{00000000-0005-0000-0000-000047530000}"/>
    <cellStyle name="Header2 3 9 4" xfId="21318" xr:uid="{00000000-0005-0000-0000-000048530000}"/>
    <cellStyle name="Header2 3 9 4 2" xfId="21319" xr:uid="{00000000-0005-0000-0000-000049530000}"/>
    <cellStyle name="Header2 3 9 4 3" xfId="21320" xr:uid="{00000000-0005-0000-0000-00004A530000}"/>
    <cellStyle name="Header2 3 9 5" xfId="21321" xr:uid="{00000000-0005-0000-0000-00004B530000}"/>
    <cellStyle name="Header2 3 9 5 2" xfId="21322" xr:uid="{00000000-0005-0000-0000-00004C530000}"/>
    <cellStyle name="Header2 3 9 5 3" xfId="21323" xr:uid="{00000000-0005-0000-0000-00004D530000}"/>
    <cellStyle name="Header2 3 9 6" xfId="21324" xr:uid="{00000000-0005-0000-0000-00004E530000}"/>
    <cellStyle name="Header2 3 9 6 2" xfId="21325" xr:uid="{00000000-0005-0000-0000-00004F530000}"/>
    <cellStyle name="Header2 3 9 6 3" xfId="21326" xr:uid="{00000000-0005-0000-0000-000050530000}"/>
    <cellStyle name="Header2 3 9 7" xfId="21327" xr:uid="{00000000-0005-0000-0000-000051530000}"/>
    <cellStyle name="Header2 3 9 8" xfId="21328" xr:uid="{00000000-0005-0000-0000-000052530000}"/>
    <cellStyle name="Header2 30" xfId="21329" xr:uid="{00000000-0005-0000-0000-000053530000}"/>
    <cellStyle name="Header2 30 2" xfId="21330" xr:uid="{00000000-0005-0000-0000-000054530000}"/>
    <cellStyle name="Header2 30 2 2" xfId="21331" xr:uid="{00000000-0005-0000-0000-000055530000}"/>
    <cellStyle name="Header2 30 2 3" xfId="21332" xr:uid="{00000000-0005-0000-0000-000056530000}"/>
    <cellStyle name="Header2 30 2 4" xfId="21333" xr:uid="{00000000-0005-0000-0000-000057530000}"/>
    <cellStyle name="Header2 30 2 5" xfId="21334" xr:uid="{00000000-0005-0000-0000-000058530000}"/>
    <cellStyle name="Header2 30 2 6" xfId="21335" xr:uid="{00000000-0005-0000-0000-000059530000}"/>
    <cellStyle name="Header2 30 3" xfId="21336" xr:uid="{00000000-0005-0000-0000-00005A530000}"/>
    <cellStyle name="Header2 30 3 2" xfId="21337" xr:uid="{00000000-0005-0000-0000-00005B530000}"/>
    <cellStyle name="Header2 30 3 3" xfId="21338" xr:uid="{00000000-0005-0000-0000-00005C530000}"/>
    <cellStyle name="Header2 30 4" xfId="21339" xr:uid="{00000000-0005-0000-0000-00005D530000}"/>
    <cellStyle name="Header2 30 4 2" xfId="21340" xr:uid="{00000000-0005-0000-0000-00005E530000}"/>
    <cellStyle name="Header2 30 4 3" xfId="21341" xr:uid="{00000000-0005-0000-0000-00005F530000}"/>
    <cellStyle name="Header2 30 5" xfId="21342" xr:uid="{00000000-0005-0000-0000-000060530000}"/>
    <cellStyle name="Header2 30 5 2" xfId="21343" xr:uid="{00000000-0005-0000-0000-000061530000}"/>
    <cellStyle name="Header2 30 5 3" xfId="21344" xr:uid="{00000000-0005-0000-0000-000062530000}"/>
    <cellStyle name="Header2 30 6" xfId="21345" xr:uid="{00000000-0005-0000-0000-000063530000}"/>
    <cellStyle name="Header2 30 6 2" xfId="21346" xr:uid="{00000000-0005-0000-0000-000064530000}"/>
    <cellStyle name="Header2 30 6 3" xfId="21347" xr:uid="{00000000-0005-0000-0000-000065530000}"/>
    <cellStyle name="Header2 30 7" xfId="21348" xr:uid="{00000000-0005-0000-0000-000066530000}"/>
    <cellStyle name="Header2 30 8" xfId="21349" xr:uid="{00000000-0005-0000-0000-000067530000}"/>
    <cellStyle name="Header2 31" xfId="21350" xr:uid="{00000000-0005-0000-0000-000068530000}"/>
    <cellStyle name="Header2 31 2" xfId="21351" xr:uid="{00000000-0005-0000-0000-000069530000}"/>
    <cellStyle name="Header2 31 2 2" xfId="21352" xr:uid="{00000000-0005-0000-0000-00006A530000}"/>
    <cellStyle name="Header2 31 2 3" xfId="21353" xr:uid="{00000000-0005-0000-0000-00006B530000}"/>
    <cellStyle name="Header2 31 2 4" xfId="21354" xr:uid="{00000000-0005-0000-0000-00006C530000}"/>
    <cellStyle name="Header2 31 2 5" xfId="21355" xr:uid="{00000000-0005-0000-0000-00006D530000}"/>
    <cellStyle name="Header2 31 2 6" xfId="21356" xr:uid="{00000000-0005-0000-0000-00006E530000}"/>
    <cellStyle name="Header2 31 3" xfId="21357" xr:uid="{00000000-0005-0000-0000-00006F530000}"/>
    <cellStyle name="Header2 31 3 2" xfId="21358" xr:uid="{00000000-0005-0000-0000-000070530000}"/>
    <cellStyle name="Header2 31 3 3" xfId="21359" xr:uid="{00000000-0005-0000-0000-000071530000}"/>
    <cellStyle name="Header2 31 4" xfId="21360" xr:uid="{00000000-0005-0000-0000-000072530000}"/>
    <cellStyle name="Header2 31 4 2" xfId="21361" xr:uid="{00000000-0005-0000-0000-000073530000}"/>
    <cellStyle name="Header2 31 4 3" xfId="21362" xr:uid="{00000000-0005-0000-0000-000074530000}"/>
    <cellStyle name="Header2 31 5" xfId="21363" xr:uid="{00000000-0005-0000-0000-000075530000}"/>
    <cellStyle name="Header2 31 5 2" xfId="21364" xr:uid="{00000000-0005-0000-0000-000076530000}"/>
    <cellStyle name="Header2 31 5 3" xfId="21365" xr:uid="{00000000-0005-0000-0000-000077530000}"/>
    <cellStyle name="Header2 31 6" xfId="21366" xr:uid="{00000000-0005-0000-0000-000078530000}"/>
    <cellStyle name="Header2 31 6 2" xfId="21367" xr:uid="{00000000-0005-0000-0000-000079530000}"/>
    <cellStyle name="Header2 31 6 3" xfId="21368" xr:uid="{00000000-0005-0000-0000-00007A530000}"/>
    <cellStyle name="Header2 31 7" xfId="21369" xr:uid="{00000000-0005-0000-0000-00007B530000}"/>
    <cellStyle name="Header2 31 8" xfId="21370" xr:uid="{00000000-0005-0000-0000-00007C530000}"/>
    <cellStyle name="Header2 32" xfId="21371" xr:uid="{00000000-0005-0000-0000-00007D530000}"/>
    <cellStyle name="Header2 32 2" xfId="21372" xr:uid="{00000000-0005-0000-0000-00007E530000}"/>
    <cellStyle name="Header2 32 2 2" xfId="21373" xr:uid="{00000000-0005-0000-0000-00007F530000}"/>
    <cellStyle name="Header2 32 2 3" xfId="21374" xr:uid="{00000000-0005-0000-0000-000080530000}"/>
    <cellStyle name="Header2 32 2 4" xfId="21375" xr:uid="{00000000-0005-0000-0000-000081530000}"/>
    <cellStyle name="Header2 32 2 5" xfId="21376" xr:uid="{00000000-0005-0000-0000-000082530000}"/>
    <cellStyle name="Header2 32 2 6" xfId="21377" xr:uid="{00000000-0005-0000-0000-000083530000}"/>
    <cellStyle name="Header2 32 3" xfId="21378" xr:uid="{00000000-0005-0000-0000-000084530000}"/>
    <cellStyle name="Header2 32 3 2" xfId="21379" xr:uid="{00000000-0005-0000-0000-000085530000}"/>
    <cellStyle name="Header2 32 3 3" xfId="21380" xr:uid="{00000000-0005-0000-0000-000086530000}"/>
    <cellStyle name="Header2 32 4" xfId="21381" xr:uid="{00000000-0005-0000-0000-000087530000}"/>
    <cellStyle name="Header2 32 4 2" xfId="21382" xr:uid="{00000000-0005-0000-0000-000088530000}"/>
    <cellStyle name="Header2 32 4 3" xfId="21383" xr:uid="{00000000-0005-0000-0000-000089530000}"/>
    <cellStyle name="Header2 32 5" xfId="21384" xr:uid="{00000000-0005-0000-0000-00008A530000}"/>
    <cellStyle name="Header2 32 5 2" xfId="21385" xr:uid="{00000000-0005-0000-0000-00008B530000}"/>
    <cellStyle name="Header2 32 5 3" xfId="21386" xr:uid="{00000000-0005-0000-0000-00008C530000}"/>
    <cellStyle name="Header2 32 6" xfId="21387" xr:uid="{00000000-0005-0000-0000-00008D530000}"/>
    <cellStyle name="Header2 32 6 2" xfId="21388" xr:uid="{00000000-0005-0000-0000-00008E530000}"/>
    <cellStyle name="Header2 32 6 3" xfId="21389" xr:uid="{00000000-0005-0000-0000-00008F530000}"/>
    <cellStyle name="Header2 32 7" xfId="21390" xr:uid="{00000000-0005-0000-0000-000090530000}"/>
    <cellStyle name="Header2 32 8" xfId="21391" xr:uid="{00000000-0005-0000-0000-000091530000}"/>
    <cellStyle name="Header2 33" xfId="21392" xr:uid="{00000000-0005-0000-0000-000092530000}"/>
    <cellStyle name="Header2 33 2" xfId="21393" xr:uid="{00000000-0005-0000-0000-000093530000}"/>
    <cellStyle name="Header2 33 2 2" xfId="21394" xr:uid="{00000000-0005-0000-0000-000094530000}"/>
    <cellStyle name="Header2 33 2 3" xfId="21395" xr:uid="{00000000-0005-0000-0000-000095530000}"/>
    <cellStyle name="Header2 33 2 4" xfId="21396" xr:uid="{00000000-0005-0000-0000-000096530000}"/>
    <cellStyle name="Header2 33 2 5" xfId="21397" xr:uid="{00000000-0005-0000-0000-000097530000}"/>
    <cellStyle name="Header2 33 2 6" xfId="21398" xr:uid="{00000000-0005-0000-0000-000098530000}"/>
    <cellStyle name="Header2 33 3" xfId="21399" xr:uid="{00000000-0005-0000-0000-000099530000}"/>
    <cellStyle name="Header2 33 3 2" xfId="21400" xr:uid="{00000000-0005-0000-0000-00009A530000}"/>
    <cellStyle name="Header2 33 3 3" xfId="21401" xr:uid="{00000000-0005-0000-0000-00009B530000}"/>
    <cellStyle name="Header2 33 4" xfId="21402" xr:uid="{00000000-0005-0000-0000-00009C530000}"/>
    <cellStyle name="Header2 33 4 2" xfId="21403" xr:uid="{00000000-0005-0000-0000-00009D530000}"/>
    <cellStyle name="Header2 33 4 3" xfId="21404" xr:uid="{00000000-0005-0000-0000-00009E530000}"/>
    <cellStyle name="Header2 33 5" xfId="21405" xr:uid="{00000000-0005-0000-0000-00009F530000}"/>
    <cellStyle name="Header2 33 5 2" xfId="21406" xr:uid="{00000000-0005-0000-0000-0000A0530000}"/>
    <cellStyle name="Header2 33 5 3" xfId="21407" xr:uid="{00000000-0005-0000-0000-0000A1530000}"/>
    <cellStyle name="Header2 33 6" xfId="21408" xr:uid="{00000000-0005-0000-0000-0000A2530000}"/>
    <cellStyle name="Header2 33 6 2" xfId="21409" xr:uid="{00000000-0005-0000-0000-0000A3530000}"/>
    <cellStyle name="Header2 33 6 3" xfId="21410" xr:uid="{00000000-0005-0000-0000-0000A4530000}"/>
    <cellStyle name="Header2 33 7" xfId="21411" xr:uid="{00000000-0005-0000-0000-0000A5530000}"/>
    <cellStyle name="Header2 33 8" xfId="21412" xr:uid="{00000000-0005-0000-0000-0000A6530000}"/>
    <cellStyle name="Header2 34" xfId="21413" xr:uid="{00000000-0005-0000-0000-0000A7530000}"/>
    <cellStyle name="Header2 34 2" xfId="21414" xr:uid="{00000000-0005-0000-0000-0000A8530000}"/>
    <cellStyle name="Header2 34 2 2" xfId="21415" xr:uid="{00000000-0005-0000-0000-0000A9530000}"/>
    <cellStyle name="Header2 34 2 3" xfId="21416" xr:uid="{00000000-0005-0000-0000-0000AA530000}"/>
    <cellStyle name="Header2 34 2 4" xfId="21417" xr:uid="{00000000-0005-0000-0000-0000AB530000}"/>
    <cellStyle name="Header2 34 2 5" xfId="21418" xr:uid="{00000000-0005-0000-0000-0000AC530000}"/>
    <cellStyle name="Header2 34 2 6" xfId="21419" xr:uid="{00000000-0005-0000-0000-0000AD530000}"/>
    <cellStyle name="Header2 34 3" xfId="21420" xr:uid="{00000000-0005-0000-0000-0000AE530000}"/>
    <cellStyle name="Header2 34 3 2" xfId="21421" xr:uid="{00000000-0005-0000-0000-0000AF530000}"/>
    <cellStyle name="Header2 34 3 3" xfId="21422" xr:uid="{00000000-0005-0000-0000-0000B0530000}"/>
    <cellStyle name="Header2 34 4" xfId="21423" xr:uid="{00000000-0005-0000-0000-0000B1530000}"/>
    <cellStyle name="Header2 34 4 2" xfId="21424" xr:uid="{00000000-0005-0000-0000-0000B2530000}"/>
    <cellStyle name="Header2 34 4 3" xfId="21425" xr:uid="{00000000-0005-0000-0000-0000B3530000}"/>
    <cellStyle name="Header2 34 5" xfId="21426" xr:uid="{00000000-0005-0000-0000-0000B4530000}"/>
    <cellStyle name="Header2 34 5 2" xfId="21427" xr:uid="{00000000-0005-0000-0000-0000B5530000}"/>
    <cellStyle name="Header2 34 5 3" xfId="21428" xr:uid="{00000000-0005-0000-0000-0000B6530000}"/>
    <cellStyle name="Header2 34 6" xfId="21429" xr:uid="{00000000-0005-0000-0000-0000B7530000}"/>
    <cellStyle name="Header2 34 6 2" xfId="21430" xr:uid="{00000000-0005-0000-0000-0000B8530000}"/>
    <cellStyle name="Header2 34 6 3" xfId="21431" xr:uid="{00000000-0005-0000-0000-0000B9530000}"/>
    <cellStyle name="Header2 34 7" xfId="21432" xr:uid="{00000000-0005-0000-0000-0000BA530000}"/>
    <cellStyle name="Header2 34 8" xfId="21433" xr:uid="{00000000-0005-0000-0000-0000BB530000}"/>
    <cellStyle name="Header2 35" xfId="21434" xr:uid="{00000000-0005-0000-0000-0000BC530000}"/>
    <cellStyle name="Header2 35 2" xfId="21435" xr:uid="{00000000-0005-0000-0000-0000BD530000}"/>
    <cellStyle name="Header2 35 2 2" xfId="21436" xr:uid="{00000000-0005-0000-0000-0000BE530000}"/>
    <cellStyle name="Header2 35 2 3" xfId="21437" xr:uid="{00000000-0005-0000-0000-0000BF530000}"/>
    <cellStyle name="Header2 35 2 4" xfId="21438" xr:uid="{00000000-0005-0000-0000-0000C0530000}"/>
    <cellStyle name="Header2 35 2 5" xfId="21439" xr:uid="{00000000-0005-0000-0000-0000C1530000}"/>
    <cellStyle name="Header2 35 2 6" xfId="21440" xr:uid="{00000000-0005-0000-0000-0000C2530000}"/>
    <cellStyle name="Header2 35 3" xfId="21441" xr:uid="{00000000-0005-0000-0000-0000C3530000}"/>
    <cellStyle name="Header2 35 3 2" xfId="21442" xr:uid="{00000000-0005-0000-0000-0000C4530000}"/>
    <cellStyle name="Header2 35 3 3" xfId="21443" xr:uid="{00000000-0005-0000-0000-0000C5530000}"/>
    <cellStyle name="Header2 35 4" xfId="21444" xr:uid="{00000000-0005-0000-0000-0000C6530000}"/>
    <cellStyle name="Header2 35 4 2" xfId="21445" xr:uid="{00000000-0005-0000-0000-0000C7530000}"/>
    <cellStyle name="Header2 35 4 3" xfId="21446" xr:uid="{00000000-0005-0000-0000-0000C8530000}"/>
    <cellStyle name="Header2 35 5" xfId="21447" xr:uid="{00000000-0005-0000-0000-0000C9530000}"/>
    <cellStyle name="Header2 35 5 2" xfId="21448" xr:uid="{00000000-0005-0000-0000-0000CA530000}"/>
    <cellStyle name="Header2 35 5 3" xfId="21449" xr:uid="{00000000-0005-0000-0000-0000CB530000}"/>
    <cellStyle name="Header2 35 6" xfId="21450" xr:uid="{00000000-0005-0000-0000-0000CC530000}"/>
    <cellStyle name="Header2 35 6 2" xfId="21451" xr:uid="{00000000-0005-0000-0000-0000CD530000}"/>
    <cellStyle name="Header2 35 6 3" xfId="21452" xr:uid="{00000000-0005-0000-0000-0000CE530000}"/>
    <cellStyle name="Header2 35 7" xfId="21453" xr:uid="{00000000-0005-0000-0000-0000CF530000}"/>
    <cellStyle name="Header2 35 8" xfId="21454" xr:uid="{00000000-0005-0000-0000-0000D0530000}"/>
    <cellStyle name="Header2 36" xfId="21455" xr:uid="{00000000-0005-0000-0000-0000D1530000}"/>
    <cellStyle name="Header2 36 2" xfId="21456" xr:uid="{00000000-0005-0000-0000-0000D2530000}"/>
    <cellStyle name="Header2 36 2 2" xfId="21457" xr:uid="{00000000-0005-0000-0000-0000D3530000}"/>
    <cellStyle name="Header2 36 2 3" xfId="21458" xr:uid="{00000000-0005-0000-0000-0000D4530000}"/>
    <cellStyle name="Header2 36 2 4" xfId="21459" xr:uid="{00000000-0005-0000-0000-0000D5530000}"/>
    <cellStyle name="Header2 36 2 5" xfId="21460" xr:uid="{00000000-0005-0000-0000-0000D6530000}"/>
    <cellStyle name="Header2 36 2 6" xfId="21461" xr:uid="{00000000-0005-0000-0000-0000D7530000}"/>
    <cellStyle name="Header2 36 3" xfId="21462" xr:uid="{00000000-0005-0000-0000-0000D8530000}"/>
    <cellStyle name="Header2 36 3 2" xfId="21463" xr:uid="{00000000-0005-0000-0000-0000D9530000}"/>
    <cellStyle name="Header2 36 3 3" xfId="21464" xr:uid="{00000000-0005-0000-0000-0000DA530000}"/>
    <cellStyle name="Header2 36 4" xfId="21465" xr:uid="{00000000-0005-0000-0000-0000DB530000}"/>
    <cellStyle name="Header2 36 4 2" xfId="21466" xr:uid="{00000000-0005-0000-0000-0000DC530000}"/>
    <cellStyle name="Header2 36 4 3" xfId="21467" xr:uid="{00000000-0005-0000-0000-0000DD530000}"/>
    <cellStyle name="Header2 36 5" xfId="21468" xr:uid="{00000000-0005-0000-0000-0000DE530000}"/>
    <cellStyle name="Header2 36 5 2" xfId="21469" xr:uid="{00000000-0005-0000-0000-0000DF530000}"/>
    <cellStyle name="Header2 36 5 3" xfId="21470" xr:uid="{00000000-0005-0000-0000-0000E0530000}"/>
    <cellStyle name="Header2 36 6" xfId="21471" xr:uid="{00000000-0005-0000-0000-0000E1530000}"/>
    <cellStyle name="Header2 36 6 2" xfId="21472" xr:uid="{00000000-0005-0000-0000-0000E2530000}"/>
    <cellStyle name="Header2 36 6 3" xfId="21473" xr:uid="{00000000-0005-0000-0000-0000E3530000}"/>
    <cellStyle name="Header2 36 7" xfId="21474" xr:uid="{00000000-0005-0000-0000-0000E4530000}"/>
    <cellStyle name="Header2 36 8" xfId="21475" xr:uid="{00000000-0005-0000-0000-0000E5530000}"/>
    <cellStyle name="Header2 37" xfId="21476" xr:uid="{00000000-0005-0000-0000-0000E6530000}"/>
    <cellStyle name="Header2 37 2" xfId="21477" xr:uid="{00000000-0005-0000-0000-0000E7530000}"/>
    <cellStyle name="Header2 37 2 2" xfId="21478" xr:uid="{00000000-0005-0000-0000-0000E8530000}"/>
    <cellStyle name="Header2 37 2 3" xfId="21479" xr:uid="{00000000-0005-0000-0000-0000E9530000}"/>
    <cellStyle name="Header2 37 2 4" xfId="21480" xr:uid="{00000000-0005-0000-0000-0000EA530000}"/>
    <cellStyle name="Header2 37 2 5" xfId="21481" xr:uid="{00000000-0005-0000-0000-0000EB530000}"/>
    <cellStyle name="Header2 37 2 6" xfId="21482" xr:uid="{00000000-0005-0000-0000-0000EC530000}"/>
    <cellStyle name="Header2 37 3" xfId="21483" xr:uid="{00000000-0005-0000-0000-0000ED530000}"/>
    <cellStyle name="Header2 37 3 2" xfId="21484" xr:uid="{00000000-0005-0000-0000-0000EE530000}"/>
    <cellStyle name="Header2 37 3 3" xfId="21485" xr:uid="{00000000-0005-0000-0000-0000EF530000}"/>
    <cellStyle name="Header2 37 4" xfId="21486" xr:uid="{00000000-0005-0000-0000-0000F0530000}"/>
    <cellStyle name="Header2 37 4 2" xfId="21487" xr:uid="{00000000-0005-0000-0000-0000F1530000}"/>
    <cellStyle name="Header2 37 4 3" xfId="21488" xr:uid="{00000000-0005-0000-0000-0000F2530000}"/>
    <cellStyle name="Header2 37 5" xfId="21489" xr:uid="{00000000-0005-0000-0000-0000F3530000}"/>
    <cellStyle name="Header2 37 5 2" xfId="21490" xr:uid="{00000000-0005-0000-0000-0000F4530000}"/>
    <cellStyle name="Header2 37 5 3" xfId="21491" xr:uid="{00000000-0005-0000-0000-0000F5530000}"/>
    <cellStyle name="Header2 37 6" xfId="21492" xr:uid="{00000000-0005-0000-0000-0000F6530000}"/>
    <cellStyle name="Header2 37 6 2" xfId="21493" xr:uid="{00000000-0005-0000-0000-0000F7530000}"/>
    <cellStyle name="Header2 37 6 3" xfId="21494" xr:uid="{00000000-0005-0000-0000-0000F8530000}"/>
    <cellStyle name="Header2 37 7" xfId="21495" xr:uid="{00000000-0005-0000-0000-0000F9530000}"/>
    <cellStyle name="Header2 37 8" xfId="21496" xr:uid="{00000000-0005-0000-0000-0000FA530000}"/>
    <cellStyle name="Header2 38" xfId="21497" xr:uid="{00000000-0005-0000-0000-0000FB530000}"/>
    <cellStyle name="Header2 38 2" xfId="21498" xr:uid="{00000000-0005-0000-0000-0000FC530000}"/>
    <cellStyle name="Header2 38 2 2" xfId="21499" xr:uid="{00000000-0005-0000-0000-0000FD530000}"/>
    <cellStyle name="Header2 38 2 3" xfId="21500" xr:uid="{00000000-0005-0000-0000-0000FE530000}"/>
    <cellStyle name="Header2 38 2 4" xfId="21501" xr:uid="{00000000-0005-0000-0000-0000FF530000}"/>
    <cellStyle name="Header2 38 2 5" xfId="21502" xr:uid="{00000000-0005-0000-0000-000000540000}"/>
    <cellStyle name="Header2 38 2 6" xfId="21503" xr:uid="{00000000-0005-0000-0000-000001540000}"/>
    <cellStyle name="Header2 38 3" xfId="21504" xr:uid="{00000000-0005-0000-0000-000002540000}"/>
    <cellStyle name="Header2 38 3 2" xfId="21505" xr:uid="{00000000-0005-0000-0000-000003540000}"/>
    <cellStyle name="Header2 38 3 3" xfId="21506" xr:uid="{00000000-0005-0000-0000-000004540000}"/>
    <cellStyle name="Header2 38 4" xfId="21507" xr:uid="{00000000-0005-0000-0000-000005540000}"/>
    <cellStyle name="Header2 38 4 2" xfId="21508" xr:uid="{00000000-0005-0000-0000-000006540000}"/>
    <cellStyle name="Header2 38 4 3" xfId="21509" xr:uid="{00000000-0005-0000-0000-000007540000}"/>
    <cellStyle name="Header2 38 5" xfId="21510" xr:uid="{00000000-0005-0000-0000-000008540000}"/>
    <cellStyle name="Header2 38 5 2" xfId="21511" xr:uid="{00000000-0005-0000-0000-000009540000}"/>
    <cellStyle name="Header2 38 5 3" xfId="21512" xr:uid="{00000000-0005-0000-0000-00000A540000}"/>
    <cellStyle name="Header2 38 6" xfId="21513" xr:uid="{00000000-0005-0000-0000-00000B540000}"/>
    <cellStyle name="Header2 38 6 2" xfId="21514" xr:uid="{00000000-0005-0000-0000-00000C540000}"/>
    <cellStyle name="Header2 38 6 3" xfId="21515" xr:uid="{00000000-0005-0000-0000-00000D540000}"/>
    <cellStyle name="Header2 38 7" xfId="21516" xr:uid="{00000000-0005-0000-0000-00000E540000}"/>
    <cellStyle name="Header2 38 8" xfId="21517" xr:uid="{00000000-0005-0000-0000-00000F540000}"/>
    <cellStyle name="Header2 39" xfId="21518" xr:uid="{00000000-0005-0000-0000-000010540000}"/>
    <cellStyle name="Header2 39 2" xfId="21519" xr:uid="{00000000-0005-0000-0000-000011540000}"/>
    <cellStyle name="Header2 39 3" xfId="21520" xr:uid="{00000000-0005-0000-0000-000012540000}"/>
    <cellStyle name="Header2 39 4" xfId="21521" xr:uid="{00000000-0005-0000-0000-000013540000}"/>
    <cellStyle name="Header2 39 5" xfId="21522" xr:uid="{00000000-0005-0000-0000-000014540000}"/>
    <cellStyle name="Header2 39 6" xfId="21523" xr:uid="{00000000-0005-0000-0000-000015540000}"/>
    <cellStyle name="Header2 4" xfId="21524" xr:uid="{00000000-0005-0000-0000-000016540000}"/>
    <cellStyle name="Header2 4 10" xfId="21525" xr:uid="{00000000-0005-0000-0000-000017540000}"/>
    <cellStyle name="Header2 4 10 2" xfId="21526" xr:uid="{00000000-0005-0000-0000-000018540000}"/>
    <cellStyle name="Header2 4 10 2 2" xfId="21527" xr:uid="{00000000-0005-0000-0000-000019540000}"/>
    <cellStyle name="Header2 4 10 2 3" xfId="21528" xr:uid="{00000000-0005-0000-0000-00001A540000}"/>
    <cellStyle name="Header2 4 10 2 4" xfId="21529" xr:uid="{00000000-0005-0000-0000-00001B540000}"/>
    <cellStyle name="Header2 4 10 2 5" xfId="21530" xr:uid="{00000000-0005-0000-0000-00001C540000}"/>
    <cellStyle name="Header2 4 10 2 6" xfId="21531" xr:uid="{00000000-0005-0000-0000-00001D540000}"/>
    <cellStyle name="Header2 4 10 3" xfId="21532" xr:uid="{00000000-0005-0000-0000-00001E540000}"/>
    <cellStyle name="Header2 4 10 3 2" xfId="21533" xr:uid="{00000000-0005-0000-0000-00001F540000}"/>
    <cellStyle name="Header2 4 10 3 3" xfId="21534" xr:uid="{00000000-0005-0000-0000-000020540000}"/>
    <cellStyle name="Header2 4 10 4" xfId="21535" xr:uid="{00000000-0005-0000-0000-000021540000}"/>
    <cellStyle name="Header2 4 10 4 2" xfId="21536" xr:uid="{00000000-0005-0000-0000-000022540000}"/>
    <cellStyle name="Header2 4 10 4 3" xfId="21537" xr:uid="{00000000-0005-0000-0000-000023540000}"/>
    <cellStyle name="Header2 4 10 5" xfId="21538" xr:uid="{00000000-0005-0000-0000-000024540000}"/>
    <cellStyle name="Header2 4 10 5 2" xfId="21539" xr:uid="{00000000-0005-0000-0000-000025540000}"/>
    <cellStyle name="Header2 4 10 5 3" xfId="21540" xr:uid="{00000000-0005-0000-0000-000026540000}"/>
    <cellStyle name="Header2 4 10 6" xfId="21541" xr:uid="{00000000-0005-0000-0000-000027540000}"/>
    <cellStyle name="Header2 4 10 6 2" xfId="21542" xr:uid="{00000000-0005-0000-0000-000028540000}"/>
    <cellStyle name="Header2 4 10 6 3" xfId="21543" xr:uid="{00000000-0005-0000-0000-000029540000}"/>
    <cellStyle name="Header2 4 10 7" xfId="21544" xr:uid="{00000000-0005-0000-0000-00002A540000}"/>
    <cellStyle name="Header2 4 10 8" xfId="21545" xr:uid="{00000000-0005-0000-0000-00002B540000}"/>
    <cellStyle name="Header2 4 11" xfId="21546" xr:uid="{00000000-0005-0000-0000-00002C540000}"/>
    <cellStyle name="Header2 4 11 2" xfId="21547" xr:uid="{00000000-0005-0000-0000-00002D540000}"/>
    <cellStyle name="Header2 4 11 2 2" xfId="21548" xr:uid="{00000000-0005-0000-0000-00002E540000}"/>
    <cellStyle name="Header2 4 11 2 3" xfId="21549" xr:uid="{00000000-0005-0000-0000-00002F540000}"/>
    <cellStyle name="Header2 4 11 2 4" xfId="21550" xr:uid="{00000000-0005-0000-0000-000030540000}"/>
    <cellStyle name="Header2 4 11 2 5" xfId="21551" xr:uid="{00000000-0005-0000-0000-000031540000}"/>
    <cellStyle name="Header2 4 11 2 6" xfId="21552" xr:uid="{00000000-0005-0000-0000-000032540000}"/>
    <cellStyle name="Header2 4 11 3" xfId="21553" xr:uid="{00000000-0005-0000-0000-000033540000}"/>
    <cellStyle name="Header2 4 11 3 2" xfId="21554" xr:uid="{00000000-0005-0000-0000-000034540000}"/>
    <cellStyle name="Header2 4 11 3 3" xfId="21555" xr:uid="{00000000-0005-0000-0000-000035540000}"/>
    <cellStyle name="Header2 4 11 4" xfId="21556" xr:uid="{00000000-0005-0000-0000-000036540000}"/>
    <cellStyle name="Header2 4 11 4 2" xfId="21557" xr:uid="{00000000-0005-0000-0000-000037540000}"/>
    <cellStyle name="Header2 4 11 4 3" xfId="21558" xr:uid="{00000000-0005-0000-0000-000038540000}"/>
    <cellStyle name="Header2 4 11 5" xfId="21559" xr:uid="{00000000-0005-0000-0000-000039540000}"/>
    <cellStyle name="Header2 4 11 5 2" xfId="21560" xr:uid="{00000000-0005-0000-0000-00003A540000}"/>
    <cellStyle name="Header2 4 11 5 3" xfId="21561" xr:uid="{00000000-0005-0000-0000-00003B540000}"/>
    <cellStyle name="Header2 4 11 6" xfId="21562" xr:uid="{00000000-0005-0000-0000-00003C540000}"/>
    <cellStyle name="Header2 4 11 6 2" xfId="21563" xr:uid="{00000000-0005-0000-0000-00003D540000}"/>
    <cellStyle name="Header2 4 11 6 3" xfId="21564" xr:uid="{00000000-0005-0000-0000-00003E540000}"/>
    <cellStyle name="Header2 4 11 7" xfId="21565" xr:uid="{00000000-0005-0000-0000-00003F540000}"/>
    <cellStyle name="Header2 4 11 8" xfId="21566" xr:uid="{00000000-0005-0000-0000-000040540000}"/>
    <cellStyle name="Header2 4 12" xfId="21567" xr:uid="{00000000-0005-0000-0000-000041540000}"/>
    <cellStyle name="Header2 4 12 2" xfId="21568" xr:uid="{00000000-0005-0000-0000-000042540000}"/>
    <cellStyle name="Header2 4 12 2 2" xfId="21569" xr:uid="{00000000-0005-0000-0000-000043540000}"/>
    <cellStyle name="Header2 4 12 2 3" xfId="21570" xr:uid="{00000000-0005-0000-0000-000044540000}"/>
    <cellStyle name="Header2 4 12 2 4" xfId="21571" xr:uid="{00000000-0005-0000-0000-000045540000}"/>
    <cellStyle name="Header2 4 12 2 5" xfId="21572" xr:uid="{00000000-0005-0000-0000-000046540000}"/>
    <cellStyle name="Header2 4 12 2 6" xfId="21573" xr:uid="{00000000-0005-0000-0000-000047540000}"/>
    <cellStyle name="Header2 4 12 3" xfId="21574" xr:uid="{00000000-0005-0000-0000-000048540000}"/>
    <cellStyle name="Header2 4 12 3 2" xfId="21575" xr:uid="{00000000-0005-0000-0000-000049540000}"/>
    <cellStyle name="Header2 4 12 3 3" xfId="21576" xr:uid="{00000000-0005-0000-0000-00004A540000}"/>
    <cellStyle name="Header2 4 12 4" xfId="21577" xr:uid="{00000000-0005-0000-0000-00004B540000}"/>
    <cellStyle name="Header2 4 12 4 2" xfId="21578" xr:uid="{00000000-0005-0000-0000-00004C540000}"/>
    <cellStyle name="Header2 4 12 4 3" xfId="21579" xr:uid="{00000000-0005-0000-0000-00004D540000}"/>
    <cellStyle name="Header2 4 12 5" xfId="21580" xr:uid="{00000000-0005-0000-0000-00004E540000}"/>
    <cellStyle name="Header2 4 12 5 2" xfId="21581" xr:uid="{00000000-0005-0000-0000-00004F540000}"/>
    <cellStyle name="Header2 4 12 5 3" xfId="21582" xr:uid="{00000000-0005-0000-0000-000050540000}"/>
    <cellStyle name="Header2 4 12 6" xfId="21583" xr:uid="{00000000-0005-0000-0000-000051540000}"/>
    <cellStyle name="Header2 4 12 6 2" xfId="21584" xr:uid="{00000000-0005-0000-0000-000052540000}"/>
    <cellStyle name="Header2 4 12 6 3" xfId="21585" xr:uid="{00000000-0005-0000-0000-000053540000}"/>
    <cellStyle name="Header2 4 12 7" xfId="21586" xr:uid="{00000000-0005-0000-0000-000054540000}"/>
    <cellStyle name="Header2 4 12 8" xfId="21587" xr:uid="{00000000-0005-0000-0000-000055540000}"/>
    <cellStyle name="Header2 4 13" xfId="21588" xr:uid="{00000000-0005-0000-0000-000056540000}"/>
    <cellStyle name="Header2 4 13 2" xfId="21589" xr:uid="{00000000-0005-0000-0000-000057540000}"/>
    <cellStyle name="Header2 4 13 2 2" xfId="21590" xr:uid="{00000000-0005-0000-0000-000058540000}"/>
    <cellStyle name="Header2 4 13 2 3" xfId="21591" xr:uid="{00000000-0005-0000-0000-000059540000}"/>
    <cellStyle name="Header2 4 13 2 4" xfId="21592" xr:uid="{00000000-0005-0000-0000-00005A540000}"/>
    <cellStyle name="Header2 4 13 2 5" xfId="21593" xr:uid="{00000000-0005-0000-0000-00005B540000}"/>
    <cellStyle name="Header2 4 13 2 6" xfId="21594" xr:uid="{00000000-0005-0000-0000-00005C540000}"/>
    <cellStyle name="Header2 4 13 3" xfId="21595" xr:uid="{00000000-0005-0000-0000-00005D540000}"/>
    <cellStyle name="Header2 4 13 3 2" xfId="21596" xr:uid="{00000000-0005-0000-0000-00005E540000}"/>
    <cellStyle name="Header2 4 13 3 3" xfId="21597" xr:uid="{00000000-0005-0000-0000-00005F540000}"/>
    <cellStyle name="Header2 4 13 4" xfId="21598" xr:uid="{00000000-0005-0000-0000-000060540000}"/>
    <cellStyle name="Header2 4 13 4 2" xfId="21599" xr:uid="{00000000-0005-0000-0000-000061540000}"/>
    <cellStyle name="Header2 4 13 4 3" xfId="21600" xr:uid="{00000000-0005-0000-0000-000062540000}"/>
    <cellStyle name="Header2 4 13 5" xfId="21601" xr:uid="{00000000-0005-0000-0000-000063540000}"/>
    <cellStyle name="Header2 4 13 5 2" xfId="21602" xr:uid="{00000000-0005-0000-0000-000064540000}"/>
    <cellStyle name="Header2 4 13 5 3" xfId="21603" xr:uid="{00000000-0005-0000-0000-000065540000}"/>
    <cellStyle name="Header2 4 13 6" xfId="21604" xr:uid="{00000000-0005-0000-0000-000066540000}"/>
    <cellStyle name="Header2 4 13 6 2" xfId="21605" xr:uid="{00000000-0005-0000-0000-000067540000}"/>
    <cellStyle name="Header2 4 13 6 3" xfId="21606" xr:uid="{00000000-0005-0000-0000-000068540000}"/>
    <cellStyle name="Header2 4 13 7" xfId="21607" xr:uid="{00000000-0005-0000-0000-000069540000}"/>
    <cellStyle name="Header2 4 13 8" xfId="21608" xr:uid="{00000000-0005-0000-0000-00006A540000}"/>
    <cellStyle name="Header2 4 14" xfId="21609" xr:uid="{00000000-0005-0000-0000-00006B540000}"/>
    <cellStyle name="Header2 4 14 2" xfId="21610" xr:uid="{00000000-0005-0000-0000-00006C540000}"/>
    <cellStyle name="Header2 4 14 2 2" xfId="21611" xr:uid="{00000000-0005-0000-0000-00006D540000}"/>
    <cellStyle name="Header2 4 14 2 3" xfId="21612" xr:uid="{00000000-0005-0000-0000-00006E540000}"/>
    <cellStyle name="Header2 4 14 2 4" xfId="21613" xr:uid="{00000000-0005-0000-0000-00006F540000}"/>
    <cellStyle name="Header2 4 14 2 5" xfId="21614" xr:uid="{00000000-0005-0000-0000-000070540000}"/>
    <cellStyle name="Header2 4 14 2 6" xfId="21615" xr:uid="{00000000-0005-0000-0000-000071540000}"/>
    <cellStyle name="Header2 4 14 3" xfId="21616" xr:uid="{00000000-0005-0000-0000-000072540000}"/>
    <cellStyle name="Header2 4 14 3 2" xfId="21617" xr:uid="{00000000-0005-0000-0000-000073540000}"/>
    <cellStyle name="Header2 4 14 3 3" xfId="21618" xr:uid="{00000000-0005-0000-0000-000074540000}"/>
    <cellStyle name="Header2 4 14 4" xfId="21619" xr:uid="{00000000-0005-0000-0000-000075540000}"/>
    <cellStyle name="Header2 4 14 4 2" xfId="21620" xr:uid="{00000000-0005-0000-0000-000076540000}"/>
    <cellStyle name="Header2 4 14 4 3" xfId="21621" xr:uid="{00000000-0005-0000-0000-000077540000}"/>
    <cellStyle name="Header2 4 14 5" xfId="21622" xr:uid="{00000000-0005-0000-0000-000078540000}"/>
    <cellStyle name="Header2 4 14 5 2" xfId="21623" xr:uid="{00000000-0005-0000-0000-000079540000}"/>
    <cellStyle name="Header2 4 14 5 3" xfId="21624" xr:uid="{00000000-0005-0000-0000-00007A540000}"/>
    <cellStyle name="Header2 4 14 6" xfId="21625" xr:uid="{00000000-0005-0000-0000-00007B540000}"/>
    <cellStyle name="Header2 4 14 6 2" xfId="21626" xr:uid="{00000000-0005-0000-0000-00007C540000}"/>
    <cellStyle name="Header2 4 14 6 3" xfId="21627" xr:uid="{00000000-0005-0000-0000-00007D540000}"/>
    <cellStyle name="Header2 4 14 7" xfId="21628" xr:uid="{00000000-0005-0000-0000-00007E540000}"/>
    <cellStyle name="Header2 4 14 8" xfId="21629" xr:uid="{00000000-0005-0000-0000-00007F540000}"/>
    <cellStyle name="Header2 4 15" xfId="21630" xr:uid="{00000000-0005-0000-0000-000080540000}"/>
    <cellStyle name="Header2 4 15 2" xfId="21631" xr:uid="{00000000-0005-0000-0000-000081540000}"/>
    <cellStyle name="Header2 4 15 2 2" xfId="21632" xr:uid="{00000000-0005-0000-0000-000082540000}"/>
    <cellStyle name="Header2 4 15 2 3" xfId="21633" xr:uid="{00000000-0005-0000-0000-000083540000}"/>
    <cellStyle name="Header2 4 15 2 4" xfId="21634" xr:uid="{00000000-0005-0000-0000-000084540000}"/>
    <cellStyle name="Header2 4 15 2 5" xfId="21635" xr:uid="{00000000-0005-0000-0000-000085540000}"/>
    <cellStyle name="Header2 4 15 2 6" xfId="21636" xr:uid="{00000000-0005-0000-0000-000086540000}"/>
    <cellStyle name="Header2 4 15 3" xfId="21637" xr:uid="{00000000-0005-0000-0000-000087540000}"/>
    <cellStyle name="Header2 4 15 3 2" xfId="21638" xr:uid="{00000000-0005-0000-0000-000088540000}"/>
    <cellStyle name="Header2 4 15 3 3" xfId="21639" xr:uid="{00000000-0005-0000-0000-000089540000}"/>
    <cellStyle name="Header2 4 15 4" xfId="21640" xr:uid="{00000000-0005-0000-0000-00008A540000}"/>
    <cellStyle name="Header2 4 15 4 2" xfId="21641" xr:uid="{00000000-0005-0000-0000-00008B540000}"/>
    <cellStyle name="Header2 4 15 4 3" xfId="21642" xr:uid="{00000000-0005-0000-0000-00008C540000}"/>
    <cellStyle name="Header2 4 15 5" xfId="21643" xr:uid="{00000000-0005-0000-0000-00008D540000}"/>
    <cellStyle name="Header2 4 15 5 2" xfId="21644" xr:uid="{00000000-0005-0000-0000-00008E540000}"/>
    <cellStyle name="Header2 4 15 5 3" xfId="21645" xr:uid="{00000000-0005-0000-0000-00008F540000}"/>
    <cellStyle name="Header2 4 15 6" xfId="21646" xr:uid="{00000000-0005-0000-0000-000090540000}"/>
    <cellStyle name="Header2 4 15 6 2" xfId="21647" xr:uid="{00000000-0005-0000-0000-000091540000}"/>
    <cellStyle name="Header2 4 15 6 3" xfId="21648" xr:uid="{00000000-0005-0000-0000-000092540000}"/>
    <cellStyle name="Header2 4 15 7" xfId="21649" xr:uid="{00000000-0005-0000-0000-000093540000}"/>
    <cellStyle name="Header2 4 15 8" xfId="21650" xr:uid="{00000000-0005-0000-0000-000094540000}"/>
    <cellStyle name="Header2 4 16" xfId="21651" xr:uid="{00000000-0005-0000-0000-000095540000}"/>
    <cellStyle name="Header2 4 16 2" xfId="21652" xr:uid="{00000000-0005-0000-0000-000096540000}"/>
    <cellStyle name="Header2 4 16 2 2" xfId="21653" xr:uid="{00000000-0005-0000-0000-000097540000}"/>
    <cellStyle name="Header2 4 16 2 3" xfId="21654" xr:uid="{00000000-0005-0000-0000-000098540000}"/>
    <cellStyle name="Header2 4 16 2 4" xfId="21655" xr:uid="{00000000-0005-0000-0000-000099540000}"/>
    <cellStyle name="Header2 4 16 2 5" xfId="21656" xr:uid="{00000000-0005-0000-0000-00009A540000}"/>
    <cellStyle name="Header2 4 16 2 6" xfId="21657" xr:uid="{00000000-0005-0000-0000-00009B540000}"/>
    <cellStyle name="Header2 4 16 3" xfId="21658" xr:uid="{00000000-0005-0000-0000-00009C540000}"/>
    <cellStyle name="Header2 4 16 3 2" xfId="21659" xr:uid="{00000000-0005-0000-0000-00009D540000}"/>
    <cellStyle name="Header2 4 16 3 3" xfId="21660" xr:uid="{00000000-0005-0000-0000-00009E540000}"/>
    <cellStyle name="Header2 4 16 4" xfId="21661" xr:uid="{00000000-0005-0000-0000-00009F540000}"/>
    <cellStyle name="Header2 4 16 4 2" xfId="21662" xr:uid="{00000000-0005-0000-0000-0000A0540000}"/>
    <cellStyle name="Header2 4 16 4 3" xfId="21663" xr:uid="{00000000-0005-0000-0000-0000A1540000}"/>
    <cellStyle name="Header2 4 16 5" xfId="21664" xr:uid="{00000000-0005-0000-0000-0000A2540000}"/>
    <cellStyle name="Header2 4 16 5 2" xfId="21665" xr:uid="{00000000-0005-0000-0000-0000A3540000}"/>
    <cellStyle name="Header2 4 16 5 3" xfId="21666" xr:uid="{00000000-0005-0000-0000-0000A4540000}"/>
    <cellStyle name="Header2 4 16 6" xfId="21667" xr:uid="{00000000-0005-0000-0000-0000A5540000}"/>
    <cellStyle name="Header2 4 16 6 2" xfId="21668" xr:uid="{00000000-0005-0000-0000-0000A6540000}"/>
    <cellStyle name="Header2 4 16 6 3" xfId="21669" xr:uid="{00000000-0005-0000-0000-0000A7540000}"/>
    <cellStyle name="Header2 4 16 7" xfId="21670" xr:uid="{00000000-0005-0000-0000-0000A8540000}"/>
    <cellStyle name="Header2 4 16 8" xfId="21671" xr:uid="{00000000-0005-0000-0000-0000A9540000}"/>
    <cellStyle name="Header2 4 17" xfId="21672" xr:uid="{00000000-0005-0000-0000-0000AA540000}"/>
    <cellStyle name="Header2 4 17 2" xfId="21673" xr:uid="{00000000-0005-0000-0000-0000AB540000}"/>
    <cellStyle name="Header2 4 17 2 2" xfId="21674" xr:uid="{00000000-0005-0000-0000-0000AC540000}"/>
    <cellStyle name="Header2 4 17 2 3" xfId="21675" xr:uid="{00000000-0005-0000-0000-0000AD540000}"/>
    <cellStyle name="Header2 4 17 2 4" xfId="21676" xr:uid="{00000000-0005-0000-0000-0000AE540000}"/>
    <cellStyle name="Header2 4 17 2 5" xfId="21677" xr:uid="{00000000-0005-0000-0000-0000AF540000}"/>
    <cellStyle name="Header2 4 17 2 6" xfId="21678" xr:uid="{00000000-0005-0000-0000-0000B0540000}"/>
    <cellStyle name="Header2 4 17 3" xfId="21679" xr:uid="{00000000-0005-0000-0000-0000B1540000}"/>
    <cellStyle name="Header2 4 17 3 2" xfId="21680" xr:uid="{00000000-0005-0000-0000-0000B2540000}"/>
    <cellStyle name="Header2 4 17 3 3" xfId="21681" xr:uid="{00000000-0005-0000-0000-0000B3540000}"/>
    <cellStyle name="Header2 4 17 4" xfId="21682" xr:uid="{00000000-0005-0000-0000-0000B4540000}"/>
    <cellStyle name="Header2 4 17 4 2" xfId="21683" xr:uid="{00000000-0005-0000-0000-0000B5540000}"/>
    <cellStyle name="Header2 4 17 4 3" xfId="21684" xr:uid="{00000000-0005-0000-0000-0000B6540000}"/>
    <cellStyle name="Header2 4 17 5" xfId="21685" xr:uid="{00000000-0005-0000-0000-0000B7540000}"/>
    <cellStyle name="Header2 4 17 5 2" xfId="21686" xr:uid="{00000000-0005-0000-0000-0000B8540000}"/>
    <cellStyle name="Header2 4 17 5 3" xfId="21687" xr:uid="{00000000-0005-0000-0000-0000B9540000}"/>
    <cellStyle name="Header2 4 17 6" xfId="21688" xr:uid="{00000000-0005-0000-0000-0000BA540000}"/>
    <cellStyle name="Header2 4 17 6 2" xfId="21689" xr:uid="{00000000-0005-0000-0000-0000BB540000}"/>
    <cellStyle name="Header2 4 17 6 3" xfId="21690" xr:uid="{00000000-0005-0000-0000-0000BC540000}"/>
    <cellStyle name="Header2 4 17 7" xfId="21691" xr:uid="{00000000-0005-0000-0000-0000BD540000}"/>
    <cellStyle name="Header2 4 17 8" xfId="21692" xr:uid="{00000000-0005-0000-0000-0000BE540000}"/>
    <cellStyle name="Header2 4 18" xfId="21693" xr:uid="{00000000-0005-0000-0000-0000BF540000}"/>
    <cellStyle name="Header2 4 18 2" xfId="21694" xr:uid="{00000000-0005-0000-0000-0000C0540000}"/>
    <cellStyle name="Header2 4 18 2 2" xfId="21695" xr:uid="{00000000-0005-0000-0000-0000C1540000}"/>
    <cellStyle name="Header2 4 18 2 3" xfId="21696" xr:uid="{00000000-0005-0000-0000-0000C2540000}"/>
    <cellStyle name="Header2 4 18 2 4" xfId="21697" xr:uid="{00000000-0005-0000-0000-0000C3540000}"/>
    <cellStyle name="Header2 4 18 2 5" xfId="21698" xr:uid="{00000000-0005-0000-0000-0000C4540000}"/>
    <cellStyle name="Header2 4 18 2 6" xfId="21699" xr:uid="{00000000-0005-0000-0000-0000C5540000}"/>
    <cellStyle name="Header2 4 18 3" xfId="21700" xr:uid="{00000000-0005-0000-0000-0000C6540000}"/>
    <cellStyle name="Header2 4 18 3 2" xfId="21701" xr:uid="{00000000-0005-0000-0000-0000C7540000}"/>
    <cellStyle name="Header2 4 18 3 3" xfId="21702" xr:uid="{00000000-0005-0000-0000-0000C8540000}"/>
    <cellStyle name="Header2 4 18 4" xfId="21703" xr:uid="{00000000-0005-0000-0000-0000C9540000}"/>
    <cellStyle name="Header2 4 18 4 2" xfId="21704" xr:uid="{00000000-0005-0000-0000-0000CA540000}"/>
    <cellStyle name="Header2 4 18 4 3" xfId="21705" xr:uid="{00000000-0005-0000-0000-0000CB540000}"/>
    <cellStyle name="Header2 4 18 5" xfId="21706" xr:uid="{00000000-0005-0000-0000-0000CC540000}"/>
    <cellStyle name="Header2 4 18 5 2" xfId="21707" xr:uid="{00000000-0005-0000-0000-0000CD540000}"/>
    <cellStyle name="Header2 4 18 5 3" xfId="21708" xr:uid="{00000000-0005-0000-0000-0000CE540000}"/>
    <cellStyle name="Header2 4 18 6" xfId="21709" xr:uid="{00000000-0005-0000-0000-0000CF540000}"/>
    <cellStyle name="Header2 4 18 6 2" xfId="21710" xr:uid="{00000000-0005-0000-0000-0000D0540000}"/>
    <cellStyle name="Header2 4 18 6 3" xfId="21711" xr:uid="{00000000-0005-0000-0000-0000D1540000}"/>
    <cellStyle name="Header2 4 18 7" xfId="21712" xr:uid="{00000000-0005-0000-0000-0000D2540000}"/>
    <cellStyle name="Header2 4 18 8" xfId="21713" xr:uid="{00000000-0005-0000-0000-0000D3540000}"/>
    <cellStyle name="Header2 4 19" xfId="21714" xr:uid="{00000000-0005-0000-0000-0000D4540000}"/>
    <cellStyle name="Header2 4 19 2" xfId="21715" xr:uid="{00000000-0005-0000-0000-0000D5540000}"/>
    <cellStyle name="Header2 4 19 2 2" xfId="21716" xr:uid="{00000000-0005-0000-0000-0000D6540000}"/>
    <cellStyle name="Header2 4 19 2 3" xfId="21717" xr:uid="{00000000-0005-0000-0000-0000D7540000}"/>
    <cellStyle name="Header2 4 19 2 4" xfId="21718" xr:uid="{00000000-0005-0000-0000-0000D8540000}"/>
    <cellStyle name="Header2 4 19 2 5" xfId="21719" xr:uid="{00000000-0005-0000-0000-0000D9540000}"/>
    <cellStyle name="Header2 4 19 2 6" xfId="21720" xr:uid="{00000000-0005-0000-0000-0000DA540000}"/>
    <cellStyle name="Header2 4 19 3" xfId="21721" xr:uid="{00000000-0005-0000-0000-0000DB540000}"/>
    <cellStyle name="Header2 4 19 3 2" xfId="21722" xr:uid="{00000000-0005-0000-0000-0000DC540000}"/>
    <cellStyle name="Header2 4 19 3 3" xfId="21723" xr:uid="{00000000-0005-0000-0000-0000DD540000}"/>
    <cellStyle name="Header2 4 19 4" xfId="21724" xr:uid="{00000000-0005-0000-0000-0000DE540000}"/>
    <cellStyle name="Header2 4 19 4 2" xfId="21725" xr:uid="{00000000-0005-0000-0000-0000DF540000}"/>
    <cellStyle name="Header2 4 19 4 3" xfId="21726" xr:uid="{00000000-0005-0000-0000-0000E0540000}"/>
    <cellStyle name="Header2 4 19 5" xfId="21727" xr:uid="{00000000-0005-0000-0000-0000E1540000}"/>
    <cellStyle name="Header2 4 19 5 2" xfId="21728" xr:uid="{00000000-0005-0000-0000-0000E2540000}"/>
    <cellStyle name="Header2 4 19 5 3" xfId="21729" xr:uid="{00000000-0005-0000-0000-0000E3540000}"/>
    <cellStyle name="Header2 4 19 6" xfId="21730" xr:uid="{00000000-0005-0000-0000-0000E4540000}"/>
    <cellStyle name="Header2 4 19 6 2" xfId="21731" xr:uid="{00000000-0005-0000-0000-0000E5540000}"/>
    <cellStyle name="Header2 4 19 6 3" xfId="21732" xr:uid="{00000000-0005-0000-0000-0000E6540000}"/>
    <cellStyle name="Header2 4 19 7" xfId="21733" xr:uid="{00000000-0005-0000-0000-0000E7540000}"/>
    <cellStyle name="Header2 4 19 8" xfId="21734" xr:uid="{00000000-0005-0000-0000-0000E8540000}"/>
    <cellStyle name="Header2 4 2" xfId="21735" xr:uid="{00000000-0005-0000-0000-0000E9540000}"/>
    <cellStyle name="Header2 4 2 2" xfId="21736" xr:uid="{00000000-0005-0000-0000-0000EA540000}"/>
    <cellStyle name="Header2 4 2 2 2" xfId="21737" xr:uid="{00000000-0005-0000-0000-0000EB540000}"/>
    <cellStyle name="Header2 4 2 2 3" xfId="21738" xr:uid="{00000000-0005-0000-0000-0000EC540000}"/>
    <cellStyle name="Header2 4 2 2 4" xfId="21739" xr:uid="{00000000-0005-0000-0000-0000ED540000}"/>
    <cellStyle name="Header2 4 2 2 5" xfId="21740" xr:uid="{00000000-0005-0000-0000-0000EE540000}"/>
    <cellStyle name="Header2 4 2 2 6" xfId="21741" xr:uid="{00000000-0005-0000-0000-0000EF540000}"/>
    <cellStyle name="Header2 4 2 3" xfId="21742" xr:uid="{00000000-0005-0000-0000-0000F0540000}"/>
    <cellStyle name="Header2 4 2 3 2" xfId="21743" xr:uid="{00000000-0005-0000-0000-0000F1540000}"/>
    <cellStyle name="Header2 4 2 3 3" xfId="21744" xr:uid="{00000000-0005-0000-0000-0000F2540000}"/>
    <cellStyle name="Header2 4 2 4" xfId="21745" xr:uid="{00000000-0005-0000-0000-0000F3540000}"/>
    <cellStyle name="Header2 4 2 4 2" xfId="21746" xr:uid="{00000000-0005-0000-0000-0000F4540000}"/>
    <cellStyle name="Header2 4 2 4 3" xfId="21747" xr:uid="{00000000-0005-0000-0000-0000F5540000}"/>
    <cellStyle name="Header2 4 2 5" xfId="21748" xr:uid="{00000000-0005-0000-0000-0000F6540000}"/>
    <cellStyle name="Header2 4 2 5 2" xfId="21749" xr:uid="{00000000-0005-0000-0000-0000F7540000}"/>
    <cellStyle name="Header2 4 2 5 3" xfId="21750" xr:uid="{00000000-0005-0000-0000-0000F8540000}"/>
    <cellStyle name="Header2 4 2 6" xfId="21751" xr:uid="{00000000-0005-0000-0000-0000F9540000}"/>
    <cellStyle name="Header2 4 2 6 2" xfId="21752" xr:uid="{00000000-0005-0000-0000-0000FA540000}"/>
    <cellStyle name="Header2 4 2 6 3" xfId="21753" xr:uid="{00000000-0005-0000-0000-0000FB540000}"/>
    <cellStyle name="Header2 4 2 7" xfId="21754" xr:uid="{00000000-0005-0000-0000-0000FC540000}"/>
    <cellStyle name="Header2 4 2 8" xfId="21755" xr:uid="{00000000-0005-0000-0000-0000FD540000}"/>
    <cellStyle name="Header2 4 20" xfId="21756" xr:uid="{00000000-0005-0000-0000-0000FE540000}"/>
    <cellStyle name="Header2 4 20 2" xfId="21757" xr:uid="{00000000-0005-0000-0000-0000FF540000}"/>
    <cellStyle name="Header2 4 20 2 2" xfId="21758" xr:uid="{00000000-0005-0000-0000-000000550000}"/>
    <cellStyle name="Header2 4 20 2 3" xfId="21759" xr:uid="{00000000-0005-0000-0000-000001550000}"/>
    <cellStyle name="Header2 4 20 2 4" xfId="21760" xr:uid="{00000000-0005-0000-0000-000002550000}"/>
    <cellStyle name="Header2 4 20 2 5" xfId="21761" xr:uid="{00000000-0005-0000-0000-000003550000}"/>
    <cellStyle name="Header2 4 20 2 6" xfId="21762" xr:uid="{00000000-0005-0000-0000-000004550000}"/>
    <cellStyle name="Header2 4 20 3" xfId="21763" xr:uid="{00000000-0005-0000-0000-000005550000}"/>
    <cellStyle name="Header2 4 20 3 2" xfId="21764" xr:uid="{00000000-0005-0000-0000-000006550000}"/>
    <cellStyle name="Header2 4 20 3 3" xfId="21765" xr:uid="{00000000-0005-0000-0000-000007550000}"/>
    <cellStyle name="Header2 4 20 4" xfId="21766" xr:uid="{00000000-0005-0000-0000-000008550000}"/>
    <cellStyle name="Header2 4 20 4 2" xfId="21767" xr:uid="{00000000-0005-0000-0000-000009550000}"/>
    <cellStyle name="Header2 4 20 4 3" xfId="21768" xr:uid="{00000000-0005-0000-0000-00000A550000}"/>
    <cellStyle name="Header2 4 20 5" xfId="21769" xr:uid="{00000000-0005-0000-0000-00000B550000}"/>
    <cellStyle name="Header2 4 20 5 2" xfId="21770" xr:uid="{00000000-0005-0000-0000-00000C550000}"/>
    <cellStyle name="Header2 4 20 5 3" xfId="21771" xr:uid="{00000000-0005-0000-0000-00000D550000}"/>
    <cellStyle name="Header2 4 20 6" xfId="21772" xr:uid="{00000000-0005-0000-0000-00000E550000}"/>
    <cellStyle name="Header2 4 20 6 2" xfId="21773" xr:uid="{00000000-0005-0000-0000-00000F550000}"/>
    <cellStyle name="Header2 4 20 6 3" xfId="21774" xr:uid="{00000000-0005-0000-0000-000010550000}"/>
    <cellStyle name="Header2 4 20 7" xfId="21775" xr:uid="{00000000-0005-0000-0000-000011550000}"/>
    <cellStyle name="Header2 4 20 8" xfId="21776" xr:uid="{00000000-0005-0000-0000-000012550000}"/>
    <cellStyle name="Header2 4 21" xfId="21777" xr:uid="{00000000-0005-0000-0000-000013550000}"/>
    <cellStyle name="Header2 4 21 2" xfId="21778" xr:uid="{00000000-0005-0000-0000-000014550000}"/>
    <cellStyle name="Header2 4 21 2 2" xfId="21779" xr:uid="{00000000-0005-0000-0000-000015550000}"/>
    <cellStyle name="Header2 4 21 2 3" xfId="21780" xr:uid="{00000000-0005-0000-0000-000016550000}"/>
    <cellStyle name="Header2 4 21 2 4" xfId="21781" xr:uid="{00000000-0005-0000-0000-000017550000}"/>
    <cellStyle name="Header2 4 21 2 5" xfId="21782" xr:uid="{00000000-0005-0000-0000-000018550000}"/>
    <cellStyle name="Header2 4 21 2 6" xfId="21783" xr:uid="{00000000-0005-0000-0000-000019550000}"/>
    <cellStyle name="Header2 4 21 3" xfId="21784" xr:uid="{00000000-0005-0000-0000-00001A550000}"/>
    <cellStyle name="Header2 4 21 3 2" xfId="21785" xr:uid="{00000000-0005-0000-0000-00001B550000}"/>
    <cellStyle name="Header2 4 21 3 3" xfId="21786" xr:uid="{00000000-0005-0000-0000-00001C550000}"/>
    <cellStyle name="Header2 4 21 4" xfId="21787" xr:uid="{00000000-0005-0000-0000-00001D550000}"/>
    <cellStyle name="Header2 4 21 4 2" xfId="21788" xr:uid="{00000000-0005-0000-0000-00001E550000}"/>
    <cellStyle name="Header2 4 21 4 3" xfId="21789" xr:uid="{00000000-0005-0000-0000-00001F550000}"/>
    <cellStyle name="Header2 4 21 5" xfId="21790" xr:uid="{00000000-0005-0000-0000-000020550000}"/>
    <cellStyle name="Header2 4 21 5 2" xfId="21791" xr:uid="{00000000-0005-0000-0000-000021550000}"/>
    <cellStyle name="Header2 4 21 5 3" xfId="21792" xr:uid="{00000000-0005-0000-0000-000022550000}"/>
    <cellStyle name="Header2 4 21 6" xfId="21793" xr:uid="{00000000-0005-0000-0000-000023550000}"/>
    <cellStyle name="Header2 4 21 6 2" xfId="21794" xr:uid="{00000000-0005-0000-0000-000024550000}"/>
    <cellStyle name="Header2 4 21 6 3" xfId="21795" xr:uid="{00000000-0005-0000-0000-000025550000}"/>
    <cellStyle name="Header2 4 21 7" xfId="21796" xr:uid="{00000000-0005-0000-0000-000026550000}"/>
    <cellStyle name="Header2 4 21 8" xfId="21797" xr:uid="{00000000-0005-0000-0000-000027550000}"/>
    <cellStyle name="Header2 4 22" xfId="21798" xr:uid="{00000000-0005-0000-0000-000028550000}"/>
    <cellStyle name="Header2 4 22 2" xfId="21799" xr:uid="{00000000-0005-0000-0000-000029550000}"/>
    <cellStyle name="Header2 4 22 2 2" xfId="21800" xr:uid="{00000000-0005-0000-0000-00002A550000}"/>
    <cellStyle name="Header2 4 22 2 3" xfId="21801" xr:uid="{00000000-0005-0000-0000-00002B550000}"/>
    <cellStyle name="Header2 4 22 2 4" xfId="21802" xr:uid="{00000000-0005-0000-0000-00002C550000}"/>
    <cellStyle name="Header2 4 22 2 5" xfId="21803" xr:uid="{00000000-0005-0000-0000-00002D550000}"/>
    <cellStyle name="Header2 4 22 2 6" xfId="21804" xr:uid="{00000000-0005-0000-0000-00002E550000}"/>
    <cellStyle name="Header2 4 22 3" xfId="21805" xr:uid="{00000000-0005-0000-0000-00002F550000}"/>
    <cellStyle name="Header2 4 22 3 2" xfId="21806" xr:uid="{00000000-0005-0000-0000-000030550000}"/>
    <cellStyle name="Header2 4 22 3 3" xfId="21807" xr:uid="{00000000-0005-0000-0000-000031550000}"/>
    <cellStyle name="Header2 4 22 4" xfId="21808" xr:uid="{00000000-0005-0000-0000-000032550000}"/>
    <cellStyle name="Header2 4 22 4 2" xfId="21809" xr:uid="{00000000-0005-0000-0000-000033550000}"/>
    <cellStyle name="Header2 4 22 4 3" xfId="21810" xr:uid="{00000000-0005-0000-0000-000034550000}"/>
    <cellStyle name="Header2 4 22 5" xfId="21811" xr:uid="{00000000-0005-0000-0000-000035550000}"/>
    <cellStyle name="Header2 4 22 5 2" xfId="21812" xr:uid="{00000000-0005-0000-0000-000036550000}"/>
    <cellStyle name="Header2 4 22 5 3" xfId="21813" xr:uid="{00000000-0005-0000-0000-000037550000}"/>
    <cellStyle name="Header2 4 22 6" xfId="21814" xr:uid="{00000000-0005-0000-0000-000038550000}"/>
    <cellStyle name="Header2 4 22 6 2" xfId="21815" xr:uid="{00000000-0005-0000-0000-000039550000}"/>
    <cellStyle name="Header2 4 22 6 3" xfId="21816" xr:uid="{00000000-0005-0000-0000-00003A550000}"/>
    <cellStyle name="Header2 4 22 7" xfId="21817" xr:uid="{00000000-0005-0000-0000-00003B550000}"/>
    <cellStyle name="Header2 4 22 8" xfId="21818" xr:uid="{00000000-0005-0000-0000-00003C550000}"/>
    <cellStyle name="Header2 4 23" xfId="21819" xr:uid="{00000000-0005-0000-0000-00003D550000}"/>
    <cellStyle name="Header2 4 23 2" xfId="21820" xr:uid="{00000000-0005-0000-0000-00003E550000}"/>
    <cellStyle name="Header2 4 23 2 2" xfId="21821" xr:uid="{00000000-0005-0000-0000-00003F550000}"/>
    <cellStyle name="Header2 4 23 2 3" xfId="21822" xr:uid="{00000000-0005-0000-0000-000040550000}"/>
    <cellStyle name="Header2 4 23 2 4" xfId="21823" xr:uid="{00000000-0005-0000-0000-000041550000}"/>
    <cellStyle name="Header2 4 23 2 5" xfId="21824" xr:uid="{00000000-0005-0000-0000-000042550000}"/>
    <cellStyle name="Header2 4 23 2 6" xfId="21825" xr:uid="{00000000-0005-0000-0000-000043550000}"/>
    <cellStyle name="Header2 4 23 3" xfId="21826" xr:uid="{00000000-0005-0000-0000-000044550000}"/>
    <cellStyle name="Header2 4 23 3 2" xfId="21827" xr:uid="{00000000-0005-0000-0000-000045550000}"/>
    <cellStyle name="Header2 4 23 3 3" xfId="21828" xr:uid="{00000000-0005-0000-0000-000046550000}"/>
    <cellStyle name="Header2 4 23 4" xfId="21829" xr:uid="{00000000-0005-0000-0000-000047550000}"/>
    <cellStyle name="Header2 4 23 4 2" xfId="21830" xr:uid="{00000000-0005-0000-0000-000048550000}"/>
    <cellStyle name="Header2 4 23 4 3" xfId="21831" xr:uid="{00000000-0005-0000-0000-000049550000}"/>
    <cellStyle name="Header2 4 23 5" xfId="21832" xr:uid="{00000000-0005-0000-0000-00004A550000}"/>
    <cellStyle name="Header2 4 23 5 2" xfId="21833" xr:uid="{00000000-0005-0000-0000-00004B550000}"/>
    <cellStyle name="Header2 4 23 5 3" xfId="21834" xr:uid="{00000000-0005-0000-0000-00004C550000}"/>
    <cellStyle name="Header2 4 23 6" xfId="21835" xr:uid="{00000000-0005-0000-0000-00004D550000}"/>
    <cellStyle name="Header2 4 23 6 2" xfId="21836" xr:uid="{00000000-0005-0000-0000-00004E550000}"/>
    <cellStyle name="Header2 4 23 6 3" xfId="21837" xr:uid="{00000000-0005-0000-0000-00004F550000}"/>
    <cellStyle name="Header2 4 23 7" xfId="21838" xr:uid="{00000000-0005-0000-0000-000050550000}"/>
    <cellStyle name="Header2 4 23 8" xfId="21839" xr:uid="{00000000-0005-0000-0000-000051550000}"/>
    <cellStyle name="Header2 4 24" xfId="21840" xr:uid="{00000000-0005-0000-0000-000052550000}"/>
    <cellStyle name="Header2 4 24 2" xfId="21841" xr:uid="{00000000-0005-0000-0000-000053550000}"/>
    <cellStyle name="Header2 4 24 2 2" xfId="21842" xr:uid="{00000000-0005-0000-0000-000054550000}"/>
    <cellStyle name="Header2 4 24 2 3" xfId="21843" xr:uid="{00000000-0005-0000-0000-000055550000}"/>
    <cellStyle name="Header2 4 24 2 4" xfId="21844" xr:uid="{00000000-0005-0000-0000-000056550000}"/>
    <cellStyle name="Header2 4 24 2 5" xfId="21845" xr:uid="{00000000-0005-0000-0000-000057550000}"/>
    <cellStyle name="Header2 4 24 2 6" xfId="21846" xr:uid="{00000000-0005-0000-0000-000058550000}"/>
    <cellStyle name="Header2 4 24 3" xfId="21847" xr:uid="{00000000-0005-0000-0000-000059550000}"/>
    <cellStyle name="Header2 4 24 3 2" xfId="21848" xr:uid="{00000000-0005-0000-0000-00005A550000}"/>
    <cellStyle name="Header2 4 24 3 3" xfId="21849" xr:uid="{00000000-0005-0000-0000-00005B550000}"/>
    <cellStyle name="Header2 4 24 4" xfId="21850" xr:uid="{00000000-0005-0000-0000-00005C550000}"/>
    <cellStyle name="Header2 4 24 4 2" xfId="21851" xr:uid="{00000000-0005-0000-0000-00005D550000}"/>
    <cellStyle name="Header2 4 24 4 3" xfId="21852" xr:uid="{00000000-0005-0000-0000-00005E550000}"/>
    <cellStyle name="Header2 4 24 5" xfId="21853" xr:uid="{00000000-0005-0000-0000-00005F550000}"/>
    <cellStyle name="Header2 4 24 5 2" xfId="21854" xr:uid="{00000000-0005-0000-0000-000060550000}"/>
    <cellStyle name="Header2 4 24 5 3" xfId="21855" xr:uid="{00000000-0005-0000-0000-000061550000}"/>
    <cellStyle name="Header2 4 24 6" xfId="21856" xr:uid="{00000000-0005-0000-0000-000062550000}"/>
    <cellStyle name="Header2 4 24 6 2" xfId="21857" xr:uid="{00000000-0005-0000-0000-000063550000}"/>
    <cellStyle name="Header2 4 24 6 3" xfId="21858" xr:uid="{00000000-0005-0000-0000-000064550000}"/>
    <cellStyle name="Header2 4 24 7" xfId="21859" xr:uid="{00000000-0005-0000-0000-000065550000}"/>
    <cellStyle name="Header2 4 24 8" xfId="21860" xr:uid="{00000000-0005-0000-0000-000066550000}"/>
    <cellStyle name="Header2 4 25" xfId="21861" xr:uid="{00000000-0005-0000-0000-000067550000}"/>
    <cellStyle name="Header2 4 25 2" xfId="21862" xr:uid="{00000000-0005-0000-0000-000068550000}"/>
    <cellStyle name="Header2 4 25 2 2" xfId="21863" xr:uid="{00000000-0005-0000-0000-000069550000}"/>
    <cellStyle name="Header2 4 25 2 3" xfId="21864" xr:uid="{00000000-0005-0000-0000-00006A550000}"/>
    <cellStyle name="Header2 4 25 2 4" xfId="21865" xr:uid="{00000000-0005-0000-0000-00006B550000}"/>
    <cellStyle name="Header2 4 25 2 5" xfId="21866" xr:uid="{00000000-0005-0000-0000-00006C550000}"/>
    <cellStyle name="Header2 4 25 2 6" xfId="21867" xr:uid="{00000000-0005-0000-0000-00006D550000}"/>
    <cellStyle name="Header2 4 25 3" xfId="21868" xr:uid="{00000000-0005-0000-0000-00006E550000}"/>
    <cellStyle name="Header2 4 25 3 2" xfId="21869" xr:uid="{00000000-0005-0000-0000-00006F550000}"/>
    <cellStyle name="Header2 4 25 3 3" xfId="21870" xr:uid="{00000000-0005-0000-0000-000070550000}"/>
    <cellStyle name="Header2 4 25 4" xfId="21871" xr:uid="{00000000-0005-0000-0000-000071550000}"/>
    <cellStyle name="Header2 4 25 4 2" xfId="21872" xr:uid="{00000000-0005-0000-0000-000072550000}"/>
    <cellStyle name="Header2 4 25 4 3" xfId="21873" xr:uid="{00000000-0005-0000-0000-000073550000}"/>
    <cellStyle name="Header2 4 25 5" xfId="21874" xr:uid="{00000000-0005-0000-0000-000074550000}"/>
    <cellStyle name="Header2 4 25 5 2" xfId="21875" xr:uid="{00000000-0005-0000-0000-000075550000}"/>
    <cellStyle name="Header2 4 25 5 3" xfId="21876" xr:uid="{00000000-0005-0000-0000-000076550000}"/>
    <cellStyle name="Header2 4 25 6" xfId="21877" xr:uid="{00000000-0005-0000-0000-000077550000}"/>
    <cellStyle name="Header2 4 25 6 2" xfId="21878" xr:uid="{00000000-0005-0000-0000-000078550000}"/>
    <cellStyle name="Header2 4 25 6 3" xfId="21879" xr:uid="{00000000-0005-0000-0000-000079550000}"/>
    <cellStyle name="Header2 4 25 7" xfId="21880" xr:uid="{00000000-0005-0000-0000-00007A550000}"/>
    <cellStyle name="Header2 4 25 8" xfId="21881" xr:uid="{00000000-0005-0000-0000-00007B550000}"/>
    <cellStyle name="Header2 4 26" xfId="21882" xr:uid="{00000000-0005-0000-0000-00007C550000}"/>
    <cellStyle name="Header2 4 26 2" xfId="21883" xr:uid="{00000000-0005-0000-0000-00007D550000}"/>
    <cellStyle name="Header2 4 26 2 2" xfId="21884" xr:uid="{00000000-0005-0000-0000-00007E550000}"/>
    <cellStyle name="Header2 4 26 2 3" xfId="21885" xr:uid="{00000000-0005-0000-0000-00007F550000}"/>
    <cellStyle name="Header2 4 26 2 4" xfId="21886" xr:uid="{00000000-0005-0000-0000-000080550000}"/>
    <cellStyle name="Header2 4 26 2 5" xfId="21887" xr:uid="{00000000-0005-0000-0000-000081550000}"/>
    <cellStyle name="Header2 4 26 2 6" xfId="21888" xr:uid="{00000000-0005-0000-0000-000082550000}"/>
    <cellStyle name="Header2 4 26 3" xfId="21889" xr:uid="{00000000-0005-0000-0000-000083550000}"/>
    <cellStyle name="Header2 4 26 3 2" xfId="21890" xr:uid="{00000000-0005-0000-0000-000084550000}"/>
    <cellStyle name="Header2 4 26 3 3" xfId="21891" xr:uid="{00000000-0005-0000-0000-000085550000}"/>
    <cellStyle name="Header2 4 26 4" xfId="21892" xr:uid="{00000000-0005-0000-0000-000086550000}"/>
    <cellStyle name="Header2 4 26 4 2" xfId="21893" xr:uid="{00000000-0005-0000-0000-000087550000}"/>
    <cellStyle name="Header2 4 26 4 3" xfId="21894" xr:uid="{00000000-0005-0000-0000-000088550000}"/>
    <cellStyle name="Header2 4 26 5" xfId="21895" xr:uid="{00000000-0005-0000-0000-000089550000}"/>
    <cellStyle name="Header2 4 26 5 2" xfId="21896" xr:uid="{00000000-0005-0000-0000-00008A550000}"/>
    <cellStyle name="Header2 4 26 5 3" xfId="21897" xr:uid="{00000000-0005-0000-0000-00008B550000}"/>
    <cellStyle name="Header2 4 26 6" xfId="21898" xr:uid="{00000000-0005-0000-0000-00008C550000}"/>
    <cellStyle name="Header2 4 26 6 2" xfId="21899" xr:uid="{00000000-0005-0000-0000-00008D550000}"/>
    <cellStyle name="Header2 4 26 6 3" xfId="21900" xr:uid="{00000000-0005-0000-0000-00008E550000}"/>
    <cellStyle name="Header2 4 26 7" xfId="21901" xr:uid="{00000000-0005-0000-0000-00008F550000}"/>
    <cellStyle name="Header2 4 26 8" xfId="21902" xr:uid="{00000000-0005-0000-0000-000090550000}"/>
    <cellStyle name="Header2 4 27" xfId="21903" xr:uid="{00000000-0005-0000-0000-000091550000}"/>
    <cellStyle name="Header2 4 27 2" xfId="21904" xr:uid="{00000000-0005-0000-0000-000092550000}"/>
    <cellStyle name="Header2 4 27 2 2" xfId="21905" xr:uid="{00000000-0005-0000-0000-000093550000}"/>
    <cellStyle name="Header2 4 27 2 3" xfId="21906" xr:uid="{00000000-0005-0000-0000-000094550000}"/>
    <cellStyle name="Header2 4 27 2 4" xfId="21907" xr:uid="{00000000-0005-0000-0000-000095550000}"/>
    <cellStyle name="Header2 4 27 2 5" xfId="21908" xr:uid="{00000000-0005-0000-0000-000096550000}"/>
    <cellStyle name="Header2 4 27 2 6" xfId="21909" xr:uid="{00000000-0005-0000-0000-000097550000}"/>
    <cellStyle name="Header2 4 27 3" xfId="21910" xr:uid="{00000000-0005-0000-0000-000098550000}"/>
    <cellStyle name="Header2 4 27 3 2" xfId="21911" xr:uid="{00000000-0005-0000-0000-000099550000}"/>
    <cellStyle name="Header2 4 27 3 3" xfId="21912" xr:uid="{00000000-0005-0000-0000-00009A550000}"/>
    <cellStyle name="Header2 4 27 4" xfId="21913" xr:uid="{00000000-0005-0000-0000-00009B550000}"/>
    <cellStyle name="Header2 4 27 4 2" xfId="21914" xr:uid="{00000000-0005-0000-0000-00009C550000}"/>
    <cellStyle name="Header2 4 27 4 3" xfId="21915" xr:uid="{00000000-0005-0000-0000-00009D550000}"/>
    <cellStyle name="Header2 4 27 5" xfId="21916" xr:uid="{00000000-0005-0000-0000-00009E550000}"/>
    <cellStyle name="Header2 4 27 5 2" xfId="21917" xr:uid="{00000000-0005-0000-0000-00009F550000}"/>
    <cellStyle name="Header2 4 27 5 3" xfId="21918" xr:uid="{00000000-0005-0000-0000-0000A0550000}"/>
    <cellStyle name="Header2 4 27 6" xfId="21919" xr:uid="{00000000-0005-0000-0000-0000A1550000}"/>
    <cellStyle name="Header2 4 27 6 2" xfId="21920" xr:uid="{00000000-0005-0000-0000-0000A2550000}"/>
    <cellStyle name="Header2 4 27 6 3" xfId="21921" xr:uid="{00000000-0005-0000-0000-0000A3550000}"/>
    <cellStyle name="Header2 4 27 7" xfId="21922" xr:uid="{00000000-0005-0000-0000-0000A4550000}"/>
    <cellStyle name="Header2 4 27 8" xfId="21923" xr:uid="{00000000-0005-0000-0000-0000A5550000}"/>
    <cellStyle name="Header2 4 28" xfId="21924" xr:uid="{00000000-0005-0000-0000-0000A6550000}"/>
    <cellStyle name="Header2 4 28 2" xfId="21925" xr:uid="{00000000-0005-0000-0000-0000A7550000}"/>
    <cellStyle name="Header2 4 28 2 2" xfId="21926" xr:uid="{00000000-0005-0000-0000-0000A8550000}"/>
    <cellStyle name="Header2 4 28 2 3" xfId="21927" xr:uid="{00000000-0005-0000-0000-0000A9550000}"/>
    <cellStyle name="Header2 4 28 2 4" xfId="21928" xr:uid="{00000000-0005-0000-0000-0000AA550000}"/>
    <cellStyle name="Header2 4 28 2 5" xfId="21929" xr:uid="{00000000-0005-0000-0000-0000AB550000}"/>
    <cellStyle name="Header2 4 28 2 6" xfId="21930" xr:uid="{00000000-0005-0000-0000-0000AC550000}"/>
    <cellStyle name="Header2 4 28 3" xfId="21931" xr:uid="{00000000-0005-0000-0000-0000AD550000}"/>
    <cellStyle name="Header2 4 28 3 2" xfId="21932" xr:uid="{00000000-0005-0000-0000-0000AE550000}"/>
    <cellStyle name="Header2 4 28 3 3" xfId="21933" xr:uid="{00000000-0005-0000-0000-0000AF550000}"/>
    <cellStyle name="Header2 4 28 4" xfId="21934" xr:uid="{00000000-0005-0000-0000-0000B0550000}"/>
    <cellStyle name="Header2 4 28 4 2" xfId="21935" xr:uid="{00000000-0005-0000-0000-0000B1550000}"/>
    <cellStyle name="Header2 4 28 4 3" xfId="21936" xr:uid="{00000000-0005-0000-0000-0000B2550000}"/>
    <cellStyle name="Header2 4 28 5" xfId="21937" xr:uid="{00000000-0005-0000-0000-0000B3550000}"/>
    <cellStyle name="Header2 4 28 5 2" xfId="21938" xr:uid="{00000000-0005-0000-0000-0000B4550000}"/>
    <cellStyle name="Header2 4 28 5 3" xfId="21939" xr:uid="{00000000-0005-0000-0000-0000B5550000}"/>
    <cellStyle name="Header2 4 28 6" xfId="21940" xr:uid="{00000000-0005-0000-0000-0000B6550000}"/>
    <cellStyle name="Header2 4 28 6 2" xfId="21941" xr:uid="{00000000-0005-0000-0000-0000B7550000}"/>
    <cellStyle name="Header2 4 28 6 3" xfId="21942" xr:uid="{00000000-0005-0000-0000-0000B8550000}"/>
    <cellStyle name="Header2 4 28 7" xfId="21943" xr:uid="{00000000-0005-0000-0000-0000B9550000}"/>
    <cellStyle name="Header2 4 28 8" xfId="21944" xr:uid="{00000000-0005-0000-0000-0000BA550000}"/>
    <cellStyle name="Header2 4 29" xfId="21945" xr:uid="{00000000-0005-0000-0000-0000BB550000}"/>
    <cellStyle name="Header2 4 29 2" xfId="21946" xr:uid="{00000000-0005-0000-0000-0000BC550000}"/>
    <cellStyle name="Header2 4 29 2 2" xfId="21947" xr:uid="{00000000-0005-0000-0000-0000BD550000}"/>
    <cellStyle name="Header2 4 29 2 3" xfId="21948" xr:uid="{00000000-0005-0000-0000-0000BE550000}"/>
    <cellStyle name="Header2 4 29 2 4" xfId="21949" xr:uid="{00000000-0005-0000-0000-0000BF550000}"/>
    <cellStyle name="Header2 4 29 2 5" xfId="21950" xr:uid="{00000000-0005-0000-0000-0000C0550000}"/>
    <cellStyle name="Header2 4 29 2 6" xfId="21951" xr:uid="{00000000-0005-0000-0000-0000C1550000}"/>
    <cellStyle name="Header2 4 29 3" xfId="21952" xr:uid="{00000000-0005-0000-0000-0000C2550000}"/>
    <cellStyle name="Header2 4 29 3 2" xfId="21953" xr:uid="{00000000-0005-0000-0000-0000C3550000}"/>
    <cellStyle name="Header2 4 29 3 3" xfId="21954" xr:uid="{00000000-0005-0000-0000-0000C4550000}"/>
    <cellStyle name="Header2 4 29 4" xfId="21955" xr:uid="{00000000-0005-0000-0000-0000C5550000}"/>
    <cellStyle name="Header2 4 29 4 2" xfId="21956" xr:uid="{00000000-0005-0000-0000-0000C6550000}"/>
    <cellStyle name="Header2 4 29 4 3" xfId="21957" xr:uid="{00000000-0005-0000-0000-0000C7550000}"/>
    <cellStyle name="Header2 4 29 5" xfId="21958" xr:uid="{00000000-0005-0000-0000-0000C8550000}"/>
    <cellStyle name="Header2 4 29 5 2" xfId="21959" xr:uid="{00000000-0005-0000-0000-0000C9550000}"/>
    <cellStyle name="Header2 4 29 5 3" xfId="21960" xr:uid="{00000000-0005-0000-0000-0000CA550000}"/>
    <cellStyle name="Header2 4 29 6" xfId="21961" xr:uid="{00000000-0005-0000-0000-0000CB550000}"/>
    <cellStyle name="Header2 4 29 6 2" xfId="21962" xr:uid="{00000000-0005-0000-0000-0000CC550000}"/>
    <cellStyle name="Header2 4 29 6 3" xfId="21963" xr:uid="{00000000-0005-0000-0000-0000CD550000}"/>
    <cellStyle name="Header2 4 29 7" xfId="21964" xr:uid="{00000000-0005-0000-0000-0000CE550000}"/>
    <cellStyle name="Header2 4 29 8" xfId="21965" xr:uid="{00000000-0005-0000-0000-0000CF550000}"/>
    <cellStyle name="Header2 4 3" xfId="21966" xr:uid="{00000000-0005-0000-0000-0000D0550000}"/>
    <cellStyle name="Header2 4 3 2" xfId="21967" xr:uid="{00000000-0005-0000-0000-0000D1550000}"/>
    <cellStyle name="Header2 4 3 2 2" xfId="21968" xr:uid="{00000000-0005-0000-0000-0000D2550000}"/>
    <cellStyle name="Header2 4 3 2 3" xfId="21969" xr:uid="{00000000-0005-0000-0000-0000D3550000}"/>
    <cellStyle name="Header2 4 3 2 4" xfId="21970" xr:uid="{00000000-0005-0000-0000-0000D4550000}"/>
    <cellStyle name="Header2 4 3 2 5" xfId="21971" xr:uid="{00000000-0005-0000-0000-0000D5550000}"/>
    <cellStyle name="Header2 4 3 2 6" xfId="21972" xr:uid="{00000000-0005-0000-0000-0000D6550000}"/>
    <cellStyle name="Header2 4 3 3" xfId="21973" xr:uid="{00000000-0005-0000-0000-0000D7550000}"/>
    <cellStyle name="Header2 4 3 3 2" xfId="21974" xr:uid="{00000000-0005-0000-0000-0000D8550000}"/>
    <cellStyle name="Header2 4 3 3 3" xfId="21975" xr:uid="{00000000-0005-0000-0000-0000D9550000}"/>
    <cellStyle name="Header2 4 3 4" xfId="21976" xr:uid="{00000000-0005-0000-0000-0000DA550000}"/>
    <cellStyle name="Header2 4 3 4 2" xfId="21977" xr:uid="{00000000-0005-0000-0000-0000DB550000}"/>
    <cellStyle name="Header2 4 3 4 3" xfId="21978" xr:uid="{00000000-0005-0000-0000-0000DC550000}"/>
    <cellStyle name="Header2 4 3 5" xfId="21979" xr:uid="{00000000-0005-0000-0000-0000DD550000}"/>
    <cellStyle name="Header2 4 3 5 2" xfId="21980" xr:uid="{00000000-0005-0000-0000-0000DE550000}"/>
    <cellStyle name="Header2 4 3 5 3" xfId="21981" xr:uid="{00000000-0005-0000-0000-0000DF550000}"/>
    <cellStyle name="Header2 4 3 6" xfId="21982" xr:uid="{00000000-0005-0000-0000-0000E0550000}"/>
    <cellStyle name="Header2 4 3 6 2" xfId="21983" xr:uid="{00000000-0005-0000-0000-0000E1550000}"/>
    <cellStyle name="Header2 4 3 6 3" xfId="21984" xr:uid="{00000000-0005-0000-0000-0000E2550000}"/>
    <cellStyle name="Header2 4 3 7" xfId="21985" xr:uid="{00000000-0005-0000-0000-0000E3550000}"/>
    <cellStyle name="Header2 4 3 8" xfId="21986" xr:uid="{00000000-0005-0000-0000-0000E4550000}"/>
    <cellStyle name="Header2 4 30" xfId="21987" xr:uid="{00000000-0005-0000-0000-0000E5550000}"/>
    <cellStyle name="Header2 4 30 2" xfId="21988" xr:uid="{00000000-0005-0000-0000-0000E6550000}"/>
    <cellStyle name="Header2 4 30 2 2" xfId="21989" xr:uid="{00000000-0005-0000-0000-0000E7550000}"/>
    <cellStyle name="Header2 4 30 2 3" xfId="21990" xr:uid="{00000000-0005-0000-0000-0000E8550000}"/>
    <cellStyle name="Header2 4 30 2 4" xfId="21991" xr:uid="{00000000-0005-0000-0000-0000E9550000}"/>
    <cellStyle name="Header2 4 30 2 5" xfId="21992" xr:uid="{00000000-0005-0000-0000-0000EA550000}"/>
    <cellStyle name="Header2 4 30 2 6" xfId="21993" xr:uid="{00000000-0005-0000-0000-0000EB550000}"/>
    <cellStyle name="Header2 4 30 3" xfId="21994" xr:uid="{00000000-0005-0000-0000-0000EC550000}"/>
    <cellStyle name="Header2 4 30 3 2" xfId="21995" xr:uid="{00000000-0005-0000-0000-0000ED550000}"/>
    <cellStyle name="Header2 4 30 3 3" xfId="21996" xr:uid="{00000000-0005-0000-0000-0000EE550000}"/>
    <cellStyle name="Header2 4 30 4" xfId="21997" xr:uid="{00000000-0005-0000-0000-0000EF550000}"/>
    <cellStyle name="Header2 4 30 4 2" xfId="21998" xr:uid="{00000000-0005-0000-0000-0000F0550000}"/>
    <cellStyle name="Header2 4 30 4 3" xfId="21999" xr:uid="{00000000-0005-0000-0000-0000F1550000}"/>
    <cellStyle name="Header2 4 30 5" xfId="22000" xr:uid="{00000000-0005-0000-0000-0000F2550000}"/>
    <cellStyle name="Header2 4 30 5 2" xfId="22001" xr:uid="{00000000-0005-0000-0000-0000F3550000}"/>
    <cellStyle name="Header2 4 30 5 3" xfId="22002" xr:uid="{00000000-0005-0000-0000-0000F4550000}"/>
    <cellStyle name="Header2 4 30 6" xfId="22003" xr:uid="{00000000-0005-0000-0000-0000F5550000}"/>
    <cellStyle name="Header2 4 30 6 2" xfId="22004" xr:uid="{00000000-0005-0000-0000-0000F6550000}"/>
    <cellStyle name="Header2 4 30 6 3" xfId="22005" xr:uid="{00000000-0005-0000-0000-0000F7550000}"/>
    <cellStyle name="Header2 4 30 7" xfId="22006" xr:uid="{00000000-0005-0000-0000-0000F8550000}"/>
    <cellStyle name="Header2 4 30 8" xfId="22007" xr:uid="{00000000-0005-0000-0000-0000F9550000}"/>
    <cellStyle name="Header2 4 31" xfId="22008" xr:uid="{00000000-0005-0000-0000-0000FA550000}"/>
    <cellStyle name="Header2 4 31 2" xfId="22009" xr:uid="{00000000-0005-0000-0000-0000FB550000}"/>
    <cellStyle name="Header2 4 31 2 2" xfId="22010" xr:uid="{00000000-0005-0000-0000-0000FC550000}"/>
    <cellStyle name="Header2 4 31 2 3" xfId="22011" xr:uid="{00000000-0005-0000-0000-0000FD550000}"/>
    <cellStyle name="Header2 4 31 2 4" xfId="22012" xr:uid="{00000000-0005-0000-0000-0000FE550000}"/>
    <cellStyle name="Header2 4 31 2 5" xfId="22013" xr:uid="{00000000-0005-0000-0000-0000FF550000}"/>
    <cellStyle name="Header2 4 31 2 6" xfId="22014" xr:uid="{00000000-0005-0000-0000-000000560000}"/>
    <cellStyle name="Header2 4 31 3" xfId="22015" xr:uid="{00000000-0005-0000-0000-000001560000}"/>
    <cellStyle name="Header2 4 31 3 2" xfId="22016" xr:uid="{00000000-0005-0000-0000-000002560000}"/>
    <cellStyle name="Header2 4 31 3 3" xfId="22017" xr:uid="{00000000-0005-0000-0000-000003560000}"/>
    <cellStyle name="Header2 4 31 4" xfId="22018" xr:uid="{00000000-0005-0000-0000-000004560000}"/>
    <cellStyle name="Header2 4 31 4 2" xfId="22019" xr:uid="{00000000-0005-0000-0000-000005560000}"/>
    <cellStyle name="Header2 4 31 4 3" xfId="22020" xr:uid="{00000000-0005-0000-0000-000006560000}"/>
    <cellStyle name="Header2 4 31 5" xfId="22021" xr:uid="{00000000-0005-0000-0000-000007560000}"/>
    <cellStyle name="Header2 4 31 5 2" xfId="22022" xr:uid="{00000000-0005-0000-0000-000008560000}"/>
    <cellStyle name="Header2 4 31 5 3" xfId="22023" xr:uid="{00000000-0005-0000-0000-000009560000}"/>
    <cellStyle name="Header2 4 31 6" xfId="22024" xr:uid="{00000000-0005-0000-0000-00000A560000}"/>
    <cellStyle name="Header2 4 31 6 2" xfId="22025" xr:uid="{00000000-0005-0000-0000-00000B560000}"/>
    <cellStyle name="Header2 4 31 6 3" xfId="22026" xr:uid="{00000000-0005-0000-0000-00000C560000}"/>
    <cellStyle name="Header2 4 31 7" xfId="22027" xr:uid="{00000000-0005-0000-0000-00000D560000}"/>
    <cellStyle name="Header2 4 31 8" xfId="22028" xr:uid="{00000000-0005-0000-0000-00000E560000}"/>
    <cellStyle name="Header2 4 32" xfId="22029" xr:uid="{00000000-0005-0000-0000-00000F560000}"/>
    <cellStyle name="Header2 4 32 2" xfId="22030" xr:uid="{00000000-0005-0000-0000-000010560000}"/>
    <cellStyle name="Header2 4 32 2 2" xfId="22031" xr:uid="{00000000-0005-0000-0000-000011560000}"/>
    <cellStyle name="Header2 4 32 2 3" xfId="22032" xr:uid="{00000000-0005-0000-0000-000012560000}"/>
    <cellStyle name="Header2 4 32 2 4" xfId="22033" xr:uid="{00000000-0005-0000-0000-000013560000}"/>
    <cellStyle name="Header2 4 32 2 5" xfId="22034" xr:uid="{00000000-0005-0000-0000-000014560000}"/>
    <cellStyle name="Header2 4 32 2 6" xfId="22035" xr:uid="{00000000-0005-0000-0000-000015560000}"/>
    <cellStyle name="Header2 4 32 3" xfId="22036" xr:uid="{00000000-0005-0000-0000-000016560000}"/>
    <cellStyle name="Header2 4 32 3 2" xfId="22037" xr:uid="{00000000-0005-0000-0000-000017560000}"/>
    <cellStyle name="Header2 4 32 3 3" xfId="22038" xr:uid="{00000000-0005-0000-0000-000018560000}"/>
    <cellStyle name="Header2 4 32 4" xfId="22039" xr:uid="{00000000-0005-0000-0000-000019560000}"/>
    <cellStyle name="Header2 4 32 4 2" xfId="22040" xr:uid="{00000000-0005-0000-0000-00001A560000}"/>
    <cellStyle name="Header2 4 32 4 3" xfId="22041" xr:uid="{00000000-0005-0000-0000-00001B560000}"/>
    <cellStyle name="Header2 4 32 5" xfId="22042" xr:uid="{00000000-0005-0000-0000-00001C560000}"/>
    <cellStyle name="Header2 4 32 5 2" xfId="22043" xr:uid="{00000000-0005-0000-0000-00001D560000}"/>
    <cellStyle name="Header2 4 32 5 3" xfId="22044" xr:uid="{00000000-0005-0000-0000-00001E560000}"/>
    <cellStyle name="Header2 4 32 6" xfId="22045" xr:uid="{00000000-0005-0000-0000-00001F560000}"/>
    <cellStyle name="Header2 4 32 6 2" xfId="22046" xr:uid="{00000000-0005-0000-0000-000020560000}"/>
    <cellStyle name="Header2 4 32 6 3" xfId="22047" xr:uid="{00000000-0005-0000-0000-000021560000}"/>
    <cellStyle name="Header2 4 32 7" xfId="22048" xr:uid="{00000000-0005-0000-0000-000022560000}"/>
    <cellStyle name="Header2 4 32 8" xfId="22049" xr:uid="{00000000-0005-0000-0000-000023560000}"/>
    <cellStyle name="Header2 4 33" xfId="22050" xr:uid="{00000000-0005-0000-0000-000024560000}"/>
    <cellStyle name="Header2 4 33 2" xfId="22051" xr:uid="{00000000-0005-0000-0000-000025560000}"/>
    <cellStyle name="Header2 4 33 2 2" xfId="22052" xr:uid="{00000000-0005-0000-0000-000026560000}"/>
    <cellStyle name="Header2 4 33 2 3" xfId="22053" xr:uid="{00000000-0005-0000-0000-000027560000}"/>
    <cellStyle name="Header2 4 33 2 4" xfId="22054" xr:uid="{00000000-0005-0000-0000-000028560000}"/>
    <cellStyle name="Header2 4 33 2 5" xfId="22055" xr:uid="{00000000-0005-0000-0000-000029560000}"/>
    <cellStyle name="Header2 4 33 2 6" xfId="22056" xr:uid="{00000000-0005-0000-0000-00002A560000}"/>
    <cellStyle name="Header2 4 33 3" xfId="22057" xr:uid="{00000000-0005-0000-0000-00002B560000}"/>
    <cellStyle name="Header2 4 33 3 2" xfId="22058" xr:uid="{00000000-0005-0000-0000-00002C560000}"/>
    <cellStyle name="Header2 4 33 3 3" xfId="22059" xr:uid="{00000000-0005-0000-0000-00002D560000}"/>
    <cellStyle name="Header2 4 33 4" xfId="22060" xr:uid="{00000000-0005-0000-0000-00002E560000}"/>
    <cellStyle name="Header2 4 33 4 2" xfId="22061" xr:uid="{00000000-0005-0000-0000-00002F560000}"/>
    <cellStyle name="Header2 4 33 4 3" xfId="22062" xr:uid="{00000000-0005-0000-0000-000030560000}"/>
    <cellStyle name="Header2 4 33 5" xfId="22063" xr:uid="{00000000-0005-0000-0000-000031560000}"/>
    <cellStyle name="Header2 4 33 5 2" xfId="22064" xr:uid="{00000000-0005-0000-0000-000032560000}"/>
    <cellStyle name="Header2 4 33 5 3" xfId="22065" xr:uid="{00000000-0005-0000-0000-000033560000}"/>
    <cellStyle name="Header2 4 33 6" xfId="22066" xr:uid="{00000000-0005-0000-0000-000034560000}"/>
    <cellStyle name="Header2 4 33 6 2" xfId="22067" xr:uid="{00000000-0005-0000-0000-000035560000}"/>
    <cellStyle name="Header2 4 33 6 3" xfId="22068" xr:uid="{00000000-0005-0000-0000-000036560000}"/>
    <cellStyle name="Header2 4 33 7" xfId="22069" xr:uid="{00000000-0005-0000-0000-000037560000}"/>
    <cellStyle name="Header2 4 33 8" xfId="22070" xr:uid="{00000000-0005-0000-0000-000038560000}"/>
    <cellStyle name="Header2 4 34" xfId="22071" xr:uid="{00000000-0005-0000-0000-000039560000}"/>
    <cellStyle name="Header2 4 34 2" xfId="22072" xr:uid="{00000000-0005-0000-0000-00003A560000}"/>
    <cellStyle name="Header2 4 34 2 2" xfId="22073" xr:uid="{00000000-0005-0000-0000-00003B560000}"/>
    <cellStyle name="Header2 4 34 2 3" xfId="22074" xr:uid="{00000000-0005-0000-0000-00003C560000}"/>
    <cellStyle name="Header2 4 34 2 4" xfId="22075" xr:uid="{00000000-0005-0000-0000-00003D560000}"/>
    <cellStyle name="Header2 4 34 2 5" xfId="22076" xr:uid="{00000000-0005-0000-0000-00003E560000}"/>
    <cellStyle name="Header2 4 34 2 6" xfId="22077" xr:uid="{00000000-0005-0000-0000-00003F560000}"/>
    <cellStyle name="Header2 4 34 3" xfId="22078" xr:uid="{00000000-0005-0000-0000-000040560000}"/>
    <cellStyle name="Header2 4 34 3 2" xfId="22079" xr:uid="{00000000-0005-0000-0000-000041560000}"/>
    <cellStyle name="Header2 4 34 3 3" xfId="22080" xr:uid="{00000000-0005-0000-0000-000042560000}"/>
    <cellStyle name="Header2 4 34 4" xfId="22081" xr:uid="{00000000-0005-0000-0000-000043560000}"/>
    <cellStyle name="Header2 4 34 4 2" xfId="22082" xr:uid="{00000000-0005-0000-0000-000044560000}"/>
    <cellStyle name="Header2 4 34 4 3" xfId="22083" xr:uid="{00000000-0005-0000-0000-000045560000}"/>
    <cellStyle name="Header2 4 34 5" xfId="22084" xr:uid="{00000000-0005-0000-0000-000046560000}"/>
    <cellStyle name="Header2 4 34 5 2" xfId="22085" xr:uid="{00000000-0005-0000-0000-000047560000}"/>
    <cellStyle name="Header2 4 34 5 3" xfId="22086" xr:uid="{00000000-0005-0000-0000-000048560000}"/>
    <cellStyle name="Header2 4 34 6" xfId="22087" xr:uid="{00000000-0005-0000-0000-000049560000}"/>
    <cellStyle name="Header2 4 34 6 2" xfId="22088" xr:uid="{00000000-0005-0000-0000-00004A560000}"/>
    <cellStyle name="Header2 4 34 6 3" xfId="22089" xr:uid="{00000000-0005-0000-0000-00004B560000}"/>
    <cellStyle name="Header2 4 34 7" xfId="22090" xr:uid="{00000000-0005-0000-0000-00004C560000}"/>
    <cellStyle name="Header2 4 34 8" xfId="22091" xr:uid="{00000000-0005-0000-0000-00004D560000}"/>
    <cellStyle name="Header2 4 35" xfId="22092" xr:uid="{00000000-0005-0000-0000-00004E560000}"/>
    <cellStyle name="Header2 4 35 2" xfId="22093" xr:uid="{00000000-0005-0000-0000-00004F560000}"/>
    <cellStyle name="Header2 4 35 3" xfId="22094" xr:uid="{00000000-0005-0000-0000-000050560000}"/>
    <cellStyle name="Header2 4 35 4" xfId="22095" xr:uid="{00000000-0005-0000-0000-000051560000}"/>
    <cellStyle name="Header2 4 35 5" xfId="22096" xr:uid="{00000000-0005-0000-0000-000052560000}"/>
    <cellStyle name="Header2 4 35 6" xfId="22097" xr:uid="{00000000-0005-0000-0000-000053560000}"/>
    <cellStyle name="Header2 4 36" xfId="22098" xr:uid="{00000000-0005-0000-0000-000054560000}"/>
    <cellStyle name="Header2 4 36 2" xfId="22099" xr:uid="{00000000-0005-0000-0000-000055560000}"/>
    <cellStyle name="Header2 4 36 3" xfId="22100" xr:uid="{00000000-0005-0000-0000-000056560000}"/>
    <cellStyle name="Header2 4 37" xfId="22101" xr:uid="{00000000-0005-0000-0000-000057560000}"/>
    <cellStyle name="Header2 4 37 2" xfId="22102" xr:uid="{00000000-0005-0000-0000-000058560000}"/>
    <cellStyle name="Header2 4 37 3" xfId="22103" xr:uid="{00000000-0005-0000-0000-000059560000}"/>
    <cellStyle name="Header2 4 38" xfId="22104" xr:uid="{00000000-0005-0000-0000-00005A560000}"/>
    <cellStyle name="Header2 4 38 2" xfId="22105" xr:uid="{00000000-0005-0000-0000-00005B560000}"/>
    <cellStyle name="Header2 4 38 3" xfId="22106" xr:uid="{00000000-0005-0000-0000-00005C560000}"/>
    <cellStyle name="Header2 4 39" xfId="22107" xr:uid="{00000000-0005-0000-0000-00005D560000}"/>
    <cellStyle name="Header2 4 39 2" xfId="22108" xr:uid="{00000000-0005-0000-0000-00005E560000}"/>
    <cellStyle name="Header2 4 39 3" xfId="22109" xr:uid="{00000000-0005-0000-0000-00005F560000}"/>
    <cellStyle name="Header2 4 4" xfId="22110" xr:uid="{00000000-0005-0000-0000-000060560000}"/>
    <cellStyle name="Header2 4 4 2" xfId="22111" xr:uid="{00000000-0005-0000-0000-000061560000}"/>
    <cellStyle name="Header2 4 4 2 2" xfId="22112" xr:uid="{00000000-0005-0000-0000-000062560000}"/>
    <cellStyle name="Header2 4 4 2 3" xfId="22113" xr:uid="{00000000-0005-0000-0000-000063560000}"/>
    <cellStyle name="Header2 4 4 2 4" xfId="22114" xr:uid="{00000000-0005-0000-0000-000064560000}"/>
    <cellStyle name="Header2 4 4 2 5" xfId="22115" xr:uid="{00000000-0005-0000-0000-000065560000}"/>
    <cellStyle name="Header2 4 4 2 6" xfId="22116" xr:uid="{00000000-0005-0000-0000-000066560000}"/>
    <cellStyle name="Header2 4 4 3" xfId="22117" xr:uid="{00000000-0005-0000-0000-000067560000}"/>
    <cellStyle name="Header2 4 4 3 2" xfId="22118" xr:uid="{00000000-0005-0000-0000-000068560000}"/>
    <cellStyle name="Header2 4 4 3 3" xfId="22119" xr:uid="{00000000-0005-0000-0000-000069560000}"/>
    <cellStyle name="Header2 4 4 4" xfId="22120" xr:uid="{00000000-0005-0000-0000-00006A560000}"/>
    <cellStyle name="Header2 4 4 4 2" xfId="22121" xr:uid="{00000000-0005-0000-0000-00006B560000}"/>
    <cellStyle name="Header2 4 4 4 3" xfId="22122" xr:uid="{00000000-0005-0000-0000-00006C560000}"/>
    <cellStyle name="Header2 4 4 5" xfId="22123" xr:uid="{00000000-0005-0000-0000-00006D560000}"/>
    <cellStyle name="Header2 4 4 5 2" xfId="22124" xr:uid="{00000000-0005-0000-0000-00006E560000}"/>
    <cellStyle name="Header2 4 4 5 3" xfId="22125" xr:uid="{00000000-0005-0000-0000-00006F560000}"/>
    <cellStyle name="Header2 4 4 6" xfId="22126" xr:uid="{00000000-0005-0000-0000-000070560000}"/>
    <cellStyle name="Header2 4 4 6 2" xfId="22127" xr:uid="{00000000-0005-0000-0000-000071560000}"/>
    <cellStyle name="Header2 4 4 6 3" xfId="22128" xr:uid="{00000000-0005-0000-0000-000072560000}"/>
    <cellStyle name="Header2 4 4 7" xfId="22129" xr:uid="{00000000-0005-0000-0000-000073560000}"/>
    <cellStyle name="Header2 4 4 8" xfId="22130" xr:uid="{00000000-0005-0000-0000-000074560000}"/>
    <cellStyle name="Header2 4 40" xfId="22131" xr:uid="{00000000-0005-0000-0000-000075560000}"/>
    <cellStyle name="Header2 4 41" xfId="22132" xr:uid="{00000000-0005-0000-0000-000076560000}"/>
    <cellStyle name="Header2 4 5" xfId="22133" xr:uid="{00000000-0005-0000-0000-000077560000}"/>
    <cellStyle name="Header2 4 5 2" xfId="22134" xr:uid="{00000000-0005-0000-0000-000078560000}"/>
    <cellStyle name="Header2 4 5 2 2" xfId="22135" xr:uid="{00000000-0005-0000-0000-000079560000}"/>
    <cellStyle name="Header2 4 5 2 3" xfId="22136" xr:uid="{00000000-0005-0000-0000-00007A560000}"/>
    <cellStyle name="Header2 4 5 2 4" xfId="22137" xr:uid="{00000000-0005-0000-0000-00007B560000}"/>
    <cellStyle name="Header2 4 5 2 5" xfId="22138" xr:uid="{00000000-0005-0000-0000-00007C560000}"/>
    <cellStyle name="Header2 4 5 2 6" xfId="22139" xr:uid="{00000000-0005-0000-0000-00007D560000}"/>
    <cellStyle name="Header2 4 5 3" xfId="22140" xr:uid="{00000000-0005-0000-0000-00007E560000}"/>
    <cellStyle name="Header2 4 5 3 2" xfId="22141" xr:uid="{00000000-0005-0000-0000-00007F560000}"/>
    <cellStyle name="Header2 4 5 3 3" xfId="22142" xr:uid="{00000000-0005-0000-0000-000080560000}"/>
    <cellStyle name="Header2 4 5 4" xfId="22143" xr:uid="{00000000-0005-0000-0000-000081560000}"/>
    <cellStyle name="Header2 4 5 4 2" xfId="22144" xr:uid="{00000000-0005-0000-0000-000082560000}"/>
    <cellStyle name="Header2 4 5 4 3" xfId="22145" xr:uid="{00000000-0005-0000-0000-000083560000}"/>
    <cellStyle name="Header2 4 5 5" xfId="22146" xr:uid="{00000000-0005-0000-0000-000084560000}"/>
    <cellStyle name="Header2 4 5 5 2" xfId="22147" xr:uid="{00000000-0005-0000-0000-000085560000}"/>
    <cellStyle name="Header2 4 5 5 3" xfId="22148" xr:uid="{00000000-0005-0000-0000-000086560000}"/>
    <cellStyle name="Header2 4 5 6" xfId="22149" xr:uid="{00000000-0005-0000-0000-000087560000}"/>
    <cellStyle name="Header2 4 5 6 2" xfId="22150" xr:uid="{00000000-0005-0000-0000-000088560000}"/>
    <cellStyle name="Header2 4 5 6 3" xfId="22151" xr:uid="{00000000-0005-0000-0000-000089560000}"/>
    <cellStyle name="Header2 4 5 7" xfId="22152" xr:uid="{00000000-0005-0000-0000-00008A560000}"/>
    <cellStyle name="Header2 4 5 8" xfId="22153" xr:uid="{00000000-0005-0000-0000-00008B560000}"/>
    <cellStyle name="Header2 4 6" xfId="22154" xr:uid="{00000000-0005-0000-0000-00008C560000}"/>
    <cellStyle name="Header2 4 6 2" xfId="22155" xr:uid="{00000000-0005-0000-0000-00008D560000}"/>
    <cellStyle name="Header2 4 6 2 2" xfId="22156" xr:uid="{00000000-0005-0000-0000-00008E560000}"/>
    <cellStyle name="Header2 4 6 2 3" xfId="22157" xr:uid="{00000000-0005-0000-0000-00008F560000}"/>
    <cellStyle name="Header2 4 6 2 4" xfId="22158" xr:uid="{00000000-0005-0000-0000-000090560000}"/>
    <cellStyle name="Header2 4 6 2 5" xfId="22159" xr:uid="{00000000-0005-0000-0000-000091560000}"/>
    <cellStyle name="Header2 4 6 2 6" xfId="22160" xr:uid="{00000000-0005-0000-0000-000092560000}"/>
    <cellStyle name="Header2 4 6 3" xfId="22161" xr:uid="{00000000-0005-0000-0000-000093560000}"/>
    <cellStyle name="Header2 4 6 3 2" xfId="22162" xr:uid="{00000000-0005-0000-0000-000094560000}"/>
    <cellStyle name="Header2 4 6 3 3" xfId="22163" xr:uid="{00000000-0005-0000-0000-000095560000}"/>
    <cellStyle name="Header2 4 6 4" xfId="22164" xr:uid="{00000000-0005-0000-0000-000096560000}"/>
    <cellStyle name="Header2 4 6 4 2" xfId="22165" xr:uid="{00000000-0005-0000-0000-000097560000}"/>
    <cellStyle name="Header2 4 6 4 3" xfId="22166" xr:uid="{00000000-0005-0000-0000-000098560000}"/>
    <cellStyle name="Header2 4 6 5" xfId="22167" xr:uid="{00000000-0005-0000-0000-000099560000}"/>
    <cellStyle name="Header2 4 6 5 2" xfId="22168" xr:uid="{00000000-0005-0000-0000-00009A560000}"/>
    <cellStyle name="Header2 4 6 5 3" xfId="22169" xr:uid="{00000000-0005-0000-0000-00009B560000}"/>
    <cellStyle name="Header2 4 6 6" xfId="22170" xr:uid="{00000000-0005-0000-0000-00009C560000}"/>
    <cellStyle name="Header2 4 6 6 2" xfId="22171" xr:uid="{00000000-0005-0000-0000-00009D560000}"/>
    <cellStyle name="Header2 4 6 6 3" xfId="22172" xr:uid="{00000000-0005-0000-0000-00009E560000}"/>
    <cellStyle name="Header2 4 6 7" xfId="22173" xr:uid="{00000000-0005-0000-0000-00009F560000}"/>
    <cellStyle name="Header2 4 6 8" xfId="22174" xr:uid="{00000000-0005-0000-0000-0000A0560000}"/>
    <cellStyle name="Header2 4 7" xfId="22175" xr:uid="{00000000-0005-0000-0000-0000A1560000}"/>
    <cellStyle name="Header2 4 7 2" xfId="22176" xr:uid="{00000000-0005-0000-0000-0000A2560000}"/>
    <cellStyle name="Header2 4 7 2 2" xfId="22177" xr:uid="{00000000-0005-0000-0000-0000A3560000}"/>
    <cellStyle name="Header2 4 7 2 3" xfId="22178" xr:uid="{00000000-0005-0000-0000-0000A4560000}"/>
    <cellStyle name="Header2 4 7 2 4" xfId="22179" xr:uid="{00000000-0005-0000-0000-0000A5560000}"/>
    <cellStyle name="Header2 4 7 2 5" xfId="22180" xr:uid="{00000000-0005-0000-0000-0000A6560000}"/>
    <cellStyle name="Header2 4 7 2 6" xfId="22181" xr:uid="{00000000-0005-0000-0000-0000A7560000}"/>
    <cellStyle name="Header2 4 7 3" xfId="22182" xr:uid="{00000000-0005-0000-0000-0000A8560000}"/>
    <cellStyle name="Header2 4 7 3 2" xfId="22183" xr:uid="{00000000-0005-0000-0000-0000A9560000}"/>
    <cellStyle name="Header2 4 7 3 3" xfId="22184" xr:uid="{00000000-0005-0000-0000-0000AA560000}"/>
    <cellStyle name="Header2 4 7 4" xfId="22185" xr:uid="{00000000-0005-0000-0000-0000AB560000}"/>
    <cellStyle name="Header2 4 7 4 2" xfId="22186" xr:uid="{00000000-0005-0000-0000-0000AC560000}"/>
    <cellStyle name="Header2 4 7 4 3" xfId="22187" xr:uid="{00000000-0005-0000-0000-0000AD560000}"/>
    <cellStyle name="Header2 4 7 5" xfId="22188" xr:uid="{00000000-0005-0000-0000-0000AE560000}"/>
    <cellStyle name="Header2 4 7 5 2" xfId="22189" xr:uid="{00000000-0005-0000-0000-0000AF560000}"/>
    <cellStyle name="Header2 4 7 5 3" xfId="22190" xr:uid="{00000000-0005-0000-0000-0000B0560000}"/>
    <cellStyle name="Header2 4 7 6" xfId="22191" xr:uid="{00000000-0005-0000-0000-0000B1560000}"/>
    <cellStyle name="Header2 4 7 6 2" xfId="22192" xr:uid="{00000000-0005-0000-0000-0000B2560000}"/>
    <cellStyle name="Header2 4 7 6 3" xfId="22193" xr:uid="{00000000-0005-0000-0000-0000B3560000}"/>
    <cellStyle name="Header2 4 7 7" xfId="22194" xr:uid="{00000000-0005-0000-0000-0000B4560000}"/>
    <cellStyle name="Header2 4 7 8" xfId="22195" xr:uid="{00000000-0005-0000-0000-0000B5560000}"/>
    <cellStyle name="Header2 4 8" xfId="22196" xr:uid="{00000000-0005-0000-0000-0000B6560000}"/>
    <cellStyle name="Header2 4 8 2" xfId="22197" xr:uid="{00000000-0005-0000-0000-0000B7560000}"/>
    <cellStyle name="Header2 4 8 2 2" xfId="22198" xr:uid="{00000000-0005-0000-0000-0000B8560000}"/>
    <cellStyle name="Header2 4 8 2 3" xfId="22199" xr:uid="{00000000-0005-0000-0000-0000B9560000}"/>
    <cellStyle name="Header2 4 8 2 4" xfId="22200" xr:uid="{00000000-0005-0000-0000-0000BA560000}"/>
    <cellStyle name="Header2 4 8 2 5" xfId="22201" xr:uid="{00000000-0005-0000-0000-0000BB560000}"/>
    <cellStyle name="Header2 4 8 2 6" xfId="22202" xr:uid="{00000000-0005-0000-0000-0000BC560000}"/>
    <cellStyle name="Header2 4 8 3" xfId="22203" xr:uid="{00000000-0005-0000-0000-0000BD560000}"/>
    <cellStyle name="Header2 4 8 3 2" xfId="22204" xr:uid="{00000000-0005-0000-0000-0000BE560000}"/>
    <cellStyle name="Header2 4 8 3 3" xfId="22205" xr:uid="{00000000-0005-0000-0000-0000BF560000}"/>
    <cellStyle name="Header2 4 8 4" xfId="22206" xr:uid="{00000000-0005-0000-0000-0000C0560000}"/>
    <cellStyle name="Header2 4 8 4 2" xfId="22207" xr:uid="{00000000-0005-0000-0000-0000C1560000}"/>
    <cellStyle name="Header2 4 8 4 3" xfId="22208" xr:uid="{00000000-0005-0000-0000-0000C2560000}"/>
    <cellStyle name="Header2 4 8 5" xfId="22209" xr:uid="{00000000-0005-0000-0000-0000C3560000}"/>
    <cellStyle name="Header2 4 8 5 2" xfId="22210" xr:uid="{00000000-0005-0000-0000-0000C4560000}"/>
    <cellStyle name="Header2 4 8 5 3" xfId="22211" xr:uid="{00000000-0005-0000-0000-0000C5560000}"/>
    <cellStyle name="Header2 4 8 6" xfId="22212" xr:uid="{00000000-0005-0000-0000-0000C6560000}"/>
    <cellStyle name="Header2 4 8 6 2" xfId="22213" xr:uid="{00000000-0005-0000-0000-0000C7560000}"/>
    <cellStyle name="Header2 4 8 6 3" xfId="22214" xr:uid="{00000000-0005-0000-0000-0000C8560000}"/>
    <cellStyle name="Header2 4 8 7" xfId="22215" xr:uid="{00000000-0005-0000-0000-0000C9560000}"/>
    <cellStyle name="Header2 4 8 8" xfId="22216" xr:uid="{00000000-0005-0000-0000-0000CA560000}"/>
    <cellStyle name="Header2 4 9" xfId="22217" xr:uid="{00000000-0005-0000-0000-0000CB560000}"/>
    <cellStyle name="Header2 4 9 2" xfId="22218" xr:uid="{00000000-0005-0000-0000-0000CC560000}"/>
    <cellStyle name="Header2 4 9 2 2" xfId="22219" xr:uid="{00000000-0005-0000-0000-0000CD560000}"/>
    <cellStyle name="Header2 4 9 2 3" xfId="22220" xr:uid="{00000000-0005-0000-0000-0000CE560000}"/>
    <cellStyle name="Header2 4 9 2 4" xfId="22221" xr:uid="{00000000-0005-0000-0000-0000CF560000}"/>
    <cellStyle name="Header2 4 9 2 5" xfId="22222" xr:uid="{00000000-0005-0000-0000-0000D0560000}"/>
    <cellStyle name="Header2 4 9 2 6" xfId="22223" xr:uid="{00000000-0005-0000-0000-0000D1560000}"/>
    <cellStyle name="Header2 4 9 3" xfId="22224" xr:uid="{00000000-0005-0000-0000-0000D2560000}"/>
    <cellStyle name="Header2 4 9 3 2" xfId="22225" xr:uid="{00000000-0005-0000-0000-0000D3560000}"/>
    <cellStyle name="Header2 4 9 3 3" xfId="22226" xr:uid="{00000000-0005-0000-0000-0000D4560000}"/>
    <cellStyle name="Header2 4 9 4" xfId="22227" xr:uid="{00000000-0005-0000-0000-0000D5560000}"/>
    <cellStyle name="Header2 4 9 4 2" xfId="22228" xr:uid="{00000000-0005-0000-0000-0000D6560000}"/>
    <cellStyle name="Header2 4 9 4 3" xfId="22229" xr:uid="{00000000-0005-0000-0000-0000D7560000}"/>
    <cellStyle name="Header2 4 9 5" xfId="22230" xr:uid="{00000000-0005-0000-0000-0000D8560000}"/>
    <cellStyle name="Header2 4 9 5 2" xfId="22231" xr:uid="{00000000-0005-0000-0000-0000D9560000}"/>
    <cellStyle name="Header2 4 9 5 3" xfId="22232" xr:uid="{00000000-0005-0000-0000-0000DA560000}"/>
    <cellStyle name="Header2 4 9 6" xfId="22233" xr:uid="{00000000-0005-0000-0000-0000DB560000}"/>
    <cellStyle name="Header2 4 9 6 2" xfId="22234" xr:uid="{00000000-0005-0000-0000-0000DC560000}"/>
    <cellStyle name="Header2 4 9 6 3" xfId="22235" xr:uid="{00000000-0005-0000-0000-0000DD560000}"/>
    <cellStyle name="Header2 4 9 7" xfId="22236" xr:uid="{00000000-0005-0000-0000-0000DE560000}"/>
    <cellStyle name="Header2 4 9 8" xfId="22237" xr:uid="{00000000-0005-0000-0000-0000DF560000}"/>
    <cellStyle name="Header2 40" xfId="22238" xr:uid="{00000000-0005-0000-0000-0000E0560000}"/>
    <cellStyle name="Header2 40 2" xfId="22239" xr:uid="{00000000-0005-0000-0000-0000E1560000}"/>
    <cellStyle name="Header2 40 3" xfId="22240" xr:uid="{00000000-0005-0000-0000-0000E2560000}"/>
    <cellStyle name="Header2 41" xfId="22241" xr:uid="{00000000-0005-0000-0000-0000E3560000}"/>
    <cellStyle name="Header2 5" xfId="22242" xr:uid="{00000000-0005-0000-0000-0000E4560000}"/>
    <cellStyle name="Header2 5 10" xfId="22243" xr:uid="{00000000-0005-0000-0000-0000E5560000}"/>
    <cellStyle name="Header2 5 10 2" xfId="22244" xr:uid="{00000000-0005-0000-0000-0000E6560000}"/>
    <cellStyle name="Header2 5 10 2 2" xfId="22245" xr:uid="{00000000-0005-0000-0000-0000E7560000}"/>
    <cellStyle name="Header2 5 10 2 3" xfId="22246" xr:uid="{00000000-0005-0000-0000-0000E8560000}"/>
    <cellStyle name="Header2 5 10 2 4" xfId="22247" xr:uid="{00000000-0005-0000-0000-0000E9560000}"/>
    <cellStyle name="Header2 5 10 2 5" xfId="22248" xr:uid="{00000000-0005-0000-0000-0000EA560000}"/>
    <cellStyle name="Header2 5 10 2 6" xfId="22249" xr:uid="{00000000-0005-0000-0000-0000EB560000}"/>
    <cellStyle name="Header2 5 10 3" xfId="22250" xr:uid="{00000000-0005-0000-0000-0000EC560000}"/>
    <cellStyle name="Header2 5 10 3 2" xfId="22251" xr:uid="{00000000-0005-0000-0000-0000ED560000}"/>
    <cellStyle name="Header2 5 10 3 3" xfId="22252" xr:uid="{00000000-0005-0000-0000-0000EE560000}"/>
    <cellStyle name="Header2 5 10 4" xfId="22253" xr:uid="{00000000-0005-0000-0000-0000EF560000}"/>
    <cellStyle name="Header2 5 10 4 2" xfId="22254" xr:uid="{00000000-0005-0000-0000-0000F0560000}"/>
    <cellStyle name="Header2 5 10 4 3" xfId="22255" xr:uid="{00000000-0005-0000-0000-0000F1560000}"/>
    <cellStyle name="Header2 5 10 5" xfId="22256" xr:uid="{00000000-0005-0000-0000-0000F2560000}"/>
    <cellStyle name="Header2 5 10 5 2" xfId="22257" xr:uid="{00000000-0005-0000-0000-0000F3560000}"/>
    <cellStyle name="Header2 5 10 5 3" xfId="22258" xr:uid="{00000000-0005-0000-0000-0000F4560000}"/>
    <cellStyle name="Header2 5 10 6" xfId="22259" xr:uid="{00000000-0005-0000-0000-0000F5560000}"/>
    <cellStyle name="Header2 5 10 6 2" xfId="22260" xr:uid="{00000000-0005-0000-0000-0000F6560000}"/>
    <cellStyle name="Header2 5 10 6 3" xfId="22261" xr:uid="{00000000-0005-0000-0000-0000F7560000}"/>
    <cellStyle name="Header2 5 10 7" xfId="22262" xr:uid="{00000000-0005-0000-0000-0000F8560000}"/>
    <cellStyle name="Header2 5 10 8" xfId="22263" xr:uid="{00000000-0005-0000-0000-0000F9560000}"/>
    <cellStyle name="Header2 5 11" xfId="22264" xr:uid="{00000000-0005-0000-0000-0000FA560000}"/>
    <cellStyle name="Header2 5 11 2" xfId="22265" xr:uid="{00000000-0005-0000-0000-0000FB560000}"/>
    <cellStyle name="Header2 5 11 2 2" xfId="22266" xr:uid="{00000000-0005-0000-0000-0000FC560000}"/>
    <cellStyle name="Header2 5 11 2 3" xfId="22267" xr:uid="{00000000-0005-0000-0000-0000FD560000}"/>
    <cellStyle name="Header2 5 11 2 4" xfId="22268" xr:uid="{00000000-0005-0000-0000-0000FE560000}"/>
    <cellStyle name="Header2 5 11 2 5" xfId="22269" xr:uid="{00000000-0005-0000-0000-0000FF560000}"/>
    <cellStyle name="Header2 5 11 2 6" xfId="22270" xr:uid="{00000000-0005-0000-0000-000000570000}"/>
    <cellStyle name="Header2 5 11 3" xfId="22271" xr:uid="{00000000-0005-0000-0000-000001570000}"/>
    <cellStyle name="Header2 5 11 3 2" xfId="22272" xr:uid="{00000000-0005-0000-0000-000002570000}"/>
    <cellStyle name="Header2 5 11 3 3" xfId="22273" xr:uid="{00000000-0005-0000-0000-000003570000}"/>
    <cellStyle name="Header2 5 11 4" xfId="22274" xr:uid="{00000000-0005-0000-0000-000004570000}"/>
    <cellStyle name="Header2 5 11 4 2" xfId="22275" xr:uid="{00000000-0005-0000-0000-000005570000}"/>
    <cellStyle name="Header2 5 11 4 3" xfId="22276" xr:uid="{00000000-0005-0000-0000-000006570000}"/>
    <cellStyle name="Header2 5 11 5" xfId="22277" xr:uid="{00000000-0005-0000-0000-000007570000}"/>
    <cellStyle name="Header2 5 11 5 2" xfId="22278" xr:uid="{00000000-0005-0000-0000-000008570000}"/>
    <cellStyle name="Header2 5 11 5 3" xfId="22279" xr:uid="{00000000-0005-0000-0000-000009570000}"/>
    <cellStyle name="Header2 5 11 6" xfId="22280" xr:uid="{00000000-0005-0000-0000-00000A570000}"/>
    <cellStyle name="Header2 5 11 6 2" xfId="22281" xr:uid="{00000000-0005-0000-0000-00000B570000}"/>
    <cellStyle name="Header2 5 11 6 3" xfId="22282" xr:uid="{00000000-0005-0000-0000-00000C570000}"/>
    <cellStyle name="Header2 5 11 7" xfId="22283" xr:uid="{00000000-0005-0000-0000-00000D570000}"/>
    <cellStyle name="Header2 5 11 8" xfId="22284" xr:uid="{00000000-0005-0000-0000-00000E570000}"/>
    <cellStyle name="Header2 5 12" xfId="22285" xr:uid="{00000000-0005-0000-0000-00000F570000}"/>
    <cellStyle name="Header2 5 12 2" xfId="22286" xr:uid="{00000000-0005-0000-0000-000010570000}"/>
    <cellStyle name="Header2 5 12 2 2" xfId="22287" xr:uid="{00000000-0005-0000-0000-000011570000}"/>
    <cellStyle name="Header2 5 12 2 3" xfId="22288" xr:uid="{00000000-0005-0000-0000-000012570000}"/>
    <cellStyle name="Header2 5 12 2 4" xfId="22289" xr:uid="{00000000-0005-0000-0000-000013570000}"/>
    <cellStyle name="Header2 5 12 2 5" xfId="22290" xr:uid="{00000000-0005-0000-0000-000014570000}"/>
    <cellStyle name="Header2 5 12 2 6" xfId="22291" xr:uid="{00000000-0005-0000-0000-000015570000}"/>
    <cellStyle name="Header2 5 12 3" xfId="22292" xr:uid="{00000000-0005-0000-0000-000016570000}"/>
    <cellStyle name="Header2 5 12 3 2" xfId="22293" xr:uid="{00000000-0005-0000-0000-000017570000}"/>
    <cellStyle name="Header2 5 12 3 3" xfId="22294" xr:uid="{00000000-0005-0000-0000-000018570000}"/>
    <cellStyle name="Header2 5 12 4" xfId="22295" xr:uid="{00000000-0005-0000-0000-000019570000}"/>
    <cellStyle name="Header2 5 12 4 2" xfId="22296" xr:uid="{00000000-0005-0000-0000-00001A570000}"/>
    <cellStyle name="Header2 5 12 4 3" xfId="22297" xr:uid="{00000000-0005-0000-0000-00001B570000}"/>
    <cellStyle name="Header2 5 12 5" xfId="22298" xr:uid="{00000000-0005-0000-0000-00001C570000}"/>
    <cellStyle name="Header2 5 12 5 2" xfId="22299" xr:uid="{00000000-0005-0000-0000-00001D570000}"/>
    <cellStyle name="Header2 5 12 5 3" xfId="22300" xr:uid="{00000000-0005-0000-0000-00001E570000}"/>
    <cellStyle name="Header2 5 12 6" xfId="22301" xr:uid="{00000000-0005-0000-0000-00001F570000}"/>
    <cellStyle name="Header2 5 12 6 2" xfId="22302" xr:uid="{00000000-0005-0000-0000-000020570000}"/>
    <cellStyle name="Header2 5 12 6 3" xfId="22303" xr:uid="{00000000-0005-0000-0000-000021570000}"/>
    <cellStyle name="Header2 5 12 7" xfId="22304" xr:uid="{00000000-0005-0000-0000-000022570000}"/>
    <cellStyle name="Header2 5 12 8" xfId="22305" xr:uid="{00000000-0005-0000-0000-000023570000}"/>
    <cellStyle name="Header2 5 13" xfId="22306" xr:uid="{00000000-0005-0000-0000-000024570000}"/>
    <cellStyle name="Header2 5 13 2" xfId="22307" xr:uid="{00000000-0005-0000-0000-000025570000}"/>
    <cellStyle name="Header2 5 13 2 2" xfId="22308" xr:uid="{00000000-0005-0000-0000-000026570000}"/>
    <cellStyle name="Header2 5 13 2 3" xfId="22309" xr:uid="{00000000-0005-0000-0000-000027570000}"/>
    <cellStyle name="Header2 5 13 2 4" xfId="22310" xr:uid="{00000000-0005-0000-0000-000028570000}"/>
    <cellStyle name="Header2 5 13 2 5" xfId="22311" xr:uid="{00000000-0005-0000-0000-000029570000}"/>
    <cellStyle name="Header2 5 13 2 6" xfId="22312" xr:uid="{00000000-0005-0000-0000-00002A570000}"/>
    <cellStyle name="Header2 5 13 3" xfId="22313" xr:uid="{00000000-0005-0000-0000-00002B570000}"/>
    <cellStyle name="Header2 5 13 3 2" xfId="22314" xr:uid="{00000000-0005-0000-0000-00002C570000}"/>
    <cellStyle name="Header2 5 13 3 3" xfId="22315" xr:uid="{00000000-0005-0000-0000-00002D570000}"/>
    <cellStyle name="Header2 5 13 4" xfId="22316" xr:uid="{00000000-0005-0000-0000-00002E570000}"/>
    <cellStyle name="Header2 5 13 4 2" xfId="22317" xr:uid="{00000000-0005-0000-0000-00002F570000}"/>
    <cellStyle name="Header2 5 13 4 3" xfId="22318" xr:uid="{00000000-0005-0000-0000-000030570000}"/>
    <cellStyle name="Header2 5 13 5" xfId="22319" xr:uid="{00000000-0005-0000-0000-000031570000}"/>
    <cellStyle name="Header2 5 13 5 2" xfId="22320" xr:uid="{00000000-0005-0000-0000-000032570000}"/>
    <cellStyle name="Header2 5 13 5 3" xfId="22321" xr:uid="{00000000-0005-0000-0000-000033570000}"/>
    <cellStyle name="Header2 5 13 6" xfId="22322" xr:uid="{00000000-0005-0000-0000-000034570000}"/>
    <cellStyle name="Header2 5 13 6 2" xfId="22323" xr:uid="{00000000-0005-0000-0000-000035570000}"/>
    <cellStyle name="Header2 5 13 6 3" xfId="22324" xr:uid="{00000000-0005-0000-0000-000036570000}"/>
    <cellStyle name="Header2 5 13 7" xfId="22325" xr:uid="{00000000-0005-0000-0000-000037570000}"/>
    <cellStyle name="Header2 5 13 8" xfId="22326" xr:uid="{00000000-0005-0000-0000-000038570000}"/>
    <cellStyle name="Header2 5 14" xfId="22327" xr:uid="{00000000-0005-0000-0000-000039570000}"/>
    <cellStyle name="Header2 5 14 2" xfId="22328" xr:uid="{00000000-0005-0000-0000-00003A570000}"/>
    <cellStyle name="Header2 5 14 2 2" xfId="22329" xr:uid="{00000000-0005-0000-0000-00003B570000}"/>
    <cellStyle name="Header2 5 14 2 3" xfId="22330" xr:uid="{00000000-0005-0000-0000-00003C570000}"/>
    <cellStyle name="Header2 5 14 2 4" xfId="22331" xr:uid="{00000000-0005-0000-0000-00003D570000}"/>
    <cellStyle name="Header2 5 14 2 5" xfId="22332" xr:uid="{00000000-0005-0000-0000-00003E570000}"/>
    <cellStyle name="Header2 5 14 2 6" xfId="22333" xr:uid="{00000000-0005-0000-0000-00003F570000}"/>
    <cellStyle name="Header2 5 14 3" xfId="22334" xr:uid="{00000000-0005-0000-0000-000040570000}"/>
    <cellStyle name="Header2 5 14 3 2" xfId="22335" xr:uid="{00000000-0005-0000-0000-000041570000}"/>
    <cellStyle name="Header2 5 14 3 3" xfId="22336" xr:uid="{00000000-0005-0000-0000-000042570000}"/>
    <cellStyle name="Header2 5 14 4" xfId="22337" xr:uid="{00000000-0005-0000-0000-000043570000}"/>
    <cellStyle name="Header2 5 14 4 2" xfId="22338" xr:uid="{00000000-0005-0000-0000-000044570000}"/>
    <cellStyle name="Header2 5 14 4 3" xfId="22339" xr:uid="{00000000-0005-0000-0000-000045570000}"/>
    <cellStyle name="Header2 5 14 5" xfId="22340" xr:uid="{00000000-0005-0000-0000-000046570000}"/>
    <cellStyle name="Header2 5 14 5 2" xfId="22341" xr:uid="{00000000-0005-0000-0000-000047570000}"/>
    <cellStyle name="Header2 5 14 5 3" xfId="22342" xr:uid="{00000000-0005-0000-0000-000048570000}"/>
    <cellStyle name="Header2 5 14 6" xfId="22343" xr:uid="{00000000-0005-0000-0000-000049570000}"/>
    <cellStyle name="Header2 5 14 6 2" xfId="22344" xr:uid="{00000000-0005-0000-0000-00004A570000}"/>
    <cellStyle name="Header2 5 14 6 3" xfId="22345" xr:uid="{00000000-0005-0000-0000-00004B570000}"/>
    <cellStyle name="Header2 5 14 7" xfId="22346" xr:uid="{00000000-0005-0000-0000-00004C570000}"/>
    <cellStyle name="Header2 5 14 8" xfId="22347" xr:uid="{00000000-0005-0000-0000-00004D570000}"/>
    <cellStyle name="Header2 5 15" xfId="22348" xr:uid="{00000000-0005-0000-0000-00004E570000}"/>
    <cellStyle name="Header2 5 15 2" xfId="22349" xr:uid="{00000000-0005-0000-0000-00004F570000}"/>
    <cellStyle name="Header2 5 15 2 2" xfId="22350" xr:uid="{00000000-0005-0000-0000-000050570000}"/>
    <cellStyle name="Header2 5 15 2 3" xfId="22351" xr:uid="{00000000-0005-0000-0000-000051570000}"/>
    <cellStyle name="Header2 5 15 2 4" xfId="22352" xr:uid="{00000000-0005-0000-0000-000052570000}"/>
    <cellStyle name="Header2 5 15 2 5" xfId="22353" xr:uid="{00000000-0005-0000-0000-000053570000}"/>
    <cellStyle name="Header2 5 15 2 6" xfId="22354" xr:uid="{00000000-0005-0000-0000-000054570000}"/>
    <cellStyle name="Header2 5 15 3" xfId="22355" xr:uid="{00000000-0005-0000-0000-000055570000}"/>
    <cellStyle name="Header2 5 15 3 2" xfId="22356" xr:uid="{00000000-0005-0000-0000-000056570000}"/>
    <cellStyle name="Header2 5 15 3 3" xfId="22357" xr:uid="{00000000-0005-0000-0000-000057570000}"/>
    <cellStyle name="Header2 5 15 4" xfId="22358" xr:uid="{00000000-0005-0000-0000-000058570000}"/>
    <cellStyle name="Header2 5 15 4 2" xfId="22359" xr:uid="{00000000-0005-0000-0000-000059570000}"/>
    <cellStyle name="Header2 5 15 4 3" xfId="22360" xr:uid="{00000000-0005-0000-0000-00005A570000}"/>
    <cellStyle name="Header2 5 15 5" xfId="22361" xr:uid="{00000000-0005-0000-0000-00005B570000}"/>
    <cellStyle name="Header2 5 15 5 2" xfId="22362" xr:uid="{00000000-0005-0000-0000-00005C570000}"/>
    <cellStyle name="Header2 5 15 5 3" xfId="22363" xr:uid="{00000000-0005-0000-0000-00005D570000}"/>
    <cellStyle name="Header2 5 15 6" xfId="22364" xr:uid="{00000000-0005-0000-0000-00005E570000}"/>
    <cellStyle name="Header2 5 15 6 2" xfId="22365" xr:uid="{00000000-0005-0000-0000-00005F570000}"/>
    <cellStyle name="Header2 5 15 6 3" xfId="22366" xr:uid="{00000000-0005-0000-0000-000060570000}"/>
    <cellStyle name="Header2 5 15 7" xfId="22367" xr:uid="{00000000-0005-0000-0000-000061570000}"/>
    <cellStyle name="Header2 5 15 8" xfId="22368" xr:uid="{00000000-0005-0000-0000-000062570000}"/>
    <cellStyle name="Header2 5 16" xfId="22369" xr:uid="{00000000-0005-0000-0000-000063570000}"/>
    <cellStyle name="Header2 5 16 2" xfId="22370" xr:uid="{00000000-0005-0000-0000-000064570000}"/>
    <cellStyle name="Header2 5 16 2 2" xfId="22371" xr:uid="{00000000-0005-0000-0000-000065570000}"/>
    <cellStyle name="Header2 5 16 2 3" xfId="22372" xr:uid="{00000000-0005-0000-0000-000066570000}"/>
    <cellStyle name="Header2 5 16 2 4" xfId="22373" xr:uid="{00000000-0005-0000-0000-000067570000}"/>
    <cellStyle name="Header2 5 16 2 5" xfId="22374" xr:uid="{00000000-0005-0000-0000-000068570000}"/>
    <cellStyle name="Header2 5 16 2 6" xfId="22375" xr:uid="{00000000-0005-0000-0000-000069570000}"/>
    <cellStyle name="Header2 5 16 3" xfId="22376" xr:uid="{00000000-0005-0000-0000-00006A570000}"/>
    <cellStyle name="Header2 5 16 3 2" xfId="22377" xr:uid="{00000000-0005-0000-0000-00006B570000}"/>
    <cellStyle name="Header2 5 16 3 3" xfId="22378" xr:uid="{00000000-0005-0000-0000-00006C570000}"/>
    <cellStyle name="Header2 5 16 4" xfId="22379" xr:uid="{00000000-0005-0000-0000-00006D570000}"/>
    <cellStyle name="Header2 5 16 4 2" xfId="22380" xr:uid="{00000000-0005-0000-0000-00006E570000}"/>
    <cellStyle name="Header2 5 16 4 3" xfId="22381" xr:uid="{00000000-0005-0000-0000-00006F570000}"/>
    <cellStyle name="Header2 5 16 5" xfId="22382" xr:uid="{00000000-0005-0000-0000-000070570000}"/>
    <cellStyle name="Header2 5 16 5 2" xfId="22383" xr:uid="{00000000-0005-0000-0000-000071570000}"/>
    <cellStyle name="Header2 5 16 5 3" xfId="22384" xr:uid="{00000000-0005-0000-0000-000072570000}"/>
    <cellStyle name="Header2 5 16 6" xfId="22385" xr:uid="{00000000-0005-0000-0000-000073570000}"/>
    <cellStyle name="Header2 5 16 6 2" xfId="22386" xr:uid="{00000000-0005-0000-0000-000074570000}"/>
    <cellStyle name="Header2 5 16 6 3" xfId="22387" xr:uid="{00000000-0005-0000-0000-000075570000}"/>
    <cellStyle name="Header2 5 16 7" xfId="22388" xr:uid="{00000000-0005-0000-0000-000076570000}"/>
    <cellStyle name="Header2 5 16 8" xfId="22389" xr:uid="{00000000-0005-0000-0000-000077570000}"/>
    <cellStyle name="Header2 5 17" xfId="22390" xr:uid="{00000000-0005-0000-0000-000078570000}"/>
    <cellStyle name="Header2 5 17 2" xfId="22391" xr:uid="{00000000-0005-0000-0000-000079570000}"/>
    <cellStyle name="Header2 5 17 2 2" xfId="22392" xr:uid="{00000000-0005-0000-0000-00007A570000}"/>
    <cellStyle name="Header2 5 17 2 3" xfId="22393" xr:uid="{00000000-0005-0000-0000-00007B570000}"/>
    <cellStyle name="Header2 5 17 2 4" xfId="22394" xr:uid="{00000000-0005-0000-0000-00007C570000}"/>
    <cellStyle name="Header2 5 17 2 5" xfId="22395" xr:uid="{00000000-0005-0000-0000-00007D570000}"/>
    <cellStyle name="Header2 5 17 2 6" xfId="22396" xr:uid="{00000000-0005-0000-0000-00007E570000}"/>
    <cellStyle name="Header2 5 17 3" xfId="22397" xr:uid="{00000000-0005-0000-0000-00007F570000}"/>
    <cellStyle name="Header2 5 17 3 2" xfId="22398" xr:uid="{00000000-0005-0000-0000-000080570000}"/>
    <cellStyle name="Header2 5 17 3 3" xfId="22399" xr:uid="{00000000-0005-0000-0000-000081570000}"/>
    <cellStyle name="Header2 5 17 4" xfId="22400" xr:uid="{00000000-0005-0000-0000-000082570000}"/>
    <cellStyle name="Header2 5 17 4 2" xfId="22401" xr:uid="{00000000-0005-0000-0000-000083570000}"/>
    <cellStyle name="Header2 5 17 4 3" xfId="22402" xr:uid="{00000000-0005-0000-0000-000084570000}"/>
    <cellStyle name="Header2 5 17 5" xfId="22403" xr:uid="{00000000-0005-0000-0000-000085570000}"/>
    <cellStyle name="Header2 5 17 5 2" xfId="22404" xr:uid="{00000000-0005-0000-0000-000086570000}"/>
    <cellStyle name="Header2 5 17 5 3" xfId="22405" xr:uid="{00000000-0005-0000-0000-000087570000}"/>
    <cellStyle name="Header2 5 17 6" xfId="22406" xr:uid="{00000000-0005-0000-0000-000088570000}"/>
    <cellStyle name="Header2 5 17 6 2" xfId="22407" xr:uid="{00000000-0005-0000-0000-000089570000}"/>
    <cellStyle name="Header2 5 17 6 3" xfId="22408" xr:uid="{00000000-0005-0000-0000-00008A570000}"/>
    <cellStyle name="Header2 5 17 7" xfId="22409" xr:uid="{00000000-0005-0000-0000-00008B570000}"/>
    <cellStyle name="Header2 5 17 8" xfId="22410" xr:uid="{00000000-0005-0000-0000-00008C570000}"/>
    <cellStyle name="Header2 5 18" xfId="22411" xr:uid="{00000000-0005-0000-0000-00008D570000}"/>
    <cellStyle name="Header2 5 18 2" xfId="22412" xr:uid="{00000000-0005-0000-0000-00008E570000}"/>
    <cellStyle name="Header2 5 18 2 2" xfId="22413" xr:uid="{00000000-0005-0000-0000-00008F570000}"/>
    <cellStyle name="Header2 5 18 2 3" xfId="22414" xr:uid="{00000000-0005-0000-0000-000090570000}"/>
    <cellStyle name="Header2 5 18 2 4" xfId="22415" xr:uid="{00000000-0005-0000-0000-000091570000}"/>
    <cellStyle name="Header2 5 18 2 5" xfId="22416" xr:uid="{00000000-0005-0000-0000-000092570000}"/>
    <cellStyle name="Header2 5 18 2 6" xfId="22417" xr:uid="{00000000-0005-0000-0000-000093570000}"/>
    <cellStyle name="Header2 5 18 3" xfId="22418" xr:uid="{00000000-0005-0000-0000-000094570000}"/>
    <cellStyle name="Header2 5 18 3 2" xfId="22419" xr:uid="{00000000-0005-0000-0000-000095570000}"/>
    <cellStyle name="Header2 5 18 3 3" xfId="22420" xr:uid="{00000000-0005-0000-0000-000096570000}"/>
    <cellStyle name="Header2 5 18 4" xfId="22421" xr:uid="{00000000-0005-0000-0000-000097570000}"/>
    <cellStyle name="Header2 5 18 4 2" xfId="22422" xr:uid="{00000000-0005-0000-0000-000098570000}"/>
    <cellStyle name="Header2 5 18 4 3" xfId="22423" xr:uid="{00000000-0005-0000-0000-000099570000}"/>
    <cellStyle name="Header2 5 18 5" xfId="22424" xr:uid="{00000000-0005-0000-0000-00009A570000}"/>
    <cellStyle name="Header2 5 18 5 2" xfId="22425" xr:uid="{00000000-0005-0000-0000-00009B570000}"/>
    <cellStyle name="Header2 5 18 5 3" xfId="22426" xr:uid="{00000000-0005-0000-0000-00009C570000}"/>
    <cellStyle name="Header2 5 18 6" xfId="22427" xr:uid="{00000000-0005-0000-0000-00009D570000}"/>
    <cellStyle name="Header2 5 18 6 2" xfId="22428" xr:uid="{00000000-0005-0000-0000-00009E570000}"/>
    <cellStyle name="Header2 5 18 6 3" xfId="22429" xr:uid="{00000000-0005-0000-0000-00009F570000}"/>
    <cellStyle name="Header2 5 18 7" xfId="22430" xr:uid="{00000000-0005-0000-0000-0000A0570000}"/>
    <cellStyle name="Header2 5 18 8" xfId="22431" xr:uid="{00000000-0005-0000-0000-0000A1570000}"/>
    <cellStyle name="Header2 5 19" xfId="22432" xr:uid="{00000000-0005-0000-0000-0000A2570000}"/>
    <cellStyle name="Header2 5 19 2" xfId="22433" xr:uid="{00000000-0005-0000-0000-0000A3570000}"/>
    <cellStyle name="Header2 5 19 2 2" xfId="22434" xr:uid="{00000000-0005-0000-0000-0000A4570000}"/>
    <cellStyle name="Header2 5 19 2 3" xfId="22435" xr:uid="{00000000-0005-0000-0000-0000A5570000}"/>
    <cellStyle name="Header2 5 19 2 4" xfId="22436" xr:uid="{00000000-0005-0000-0000-0000A6570000}"/>
    <cellStyle name="Header2 5 19 2 5" xfId="22437" xr:uid="{00000000-0005-0000-0000-0000A7570000}"/>
    <cellStyle name="Header2 5 19 2 6" xfId="22438" xr:uid="{00000000-0005-0000-0000-0000A8570000}"/>
    <cellStyle name="Header2 5 19 3" xfId="22439" xr:uid="{00000000-0005-0000-0000-0000A9570000}"/>
    <cellStyle name="Header2 5 19 3 2" xfId="22440" xr:uid="{00000000-0005-0000-0000-0000AA570000}"/>
    <cellStyle name="Header2 5 19 3 3" xfId="22441" xr:uid="{00000000-0005-0000-0000-0000AB570000}"/>
    <cellStyle name="Header2 5 19 4" xfId="22442" xr:uid="{00000000-0005-0000-0000-0000AC570000}"/>
    <cellStyle name="Header2 5 19 4 2" xfId="22443" xr:uid="{00000000-0005-0000-0000-0000AD570000}"/>
    <cellStyle name="Header2 5 19 4 3" xfId="22444" xr:uid="{00000000-0005-0000-0000-0000AE570000}"/>
    <cellStyle name="Header2 5 19 5" xfId="22445" xr:uid="{00000000-0005-0000-0000-0000AF570000}"/>
    <cellStyle name="Header2 5 19 5 2" xfId="22446" xr:uid="{00000000-0005-0000-0000-0000B0570000}"/>
    <cellStyle name="Header2 5 19 5 3" xfId="22447" xr:uid="{00000000-0005-0000-0000-0000B1570000}"/>
    <cellStyle name="Header2 5 19 6" xfId="22448" xr:uid="{00000000-0005-0000-0000-0000B2570000}"/>
    <cellStyle name="Header2 5 19 6 2" xfId="22449" xr:uid="{00000000-0005-0000-0000-0000B3570000}"/>
    <cellStyle name="Header2 5 19 6 3" xfId="22450" xr:uid="{00000000-0005-0000-0000-0000B4570000}"/>
    <cellStyle name="Header2 5 19 7" xfId="22451" xr:uid="{00000000-0005-0000-0000-0000B5570000}"/>
    <cellStyle name="Header2 5 19 8" xfId="22452" xr:uid="{00000000-0005-0000-0000-0000B6570000}"/>
    <cellStyle name="Header2 5 2" xfId="22453" xr:uid="{00000000-0005-0000-0000-0000B7570000}"/>
    <cellStyle name="Header2 5 2 2" xfId="22454" xr:uid="{00000000-0005-0000-0000-0000B8570000}"/>
    <cellStyle name="Header2 5 2 2 2" xfId="22455" xr:uid="{00000000-0005-0000-0000-0000B9570000}"/>
    <cellStyle name="Header2 5 2 2 3" xfId="22456" xr:uid="{00000000-0005-0000-0000-0000BA570000}"/>
    <cellStyle name="Header2 5 2 2 4" xfId="22457" xr:uid="{00000000-0005-0000-0000-0000BB570000}"/>
    <cellStyle name="Header2 5 2 2 5" xfId="22458" xr:uid="{00000000-0005-0000-0000-0000BC570000}"/>
    <cellStyle name="Header2 5 2 2 6" xfId="22459" xr:uid="{00000000-0005-0000-0000-0000BD570000}"/>
    <cellStyle name="Header2 5 2 3" xfId="22460" xr:uid="{00000000-0005-0000-0000-0000BE570000}"/>
    <cellStyle name="Header2 5 2 3 2" xfId="22461" xr:uid="{00000000-0005-0000-0000-0000BF570000}"/>
    <cellStyle name="Header2 5 2 3 3" xfId="22462" xr:uid="{00000000-0005-0000-0000-0000C0570000}"/>
    <cellStyle name="Header2 5 2 4" xfId="22463" xr:uid="{00000000-0005-0000-0000-0000C1570000}"/>
    <cellStyle name="Header2 5 2 4 2" xfId="22464" xr:uid="{00000000-0005-0000-0000-0000C2570000}"/>
    <cellStyle name="Header2 5 2 4 3" xfId="22465" xr:uid="{00000000-0005-0000-0000-0000C3570000}"/>
    <cellStyle name="Header2 5 2 5" xfId="22466" xr:uid="{00000000-0005-0000-0000-0000C4570000}"/>
    <cellStyle name="Header2 5 2 5 2" xfId="22467" xr:uid="{00000000-0005-0000-0000-0000C5570000}"/>
    <cellStyle name="Header2 5 2 5 3" xfId="22468" xr:uid="{00000000-0005-0000-0000-0000C6570000}"/>
    <cellStyle name="Header2 5 2 6" xfId="22469" xr:uid="{00000000-0005-0000-0000-0000C7570000}"/>
    <cellStyle name="Header2 5 2 6 2" xfId="22470" xr:uid="{00000000-0005-0000-0000-0000C8570000}"/>
    <cellStyle name="Header2 5 2 6 3" xfId="22471" xr:uid="{00000000-0005-0000-0000-0000C9570000}"/>
    <cellStyle name="Header2 5 2 7" xfId="22472" xr:uid="{00000000-0005-0000-0000-0000CA570000}"/>
    <cellStyle name="Header2 5 2 8" xfId="22473" xr:uid="{00000000-0005-0000-0000-0000CB570000}"/>
    <cellStyle name="Header2 5 20" xfId="22474" xr:uid="{00000000-0005-0000-0000-0000CC570000}"/>
    <cellStyle name="Header2 5 20 2" xfId="22475" xr:uid="{00000000-0005-0000-0000-0000CD570000}"/>
    <cellStyle name="Header2 5 20 2 2" xfId="22476" xr:uid="{00000000-0005-0000-0000-0000CE570000}"/>
    <cellStyle name="Header2 5 20 2 3" xfId="22477" xr:uid="{00000000-0005-0000-0000-0000CF570000}"/>
    <cellStyle name="Header2 5 20 2 4" xfId="22478" xr:uid="{00000000-0005-0000-0000-0000D0570000}"/>
    <cellStyle name="Header2 5 20 2 5" xfId="22479" xr:uid="{00000000-0005-0000-0000-0000D1570000}"/>
    <cellStyle name="Header2 5 20 2 6" xfId="22480" xr:uid="{00000000-0005-0000-0000-0000D2570000}"/>
    <cellStyle name="Header2 5 20 3" xfId="22481" xr:uid="{00000000-0005-0000-0000-0000D3570000}"/>
    <cellStyle name="Header2 5 20 3 2" xfId="22482" xr:uid="{00000000-0005-0000-0000-0000D4570000}"/>
    <cellStyle name="Header2 5 20 3 3" xfId="22483" xr:uid="{00000000-0005-0000-0000-0000D5570000}"/>
    <cellStyle name="Header2 5 20 4" xfId="22484" xr:uid="{00000000-0005-0000-0000-0000D6570000}"/>
    <cellStyle name="Header2 5 20 4 2" xfId="22485" xr:uid="{00000000-0005-0000-0000-0000D7570000}"/>
    <cellStyle name="Header2 5 20 4 3" xfId="22486" xr:uid="{00000000-0005-0000-0000-0000D8570000}"/>
    <cellStyle name="Header2 5 20 5" xfId="22487" xr:uid="{00000000-0005-0000-0000-0000D9570000}"/>
    <cellStyle name="Header2 5 20 5 2" xfId="22488" xr:uid="{00000000-0005-0000-0000-0000DA570000}"/>
    <cellStyle name="Header2 5 20 5 3" xfId="22489" xr:uid="{00000000-0005-0000-0000-0000DB570000}"/>
    <cellStyle name="Header2 5 20 6" xfId="22490" xr:uid="{00000000-0005-0000-0000-0000DC570000}"/>
    <cellStyle name="Header2 5 20 6 2" xfId="22491" xr:uid="{00000000-0005-0000-0000-0000DD570000}"/>
    <cellStyle name="Header2 5 20 6 3" xfId="22492" xr:uid="{00000000-0005-0000-0000-0000DE570000}"/>
    <cellStyle name="Header2 5 20 7" xfId="22493" xr:uid="{00000000-0005-0000-0000-0000DF570000}"/>
    <cellStyle name="Header2 5 20 8" xfId="22494" xr:uid="{00000000-0005-0000-0000-0000E0570000}"/>
    <cellStyle name="Header2 5 21" xfId="22495" xr:uid="{00000000-0005-0000-0000-0000E1570000}"/>
    <cellStyle name="Header2 5 21 2" xfId="22496" xr:uid="{00000000-0005-0000-0000-0000E2570000}"/>
    <cellStyle name="Header2 5 21 2 2" xfId="22497" xr:uid="{00000000-0005-0000-0000-0000E3570000}"/>
    <cellStyle name="Header2 5 21 2 3" xfId="22498" xr:uid="{00000000-0005-0000-0000-0000E4570000}"/>
    <cellStyle name="Header2 5 21 2 4" xfId="22499" xr:uid="{00000000-0005-0000-0000-0000E5570000}"/>
    <cellStyle name="Header2 5 21 2 5" xfId="22500" xr:uid="{00000000-0005-0000-0000-0000E6570000}"/>
    <cellStyle name="Header2 5 21 2 6" xfId="22501" xr:uid="{00000000-0005-0000-0000-0000E7570000}"/>
    <cellStyle name="Header2 5 21 3" xfId="22502" xr:uid="{00000000-0005-0000-0000-0000E8570000}"/>
    <cellStyle name="Header2 5 21 3 2" xfId="22503" xr:uid="{00000000-0005-0000-0000-0000E9570000}"/>
    <cellStyle name="Header2 5 21 3 3" xfId="22504" xr:uid="{00000000-0005-0000-0000-0000EA570000}"/>
    <cellStyle name="Header2 5 21 4" xfId="22505" xr:uid="{00000000-0005-0000-0000-0000EB570000}"/>
    <cellStyle name="Header2 5 21 4 2" xfId="22506" xr:uid="{00000000-0005-0000-0000-0000EC570000}"/>
    <cellStyle name="Header2 5 21 4 3" xfId="22507" xr:uid="{00000000-0005-0000-0000-0000ED570000}"/>
    <cellStyle name="Header2 5 21 5" xfId="22508" xr:uid="{00000000-0005-0000-0000-0000EE570000}"/>
    <cellStyle name="Header2 5 21 5 2" xfId="22509" xr:uid="{00000000-0005-0000-0000-0000EF570000}"/>
    <cellStyle name="Header2 5 21 5 3" xfId="22510" xr:uid="{00000000-0005-0000-0000-0000F0570000}"/>
    <cellStyle name="Header2 5 21 6" xfId="22511" xr:uid="{00000000-0005-0000-0000-0000F1570000}"/>
    <cellStyle name="Header2 5 21 6 2" xfId="22512" xr:uid="{00000000-0005-0000-0000-0000F2570000}"/>
    <cellStyle name="Header2 5 21 6 3" xfId="22513" xr:uid="{00000000-0005-0000-0000-0000F3570000}"/>
    <cellStyle name="Header2 5 21 7" xfId="22514" xr:uid="{00000000-0005-0000-0000-0000F4570000}"/>
    <cellStyle name="Header2 5 21 8" xfId="22515" xr:uid="{00000000-0005-0000-0000-0000F5570000}"/>
    <cellStyle name="Header2 5 22" xfId="22516" xr:uid="{00000000-0005-0000-0000-0000F6570000}"/>
    <cellStyle name="Header2 5 22 2" xfId="22517" xr:uid="{00000000-0005-0000-0000-0000F7570000}"/>
    <cellStyle name="Header2 5 22 2 2" xfId="22518" xr:uid="{00000000-0005-0000-0000-0000F8570000}"/>
    <cellStyle name="Header2 5 22 2 3" xfId="22519" xr:uid="{00000000-0005-0000-0000-0000F9570000}"/>
    <cellStyle name="Header2 5 22 2 4" xfId="22520" xr:uid="{00000000-0005-0000-0000-0000FA570000}"/>
    <cellStyle name="Header2 5 22 2 5" xfId="22521" xr:uid="{00000000-0005-0000-0000-0000FB570000}"/>
    <cellStyle name="Header2 5 22 2 6" xfId="22522" xr:uid="{00000000-0005-0000-0000-0000FC570000}"/>
    <cellStyle name="Header2 5 22 3" xfId="22523" xr:uid="{00000000-0005-0000-0000-0000FD570000}"/>
    <cellStyle name="Header2 5 22 3 2" xfId="22524" xr:uid="{00000000-0005-0000-0000-0000FE570000}"/>
    <cellStyle name="Header2 5 22 3 3" xfId="22525" xr:uid="{00000000-0005-0000-0000-0000FF570000}"/>
    <cellStyle name="Header2 5 22 4" xfId="22526" xr:uid="{00000000-0005-0000-0000-000000580000}"/>
    <cellStyle name="Header2 5 22 4 2" xfId="22527" xr:uid="{00000000-0005-0000-0000-000001580000}"/>
    <cellStyle name="Header2 5 22 4 3" xfId="22528" xr:uid="{00000000-0005-0000-0000-000002580000}"/>
    <cellStyle name="Header2 5 22 5" xfId="22529" xr:uid="{00000000-0005-0000-0000-000003580000}"/>
    <cellStyle name="Header2 5 22 5 2" xfId="22530" xr:uid="{00000000-0005-0000-0000-000004580000}"/>
    <cellStyle name="Header2 5 22 5 3" xfId="22531" xr:uid="{00000000-0005-0000-0000-000005580000}"/>
    <cellStyle name="Header2 5 22 6" xfId="22532" xr:uid="{00000000-0005-0000-0000-000006580000}"/>
    <cellStyle name="Header2 5 22 6 2" xfId="22533" xr:uid="{00000000-0005-0000-0000-000007580000}"/>
    <cellStyle name="Header2 5 22 6 3" xfId="22534" xr:uid="{00000000-0005-0000-0000-000008580000}"/>
    <cellStyle name="Header2 5 22 7" xfId="22535" xr:uid="{00000000-0005-0000-0000-000009580000}"/>
    <cellStyle name="Header2 5 22 8" xfId="22536" xr:uid="{00000000-0005-0000-0000-00000A580000}"/>
    <cellStyle name="Header2 5 23" xfId="22537" xr:uid="{00000000-0005-0000-0000-00000B580000}"/>
    <cellStyle name="Header2 5 23 2" xfId="22538" xr:uid="{00000000-0005-0000-0000-00000C580000}"/>
    <cellStyle name="Header2 5 23 2 2" xfId="22539" xr:uid="{00000000-0005-0000-0000-00000D580000}"/>
    <cellStyle name="Header2 5 23 2 3" xfId="22540" xr:uid="{00000000-0005-0000-0000-00000E580000}"/>
    <cellStyle name="Header2 5 23 2 4" xfId="22541" xr:uid="{00000000-0005-0000-0000-00000F580000}"/>
    <cellStyle name="Header2 5 23 2 5" xfId="22542" xr:uid="{00000000-0005-0000-0000-000010580000}"/>
    <cellStyle name="Header2 5 23 2 6" xfId="22543" xr:uid="{00000000-0005-0000-0000-000011580000}"/>
    <cellStyle name="Header2 5 23 3" xfId="22544" xr:uid="{00000000-0005-0000-0000-000012580000}"/>
    <cellStyle name="Header2 5 23 3 2" xfId="22545" xr:uid="{00000000-0005-0000-0000-000013580000}"/>
    <cellStyle name="Header2 5 23 3 3" xfId="22546" xr:uid="{00000000-0005-0000-0000-000014580000}"/>
    <cellStyle name="Header2 5 23 4" xfId="22547" xr:uid="{00000000-0005-0000-0000-000015580000}"/>
    <cellStyle name="Header2 5 23 4 2" xfId="22548" xr:uid="{00000000-0005-0000-0000-000016580000}"/>
    <cellStyle name="Header2 5 23 4 3" xfId="22549" xr:uid="{00000000-0005-0000-0000-000017580000}"/>
    <cellStyle name="Header2 5 23 5" xfId="22550" xr:uid="{00000000-0005-0000-0000-000018580000}"/>
    <cellStyle name="Header2 5 23 5 2" xfId="22551" xr:uid="{00000000-0005-0000-0000-000019580000}"/>
    <cellStyle name="Header2 5 23 5 3" xfId="22552" xr:uid="{00000000-0005-0000-0000-00001A580000}"/>
    <cellStyle name="Header2 5 23 6" xfId="22553" xr:uid="{00000000-0005-0000-0000-00001B580000}"/>
    <cellStyle name="Header2 5 23 6 2" xfId="22554" xr:uid="{00000000-0005-0000-0000-00001C580000}"/>
    <cellStyle name="Header2 5 23 6 3" xfId="22555" xr:uid="{00000000-0005-0000-0000-00001D580000}"/>
    <cellStyle name="Header2 5 23 7" xfId="22556" xr:uid="{00000000-0005-0000-0000-00001E580000}"/>
    <cellStyle name="Header2 5 23 8" xfId="22557" xr:uid="{00000000-0005-0000-0000-00001F580000}"/>
    <cellStyle name="Header2 5 24" xfId="22558" xr:uid="{00000000-0005-0000-0000-000020580000}"/>
    <cellStyle name="Header2 5 24 2" xfId="22559" xr:uid="{00000000-0005-0000-0000-000021580000}"/>
    <cellStyle name="Header2 5 24 2 2" xfId="22560" xr:uid="{00000000-0005-0000-0000-000022580000}"/>
    <cellStyle name="Header2 5 24 2 3" xfId="22561" xr:uid="{00000000-0005-0000-0000-000023580000}"/>
    <cellStyle name="Header2 5 24 2 4" xfId="22562" xr:uid="{00000000-0005-0000-0000-000024580000}"/>
    <cellStyle name="Header2 5 24 2 5" xfId="22563" xr:uid="{00000000-0005-0000-0000-000025580000}"/>
    <cellStyle name="Header2 5 24 2 6" xfId="22564" xr:uid="{00000000-0005-0000-0000-000026580000}"/>
    <cellStyle name="Header2 5 24 3" xfId="22565" xr:uid="{00000000-0005-0000-0000-000027580000}"/>
    <cellStyle name="Header2 5 24 3 2" xfId="22566" xr:uid="{00000000-0005-0000-0000-000028580000}"/>
    <cellStyle name="Header2 5 24 3 3" xfId="22567" xr:uid="{00000000-0005-0000-0000-000029580000}"/>
    <cellStyle name="Header2 5 24 4" xfId="22568" xr:uid="{00000000-0005-0000-0000-00002A580000}"/>
    <cellStyle name="Header2 5 24 4 2" xfId="22569" xr:uid="{00000000-0005-0000-0000-00002B580000}"/>
    <cellStyle name="Header2 5 24 4 3" xfId="22570" xr:uid="{00000000-0005-0000-0000-00002C580000}"/>
    <cellStyle name="Header2 5 24 5" xfId="22571" xr:uid="{00000000-0005-0000-0000-00002D580000}"/>
    <cellStyle name="Header2 5 24 5 2" xfId="22572" xr:uid="{00000000-0005-0000-0000-00002E580000}"/>
    <cellStyle name="Header2 5 24 5 3" xfId="22573" xr:uid="{00000000-0005-0000-0000-00002F580000}"/>
    <cellStyle name="Header2 5 24 6" xfId="22574" xr:uid="{00000000-0005-0000-0000-000030580000}"/>
    <cellStyle name="Header2 5 24 6 2" xfId="22575" xr:uid="{00000000-0005-0000-0000-000031580000}"/>
    <cellStyle name="Header2 5 24 6 3" xfId="22576" xr:uid="{00000000-0005-0000-0000-000032580000}"/>
    <cellStyle name="Header2 5 24 7" xfId="22577" xr:uid="{00000000-0005-0000-0000-000033580000}"/>
    <cellStyle name="Header2 5 24 8" xfId="22578" xr:uid="{00000000-0005-0000-0000-000034580000}"/>
    <cellStyle name="Header2 5 25" xfId="22579" xr:uid="{00000000-0005-0000-0000-000035580000}"/>
    <cellStyle name="Header2 5 25 2" xfId="22580" xr:uid="{00000000-0005-0000-0000-000036580000}"/>
    <cellStyle name="Header2 5 25 2 2" xfId="22581" xr:uid="{00000000-0005-0000-0000-000037580000}"/>
    <cellStyle name="Header2 5 25 2 3" xfId="22582" xr:uid="{00000000-0005-0000-0000-000038580000}"/>
    <cellStyle name="Header2 5 25 2 4" xfId="22583" xr:uid="{00000000-0005-0000-0000-000039580000}"/>
    <cellStyle name="Header2 5 25 2 5" xfId="22584" xr:uid="{00000000-0005-0000-0000-00003A580000}"/>
    <cellStyle name="Header2 5 25 2 6" xfId="22585" xr:uid="{00000000-0005-0000-0000-00003B580000}"/>
    <cellStyle name="Header2 5 25 3" xfId="22586" xr:uid="{00000000-0005-0000-0000-00003C580000}"/>
    <cellStyle name="Header2 5 25 3 2" xfId="22587" xr:uid="{00000000-0005-0000-0000-00003D580000}"/>
    <cellStyle name="Header2 5 25 3 3" xfId="22588" xr:uid="{00000000-0005-0000-0000-00003E580000}"/>
    <cellStyle name="Header2 5 25 4" xfId="22589" xr:uid="{00000000-0005-0000-0000-00003F580000}"/>
    <cellStyle name="Header2 5 25 4 2" xfId="22590" xr:uid="{00000000-0005-0000-0000-000040580000}"/>
    <cellStyle name="Header2 5 25 4 3" xfId="22591" xr:uid="{00000000-0005-0000-0000-000041580000}"/>
    <cellStyle name="Header2 5 25 5" xfId="22592" xr:uid="{00000000-0005-0000-0000-000042580000}"/>
    <cellStyle name="Header2 5 25 5 2" xfId="22593" xr:uid="{00000000-0005-0000-0000-000043580000}"/>
    <cellStyle name="Header2 5 25 5 3" xfId="22594" xr:uid="{00000000-0005-0000-0000-000044580000}"/>
    <cellStyle name="Header2 5 25 6" xfId="22595" xr:uid="{00000000-0005-0000-0000-000045580000}"/>
    <cellStyle name="Header2 5 25 6 2" xfId="22596" xr:uid="{00000000-0005-0000-0000-000046580000}"/>
    <cellStyle name="Header2 5 25 6 3" xfId="22597" xr:uid="{00000000-0005-0000-0000-000047580000}"/>
    <cellStyle name="Header2 5 25 7" xfId="22598" xr:uid="{00000000-0005-0000-0000-000048580000}"/>
    <cellStyle name="Header2 5 25 8" xfId="22599" xr:uid="{00000000-0005-0000-0000-000049580000}"/>
    <cellStyle name="Header2 5 26" xfId="22600" xr:uid="{00000000-0005-0000-0000-00004A580000}"/>
    <cellStyle name="Header2 5 26 2" xfId="22601" xr:uid="{00000000-0005-0000-0000-00004B580000}"/>
    <cellStyle name="Header2 5 26 2 2" xfId="22602" xr:uid="{00000000-0005-0000-0000-00004C580000}"/>
    <cellStyle name="Header2 5 26 2 3" xfId="22603" xr:uid="{00000000-0005-0000-0000-00004D580000}"/>
    <cellStyle name="Header2 5 26 2 4" xfId="22604" xr:uid="{00000000-0005-0000-0000-00004E580000}"/>
    <cellStyle name="Header2 5 26 2 5" xfId="22605" xr:uid="{00000000-0005-0000-0000-00004F580000}"/>
    <cellStyle name="Header2 5 26 2 6" xfId="22606" xr:uid="{00000000-0005-0000-0000-000050580000}"/>
    <cellStyle name="Header2 5 26 3" xfId="22607" xr:uid="{00000000-0005-0000-0000-000051580000}"/>
    <cellStyle name="Header2 5 26 3 2" xfId="22608" xr:uid="{00000000-0005-0000-0000-000052580000}"/>
    <cellStyle name="Header2 5 26 3 3" xfId="22609" xr:uid="{00000000-0005-0000-0000-000053580000}"/>
    <cellStyle name="Header2 5 26 4" xfId="22610" xr:uid="{00000000-0005-0000-0000-000054580000}"/>
    <cellStyle name="Header2 5 26 4 2" xfId="22611" xr:uid="{00000000-0005-0000-0000-000055580000}"/>
    <cellStyle name="Header2 5 26 4 3" xfId="22612" xr:uid="{00000000-0005-0000-0000-000056580000}"/>
    <cellStyle name="Header2 5 26 5" xfId="22613" xr:uid="{00000000-0005-0000-0000-000057580000}"/>
    <cellStyle name="Header2 5 26 5 2" xfId="22614" xr:uid="{00000000-0005-0000-0000-000058580000}"/>
    <cellStyle name="Header2 5 26 5 3" xfId="22615" xr:uid="{00000000-0005-0000-0000-000059580000}"/>
    <cellStyle name="Header2 5 26 6" xfId="22616" xr:uid="{00000000-0005-0000-0000-00005A580000}"/>
    <cellStyle name="Header2 5 26 6 2" xfId="22617" xr:uid="{00000000-0005-0000-0000-00005B580000}"/>
    <cellStyle name="Header2 5 26 6 3" xfId="22618" xr:uid="{00000000-0005-0000-0000-00005C580000}"/>
    <cellStyle name="Header2 5 26 7" xfId="22619" xr:uid="{00000000-0005-0000-0000-00005D580000}"/>
    <cellStyle name="Header2 5 26 8" xfId="22620" xr:uid="{00000000-0005-0000-0000-00005E580000}"/>
    <cellStyle name="Header2 5 27" xfId="22621" xr:uid="{00000000-0005-0000-0000-00005F580000}"/>
    <cellStyle name="Header2 5 27 2" xfId="22622" xr:uid="{00000000-0005-0000-0000-000060580000}"/>
    <cellStyle name="Header2 5 27 2 2" xfId="22623" xr:uid="{00000000-0005-0000-0000-000061580000}"/>
    <cellStyle name="Header2 5 27 2 3" xfId="22624" xr:uid="{00000000-0005-0000-0000-000062580000}"/>
    <cellStyle name="Header2 5 27 2 4" xfId="22625" xr:uid="{00000000-0005-0000-0000-000063580000}"/>
    <cellStyle name="Header2 5 27 2 5" xfId="22626" xr:uid="{00000000-0005-0000-0000-000064580000}"/>
    <cellStyle name="Header2 5 27 2 6" xfId="22627" xr:uid="{00000000-0005-0000-0000-000065580000}"/>
    <cellStyle name="Header2 5 27 3" xfId="22628" xr:uid="{00000000-0005-0000-0000-000066580000}"/>
    <cellStyle name="Header2 5 27 3 2" xfId="22629" xr:uid="{00000000-0005-0000-0000-000067580000}"/>
    <cellStyle name="Header2 5 27 3 3" xfId="22630" xr:uid="{00000000-0005-0000-0000-000068580000}"/>
    <cellStyle name="Header2 5 27 4" xfId="22631" xr:uid="{00000000-0005-0000-0000-000069580000}"/>
    <cellStyle name="Header2 5 27 4 2" xfId="22632" xr:uid="{00000000-0005-0000-0000-00006A580000}"/>
    <cellStyle name="Header2 5 27 4 3" xfId="22633" xr:uid="{00000000-0005-0000-0000-00006B580000}"/>
    <cellStyle name="Header2 5 27 5" xfId="22634" xr:uid="{00000000-0005-0000-0000-00006C580000}"/>
    <cellStyle name="Header2 5 27 5 2" xfId="22635" xr:uid="{00000000-0005-0000-0000-00006D580000}"/>
    <cellStyle name="Header2 5 27 5 3" xfId="22636" xr:uid="{00000000-0005-0000-0000-00006E580000}"/>
    <cellStyle name="Header2 5 27 6" xfId="22637" xr:uid="{00000000-0005-0000-0000-00006F580000}"/>
    <cellStyle name="Header2 5 27 6 2" xfId="22638" xr:uid="{00000000-0005-0000-0000-000070580000}"/>
    <cellStyle name="Header2 5 27 6 3" xfId="22639" xr:uid="{00000000-0005-0000-0000-000071580000}"/>
    <cellStyle name="Header2 5 27 7" xfId="22640" xr:uid="{00000000-0005-0000-0000-000072580000}"/>
    <cellStyle name="Header2 5 27 8" xfId="22641" xr:uid="{00000000-0005-0000-0000-000073580000}"/>
    <cellStyle name="Header2 5 28" xfId="22642" xr:uid="{00000000-0005-0000-0000-000074580000}"/>
    <cellStyle name="Header2 5 28 2" xfId="22643" xr:uid="{00000000-0005-0000-0000-000075580000}"/>
    <cellStyle name="Header2 5 28 2 2" xfId="22644" xr:uid="{00000000-0005-0000-0000-000076580000}"/>
    <cellStyle name="Header2 5 28 2 3" xfId="22645" xr:uid="{00000000-0005-0000-0000-000077580000}"/>
    <cellStyle name="Header2 5 28 2 4" xfId="22646" xr:uid="{00000000-0005-0000-0000-000078580000}"/>
    <cellStyle name="Header2 5 28 2 5" xfId="22647" xr:uid="{00000000-0005-0000-0000-000079580000}"/>
    <cellStyle name="Header2 5 28 2 6" xfId="22648" xr:uid="{00000000-0005-0000-0000-00007A580000}"/>
    <cellStyle name="Header2 5 28 3" xfId="22649" xr:uid="{00000000-0005-0000-0000-00007B580000}"/>
    <cellStyle name="Header2 5 28 3 2" xfId="22650" xr:uid="{00000000-0005-0000-0000-00007C580000}"/>
    <cellStyle name="Header2 5 28 3 3" xfId="22651" xr:uid="{00000000-0005-0000-0000-00007D580000}"/>
    <cellStyle name="Header2 5 28 4" xfId="22652" xr:uid="{00000000-0005-0000-0000-00007E580000}"/>
    <cellStyle name="Header2 5 28 4 2" xfId="22653" xr:uid="{00000000-0005-0000-0000-00007F580000}"/>
    <cellStyle name="Header2 5 28 4 3" xfId="22654" xr:uid="{00000000-0005-0000-0000-000080580000}"/>
    <cellStyle name="Header2 5 28 5" xfId="22655" xr:uid="{00000000-0005-0000-0000-000081580000}"/>
    <cellStyle name="Header2 5 28 5 2" xfId="22656" xr:uid="{00000000-0005-0000-0000-000082580000}"/>
    <cellStyle name="Header2 5 28 5 3" xfId="22657" xr:uid="{00000000-0005-0000-0000-000083580000}"/>
    <cellStyle name="Header2 5 28 6" xfId="22658" xr:uid="{00000000-0005-0000-0000-000084580000}"/>
    <cellStyle name="Header2 5 28 6 2" xfId="22659" xr:uid="{00000000-0005-0000-0000-000085580000}"/>
    <cellStyle name="Header2 5 28 6 3" xfId="22660" xr:uid="{00000000-0005-0000-0000-000086580000}"/>
    <cellStyle name="Header2 5 28 7" xfId="22661" xr:uid="{00000000-0005-0000-0000-000087580000}"/>
    <cellStyle name="Header2 5 28 8" xfId="22662" xr:uid="{00000000-0005-0000-0000-000088580000}"/>
    <cellStyle name="Header2 5 29" xfId="22663" xr:uid="{00000000-0005-0000-0000-000089580000}"/>
    <cellStyle name="Header2 5 29 2" xfId="22664" xr:uid="{00000000-0005-0000-0000-00008A580000}"/>
    <cellStyle name="Header2 5 29 2 2" xfId="22665" xr:uid="{00000000-0005-0000-0000-00008B580000}"/>
    <cellStyle name="Header2 5 29 2 3" xfId="22666" xr:uid="{00000000-0005-0000-0000-00008C580000}"/>
    <cellStyle name="Header2 5 29 2 4" xfId="22667" xr:uid="{00000000-0005-0000-0000-00008D580000}"/>
    <cellStyle name="Header2 5 29 2 5" xfId="22668" xr:uid="{00000000-0005-0000-0000-00008E580000}"/>
    <cellStyle name="Header2 5 29 2 6" xfId="22669" xr:uid="{00000000-0005-0000-0000-00008F580000}"/>
    <cellStyle name="Header2 5 29 3" xfId="22670" xr:uid="{00000000-0005-0000-0000-000090580000}"/>
    <cellStyle name="Header2 5 29 3 2" xfId="22671" xr:uid="{00000000-0005-0000-0000-000091580000}"/>
    <cellStyle name="Header2 5 29 3 3" xfId="22672" xr:uid="{00000000-0005-0000-0000-000092580000}"/>
    <cellStyle name="Header2 5 29 4" xfId="22673" xr:uid="{00000000-0005-0000-0000-000093580000}"/>
    <cellStyle name="Header2 5 29 4 2" xfId="22674" xr:uid="{00000000-0005-0000-0000-000094580000}"/>
    <cellStyle name="Header2 5 29 4 3" xfId="22675" xr:uid="{00000000-0005-0000-0000-000095580000}"/>
    <cellStyle name="Header2 5 29 5" xfId="22676" xr:uid="{00000000-0005-0000-0000-000096580000}"/>
    <cellStyle name="Header2 5 29 5 2" xfId="22677" xr:uid="{00000000-0005-0000-0000-000097580000}"/>
    <cellStyle name="Header2 5 29 5 3" xfId="22678" xr:uid="{00000000-0005-0000-0000-000098580000}"/>
    <cellStyle name="Header2 5 29 6" xfId="22679" xr:uid="{00000000-0005-0000-0000-000099580000}"/>
    <cellStyle name="Header2 5 29 6 2" xfId="22680" xr:uid="{00000000-0005-0000-0000-00009A580000}"/>
    <cellStyle name="Header2 5 29 6 3" xfId="22681" xr:uid="{00000000-0005-0000-0000-00009B580000}"/>
    <cellStyle name="Header2 5 29 7" xfId="22682" xr:uid="{00000000-0005-0000-0000-00009C580000}"/>
    <cellStyle name="Header2 5 29 8" xfId="22683" xr:uid="{00000000-0005-0000-0000-00009D580000}"/>
    <cellStyle name="Header2 5 3" xfId="22684" xr:uid="{00000000-0005-0000-0000-00009E580000}"/>
    <cellStyle name="Header2 5 3 2" xfId="22685" xr:uid="{00000000-0005-0000-0000-00009F580000}"/>
    <cellStyle name="Header2 5 3 2 2" xfId="22686" xr:uid="{00000000-0005-0000-0000-0000A0580000}"/>
    <cellStyle name="Header2 5 3 2 3" xfId="22687" xr:uid="{00000000-0005-0000-0000-0000A1580000}"/>
    <cellStyle name="Header2 5 3 2 4" xfId="22688" xr:uid="{00000000-0005-0000-0000-0000A2580000}"/>
    <cellStyle name="Header2 5 3 2 5" xfId="22689" xr:uid="{00000000-0005-0000-0000-0000A3580000}"/>
    <cellStyle name="Header2 5 3 2 6" xfId="22690" xr:uid="{00000000-0005-0000-0000-0000A4580000}"/>
    <cellStyle name="Header2 5 3 3" xfId="22691" xr:uid="{00000000-0005-0000-0000-0000A5580000}"/>
    <cellStyle name="Header2 5 3 3 2" xfId="22692" xr:uid="{00000000-0005-0000-0000-0000A6580000}"/>
    <cellStyle name="Header2 5 3 3 3" xfId="22693" xr:uid="{00000000-0005-0000-0000-0000A7580000}"/>
    <cellStyle name="Header2 5 3 4" xfId="22694" xr:uid="{00000000-0005-0000-0000-0000A8580000}"/>
    <cellStyle name="Header2 5 3 4 2" xfId="22695" xr:uid="{00000000-0005-0000-0000-0000A9580000}"/>
    <cellStyle name="Header2 5 3 4 3" xfId="22696" xr:uid="{00000000-0005-0000-0000-0000AA580000}"/>
    <cellStyle name="Header2 5 3 5" xfId="22697" xr:uid="{00000000-0005-0000-0000-0000AB580000}"/>
    <cellStyle name="Header2 5 3 5 2" xfId="22698" xr:uid="{00000000-0005-0000-0000-0000AC580000}"/>
    <cellStyle name="Header2 5 3 5 3" xfId="22699" xr:uid="{00000000-0005-0000-0000-0000AD580000}"/>
    <cellStyle name="Header2 5 3 6" xfId="22700" xr:uid="{00000000-0005-0000-0000-0000AE580000}"/>
    <cellStyle name="Header2 5 3 6 2" xfId="22701" xr:uid="{00000000-0005-0000-0000-0000AF580000}"/>
    <cellStyle name="Header2 5 3 6 3" xfId="22702" xr:uid="{00000000-0005-0000-0000-0000B0580000}"/>
    <cellStyle name="Header2 5 3 7" xfId="22703" xr:uid="{00000000-0005-0000-0000-0000B1580000}"/>
    <cellStyle name="Header2 5 3 8" xfId="22704" xr:uid="{00000000-0005-0000-0000-0000B2580000}"/>
    <cellStyle name="Header2 5 30" xfId="22705" xr:uid="{00000000-0005-0000-0000-0000B3580000}"/>
    <cellStyle name="Header2 5 30 2" xfId="22706" xr:uid="{00000000-0005-0000-0000-0000B4580000}"/>
    <cellStyle name="Header2 5 30 2 2" xfId="22707" xr:uid="{00000000-0005-0000-0000-0000B5580000}"/>
    <cellStyle name="Header2 5 30 2 3" xfId="22708" xr:uid="{00000000-0005-0000-0000-0000B6580000}"/>
    <cellStyle name="Header2 5 30 2 4" xfId="22709" xr:uid="{00000000-0005-0000-0000-0000B7580000}"/>
    <cellStyle name="Header2 5 30 2 5" xfId="22710" xr:uid="{00000000-0005-0000-0000-0000B8580000}"/>
    <cellStyle name="Header2 5 30 2 6" xfId="22711" xr:uid="{00000000-0005-0000-0000-0000B9580000}"/>
    <cellStyle name="Header2 5 30 3" xfId="22712" xr:uid="{00000000-0005-0000-0000-0000BA580000}"/>
    <cellStyle name="Header2 5 30 3 2" xfId="22713" xr:uid="{00000000-0005-0000-0000-0000BB580000}"/>
    <cellStyle name="Header2 5 30 3 3" xfId="22714" xr:uid="{00000000-0005-0000-0000-0000BC580000}"/>
    <cellStyle name="Header2 5 30 4" xfId="22715" xr:uid="{00000000-0005-0000-0000-0000BD580000}"/>
    <cellStyle name="Header2 5 30 4 2" xfId="22716" xr:uid="{00000000-0005-0000-0000-0000BE580000}"/>
    <cellStyle name="Header2 5 30 4 3" xfId="22717" xr:uid="{00000000-0005-0000-0000-0000BF580000}"/>
    <cellStyle name="Header2 5 30 5" xfId="22718" xr:uid="{00000000-0005-0000-0000-0000C0580000}"/>
    <cellStyle name="Header2 5 30 5 2" xfId="22719" xr:uid="{00000000-0005-0000-0000-0000C1580000}"/>
    <cellStyle name="Header2 5 30 5 3" xfId="22720" xr:uid="{00000000-0005-0000-0000-0000C2580000}"/>
    <cellStyle name="Header2 5 30 6" xfId="22721" xr:uid="{00000000-0005-0000-0000-0000C3580000}"/>
    <cellStyle name="Header2 5 30 6 2" xfId="22722" xr:uid="{00000000-0005-0000-0000-0000C4580000}"/>
    <cellStyle name="Header2 5 30 6 3" xfId="22723" xr:uid="{00000000-0005-0000-0000-0000C5580000}"/>
    <cellStyle name="Header2 5 30 7" xfId="22724" xr:uid="{00000000-0005-0000-0000-0000C6580000}"/>
    <cellStyle name="Header2 5 30 8" xfId="22725" xr:uid="{00000000-0005-0000-0000-0000C7580000}"/>
    <cellStyle name="Header2 5 31" xfId="22726" xr:uid="{00000000-0005-0000-0000-0000C8580000}"/>
    <cellStyle name="Header2 5 31 2" xfId="22727" xr:uid="{00000000-0005-0000-0000-0000C9580000}"/>
    <cellStyle name="Header2 5 31 2 2" xfId="22728" xr:uid="{00000000-0005-0000-0000-0000CA580000}"/>
    <cellStyle name="Header2 5 31 2 3" xfId="22729" xr:uid="{00000000-0005-0000-0000-0000CB580000}"/>
    <cellStyle name="Header2 5 31 2 4" xfId="22730" xr:uid="{00000000-0005-0000-0000-0000CC580000}"/>
    <cellStyle name="Header2 5 31 2 5" xfId="22731" xr:uid="{00000000-0005-0000-0000-0000CD580000}"/>
    <cellStyle name="Header2 5 31 2 6" xfId="22732" xr:uid="{00000000-0005-0000-0000-0000CE580000}"/>
    <cellStyle name="Header2 5 31 3" xfId="22733" xr:uid="{00000000-0005-0000-0000-0000CF580000}"/>
    <cellStyle name="Header2 5 31 3 2" xfId="22734" xr:uid="{00000000-0005-0000-0000-0000D0580000}"/>
    <cellStyle name="Header2 5 31 3 3" xfId="22735" xr:uid="{00000000-0005-0000-0000-0000D1580000}"/>
    <cellStyle name="Header2 5 31 4" xfId="22736" xr:uid="{00000000-0005-0000-0000-0000D2580000}"/>
    <cellStyle name="Header2 5 31 4 2" xfId="22737" xr:uid="{00000000-0005-0000-0000-0000D3580000}"/>
    <cellStyle name="Header2 5 31 4 3" xfId="22738" xr:uid="{00000000-0005-0000-0000-0000D4580000}"/>
    <cellStyle name="Header2 5 31 5" xfId="22739" xr:uid="{00000000-0005-0000-0000-0000D5580000}"/>
    <cellStyle name="Header2 5 31 5 2" xfId="22740" xr:uid="{00000000-0005-0000-0000-0000D6580000}"/>
    <cellStyle name="Header2 5 31 5 3" xfId="22741" xr:uid="{00000000-0005-0000-0000-0000D7580000}"/>
    <cellStyle name="Header2 5 31 6" xfId="22742" xr:uid="{00000000-0005-0000-0000-0000D8580000}"/>
    <cellStyle name="Header2 5 31 6 2" xfId="22743" xr:uid="{00000000-0005-0000-0000-0000D9580000}"/>
    <cellStyle name="Header2 5 31 6 3" xfId="22744" xr:uid="{00000000-0005-0000-0000-0000DA580000}"/>
    <cellStyle name="Header2 5 31 7" xfId="22745" xr:uid="{00000000-0005-0000-0000-0000DB580000}"/>
    <cellStyle name="Header2 5 31 8" xfId="22746" xr:uid="{00000000-0005-0000-0000-0000DC580000}"/>
    <cellStyle name="Header2 5 32" xfId="22747" xr:uid="{00000000-0005-0000-0000-0000DD580000}"/>
    <cellStyle name="Header2 5 32 2" xfId="22748" xr:uid="{00000000-0005-0000-0000-0000DE580000}"/>
    <cellStyle name="Header2 5 32 2 2" xfId="22749" xr:uid="{00000000-0005-0000-0000-0000DF580000}"/>
    <cellStyle name="Header2 5 32 2 3" xfId="22750" xr:uid="{00000000-0005-0000-0000-0000E0580000}"/>
    <cellStyle name="Header2 5 32 2 4" xfId="22751" xr:uid="{00000000-0005-0000-0000-0000E1580000}"/>
    <cellStyle name="Header2 5 32 2 5" xfId="22752" xr:uid="{00000000-0005-0000-0000-0000E2580000}"/>
    <cellStyle name="Header2 5 32 2 6" xfId="22753" xr:uid="{00000000-0005-0000-0000-0000E3580000}"/>
    <cellStyle name="Header2 5 32 3" xfId="22754" xr:uid="{00000000-0005-0000-0000-0000E4580000}"/>
    <cellStyle name="Header2 5 32 3 2" xfId="22755" xr:uid="{00000000-0005-0000-0000-0000E5580000}"/>
    <cellStyle name="Header2 5 32 3 3" xfId="22756" xr:uid="{00000000-0005-0000-0000-0000E6580000}"/>
    <cellStyle name="Header2 5 32 4" xfId="22757" xr:uid="{00000000-0005-0000-0000-0000E7580000}"/>
    <cellStyle name="Header2 5 32 4 2" xfId="22758" xr:uid="{00000000-0005-0000-0000-0000E8580000}"/>
    <cellStyle name="Header2 5 32 4 3" xfId="22759" xr:uid="{00000000-0005-0000-0000-0000E9580000}"/>
    <cellStyle name="Header2 5 32 5" xfId="22760" xr:uid="{00000000-0005-0000-0000-0000EA580000}"/>
    <cellStyle name="Header2 5 32 5 2" xfId="22761" xr:uid="{00000000-0005-0000-0000-0000EB580000}"/>
    <cellStyle name="Header2 5 32 5 3" xfId="22762" xr:uid="{00000000-0005-0000-0000-0000EC580000}"/>
    <cellStyle name="Header2 5 32 6" xfId="22763" xr:uid="{00000000-0005-0000-0000-0000ED580000}"/>
    <cellStyle name="Header2 5 32 6 2" xfId="22764" xr:uid="{00000000-0005-0000-0000-0000EE580000}"/>
    <cellStyle name="Header2 5 32 6 3" xfId="22765" xr:uid="{00000000-0005-0000-0000-0000EF580000}"/>
    <cellStyle name="Header2 5 32 7" xfId="22766" xr:uid="{00000000-0005-0000-0000-0000F0580000}"/>
    <cellStyle name="Header2 5 32 8" xfId="22767" xr:uid="{00000000-0005-0000-0000-0000F1580000}"/>
    <cellStyle name="Header2 5 33" xfId="22768" xr:uid="{00000000-0005-0000-0000-0000F2580000}"/>
    <cellStyle name="Header2 5 33 2" xfId="22769" xr:uid="{00000000-0005-0000-0000-0000F3580000}"/>
    <cellStyle name="Header2 5 33 2 2" xfId="22770" xr:uid="{00000000-0005-0000-0000-0000F4580000}"/>
    <cellStyle name="Header2 5 33 2 3" xfId="22771" xr:uid="{00000000-0005-0000-0000-0000F5580000}"/>
    <cellStyle name="Header2 5 33 2 4" xfId="22772" xr:uid="{00000000-0005-0000-0000-0000F6580000}"/>
    <cellStyle name="Header2 5 33 2 5" xfId="22773" xr:uid="{00000000-0005-0000-0000-0000F7580000}"/>
    <cellStyle name="Header2 5 33 2 6" xfId="22774" xr:uid="{00000000-0005-0000-0000-0000F8580000}"/>
    <cellStyle name="Header2 5 33 3" xfId="22775" xr:uid="{00000000-0005-0000-0000-0000F9580000}"/>
    <cellStyle name="Header2 5 33 3 2" xfId="22776" xr:uid="{00000000-0005-0000-0000-0000FA580000}"/>
    <cellStyle name="Header2 5 33 3 3" xfId="22777" xr:uid="{00000000-0005-0000-0000-0000FB580000}"/>
    <cellStyle name="Header2 5 33 4" xfId="22778" xr:uid="{00000000-0005-0000-0000-0000FC580000}"/>
    <cellStyle name="Header2 5 33 4 2" xfId="22779" xr:uid="{00000000-0005-0000-0000-0000FD580000}"/>
    <cellStyle name="Header2 5 33 4 3" xfId="22780" xr:uid="{00000000-0005-0000-0000-0000FE580000}"/>
    <cellStyle name="Header2 5 33 5" xfId="22781" xr:uid="{00000000-0005-0000-0000-0000FF580000}"/>
    <cellStyle name="Header2 5 33 5 2" xfId="22782" xr:uid="{00000000-0005-0000-0000-000000590000}"/>
    <cellStyle name="Header2 5 33 5 3" xfId="22783" xr:uid="{00000000-0005-0000-0000-000001590000}"/>
    <cellStyle name="Header2 5 33 6" xfId="22784" xr:uid="{00000000-0005-0000-0000-000002590000}"/>
    <cellStyle name="Header2 5 33 6 2" xfId="22785" xr:uid="{00000000-0005-0000-0000-000003590000}"/>
    <cellStyle name="Header2 5 33 6 3" xfId="22786" xr:uid="{00000000-0005-0000-0000-000004590000}"/>
    <cellStyle name="Header2 5 33 7" xfId="22787" xr:uid="{00000000-0005-0000-0000-000005590000}"/>
    <cellStyle name="Header2 5 33 8" xfId="22788" xr:uid="{00000000-0005-0000-0000-000006590000}"/>
    <cellStyle name="Header2 5 34" xfId="22789" xr:uid="{00000000-0005-0000-0000-000007590000}"/>
    <cellStyle name="Header2 5 34 2" xfId="22790" xr:uid="{00000000-0005-0000-0000-000008590000}"/>
    <cellStyle name="Header2 5 34 2 2" xfId="22791" xr:uid="{00000000-0005-0000-0000-000009590000}"/>
    <cellStyle name="Header2 5 34 2 3" xfId="22792" xr:uid="{00000000-0005-0000-0000-00000A590000}"/>
    <cellStyle name="Header2 5 34 2 4" xfId="22793" xr:uid="{00000000-0005-0000-0000-00000B590000}"/>
    <cellStyle name="Header2 5 34 2 5" xfId="22794" xr:uid="{00000000-0005-0000-0000-00000C590000}"/>
    <cellStyle name="Header2 5 34 2 6" xfId="22795" xr:uid="{00000000-0005-0000-0000-00000D590000}"/>
    <cellStyle name="Header2 5 34 3" xfId="22796" xr:uid="{00000000-0005-0000-0000-00000E590000}"/>
    <cellStyle name="Header2 5 34 3 2" xfId="22797" xr:uid="{00000000-0005-0000-0000-00000F590000}"/>
    <cellStyle name="Header2 5 34 3 3" xfId="22798" xr:uid="{00000000-0005-0000-0000-000010590000}"/>
    <cellStyle name="Header2 5 34 4" xfId="22799" xr:uid="{00000000-0005-0000-0000-000011590000}"/>
    <cellStyle name="Header2 5 34 4 2" xfId="22800" xr:uid="{00000000-0005-0000-0000-000012590000}"/>
    <cellStyle name="Header2 5 34 4 3" xfId="22801" xr:uid="{00000000-0005-0000-0000-000013590000}"/>
    <cellStyle name="Header2 5 34 5" xfId="22802" xr:uid="{00000000-0005-0000-0000-000014590000}"/>
    <cellStyle name="Header2 5 34 5 2" xfId="22803" xr:uid="{00000000-0005-0000-0000-000015590000}"/>
    <cellStyle name="Header2 5 34 5 3" xfId="22804" xr:uid="{00000000-0005-0000-0000-000016590000}"/>
    <cellStyle name="Header2 5 34 6" xfId="22805" xr:uid="{00000000-0005-0000-0000-000017590000}"/>
    <cellStyle name="Header2 5 34 6 2" xfId="22806" xr:uid="{00000000-0005-0000-0000-000018590000}"/>
    <cellStyle name="Header2 5 34 6 3" xfId="22807" xr:uid="{00000000-0005-0000-0000-000019590000}"/>
    <cellStyle name="Header2 5 34 7" xfId="22808" xr:uid="{00000000-0005-0000-0000-00001A590000}"/>
    <cellStyle name="Header2 5 34 8" xfId="22809" xr:uid="{00000000-0005-0000-0000-00001B590000}"/>
    <cellStyle name="Header2 5 35" xfId="22810" xr:uid="{00000000-0005-0000-0000-00001C590000}"/>
    <cellStyle name="Header2 5 35 2" xfId="22811" xr:uid="{00000000-0005-0000-0000-00001D590000}"/>
    <cellStyle name="Header2 5 35 3" xfId="22812" xr:uid="{00000000-0005-0000-0000-00001E590000}"/>
    <cellStyle name="Header2 5 35 4" xfId="22813" xr:uid="{00000000-0005-0000-0000-00001F590000}"/>
    <cellStyle name="Header2 5 35 5" xfId="22814" xr:uid="{00000000-0005-0000-0000-000020590000}"/>
    <cellStyle name="Header2 5 35 6" xfId="22815" xr:uid="{00000000-0005-0000-0000-000021590000}"/>
    <cellStyle name="Header2 5 36" xfId="22816" xr:uid="{00000000-0005-0000-0000-000022590000}"/>
    <cellStyle name="Header2 5 36 2" xfId="22817" xr:uid="{00000000-0005-0000-0000-000023590000}"/>
    <cellStyle name="Header2 5 36 3" xfId="22818" xr:uid="{00000000-0005-0000-0000-000024590000}"/>
    <cellStyle name="Header2 5 37" xfId="22819" xr:uid="{00000000-0005-0000-0000-000025590000}"/>
    <cellStyle name="Header2 5 37 2" xfId="22820" xr:uid="{00000000-0005-0000-0000-000026590000}"/>
    <cellStyle name="Header2 5 37 3" xfId="22821" xr:uid="{00000000-0005-0000-0000-000027590000}"/>
    <cellStyle name="Header2 5 38" xfId="22822" xr:uid="{00000000-0005-0000-0000-000028590000}"/>
    <cellStyle name="Header2 5 38 2" xfId="22823" xr:uid="{00000000-0005-0000-0000-000029590000}"/>
    <cellStyle name="Header2 5 38 3" xfId="22824" xr:uid="{00000000-0005-0000-0000-00002A590000}"/>
    <cellStyle name="Header2 5 39" xfId="22825" xr:uid="{00000000-0005-0000-0000-00002B590000}"/>
    <cellStyle name="Header2 5 39 2" xfId="22826" xr:uid="{00000000-0005-0000-0000-00002C590000}"/>
    <cellStyle name="Header2 5 39 3" xfId="22827" xr:uid="{00000000-0005-0000-0000-00002D590000}"/>
    <cellStyle name="Header2 5 4" xfId="22828" xr:uid="{00000000-0005-0000-0000-00002E590000}"/>
    <cellStyle name="Header2 5 4 2" xfId="22829" xr:uid="{00000000-0005-0000-0000-00002F590000}"/>
    <cellStyle name="Header2 5 4 2 2" xfId="22830" xr:uid="{00000000-0005-0000-0000-000030590000}"/>
    <cellStyle name="Header2 5 4 2 3" xfId="22831" xr:uid="{00000000-0005-0000-0000-000031590000}"/>
    <cellStyle name="Header2 5 4 2 4" xfId="22832" xr:uid="{00000000-0005-0000-0000-000032590000}"/>
    <cellStyle name="Header2 5 4 2 5" xfId="22833" xr:uid="{00000000-0005-0000-0000-000033590000}"/>
    <cellStyle name="Header2 5 4 2 6" xfId="22834" xr:uid="{00000000-0005-0000-0000-000034590000}"/>
    <cellStyle name="Header2 5 4 3" xfId="22835" xr:uid="{00000000-0005-0000-0000-000035590000}"/>
    <cellStyle name="Header2 5 4 3 2" xfId="22836" xr:uid="{00000000-0005-0000-0000-000036590000}"/>
    <cellStyle name="Header2 5 4 3 3" xfId="22837" xr:uid="{00000000-0005-0000-0000-000037590000}"/>
    <cellStyle name="Header2 5 4 4" xfId="22838" xr:uid="{00000000-0005-0000-0000-000038590000}"/>
    <cellStyle name="Header2 5 4 4 2" xfId="22839" xr:uid="{00000000-0005-0000-0000-000039590000}"/>
    <cellStyle name="Header2 5 4 4 3" xfId="22840" xr:uid="{00000000-0005-0000-0000-00003A590000}"/>
    <cellStyle name="Header2 5 4 5" xfId="22841" xr:uid="{00000000-0005-0000-0000-00003B590000}"/>
    <cellStyle name="Header2 5 4 5 2" xfId="22842" xr:uid="{00000000-0005-0000-0000-00003C590000}"/>
    <cellStyle name="Header2 5 4 5 3" xfId="22843" xr:uid="{00000000-0005-0000-0000-00003D590000}"/>
    <cellStyle name="Header2 5 4 6" xfId="22844" xr:uid="{00000000-0005-0000-0000-00003E590000}"/>
    <cellStyle name="Header2 5 4 6 2" xfId="22845" xr:uid="{00000000-0005-0000-0000-00003F590000}"/>
    <cellStyle name="Header2 5 4 6 3" xfId="22846" xr:uid="{00000000-0005-0000-0000-000040590000}"/>
    <cellStyle name="Header2 5 4 7" xfId="22847" xr:uid="{00000000-0005-0000-0000-000041590000}"/>
    <cellStyle name="Header2 5 4 8" xfId="22848" xr:uid="{00000000-0005-0000-0000-000042590000}"/>
    <cellStyle name="Header2 5 40" xfId="22849" xr:uid="{00000000-0005-0000-0000-000043590000}"/>
    <cellStyle name="Header2 5 41" xfId="22850" xr:uid="{00000000-0005-0000-0000-000044590000}"/>
    <cellStyle name="Header2 5 5" xfId="22851" xr:uid="{00000000-0005-0000-0000-000045590000}"/>
    <cellStyle name="Header2 5 5 2" xfId="22852" xr:uid="{00000000-0005-0000-0000-000046590000}"/>
    <cellStyle name="Header2 5 5 2 2" xfId="22853" xr:uid="{00000000-0005-0000-0000-000047590000}"/>
    <cellStyle name="Header2 5 5 2 3" xfId="22854" xr:uid="{00000000-0005-0000-0000-000048590000}"/>
    <cellStyle name="Header2 5 5 2 4" xfId="22855" xr:uid="{00000000-0005-0000-0000-000049590000}"/>
    <cellStyle name="Header2 5 5 2 5" xfId="22856" xr:uid="{00000000-0005-0000-0000-00004A590000}"/>
    <cellStyle name="Header2 5 5 2 6" xfId="22857" xr:uid="{00000000-0005-0000-0000-00004B590000}"/>
    <cellStyle name="Header2 5 5 3" xfId="22858" xr:uid="{00000000-0005-0000-0000-00004C590000}"/>
    <cellStyle name="Header2 5 5 3 2" xfId="22859" xr:uid="{00000000-0005-0000-0000-00004D590000}"/>
    <cellStyle name="Header2 5 5 3 3" xfId="22860" xr:uid="{00000000-0005-0000-0000-00004E590000}"/>
    <cellStyle name="Header2 5 5 4" xfId="22861" xr:uid="{00000000-0005-0000-0000-00004F590000}"/>
    <cellStyle name="Header2 5 5 4 2" xfId="22862" xr:uid="{00000000-0005-0000-0000-000050590000}"/>
    <cellStyle name="Header2 5 5 4 3" xfId="22863" xr:uid="{00000000-0005-0000-0000-000051590000}"/>
    <cellStyle name="Header2 5 5 5" xfId="22864" xr:uid="{00000000-0005-0000-0000-000052590000}"/>
    <cellStyle name="Header2 5 5 5 2" xfId="22865" xr:uid="{00000000-0005-0000-0000-000053590000}"/>
    <cellStyle name="Header2 5 5 5 3" xfId="22866" xr:uid="{00000000-0005-0000-0000-000054590000}"/>
    <cellStyle name="Header2 5 5 6" xfId="22867" xr:uid="{00000000-0005-0000-0000-000055590000}"/>
    <cellStyle name="Header2 5 5 6 2" xfId="22868" xr:uid="{00000000-0005-0000-0000-000056590000}"/>
    <cellStyle name="Header2 5 5 6 3" xfId="22869" xr:uid="{00000000-0005-0000-0000-000057590000}"/>
    <cellStyle name="Header2 5 5 7" xfId="22870" xr:uid="{00000000-0005-0000-0000-000058590000}"/>
    <cellStyle name="Header2 5 5 8" xfId="22871" xr:uid="{00000000-0005-0000-0000-000059590000}"/>
    <cellStyle name="Header2 5 6" xfId="22872" xr:uid="{00000000-0005-0000-0000-00005A590000}"/>
    <cellStyle name="Header2 5 6 2" xfId="22873" xr:uid="{00000000-0005-0000-0000-00005B590000}"/>
    <cellStyle name="Header2 5 6 2 2" xfId="22874" xr:uid="{00000000-0005-0000-0000-00005C590000}"/>
    <cellStyle name="Header2 5 6 2 3" xfId="22875" xr:uid="{00000000-0005-0000-0000-00005D590000}"/>
    <cellStyle name="Header2 5 6 2 4" xfId="22876" xr:uid="{00000000-0005-0000-0000-00005E590000}"/>
    <cellStyle name="Header2 5 6 2 5" xfId="22877" xr:uid="{00000000-0005-0000-0000-00005F590000}"/>
    <cellStyle name="Header2 5 6 2 6" xfId="22878" xr:uid="{00000000-0005-0000-0000-000060590000}"/>
    <cellStyle name="Header2 5 6 3" xfId="22879" xr:uid="{00000000-0005-0000-0000-000061590000}"/>
    <cellStyle name="Header2 5 6 3 2" xfId="22880" xr:uid="{00000000-0005-0000-0000-000062590000}"/>
    <cellStyle name="Header2 5 6 3 3" xfId="22881" xr:uid="{00000000-0005-0000-0000-000063590000}"/>
    <cellStyle name="Header2 5 6 4" xfId="22882" xr:uid="{00000000-0005-0000-0000-000064590000}"/>
    <cellStyle name="Header2 5 6 4 2" xfId="22883" xr:uid="{00000000-0005-0000-0000-000065590000}"/>
    <cellStyle name="Header2 5 6 4 3" xfId="22884" xr:uid="{00000000-0005-0000-0000-000066590000}"/>
    <cellStyle name="Header2 5 6 5" xfId="22885" xr:uid="{00000000-0005-0000-0000-000067590000}"/>
    <cellStyle name="Header2 5 6 5 2" xfId="22886" xr:uid="{00000000-0005-0000-0000-000068590000}"/>
    <cellStyle name="Header2 5 6 5 3" xfId="22887" xr:uid="{00000000-0005-0000-0000-000069590000}"/>
    <cellStyle name="Header2 5 6 6" xfId="22888" xr:uid="{00000000-0005-0000-0000-00006A590000}"/>
    <cellStyle name="Header2 5 6 6 2" xfId="22889" xr:uid="{00000000-0005-0000-0000-00006B590000}"/>
    <cellStyle name="Header2 5 6 6 3" xfId="22890" xr:uid="{00000000-0005-0000-0000-00006C590000}"/>
    <cellStyle name="Header2 5 6 7" xfId="22891" xr:uid="{00000000-0005-0000-0000-00006D590000}"/>
    <cellStyle name="Header2 5 6 8" xfId="22892" xr:uid="{00000000-0005-0000-0000-00006E590000}"/>
    <cellStyle name="Header2 5 7" xfId="22893" xr:uid="{00000000-0005-0000-0000-00006F590000}"/>
    <cellStyle name="Header2 5 7 2" xfId="22894" xr:uid="{00000000-0005-0000-0000-000070590000}"/>
    <cellStyle name="Header2 5 7 2 2" xfId="22895" xr:uid="{00000000-0005-0000-0000-000071590000}"/>
    <cellStyle name="Header2 5 7 2 3" xfId="22896" xr:uid="{00000000-0005-0000-0000-000072590000}"/>
    <cellStyle name="Header2 5 7 2 4" xfId="22897" xr:uid="{00000000-0005-0000-0000-000073590000}"/>
    <cellStyle name="Header2 5 7 2 5" xfId="22898" xr:uid="{00000000-0005-0000-0000-000074590000}"/>
    <cellStyle name="Header2 5 7 2 6" xfId="22899" xr:uid="{00000000-0005-0000-0000-000075590000}"/>
    <cellStyle name="Header2 5 7 3" xfId="22900" xr:uid="{00000000-0005-0000-0000-000076590000}"/>
    <cellStyle name="Header2 5 7 3 2" xfId="22901" xr:uid="{00000000-0005-0000-0000-000077590000}"/>
    <cellStyle name="Header2 5 7 3 3" xfId="22902" xr:uid="{00000000-0005-0000-0000-000078590000}"/>
    <cellStyle name="Header2 5 7 4" xfId="22903" xr:uid="{00000000-0005-0000-0000-000079590000}"/>
    <cellStyle name="Header2 5 7 4 2" xfId="22904" xr:uid="{00000000-0005-0000-0000-00007A590000}"/>
    <cellStyle name="Header2 5 7 4 3" xfId="22905" xr:uid="{00000000-0005-0000-0000-00007B590000}"/>
    <cellStyle name="Header2 5 7 5" xfId="22906" xr:uid="{00000000-0005-0000-0000-00007C590000}"/>
    <cellStyle name="Header2 5 7 5 2" xfId="22907" xr:uid="{00000000-0005-0000-0000-00007D590000}"/>
    <cellStyle name="Header2 5 7 5 3" xfId="22908" xr:uid="{00000000-0005-0000-0000-00007E590000}"/>
    <cellStyle name="Header2 5 7 6" xfId="22909" xr:uid="{00000000-0005-0000-0000-00007F590000}"/>
    <cellStyle name="Header2 5 7 6 2" xfId="22910" xr:uid="{00000000-0005-0000-0000-000080590000}"/>
    <cellStyle name="Header2 5 7 6 3" xfId="22911" xr:uid="{00000000-0005-0000-0000-000081590000}"/>
    <cellStyle name="Header2 5 7 7" xfId="22912" xr:uid="{00000000-0005-0000-0000-000082590000}"/>
    <cellStyle name="Header2 5 7 8" xfId="22913" xr:uid="{00000000-0005-0000-0000-000083590000}"/>
    <cellStyle name="Header2 5 8" xfId="22914" xr:uid="{00000000-0005-0000-0000-000084590000}"/>
    <cellStyle name="Header2 5 8 2" xfId="22915" xr:uid="{00000000-0005-0000-0000-000085590000}"/>
    <cellStyle name="Header2 5 8 2 2" xfId="22916" xr:uid="{00000000-0005-0000-0000-000086590000}"/>
    <cellStyle name="Header2 5 8 2 3" xfId="22917" xr:uid="{00000000-0005-0000-0000-000087590000}"/>
    <cellStyle name="Header2 5 8 2 4" xfId="22918" xr:uid="{00000000-0005-0000-0000-000088590000}"/>
    <cellStyle name="Header2 5 8 2 5" xfId="22919" xr:uid="{00000000-0005-0000-0000-000089590000}"/>
    <cellStyle name="Header2 5 8 2 6" xfId="22920" xr:uid="{00000000-0005-0000-0000-00008A590000}"/>
    <cellStyle name="Header2 5 8 3" xfId="22921" xr:uid="{00000000-0005-0000-0000-00008B590000}"/>
    <cellStyle name="Header2 5 8 3 2" xfId="22922" xr:uid="{00000000-0005-0000-0000-00008C590000}"/>
    <cellStyle name="Header2 5 8 3 3" xfId="22923" xr:uid="{00000000-0005-0000-0000-00008D590000}"/>
    <cellStyle name="Header2 5 8 4" xfId="22924" xr:uid="{00000000-0005-0000-0000-00008E590000}"/>
    <cellStyle name="Header2 5 8 4 2" xfId="22925" xr:uid="{00000000-0005-0000-0000-00008F590000}"/>
    <cellStyle name="Header2 5 8 4 3" xfId="22926" xr:uid="{00000000-0005-0000-0000-000090590000}"/>
    <cellStyle name="Header2 5 8 5" xfId="22927" xr:uid="{00000000-0005-0000-0000-000091590000}"/>
    <cellStyle name="Header2 5 8 5 2" xfId="22928" xr:uid="{00000000-0005-0000-0000-000092590000}"/>
    <cellStyle name="Header2 5 8 5 3" xfId="22929" xr:uid="{00000000-0005-0000-0000-000093590000}"/>
    <cellStyle name="Header2 5 8 6" xfId="22930" xr:uid="{00000000-0005-0000-0000-000094590000}"/>
    <cellStyle name="Header2 5 8 6 2" xfId="22931" xr:uid="{00000000-0005-0000-0000-000095590000}"/>
    <cellStyle name="Header2 5 8 6 3" xfId="22932" xr:uid="{00000000-0005-0000-0000-000096590000}"/>
    <cellStyle name="Header2 5 8 7" xfId="22933" xr:uid="{00000000-0005-0000-0000-000097590000}"/>
    <cellStyle name="Header2 5 8 8" xfId="22934" xr:uid="{00000000-0005-0000-0000-000098590000}"/>
    <cellStyle name="Header2 5 9" xfId="22935" xr:uid="{00000000-0005-0000-0000-000099590000}"/>
    <cellStyle name="Header2 5 9 2" xfId="22936" xr:uid="{00000000-0005-0000-0000-00009A590000}"/>
    <cellStyle name="Header2 5 9 2 2" xfId="22937" xr:uid="{00000000-0005-0000-0000-00009B590000}"/>
    <cellStyle name="Header2 5 9 2 3" xfId="22938" xr:uid="{00000000-0005-0000-0000-00009C590000}"/>
    <cellStyle name="Header2 5 9 2 4" xfId="22939" xr:uid="{00000000-0005-0000-0000-00009D590000}"/>
    <cellStyle name="Header2 5 9 2 5" xfId="22940" xr:uid="{00000000-0005-0000-0000-00009E590000}"/>
    <cellStyle name="Header2 5 9 2 6" xfId="22941" xr:uid="{00000000-0005-0000-0000-00009F590000}"/>
    <cellStyle name="Header2 5 9 3" xfId="22942" xr:uid="{00000000-0005-0000-0000-0000A0590000}"/>
    <cellStyle name="Header2 5 9 3 2" xfId="22943" xr:uid="{00000000-0005-0000-0000-0000A1590000}"/>
    <cellStyle name="Header2 5 9 3 3" xfId="22944" xr:uid="{00000000-0005-0000-0000-0000A2590000}"/>
    <cellStyle name="Header2 5 9 4" xfId="22945" xr:uid="{00000000-0005-0000-0000-0000A3590000}"/>
    <cellStyle name="Header2 5 9 4 2" xfId="22946" xr:uid="{00000000-0005-0000-0000-0000A4590000}"/>
    <cellStyle name="Header2 5 9 4 3" xfId="22947" xr:uid="{00000000-0005-0000-0000-0000A5590000}"/>
    <cellStyle name="Header2 5 9 5" xfId="22948" xr:uid="{00000000-0005-0000-0000-0000A6590000}"/>
    <cellStyle name="Header2 5 9 5 2" xfId="22949" xr:uid="{00000000-0005-0000-0000-0000A7590000}"/>
    <cellStyle name="Header2 5 9 5 3" xfId="22950" xr:uid="{00000000-0005-0000-0000-0000A8590000}"/>
    <cellStyle name="Header2 5 9 6" xfId="22951" xr:uid="{00000000-0005-0000-0000-0000A9590000}"/>
    <cellStyle name="Header2 5 9 6 2" xfId="22952" xr:uid="{00000000-0005-0000-0000-0000AA590000}"/>
    <cellStyle name="Header2 5 9 6 3" xfId="22953" xr:uid="{00000000-0005-0000-0000-0000AB590000}"/>
    <cellStyle name="Header2 5 9 7" xfId="22954" xr:uid="{00000000-0005-0000-0000-0000AC590000}"/>
    <cellStyle name="Header2 5 9 8" xfId="22955" xr:uid="{00000000-0005-0000-0000-0000AD590000}"/>
    <cellStyle name="Header2 6" xfId="22956" xr:uid="{00000000-0005-0000-0000-0000AE590000}"/>
    <cellStyle name="Header2 6 2" xfId="22957" xr:uid="{00000000-0005-0000-0000-0000AF590000}"/>
    <cellStyle name="Header2 6 2 2" xfId="22958" xr:uid="{00000000-0005-0000-0000-0000B0590000}"/>
    <cellStyle name="Header2 6 2 3" xfId="22959" xr:uid="{00000000-0005-0000-0000-0000B1590000}"/>
    <cellStyle name="Header2 6 2 4" xfId="22960" xr:uid="{00000000-0005-0000-0000-0000B2590000}"/>
    <cellStyle name="Header2 6 2 5" xfId="22961" xr:uid="{00000000-0005-0000-0000-0000B3590000}"/>
    <cellStyle name="Header2 6 2 6" xfId="22962" xr:uid="{00000000-0005-0000-0000-0000B4590000}"/>
    <cellStyle name="Header2 6 3" xfId="22963" xr:uid="{00000000-0005-0000-0000-0000B5590000}"/>
    <cellStyle name="Header2 6 3 2" xfId="22964" xr:uid="{00000000-0005-0000-0000-0000B6590000}"/>
    <cellStyle name="Header2 6 3 3" xfId="22965" xr:uid="{00000000-0005-0000-0000-0000B7590000}"/>
    <cellStyle name="Header2 6 4" xfId="22966" xr:uid="{00000000-0005-0000-0000-0000B8590000}"/>
    <cellStyle name="Header2 6 4 2" xfId="22967" xr:uid="{00000000-0005-0000-0000-0000B9590000}"/>
    <cellStyle name="Header2 6 4 3" xfId="22968" xr:uid="{00000000-0005-0000-0000-0000BA590000}"/>
    <cellStyle name="Header2 6 5" xfId="22969" xr:uid="{00000000-0005-0000-0000-0000BB590000}"/>
    <cellStyle name="Header2 6 5 2" xfId="22970" xr:uid="{00000000-0005-0000-0000-0000BC590000}"/>
    <cellStyle name="Header2 6 5 3" xfId="22971" xr:uid="{00000000-0005-0000-0000-0000BD590000}"/>
    <cellStyle name="Header2 6 6" xfId="22972" xr:uid="{00000000-0005-0000-0000-0000BE590000}"/>
    <cellStyle name="Header2 6 6 2" xfId="22973" xr:uid="{00000000-0005-0000-0000-0000BF590000}"/>
    <cellStyle name="Header2 6 6 3" xfId="22974" xr:uid="{00000000-0005-0000-0000-0000C0590000}"/>
    <cellStyle name="Header2 6 7" xfId="22975" xr:uid="{00000000-0005-0000-0000-0000C1590000}"/>
    <cellStyle name="Header2 6 8" xfId="22976" xr:uid="{00000000-0005-0000-0000-0000C2590000}"/>
    <cellStyle name="Header2 7" xfId="22977" xr:uid="{00000000-0005-0000-0000-0000C3590000}"/>
    <cellStyle name="Header2 7 2" xfId="22978" xr:uid="{00000000-0005-0000-0000-0000C4590000}"/>
    <cellStyle name="Header2 7 2 2" xfId="22979" xr:uid="{00000000-0005-0000-0000-0000C5590000}"/>
    <cellStyle name="Header2 7 2 3" xfId="22980" xr:uid="{00000000-0005-0000-0000-0000C6590000}"/>
    <cellStyle name="Header2 7 2 4" xfId="22981" xr:uid="{00000000-0005-0000-0000-0000C7590000}"/>
    <cellStyle name="Header2 7 2 5" xfId="22982" xr:uid="{00000000-0005-0000-0000-0000C8590000}"/>
    <cellStyle name="Header2 7 2 6" xfId="22983" xr:uid="{00000000-0005-0000-0000-0000C9590000}"/>
    <cellStyle name="Header2 7 3" xfId="22984" xr:uid="{00000000-0005-0000-0000-0000CA590000}"/>
    <cellStyle name="Header2 7 3 2" xfId="22985" xr:uid="{00000000-0005-0000-0000-0000CB590000}"/>
    <cellStyle name="Header2 7 3 3" xfId="22986" xr:uid="{00000000-0005-0000-0000-0000CC590000}"/>
    <cellStyle name="Header2 7 4" xfId="22987" xr:uid="{00000000-0005-0000-0000-0000CD590000}"/>
    <cellStyle name="Header2 7 4 2" xfId="22988" xr:uid="{00000000-0005-0000-0000-0000CE590000}"/>
    <cellStyle name="Header2 7 4 3" xfId="22989" xr:uid="{00000000-0005-0000-0000-0000CF590000}"/>
    <cellStyle name="Header2 7 5" xfId="22990" xr:uid="{00000000-0005-0000-0000-0000D0590000}"/>
    <cellStyle name="Header2 7 5 2" xfId="22991" xr:uid="{00000000-0005-0000-0000-0000D1590000}"/>
    <cellStyle name="Header2 7 5 3" xfId="22992" xr:uid="{00000000-0005-0000-0000-0000D2590000}"/>
    <cellStyle name="Header2 7 6" xfId="22993" xr:uid="{00000000-0005-0000-0000-0000D3590000}"/>
    <cellStyle name="Header2 7 6 2" xfId="22994" xr:uid="{00000000-0005-0000-0000-0000D4590000}"/>
    <cellStyle name="Header2 7 6 3" xfId="22995" xr:uid="{00000000-0005-0000-0000-0000D5590000}"/>
    <cellStyle name="Header2 7 7" xfId="22996" xr:uid="{00000000-0005-0000-0000-0000D6590000}"/>
    <cellStyle name="Header2 7 8" xfId="22997" xr:uid="{00000000-0005-0000-0000-0000D7590000}"/>
    <cellStyle name="Header2 8" xfId="22998" xr:uid="{00000000-0005-0000-0000-0000D8590000}"/>
    <cellStyle name="Header2 8 2" xfId="22999" xr:uid="{00000000-0005-0000-0000-0000D9590000}"/>
    <cellStyle name="Header2 8 2 2" xfId="23000" xr:uid="{00000000-0005-0000-0000-0000DA590000}"/>
    <cellStyle name="Header2 8 2 3" xfId="23001" xr:uid="{00000000-0005-0000-0000-0000DB590000}"/>
    <cellStyle name="Header2 8 2 4" xfId="23002" xr:uid="{00000000-0005-0000-0000-0000DC590000}"/>
    <cellStyle name="Header2 8 2 5" xfId="23003" xr:uid="{00000000-0005-0000-0000-0000DD590000}"/>
    <cellStyle name="Header2 8 2 6" xfId="23004" xr:uid="{00000000-0005-0000-0000-0000DE590000}"/>
    <cellStyle name="Header2 8 3" xfId="23005" xr:uid="{00000000-0005-0000-0000-0000DF590000}"/>
    <cellStyle name="Header2 8 3 2" xfId="23006" xr:uid="{00000000-0005-0000-0000-0000E0590000}"/>
    <cellStyle name="Header2 8 3 3" xfId="23007" xr:uid="{00000000-0005-0000-0000-0000E1590000}"/>
    <cellStyle name="Header2 8 4" xfId="23008" xr:uid="{00000000-0005-0000-0000-0000E2590000}"/>
    <cellStyle name="Header2 8 4 2" xfId="23009" xr:uid="{00000000-0005-0000-0000-0000E3590000}"/>
    <cellStyle name="Header2 8 4 3" xfId="23010" xr:uid="{00000000-0005-0000-0000-0000E4590000}"/>
    <cellStyle name="Header2 8 5" xfId="23011" xr:uid="{00000000-0005-0000-0000-0000E5590000}"/>
    <cellStyle name="Header2 8 5 2" xfId="23012" xr:uid="{00000000-0005-0000-0000-0000E6590000}"/>
    <cellStyle name="Header2 8 5 3" xfId="23013" xr:uid="{00000000-0005-0000-0000-0000E7590000}"/>
    <cellStyle name="Header2 8 6" xfId="23014" xr:uid="{00000000-0005-0000-0000-0000E8590000}"/>
    <cellStyle name="Header2 8 6 2" xfId="23015" xr:uid="{00000000-0005-0000-0000-0000E9590000}"/>
    <cellStyle name="Header2 8 6 3" xfId="23016" xr:uid="{00000000-0005-0000-0000-0000EA590000}"/>
    <cellStyle name="Header2 8 7" xfId="23017" xr:uid="{00000000-0005-0000-0000-0000EB590000}"/>
    <cellStyle name="Header2 8 8" xfId="23018" xr:uid="{00000000-0005-0000-0000-0000EC590000}"/>
    <cellStyle name="Header2 9" xfId="23019" xr:uid="{00000000-0005-0000-0000-0000ED590000}"/>
    <cellStyle name="Header2 9 2" xfId="23020" xr:uid="{00000000-0005-0000-0000-0000EE590000}"/>
    <cellStyle name="Header2 9 2 2" xfId="23021" xr:uid="{00000000-0005-0000-0000-0000EF590000}"/>
    <cellStyle name="Header2 9 2 3" xfId="23022" xr:uid="{00000000-0005-0000-0000-0000F0590000}"/>
    <cellStyle name="Header2 9 2 4" xfId="23023" xr:uid="{00000000-0005-0000-0000-0000F1590000}"/>
    <cellStyle name="Header2 9 2 5" xfId="23024" xr:uid="{00000000-0005-0000-0000-0000F2590000}"/>
    <cellStyle name="Header2 9 2 6" xfId="23025" xr:uid="{00000000-0005-0000-0000-0000F3590000}"/>
    <cellStyle name="Header2 9 3" xfId="23026" xr:uid="{00000000-0005-0000-0000-0000F4590000}"/>
    <cellStyle name="Header2 9 3 2" xfId="23027" xr:uid="{00000000-0005-0000-0000-0000F5590000}"/>
    <cellStyle name="Header2 9 3 3" xfId="23028" xr:uid="{00000000-0005-0000-0000-0000F6590000}"/>
    <cellStyle name="Header2 9 4" xfId="23029" xr:uid="{00000000-0005-0000-0000-0000F7590000}"/>
    <cellStyle name="Header2 9 4 2" xfId="23030" xr:uid="{00000000-0005-0000-0000-0000F8590000}"/>
    <cellStyle name="Header2 9 4 3" xfId="23031" xr:uid="{00000000-0005-0000-0000-0000F9590000}"/>
    <cellStyle name="Header2 9 5" xfId="23032" xr:uid="{00000000-0005-0000-0000-0000FA590000}"/>
    <cellStyle name="Header2 9 5 2" xfId="23033" xr:uid="{00000000-0005-0000-0000-0000FB590000}"/>
    <cellStyle name="Header2 9 5 3" xfId="23034" xr:uid="{00000000-0005-0000-0000-0000FC590000}"/>
    <cellStyle name="Header2 9 6" xfId="23035" xr:uid="{00000000-0005-0000-0000-0000FD590000}"/>
    <cellStyle name="Header2 9 6 2" xfId="23036" xr:uid="{00000000-0005-0000-0000-0000FE590000}"/>
    <cellStyle name="Header2 9 6 3" xfId="23037" xr:uid="{00000000-0005-0000-0000-0000FF590000}"/>
    <cellStyle name="Header2 9 7" xfId="23038" xr:uid="{00000000-0005-0000-0000-0000005A0000}"/>
    <cellStyle name="Header2 9 8" xfId="23039" xr:uid="{00000000-0005-0000-0000-0000015A0000}"/>
    <cellStyle name="Heading 1 2" xfId="23040" xr:uid="{00000000-0005-0000-0000-0000025A0000}"/>
    <cellStyle name="Heading 1 2 2" xfId="23041" xr:uid="{00000000-0005-0000-0000-0000035A0000}"/>
    <cellStyle name="Heading 1 3" xfId="23042" xr:uid="{00000000-0005-0000-0000-0000045A0000}"/>
    <cellStyle name="Heading 1 3 2" xfId="23043" xr:uid="{00000000-0005-0000-0000-0000055A0000}"/>
    <cellStyle name="Heading 1 4" xfId="23044" xr:uid="{00000000-0005-0000-0000-0000065A0000}"/>
    <cellStyle name="Heading 2 2" xfId="23045" xr:uid="{00000000-0005-0000-0000-0000075A0000}"/>
    <cellStyle name="Heading 2 2 2" xfId="23046" xr:uid="{00000000-0005-0000-0000-0000085A0000}"/>
    <cellStyle name="Heading 2 2 2 2" xfId="23047" xr:uid="{00000000-0005-0000-0000-0000095A0000}"/>
    <cellStyle name="Heading 2 2 3" xfId="23048" xr:uid="{00000000-0005-0000-0000-00000A5A0000}"/>
    <cellStyle name="Heading 2 2 4" xfId="23049" xr:uid="{00000000-0005-0000-0000-00000B5A0000}"/>
    <cellStyle name="Heading 2 3" xfId="23050" xr:uid="{00000000-0005-0000-0000-00000C5A0000}"/>
    <cellStyle name="Heading 2 3 2" xfId="23051" xr:uid="{00000000-0005-0000-0000-00000D5A0000}"/>
    <cellStyle name="Heading 2 3 2 2" xfId="23052" xr:uid="{00000000-0005-0000-0000-00000E5A0000}"/>
    <cellStyle name="Heading 2 3 3" xfId="23053" xr:uid="{00000000-0005-0000-0000-00000F5A0000}"/>
    <cellStyle name="Heading 2 3 4" xfId="23054" xr:uid="{00000000-0005-0000-0000-0000105A0000}"/>
    <cellStyle name="Heading 2 4" xfId="23055" xr:uid="{00000000-0005-0000-0000-0000115A0000}"/>
    <cellStyle name="Heading 3 2" xfId="23056" xr:uid="{00000000-0005-0000-0000-0000125A0000}"/>
    <cellStyle name="Heading 3 2 2" xfId="23057" xr:uid="{00000000-0005-0000-0000-0000135A0000}"/>
    <cellStyle name="Heading 3 2 2 2" xfId="23058" xr:uid="{00000000-0005-0000-0000-0000145A0000}"/>
    <cellStyle name="Heading 3 2 3" xfId="23059" xr:uid="{00000000-0005-0000-0000-0000155A0000}"/>
    <cellStyle name="Heading 3 2 4" xfId="23060" xr:uid="{00000000-0005-0000-0000-0000165A0000}"/>
    <cellStyle name="Heading 3 3" xfId="23061" xr:uid="{00000000-0005-0000-0000-0000175A0000}"/>
    <cellStyle name="Heading 3 3 2" xfId="23062" xr:uid="{00000000-0005-0000-0000-0000185A0000}"/>
    <cellStyle name="Heading 3 3 3" xfId="23063" xr:uid="{00000000-0005-0000-0000-0000195A0000}"/>
    <cellStyle name="Heading 3 3 4" xfId="23064" xr:uid="{00000000-0005-0000-0000-00001A5A0000}"/>
    <cellStyle name="Heading 3 3 5" xfId="23065" xr:uid="{00000000-0005-0000-0000-00001B5A0000}"/>
    <cellStyle name="Heading 3 4" xfId="23066" xr:uid="{00000000-0005-0000-0000-00001C5A0000}"/>
    <cellStyle name="Heading 4 2" xfId="23067" xr:uid="{00000000-0005-0000-0000-00001D5A0000}"/>
    <cellStyle name="Heading 4 2 2" xfId="23068" xr:uid="{00000000-0005-0000-0000-00001E5A0000}"/>
    <cellStyle name="Heading 4 2 3" xfId="23069" xr:uid="{00000000-0005-0000-0000-00001F5A0000}"/>
    <cellStyle name="Heading 4 2 4" xfId="23070" xr:uid="{00000000-0005-0000-0000-0000205A0000}"/>
    <cellStyle name="Heading 4 3" xfId="23071" xr:uid="{00000000-0005-0000-0000-0000215A0000}"/>
    <cellStyle name="Heading 4 3 2" xfId="23072" xr:uid="{00000000-0005-0000-0000-0000225A0000}"/>
    <cellStyle name="Heading 4 3 3" xfId="23073" xr:uid="{00000000-0005-0000-0000-0000235A0000}"/>
    <cellStyle name="Heading 4 3 4" xfId="23074" xr:uid="{00000000-0005-0000-0000-0000245A0000}"/>
    <cellStyle name="Heading 4 3 5" xfId="23075" xr:uid="{00000000-0005-0000-0000-0000255A0000}"/>
    <cellStyle name="Heading 4 4" xfId="23076" xr:uid="{00000000-0005-0000-0000-0000265A0000}"/>
    <cellStyle name="Hyperlink 2" xfId="23077" xr:uid="{00000000-0005-0000-0000-0000275A0000}"/>
    <cellStyle name="Hyperlink 2 2" xfId="23078" xr:uid="{00000000-0005-0000-0000-0000285A0000}"/>
    <cellStyle name="Hyperlink 3" xfId="23079" xr:uid="{00000000-0005-0000-0000-0000295A0000}"/>
    <cellStyle name="Hyperlink 3 2" xfId="23080" xr:uid="{00000000-0005-0000-0000-00002A5A0000}"/>
    <cellStyle name="Hyperlink 3 3" xfId="23081" xr:uid="{00000000-0005-0000-0000-00002B5A0000}"/>
    <cellStyle name="Hyperlink 4" xfId="23082" xr:uid="{00000000-0005-0000-0000-00002C5A0000}"/>
    <cellStyle name="Hyperlink 5" xfId="23083" xr:uid="{00000000-0005-0000-0000-00002D5A0000}"/>
    <cellStyle name="Input [yellow]" xfId="38069" xr:uid="{00000000-0005-0000-0000-0000B7940000}"/>
    <cellStyle name="Input [yellow] 10" xfId="38070" xr:uid="{00000000-0005-0000-0000-0000B8940000}"/>
    <cellStyle name="Input [yellow] 10 2" xfId="38071" xr:uid="{00000000-0005-0000-0000-0000B9940000}"/>
    <cellStyle name="Input [yellow] 10 2 2" xfId="38072" xr:uid="{00000000-0005-0000-0000-0000BA940000}"/>
    <cellStyle name="Input [yellow] 10 2 3" xfId="38073" xr:uid="{00000000-0005-0000-0000-0000BB940000}"/>
    <cellStyle name="Input [yellow] 10 2 4" xfId="38074" xr:uid="{00000000-0005-0000-0000-0000BC940000}"/>
    <cellStyle name="Input [yellow] 10 2 5" xfId="38075" xr:uid="{00000000-0005-0000-0000-0000BD940000}"/>
    <cellStyle name="Input [yellow] 10 2 6" xfId="38076" xr:uid="{00000000-0005-0000-0000-0000BE940000}"/>
    <cellStyle name="Input [yellow] 10 3" xfId="38077" xr:uid="{00000000-0005-0000-0000-0000BF940000}"/>
    <cellStyle name="Input [yellow] 10 3 2" xfId="38078" xr:uid="{00000000-0005-0000-0000-0000C0940000}"/>
    <cellStyle name="Input [yellow] 10 3 3" xfId="38079" xr:uid="{00000000-0005-0000-0000-0000C1940000}"/>
    <cellStyle name="Input [yellow] 10 4" xfId="38080" xr:uid="{00000000-0005-0000-0000-0000C2940000}"/>
    <cellStyle name="Input [yellow] 10 4 2" xfId="38081" xr:uid="{00000000-0005-0000-0000-0000C3940000}"/>
    <cellStyle name="Input [yellow] 10 4 3" xfId="38082" xr:uid="{00000000-0005-0000-0000-0000C4940000}"/>
    <cellStyle name="Input [yellow] 10 5" xfId="38083" xr:uid="{00000000-0005-0000-0000-0000C5940000}"/>
    <cellStyle name="Input [yellow] 10 5 2" xfId="38084" xr:uid="{00000000-0005-0000-0000-0000C6940000}"/>
    <cellStyle name="Input [yellow] 10 5 3" xfId="38085" xr:uid="{00000000-0005-0000-0000-0000C7940000}"/>
    <cellStyle name="Input [yellow] 10 6" xfId="38086" xr:uid="{00000000-0005-0000-0000-0000C8940000}"/>
    <cellStyle name="Input [yellow] 10 6 2" xfId="38087" xr:uid="{00000000-0005-0000-0000-0000C9940000}"/>
    <cellStyle name="Input [yellow] 10 6 3" xfId="38088" xr:uid="{00000000-0005-0000-0000-0000CA940000}"/>
    <cellStyle name="Input [yellow] 10 7" xfId="38089" xr:uid="{00000000-0005-0000-0000-0000CB940000}"/>
    <cellStyle name="Input [yellow] 10 8" xfId="38090" xr:uid="{00000000-0005-0000-0000-0000CC940000}"/>
    <cellStyle name="Input [yellow] 11" xfId="38091" xr:uid="{00000000-0005-0000-0000-0000CD940000}"/>
    <cellStyle name="Input [yellow] 11 2" xfId="38092" xr:uid="{00000000-0005-0000-0000-0000CE940000}"/>
    <cellStyle name="Input [yellow] 11 2 2" xfId="38093" xr:uid="{00000000-0005-0000-0000-0000CF940000}"/>
    <cellStyle name="Input [yellow] 11 2 3" xfId="38094" xr:uid="{00000000-0005-0000-0000-0000D0940000}"/>
    <cellStyle name="Input [yellow] 11 2 4" xfId="38095" xr:uid="{00000000-0005-0000-0000-0000D1940000}"/>
    <cellStyle name="Input [yellow] 11 2 5" xfId="38096" xr:uid="{00000000-0005-0000-0000-0000D2940000}"/>
    <cellStyle name="Input [yellow] 11 2 6" xfId="38097" xr:uid="{00000000-0005-0000-0000-0000D3940000}"/>
    <cellStyle name="Input [yellow] 11 3" xfId="38098" xr:uid="{00000000-0005-0000-0000-0000D4940000}"/>
    <cellStyle name="Input [yellow] 11 3 2" xfId="38099" xr:uid="{00000000-0005-0000-0000-0000D5940000}"/>
    <cellStyle name="Input [yellow] 11 3 3" xfId="38100" xr:uid="{00000000-0005-0000-0000-0000D6940000}"/>
    <cellStyle name="Input [yellow] 11 4" xfId="38101" xr:uid="{00000000-0005-0000-0000-0000D7940000}"/>
    <cellStyle name="Input [yellow] 11 4 2" xfId="38102" xr:uid="{00000000-0005-0000-0000-0000D8940000}"/>
    <cellStyle name="Input [yellow] 11 4 3" xfId="38103" xr:uid="{00000000-0005-0000-0000-0000D9940000}"/>
    <cellStyle name="Input [yellow] 11 5" xfId="38104" xr:uid="{00000000-0005-0000-0000-0000DA940000}"/>
    <cellStyle name="Input [yellow] 11 5 2" xfId="38105" xr:uid="{00000000-0005-0000-0000-0000DB940000}"/>
    <cellStyle name="Input [yellow] 11 5 3" xfId="38106" xr:uid="{00000000-0005-0000-0000-0000DC940000}"/>
    <cellStyle name="Input [yellow] 11 6" xfId="38107" xr:uid="{00000000-0005-0000-0000-0000DD940000}"/>
    <cellStyle name="Input [yellow] 11 6 2" xfId="38108" xr:uid="{00000000-0005-0000-0000-0000DE940000}"/>
    <cellStyle name="Input [yellow] 11 6 3" xfId="38109" xr:uid="{00000000-0005-0000-0000-0000DF940000}"/>
    <cellStyle name="Input [yellow] 11 7" xfId="38110" xr:uid="{00000000-0005-0000-0000-0000E0940000}"/>
    <cellStyle name="Input [yellow] 11 8" xfId="38111" xr:uid="{00000000-0005-0000-0000-0000E1940000}"/>
    <cellStyle name="Input [yellow] 12" xfId="38112" xr:uid="{00000000-0005-0000-0000-0000E2940000}"/>
    <cellStyle name="Input [yellow] 12 2" xfId="38113" xr:uid="{00000000-0005-0000-0000-0000E3940000}"/>
    <cellStyle name="Input [yellow] 12 2 2" xfId="38114" xr:uid="{00000000-0005-0000-0000-0000E4940000}"/>
    <cellStyle name="Input [yellow] 12 2 3" xfId="38115" xr:uid="{00000000-0005-0000-0000-0000E5940000}"/>
    <cellStyle name="Input [yellow] 12 2 4" xfId="38116" xr:uid="{00000000-0005-0000-0000-0000E6940000}"/>
    <cellStyle name="Input [yellow] 12 2 5" xfId="38117" xr:uid="{00000000-0005-0000-0000-0000E7940000}"/>
    <cellStyle name="Input [yellow] 12 2 6" xfId="38118" xr:uid="{00000000-0005-0000-0000-0000E8940000}"/>
    <cellStyle name="Input [yellow] 12 3" xfId="38119" xr:uid="{00000000-0005-0000-0000-0000E9940000}"/>
    <cellStyle name="Input [yellow] 12 3 2" xfId="38120" xr:uid="{00000000-0005-0000-0000-0000EA940000}"/>
    <cellStyle name="Input [yellow] 12 3 3" xfId="38121" xr:uid="{00000000-0005-0000-0000-0000EB940000}"/>
    <cellStyle name="Input [yellow] 12 4" xfId="38122" xr:uid="{00000000-0005-0000-0000-0000EC940000}"/>
    <cellStyle name="Input [yellow] 12 4 2" xfId="38123" xr:uid="{00000000-0005-0000-0000-0000ED940000}"/>
    <cellStyle name="Input [yellow] 12 4 3" xfId="38124" xr:uid="{00000000-0005-0000-0000-0000EE940000}"/>
    <cellStyle name="Input [yellow] 12 5" xfId="38125" xr:uid="{00000000-0005-0000-0000-0000EF940000}"/>
    <cellStyle name="Input [yellow] 12 5 2" xfId="38126" xr:uid="{00000000-0005-0000-0000-0000F0940000}"/>
    <cellStyle name="Input [yellow] 12 5 3" xfId="38127" xr:uid="{00000000-0005-0000-0000-0000F1940000}"/>
    <cellStyle name="Input [yellow] 12 6" xfId="38128" xr:uid="{00000000-0005-0000-0000-0000F2940000}"/>
    <cellStyle name="Input [yellow] 12 6 2" xfId="38129" xr:uid="{00000000-0005-0000-0000-0000F3940000}"/>
    <cellStyle name="Input [yellow] 12 6 3" xfId="38130" xr:uid="{00000000-0005-0000-0000-0000F4940000}"/>
    <cellStyle name="Input [yellow] 12 7" xfId="38131" xr:uid="{00000000-0005-0000-0000-0000F5940000}"/>
    <cellStyle name="Input [yellow] 12 8" xfId="38132" xr:uid="{00000000-0005-0000-0000-0000F6940000}"/>
    <cellStyle name="Input [yellow] 13" xfId="38133" xr:uid="{00000000-0005-0000-0000-0000F7940000}"/>
    <cellStyle name="Input [yellow] 13 2" xfId="38134" xr:uid="{00000000-0005-0000-0000-0000F8940000}"/>
    <cellStyle name="Input [yellow] 13 2 2" xfId="38135" xr:uid="{00000000-0005-0000-0000-0000F9940000}"/>
    <cellStyle name="Input [yellow] 13 2 3" xfId="38136" xr:uid="{00000000-0005-0000-0000-0000FA940000}"/>
    <cellStyle name="Input [yellow] 13 2 4" xfId="38137" xr:uid="{00000000-0005-0000-0000-0000FB940000}"/>
    <cellStyle name="Input [yellow] 13 2 5" xfId="38138" xr:uid="{00000000-0005-0000-0000-0000FC940000}"/>
    <cellStyle name="Input [yellow] 13 2 6" xfId="38139" xr:uid="{00000000-0005-0000-0000-0000FD940000}"/>
    <cellStyle name="Input [yellow] 13 3" xfId="38140" xr:uid="{00000000-0005-0000-0000-0000FE940000}"/>
    <cellStyle name="Input [yellow] 13 3 2" xfId="38141" xr:uid="{00000000-0005-0000-0000-0000FF940000}"/>
    <cellStyle name="Input [yellow] 13 3 3" xfId="38142" xr:uid="{00000000-0005-0000-0000-000000950000}"/>
    <cellStyle name="Input [yellow] 13 4" xfId="38143" xr:uid="{00000000-0005-0000-0000-000001950000}"/>
    <cellStyle name="Input [yellow] 13 4 2" xfId="38144" xr:uid="{00000000-0005-0000-0000-000002950000}"/>
    <cellStyle name="Input [yellow] 13 4 3" xfId="38145" xr:uid="{00000000-0005-0000-0000-000003950000}"/>
    <cellStyle name="Input [yellow] 13 5" xfId="38146" xr:uid="{00000000-0005-0000-0000-000004950000}"/>
    <cellStyle name="Input [yellow] 13 5 2" xfId="38147" xr:uid="{00000000-0005-0000-0000-000005950000}"/>
    <cellStyle name="Input [yellow] 13 5 3" xfId="38148" xr:uid="{00000000-0005-0000-0000-000006950000}"/>
    <cellStyle name="Input [yellow] 13 6" xfId="38149" xr:uid="{00000000-0005-0000-0000-000007950000}"/>
    <cellStyle name="Input [yellow] 13 6 2" xfId="38150" xr:uid="{00000000-0005-0000-0000-000008950000}"/>
    <cellStyle name="Input [yellow] 13 6 3" xfId="38151" xr:uid="{00000000-0005-0000-0000-000009950000}"/>
    <cellStyle name="Input [yellow] 13 7" xfId="38152" xr:uid="{00000000-0005-0000-0000-00000A950000}"/>
    <cellStyle name="Input [yellow] 13 8" xfId="38153" xr:uid="{00000000-0005-0000-0000-00000B950000}"/>
    <cellStyle name="Input [yellow] 14" xfId="38154" xr:uid="{00000000-0005-0000-0000-00000C950000}"/>
    <cellStyle name="Input [yellow] 14 2" xfId="38155" xr:uid="{00000000-0005-0000-0000-00000D950000}"/>
    <cellStyle name="Input [yellow] 14 2 2" xfId="38156" xr:uid="{00000000-0005-0000-0000-00000E950000}"/>
    <cellStyle name="Input [yellow] 14 2 3" xfId="38157" xr:uid="{00000000-0005-0000-0000-00000F950000}"/>
    <cellStyle name="Input [yellow] 14 2 4" xfId="38158" xr:uid="{00000000-0005-0000-0000-000010950000}"/>
    <cellStyle name="Input [yellow] 14 2 5" xfId="38159" xr:uid="{00000000-0005-0000-0000-000011950000}"/>
    <cellStyle name="Input [yellow] 14 2 6" xfId="38160" xr:uid="{00000000-0005-0000-0000-000012950000}"/>
    <cellStyle name="Input [yellow] 14 3" xfId="38161" xr:uid="{00000000-0005-0000-0000-000013950000}"/>
    <cellStyle name="Input [yellow] 14 3 2" xfId="38162" xr:uid="{00000000-0005-0000-0000-000014950000}"/>
    <cellStyle name="Input [yellow] 14 3 3" xfId="38163" xr:uid="{00000000-0005-0000-0000-000015950000}"/>
    <cellStyle name="Input [yellow] 14 4" xfId="38164" xr:uid="{00000000-0005-0000-0000-000016950000}"/>
    <cellStyle name="Input [yellow] 14 4 2" xfId="38165" xr:uid="{00000000-0005-0000-0000-000017950000}"/>
    <cellStyle name="Input [yellow] 14 4 3" xfId="38166" xr:uid="{00000000-0005-0000-0000-000018950000}"/>
    <cellStyle name="Input [yellow] 14 5" xfId="38167" xr:uid="{00000000-0005-0000-0000-000019950000}"/>
    <cellStyle name="Input [yellow] 14 5 2" xfId="38168" xr:uid="{00000000-0005-0000-0000-00001A950000}"/>
    <cellStyle name="Input [yellow] 14 5 3" xfId="38169" xr:uid="{00000000-0005-0000-0000-00001B950000}"/>
    <cellStyle name="Input [yellow] 14 6" xfId="38170" xr:uid="{00000000-0005-0000-0000-00001C950000}"/>
    <cellStyle name="Input [yellow] 14 6 2" xfId="38171" xr:uid="{00000000-0005-0000-0000-00001D950000}"/>
    <cellStyle name="Input [yellow] 14 6 3" xfId="38172" xr:uid="{00000000-0005-0000-0000-00001E950000}"/>
    <cellStyle name="Input [yellow] 14 7" xfId="38173" xr:uid="{00000000-0005-0000-0000-00001F950000}"/>
    <cellStyle name="Input [yellow] 14 8" xfId="38174" xr:uid="{00000000-0005-0000-0000-000020950000}"/>
    <cellStyle name="Input [yellow] 15" xfId="38175" xr:uid="{00000000-0005-0000-0000-000021950000}"/>
    <cellStyle name="Input [yellow] 15 2" xfId="38176" xr:uid="{00000000-0005-0000-0000-000022950000}"/>
    <cellStyle name="Input [yellow] 15 2 2" xfId="38177" xr:uid="{00000000-0005-0000-0000-000023950000}"/>
    <cellStyle name="Input [yellow] 15 2 3" xfId="38178" xr:uid="{00000000-0005-0000-0000-000024950000}"/>
    <cellStyle name="Input [yellow] 15 2 4" xfId="38179" xr:uid="{00000000-0005-0000-0000-000025950000}"/>
    <cellStyle name="Input [yellow] 15 2 5" xfId="38180" xr:uid="{00000000-0005-0000-0000-000026950000}"/>
    <cellStyle name="Input [yellow] 15 2 6" xfId="38181" xr:uid="{00000000-0005-0000-0000-000027950000}"/>
    <cellStyle name="Input [yellow] 15 3" xfId="38182" xr:uid="{00000000-0005-0000-0000-000028950000}"/>
    <cellStyle name="Input [yellow] 15 3 2" xfId="38183" xr:uid="{00000000-0005-0000-0000-000029950000}"/>
    <cellStyle name="Input [yellow] 15 3 3" xfId="38184" xr:uid="{00000000-0005-0000-0000-00002A950000}"/>
    <cellStyle name="Input [yellow] 15 4" xfId="38185" xr:uid="{00000000-0005-0000-0000-00002B950000}"/>
    <cellStyle name="Input [yellow] 15 4 2" xfId="38186" xr:uid="{00000000-0005-0000-0000-00002C950000}"/>
    <cellStyle name="Input [yellow] 15 4 3" xfId="38187" xr:uid="{00000000-0005-0000-0000-00002D950000}"/>
    <cellStyle name="Input [yellow] 15 5" xfId="38188" xr:uid="{00000000-0005-0000-0000-00002E950000}"/>
    <cellStyle name="Input [yellow] 15 5 2" xfId="38189" xr:uid="{00000000-0005-0000-0000-00002F950000}"/>
    <cellStyle name="Input [yellow] 15 5 3" xfId="38190" xr:uid="{00000000-0005-0000-0000-000030950000}"/>
    <cellStyle name="Input [yellow] 15 6" xfId="38191" xr:uid="{00000000-0005-0000-0000-000031950000}"/>
    <cellStyle name="Input [yellow] 15 6 2" xfId="38192" xr:uid="{00000000-0005-0000-0000-000032950000}"/>
    <cellStyle name="Input [yellow] 15 6 3" xfId="38193" xr:uid="{00000000-0005-0000-0000-000033950000}"/>
    <cellStyle name="Input [yellow] 15 7" xfId="38194" xr:uid="{00000000-0005-0000-0000-000034950000}"/>
    <cellStyle name="Input [yellow] 15 8" xfId="38195" xr:uid="{00000000-0005-0000-0000-000035950000}"/>
    <cellStyle name="Input [yellow] 16" xfId="38196" xr:uid="{00000000-0005-0000-0000-000036950000}"/>
    <cellStyle name="Input [yellow] 16 2" xfId="38197" xr:uid="{00000000-0005-0000-0000-000037950000}"/>
    <cellStyle name="Input [yellow] 16 2 2" xfId="38198" xr:uid="{00000000-0005-0000-0000-000038950000}"/>
    <cellStyle name="Input [yellow] 16 2 3" xfId="38199" xr:uid="{00000000-0005-0000-0000-000039950000}"/>
    <cellStyle name="Input [yellow] 16 2 4" xfId="38200" xr:uid="{00000000-0005-0000-0000-00003A950000}"/>
    <cellStyle name="Input [yellow] 16 2 5" xfId="38201" xr:uid="{00000000-0005-0000-0000-00003B950000}"/>
    <cellStyle name="Input [yellow] 16 2 6" xfId="38202" xr:uid="{00000000-0005-0000-0000-00003C950000}"/>
    <cellStyle name="Input [yellow] 16 3" xfId="38203" xr:uid="{00000000-0005-0000-0000-00003D950000}"/>
    <cellStyle name="Input [yellow] 16 3 2" xfId="38204" xr:uid="{00000000-0005-0000-0000-00003E950000}"/>
    <cellStyle name="Input [yellow] 16 3 3" xfId="38205" xr:uid="{00000000-0005-0000-0000-00003F950000}"/>
    <cellStyle name="Input [yellow] 16 4" xfId="38206" xr:uid="{00000000-0005-0000-0000-000040950000}"/>
    <cellStyle name="Input [yellow] 16 4 2" xfId="38207" xr:uid="{00000000-0005-0000-0000-000041950000}"/>
    <cellStyle name="Input [yellow] 16 4 3" xfId="38208" xr:uid="{00000000-0005-0000-0000-000042950000}"/>
    <cellStyle name="Input [yellow] 16 5" xfId="38209" xr:uid="{00000000-0005-0000-0000-000043950000}"/>
    <cellStyle name="Input [yellow] 16 5 2" xfId="38210" xr:uid="{00000000-0005-0000-0000-000044950000}"/>
    <cellStyle name="Input [yellow] 16 5 3" xfId="38211" xr:uid="{00000000-0005-0000-0000-000045950000}"/>
    <cellStyle name="Input [yellow] 16 6" xfId="38212" xr:uid="{00000000-0005-0000-0000-000046950000}"/>
    <cellStyle name="Input [yellow] 16 6 2" xfId="38213" xr:uid="{00000000-0005-0000-0000-000047950000}"/>
    <cellStyle name="Input [yellow] 16 6 3" xfId="38214" xr:uid="{00000000-0005-0000-0000-000048950000}"/>
    <cellStyle name="Input [yellow] 16 7" xfId="38215" xr:uid="{00000000-0005-0000-0000-000049950000}"/>
    <cellStyle name="Input [yellow] 16 8" xfId="38216" xr:uid="{00000000-0005-0000-0000-00004A950000}"/>
    <cellStyle name="Input [yellow] 17" xfId="38217" xr:uid="{00000000-0005-0000-0000-00004B950000}"/>
    <cellStyle name="Input [yellow] 17 2" xfId="38218" xr:uid="{00000000-0005-0000-0000-00004C950000}"/>
    <cellStyle name="Input [yellow] 17 2 2" xfId="38219" xr:uid="{00000000-0005-0000-0000-00004D950000}"/>
    <cellStyle name="Input [yellow] 17 2 3" xfId="38220" xr:uid="{00000000-0005-0000-0000-00004E950000}"/>
    <cellStyle name="Input [yellow] 17 2 4" xfId="38221" xr:uid="{00000000-0005-0000-0000-00004F950000}"/>
    <cellStyle name="Input [yellow] 17 2 5" xfId="38222" xr:uid="{00000000-0005-0000-0000-000050950000}"/>
    <cellStyle name="Input [yellow] 17 2 6" xfId="38223" xr:uid="{00000000-0005-0000-0000-000051950000}"/>
    <cellStyle name="Input [yellow] 17 3" xfId="38224" xr:uid="{00000000-0005-0000-0000-000052950000}"/>
    <cellStyle name="Input [yellow] 17 3 2" xfId="38225" xr:uid="{00000000-0005-0000-0000-000053950000}"/>
    <cellStyle name="Input [yellow] 17 3 3" xfId="38226" xr:uid="{00000000-0005-0000-0000-000054950000}"/>
    <cellStyle name="Input [yellow] 17 4" xfId="38227" xr:uid="{00000000-0005-0000-0000-000055950000}"/>
    <cellStyle name="Input [yellow] 17 4 2" xfId="38228" xr:uid="{00000000-0005-0000-0000-000056950000}"/>
    <cellStyle name="Input [yellow] 17 4 3" xfId="38229" xr:uid="{00000000-0005-0000-0000-000057950000}"/>
    <cellStyle name="Input [yellow] 17 5" xfId="38230" xr:uid="{00000000-0005-0000-0000-000058950000}"/>
    <cellStyle name="Input [yellow] 17 5 2" xfId="38231" xr:uid="{00000000-0005-0000-0000-000059950000}"/>
    <cellStyle name="Input [yellow] 17 5 3" xfId="38232" xr:uid="{00000000-0005-0000-0000-00005A950000}"/>
    <cellStyle name="Input [yellow] 17 6" xfId="38233" xr:uid="{00000000-0005-0000-0000-00005B950000}"/>
    <cellStyle name="Input [yellow] 17 6 2" xfId="38234" xr:uid="{00000000-0005-0000-0000-00005C950000}"/>
    <cellStyle name="Input [yellow] 17 6 3" xfId="38235" xr:uid="{00000000-0005-0000-0000-00005D950000}"/>
    <cellStyle name="Input [yellow] 17 7" xfId="38236" xr:uid="{00000000-0005-0000-0000-00005E950000}"/>
    <cellStyle name="Input [yellow] 17 8" xfId="38237" xr:uid="{00000000-0005-0000-0000-00005F950000}"/>
    <cellStyle name="Input [yellow] 18" xfId="38238" xr:uid="{00000000-0005-0000-0000-000060950000}"/>
    <cellStyle name="Input [yellow] 18 2" xfId="38239" xr:uid="{00000000-0005-0000-0000-000061950000}"/>
    <cellStyle name="Input [yellow] 18 2 2" xfId="38240" xr:uid="{00000000-0005-0000-0000-000062950000}"/>
    <cellStyle name="Input [yellow] 18 2 3" xfId="38241" xr:uid="{00000000-0005-0000-0000-000063950000}"/>
    <cellStyle name="Input [yellow] 18 2 4" xfId="38242" xr:uid="{00000000-0005-0000-0000-000064950000}"/>
    <cellStyle name="Input [yellow] 18 2 5" xfId="38243" xr:uid="{00000000-0005-0000-0000-000065950000}"/>
    <cellStyle name="Input [yellow] 18 2 6" xfId="38244" xr:uid="{00000000-0005-0000-0000-000066950000}"/>
    <cellStyle name="Input [yellow] 18 3" xfId="38245" xr:uid="{00000000-0005-0000-0000-000067950000}"/>
    <cellStyle name="Input [yellow] 18 3 2" xfId="38246" xr:uid="{00000000-0005-0000-0000-000068950000}"/>
    <cellStyle name="Input [yellow] 18 3 3" xfId="38247" xr:uid="{00000000-0005-0000-0000-000069950000}"/>
    <cellStyle name="Input [yellow] 18 4" xfId="38248" xr:uid="{00000000-0005-0000-0000-00006A950000}"/>
    <cellStyle name="Input [yellow] 18 4 2" xfId="38249" xr:uid="{00000000-0005-0000-0000-00006B950000}"/>
    <cellStyle name="Input [yellow] 18 4 3" xfId="38250" xr:uid="{00000000-0005-0000-0000-00006C950000}"/>
    <cellStyle name="Input [yellow] 18 5" xfId="38251" xr:uid="{00000000-0005-0000-0000-00006D950000}"/>
    <cellStyle name="Input [yellow] 18 5 2" xfId="38252" xr:uid="{00000000-0005-0000-0000-00006E950000}"/>
    <cellStyle name="Input [yellow] 18 5 3" xfId="38253" xr:uid="{00000000-0005-0000-0000-00006F950000}"/>
    <cellStyle name="Input [yellow] 18 6" xfId="38254" xr:uid="{00000000-0005-0000-0000-000070950000}"/>
    <cellStyle name="Input [yellow] 18 6 2" xfId="38255" xr:uid="{00000000-0005-0000-0000-000071950000}"/>
    <cellStyle name="Input [yellow] 18 6 3" xfId="38256" xr:uid="{00000000-0005-0000-0000-000072950000}"/>
    <cellStyle name="Input [yellow] 18 7" xfId="38257" xr:uid="{00000000-0005-0000-0000-000073950000}"/>
    <cellStyle name="Input [yellow] 18 8" xfId="38258" xr:uid="{00000000-0005-0000-0000-000074950000}"/>
    <cellStyle name="Input [yellow] 19" xfId="38259" xr:uid="{00000000-0005-0000-0000-000075950000}"/>
    <cellStyle name="Input [yellow] 19 2" xfId="38260" xr:uid="{00000000-0005-0000-0000-000076950000}"/>
    <cellStyle name="Input [yellow] 19 2 2" xfId="38261" xr:uid="{00000000-0005-0000-0000-000077950000}"/>
    <cellStyle name="Input [yellow] 19 2 3" xfId="38262" xr:uid="{00000000-0005-0000-0000-000078950000}"/>
    <cellStyle name="Input [yellow] 19 2 4" xfId="38263" xr:uid="{00000000-0005-0000-0000-000079950000}"/>
    <cellStyle name="Input [yellow] 19 2 5" xfId="38264" xr:uid="{00000000-0005-0000-0000-00007A950000}"/>
    <cellStyle name="Input [yellow] 19 2 6" xfId="38265" xr:uid="{00000000-0005-0000-0000-00007B950000}"/>
    <cellStyle name="Input [yellow] 19 3" xfId="38266" xr:uid="{00000000-0005-0000-0000-00007C950000}"/>
    <cellStyle name="Input [yellow] 19 3 2" xfId="38267" xr:uid="{00000000-0005-0000-0000-00007D950000}"/>
    <cellStyle name="Input [yellow] 19 3 3" xfId="38268" xr:uid="{00000000-0005-0000-0000-00007E950000}"/>
    <cellStyle name="Input [yellow] 19 4" xfId="38269" xr:uid="{00000000-0005-0000-0000-00007F950000}"/>
    <cellStyle name="Input [yellow] 19 4 2" xfId="38270" xr:uid="{00000000-0005-0000-0000-000080950000}"/>
    <cellStyle name="Input [yellow] 19 4 3" xfId="38271" xr:uid="{00000000-0005-0000-0000-000081950000}"/>
    <cellStyle name="Input [yellow] 19 5" xfId="38272" xr:uid="{00000000-0005-0000-0000-000082950000}"/>
    <cellStyle name="Input [yellow] 19 5 2" xfId="38273" xr:uid="{00000000-0005-0000-0000-000083950000}"/>
    <cellStyle name="Input [yellow] 19 5 3" xfId="38274" xr:uid="{00000000-0005-0000-0000-000084950000}"/>
    <cellStyle name="Input [yellow] 19 6" xfId="38275" xr:uid="{00000000-0005-0000-0000-000085950000}"/>
    <cellStyle name="Input [yellow] 19 6 2" xfId="38276" xr:uid="{00000000-0005-0000-0000-000086950000}"/>
    <cellStyle name="Input [yellow] 19 6 3" xfId="38277" xr:uid="{00000000-0005-0000-0000-000087950000}"/>
    <cellStyle name="Input [yellow] 19 7" xfId="38278" xr:uid="{00000000-0005-0000-0000-000088950000}"/>
    <cellStyle name="Input [yellow] 19 8" xfId="38279" xr:uid="{00000000-0005-0000-0000-000089950000}"/>
    <cellStyle name="Input [yellow] 2" xfId="38280" xr:uid="{00000000-0005-0000-0000-00008A950000}"/>
    <cellStyle name="Input [yellow] 2 10" xfId="38281" xr:uid="{00000000-0005-0000-0000-00008B950000}"/>
    <cellStyle name="Input [yellow] 2 10 2" xfId="38282" xr:uid="{00000000-0005-0000-0000-00008C950000}"/>
    <cellStyle name="Input [yellow] 2 10 2 2" xfId="38283" xr:uid="{00000000-0005-0000-0000-00008D950000}"/>
    <cellStyle name="Input [yellow] 2 10 2 3" xfId="38284" xr:uid="{00000000-0005-0000-0000-00008E950000}"/>
    <cellStyle name="Input [yellow] 2 10 2 4" xfId="38285" xr:uid="{00000000-0005-0000-0000-00008F950000}"/>
    <cellStyle name="Input [yellow] 2 10 2 5" xfId="38286" xr:uid="{00000000-0005-0000-0000-000090950000}"/>
    <cellStyle name="Input [yellow] 2 10 2 6" xfId="38287" xr:uid="{00000000-0005-0000-0000-000091950000}"/>
    <cellStyle name="Input [yellow] 2 10 3" xfId="38288" xr:uid="{00000000-0005-0000-0000-000092950000}"/>
    <cellStyle name="Input [yellow] 2 10 3 2" xfId="38289" xr:uid="{00000000-0005-0000-0000-000093950000}"/>
    <cellStyle name="Input [yellow] 2 10 3 3" xfId="38290" xr:uid="{00000000-0005-0000-0000-000094950000}"/>
    <cellStyle name="Input [yellow] 2 10 4" xfId="38291" xr:uid="{00000000-0005-0000-0000-000095950000}"/>
    <cellStyle name="Input [yellow] 2 10 4 2" xfId="38292" xr:uid="{00000000-0005-0000-0000-000096950000}"/>
    <cellStyle name="Input [yellow] 2 10 4 3" xfId="38293" xr:uid="{00000000-0005-0000-0000-000097950000}"/>
    <cellStyle name="Input [yellow] 2 10 5" xfId="38294" xr:uid="{00000000-0005-0000-0000-000098950000}"/>
    <cellStyle name="Input [yellow] 2 10 5 2" xfId="38295" xr:uid="{00000000-0005-0000-0000-000099950000}"/>
    <cellStyle name="Input [yellow] 2 10 5 3" xfId="38296" xr:uid="{00000000-0005-0000-0000-00009A950000}"/>
    <cellStyle name="Input [yellow] 2 10 6" xfId="38297" xr:uid="{00000000-0005-0000-0000-00009B950000}"/>
    <cellStyle name="Input [yellow] 2 10 6 2" xfId="38298" xr:uid="{00000000-0005-0000-0000-00009C950000}"/>
    <cellStyle name="Input [yellow] 2 10 6 3" xfId="38299" xr:uid="{00000000-0005-0000-0000-00009D950000}"/>
    <cellStyle name="Input [yellow] 2 10 7" xfId="38300" xr:uid="{00000000-0005-0000-0000-00009E950000}"/>
    <cellStyle name="Input [yellow] 2 10 8" xfId="38301" xr:uid="{00000000-0005-0000-0000-00009F950000}"/>
    <cellStyle name="Input [yellow] 2 11" xfId="38302" xr:uid="{00000000-0005-0000-0000-0000A0950000}"/>
    <cellStyle name="Input [yellow] 2 11 2" xfId="38303" xr:uid="{00000000-0005-0000-0000-0000A1950000}"/>
    <cellStyle name="Input [yellow] 2 11 2 2" xfId="38304" xr:uid="{00000000-0005-0000-0000-0000A2950000}"/>
    <cellStyle name="Input [yellow] 2 11 2 3" xfId="38305" xr:uid="{00000000-0005-0000-0000-0000A3950000}"/>
    <cellStyle name="Input [yellow] 2 11 2 4" xfId="38306" xr:uid="{00000000-0005-0000-0000-0000A4950000}"/>
    <cellStyle name="Input [yellow] 2 11 2 5" xfId="38307" xr:uid="{00000000-0005-0000-0000-0000A5950000}"/>
    <cellStyle name="Input [yellow] 2 11 2 6" xfId="38308" xr:uid="{00000000-0005-0000-0000-0000A6950000}"/>
    <cellStyle name="Input [yellow] 2 11 3" xfId="38309" xr:uid="{00000000-0005-0000-0000-0000A7950000}"/>
    <cellStyle name="Input [yellow] 2 11 3 2" xfId="38310" xr:uid="{00000000-0005-0000-0000-0000A8950000}"/>
    <cellStyle name="Input [yellow] 2 11 3 3" xfId="38311" xr:uid="{00000000-0005-0000-0000-0000A9950000}"/>
    <cellStyle name="Input [yellow] 2 11 4" xfId="38312" xr:uid="{00000000-0005-0000-0000-0000AA950000}"/>
    <cellStyle name="Input [yellow] 2 11 4 2" xfId="38313" xr:uid="{00000000-0005-0000-0000-0000AB950000}"/>
    <cellStyle name="Input [yellow] 2 11 4 3" xfId="38314" xr:uid="{00000000-0005-0000-0000-0000AC950000}"/>
    <cellStyle name="Input [yellow] 2 11 5" xfId="38315" xr:uid="{00000000-0005-0000-0000-0000AD950000}"/>
    <cellStyle name="Input [yellow] 2 11 5 2" xfId="38316" xr:uid="{00000000-0005-0000-0000-0000AE950000}"/>
    <cellStyle name="Input [yellow] 2 11 5 3" xfId="38317" xr:uid="{00000000-0005-0000-0000-0000AF950000}"/>
    <cellStyle name="Input [yellow] 2 11 6" xfId="38318" xr:uid="{00000000-0005-0000-0000-0000B0950000}"/>
    <cellStyle name="Input [yellow] 2 11 6 2" xfId="38319" xr:uid="{00000000-0005-0000-0000-0000B1950000}"/>
    <cellStyle name="Input [yellow] 2 11 6 3" xfId="38320" xr:uid="{00000000-0005-0000-0000-0000B2950000}"/>
    <cellStyle name="Input [yellow] 2 11 7" xfId="38321" xr:uid="{00000000-0005-0000-0000-0000B3950000}"/>
    <cellStyle name="Input [yellow] 2 11 8" xfId="38322" xr:uid="{00000000-0005-0000-0000-0000B4950000}"/>
    <cellStyle name="Input [yellow] 2 12" xfId="38323" xr:uid="{00000000-0005-0000-0000-0000B5950000}"/>
    <cellStyle name="Input [yellow] 2 12 2" xfId="38324" xr:uid="{00000000-0005-0000-0000-0000B6950000}"/>
    <cellStyle name="Input [yellow] 2 12 2 2" xfId="38325" xr:uid="{00000000-0005-0000-0000-0000B7950000}"/>
    <cellStyle name="Input [yellow] 2 12 2 3" xfId="38326" xr:uid="{00000000-0005-0000-0000-0000B8950000}"/>
    <cellStyle name="Input [yellow] 2 12 2 4" xfId="38327" xr:uid="{00000000-0005-0000-0000-0000B9950000}"/>
    <cellStyle name="Input [yellow] 2 12 2 5" xfId="38328" xr:uid="{00000000-0005-0000-0000-0000BA950000}"/>
    <cellStyle name="Input [yellow] 2 12 2 6" xfId="38329" xr:uid="{00000000-0005-0000-0000-0000BB950000}"/>
    <cellStyle name="Input [yellow] 2 12 3" xfId="38330" xr:uid="{00000000-0005-0000-0000-0000BC950000}"/>
    <cellStyle name="Input [yellow] 2 12 3 2" xfId="38331" xr:uid="{00000000-0005-0000-0000-0000BD950000}"/>
    <cellStyle name="Input [yellow] 2 12 3 3" xfId="38332" xr:uid="{00000000-0005-0000-0000-0000BE950000}"/>
    <cellStyle name="Input [yellow] 2 12 4" xfId="38333" xr:uid="{00000000-0005-0000-0000-0000BF950000}"/>
    <cellStyle name="Input [yellow] 2 12 4 2" xfId="38334" xr:uid="{00000000-0005-0000-0000-0000C0950000}"/>
    <cellStyle name="Input [yellow] 2 12 4 3" xfId="38335" xr:uid="{00000000-0005-0000-0000-0000C1950000}"/>
    <cellStyle name="Input [yellow] 2 12 5" xfId="38336" xr:uid="{00000000-0005-0000-0000-0000C2950000}"/>
    <cellStyle name="Input [yellow] 2 12 5 2" xfId="38337" xr:uid="{00000000-0005-0000-0000-0000C3950000}"/>
    <cellStyle name="Input [yellow] 2 12 5 3" xfId="38338" xr:uid="{00000000-0005-0000-0000-0000C4950000}"/>
    <cellStyle name="Input [yellow] 2 12 6" xfId="38339" xr:uid="{00000000-0005-0000-0000-0000C5950000}"/>
    <cellStyle name="Input [yellow] 2 12 6 2" xfId="38340" xr:uid="{00000000-0005-0000-0000-0000C6950000}"/>
    <cellStyle name="Input [yellow] 2 12 6 3" xfId="38341" xr:uid="{00000000-0005-0000-0000-0000C7950000}"/>
    <cellStyle name="Input [yellow] 2 12 7" xfId="38342" xr:uid="{00000000-0005-0000-0000-0000C8950000}"/>
    <cellStyle name="Input [yellow] 2 12 8" xfId="38343" xr:uid="{00000000-0005-0000-0000-0000C9950000}"/>
    <cellStyle name="Input [yellow] 2 13" xfId="38344" xr:uid="{00000000-0005-0000-0000-0000CA950000}"/>
    <cellStyle name="Input [yellow] 2 13 2" xfId="38345" xr:uid="{00000000-0005-0000-0000-0000CB950000}"/>
    <cellStyle name="Input [yellow] 2 13 2 2" xfId="38346" xr:uid="{00000000-0005-0000-0000-0000CC950000}"/>
    <cellStyle name="Input [yellow] 2 13 2 3" xfId="38347" xr:uid="{00000000-0005-0000-0000-0000CD950000}"/>
    <cellStyle name="Input [yellow] 2 13 2 4" xfId="38348" xr:uid="{00000000-0005-0000-0000-0000CE950000}"/>
    <cellStyle name="Input [yellow] 2 13 2 5" xfId="38349" xr:uid="{00000000-0005-0000-0000-0000CF950000}"/>
    <cellStyle name="Input [yellow] 2 13 2 6" xfId="38350" xr:uid="{00000000-0005-0000-0000-0000D0950000}"/>
    <cellStyle name="Input [yellow] 2 13 3" xfId="38351" xr:uid="{00000000-0005-0000-0000-0000D1950000}"/>
    <cellStyle name="Input [yellow] 2 13 3 2" xfId="38352" xr:uid="{00000000-0005-0000-0000-0000D2950000}"/>
    <cellStyle name="Input [yellow] 2 13 3 3" xfId="38353" xr:uid="{00000000-0005-0000-0000-0000D3950000}"/>
    <cellStyle name="Input [yellow] 2 13 4" xfId="38354" xr:uid="{00000000-0005-0000-0000-0000D4950000}"/>
    <cellStyle name="Input [yellow] 2 13 4 2" xfId="38355" xr:uid="{00000000-0005-0000-0000-0000D5950000}"/>
    <cellStyle name="Input [yellow] 2 13 4 3" xfId="38356" xr:uid="{00000000-0005-0000-0000-0000D6950000}"/>
    <cellStyle name="Input [yellow] 2 13 5" xfId="38357" xr:uid="{00000000-0005-0000-0000-0000D7950000}"/>
    <cellStyle name="Input [yellow] 2 13 5 2" xfId="38358" xr:uid="{00000000-0005-0000-0000-0000D8950000}"/>
    <cellStyle name="Input [yellow] 2 13 5 3" xfId="38359" xr:uid="{00000000-0005-0000-0000-0000D9950000}"/>
    <cellStyle name="Input [yellow] 2 13 6" xfId="38360" xr:uid="{00000000-0005-0000-0000-0000DA950000}"/>
    <cellStyle name="Input [yellow] 2 13 6 2" xfId="38361" xr:uid="{00000000-0005-0000-0000-0000DB950000}"/>
    <cellStyle name="Input [yellow] 2 13 6 3" xfId="38362" xr:uid="{00000000-0005-0000-0000-0000DC950000}"/>
    <cellStyle name="Input [yellow] 2 13 7" xfId="38363" xr:uid="{00000000-0005-0000-0000-0000DD950000}"/>
    <cellStyle name="Input [yellow] 2 13 8" xfId="38364" xr:uid="{00000000-0005-0000-0000-0000DE950000}"/>
    <cellStyle name="Input [yellow] 2 14" xfId="38365" xr:uid="{00000000-0005-0000-0000-0000DF950000}"/>
    <cellStyle name="Input [yellow] 2 14 2" xfId="38366" xr:uid="{00000000-0005-0000-0000-0000E0950000}"/>
    <cellStyle name="Input [yellow] 2 14 2 2" xfId="38367" xr:uid="{00000000-0005-0000-0000-0000E1950000}"/>
    <cellStyle name="Input [yellow] 2 14 2 3" xfId="38368" xr:uid="{00000000-0005-0000-0000-0000E2950000}"/>
    <cellStyle name="Input [yellow] 2 14 2 4" xfId="38369" xr:uid="{00000000-0005-0000-0000-0000E3950000}"/>
    <cellStyle name="Input [yellow] 2 14 2 5" xfId="38370" xr:uid="{00000000-0005-0000-0000-0000E4950000}"/>
    <cellStyle name="Input [yellow] 2 14 2 6" xfId="38371" xr:uid="{00000000-0005-0000-0000-0000E5950000}"/>
    <cellStyle name="Input [yellow] 2 14 3" xfId="38372" xr:uid="{00000000-0005-0000-0000-0000E6950000}"/>
    <cellStyle name="Input [yellow] 2 14 3 2" xfId="38373" xr:uid="{00000000-0005-0000-0000-0000E7950000}"/>
    <cellStyle name="Input [yellow] 2 14 3 3" xfId="38374" xr:uid="{00000000-0005-0000-0000-0000E8950000}"/>
    <cellStyle name="Input [yellow] 2 14 4" xfId="38375" xr:uid="{00000000-0005-0000-0000-0000E9950000}"/>
    <cellStyle name="Input [yellow] 2 14 4 2" xfId="38376" xr:uid="{00000000-0005-0000-0000-0000EA950000}"/>
    <cellStyle name="Input [yellow] 2 14 4 3" xfId="38377" xr:uid="{00000000-0005-0000-0000-0000EB950000}"/>
    <cellStyle name="Input [yellow] 2 14 5" xfId="38378" xr:uid="{00000000-0005-0000-0000-0000EC950000}"/>
    <cellStyle name="Input [yellow] 2 14 5 2" xfId="38379" xr:uid="{00000000-0005-0000-0000-0000ED950000}"/>
    <cellStyle name="Input [yellow] 2 14 5 3" xfId="38380" xr:uid="{00000000-0005-0000-0000-0000EE950000}"/>
    <cellStyle name="Input [yellow] 2 14 6" xfId="38381" xr:uid="{00000000-0005-0000-0000-0000EF950000}"/>
    <cellStyle name="Input [yellow] 2 14 6 2" xfId="38382" xr:uid="{00000000-0005-0000-0000-0000F0950000}"/>
    <cellStyle name="Input [yellow] 2 14 6 3" xfId="38383" xr:uid="{00000000-0005-0000-0000-0000F1950000}"/>
    <cellStyle name="Input [yellow] 2 14 7" xfId="38384" xr:uid="{00000000-0005-0000-0000-0000F2950000}"/>
    <cellStyle name="Input [yellow] 2 14 8" xfId="38385" xr:uid="{00000000-0005-0000-0000-0000F3950000}"/>
    <cellStyle name="Input [yellow] 2 15" xfId="38386" xr:uid="{00000000-0005-0000-0000-0000F4950000}"/>
    <cellStyle name="Input [yellow] 2 15 2" xfId="38387" xr:uid="{00000000-0005-0000-0000-0000F5950000}"/>
    <cellStyle name="Input [yellow] 2 15 2 2" xfId="38388" xr:uid="{00000000-0005-0000-0000-0000F6950000}"/>
    <cellStyle name="Input [yellow] 2 15 2 3" xfId="38389" xr:uid="{00000000-0005-0000-0000-0000F7950000}"/>
    <cellStyle name="Input [yellow] 2 15 2 4" xfId="38390" xr:uid="{00000000-0005-0000-0000-0000F8950000}"/>
    <cellStyle name="Input [yellow] 2 15 2 5" xfId="38391" xr:uid="{00000000-0005-0000-0000-0000F9950000}"/>
    <cellStyle name="Input [yellow] 2 15 2 6" xfId="38392" xr:uid="{00000000-0005-0000-0000-0000FA950000}"/>
    <cellStyle name="Input [yellow] 2 15 3" xfId="38393" xr:uid="{00000000-0005-0000-0000-0000FB950000}"/>
    <cellStyle name="Input [yellow] 2 15 3 2" xfId="38394" xr:uid="{00000000-0005-0000-0000-0000FC950000}"/>
    <cellStyle name="Input [yellow] 2 15 3 3" xfId="38395" xr:uid="{00000000-0005-0000-0000-0000FD950000}"/>
    <cellStyle name="Input [yellow] 2 15 4" xfId="38396" xr:uid="{00000000-0005-0000-0000-0000FE950000}"/>
    <cellStyle name="Input [yellow] 2 15 4 2" xfId="38397" xr:uid="{00000000-0005-0000-0000-0000FF950000}"/>
    <cellStyle name="Input [yellow] 2 15 4 3" xfId="38398" xr:uid="{00000000-0005-0000-0000-000000960000}"/>
    <cellStyle name="Input [yellow] 2 15 5" xfId="38399" xr:uid="{00000000-0005-0000-0000-000001960000}"/>
    <cellStyle name="Input [yellow] 2 15 5 2" xfId="38400" xr:uid="{00000000-0005-0000-0000-000002960000}"/>
    <cellStyle name="Input [yellow] 2 15 5 3" xfId="38401" xr:uid="{00000000-0005-0000-0000-000003960000}"/>
    <cellStyle name="Input [yellow] 2 15 6" xfId="38402" xr:uid="{00000000-0005-0000-0000-000004960000}"/>
    <cellStyle name="Input [yellow] 2 15 6 2" xfId="38403" xr:uid="{00000000-0005-0000-0000-000005960000}"/>
    <cellStyle name="Input [yellow] 2 15 6 3" xfId="38404" xr:uid="{00000000-0005-0000-0000-000006960000}"/>
    <cellStyle name="Input [yellow] 2 15 7" xfId="38405" xr:uid="{00000000-0005-0000-0000-000007960000}"/>
    <cellStyle name="Input [yellow] 2 15 8" xfId="38406" xr:uid="{00000000-0005-0000-0000-000008960000}"/>
    <cellStyle name="Input [yellow] 2 16" xfId="38407" xr:uid="{00000000-0005-0000-0000-000009960000}"/>
    <cellStyle name="Input [yellow] 2 16 2" xfId="38408" xr:uid="{00000000-0005-0000-0000-00000A960000}"/>
    <cellStyle name="Input [yellow] 2 16 2 2" xfId="38409" xr:uid="{00000000-0005-0000-0000-00000B960000}"/>
    <cellStyle name="Input [yellow] 2 16 2 3" xfId="38410" xr:uid="{00000000-0005-0000-0000-00000C960000}"/>
    <cellStyle name="Input [yellow] 2 16 2 4" xfId="38411" xr:uid="{00000000-0005-0000-0000-00000D960000}"/>
    <cellStyle name="Input [yellow] 2 16 2 5" xfId="38412" xr:uid="{00000000-0005-0000-0000-00000E960000}"/>
    <cellStyle name="Input [yellow] 2 16 2 6" xfId="38413" xr:uid="{00000000-0005-0000-0000-00000F960000}"/>
    <cellStyle name="Input [yellow] 2 16 3" xfId="38414" xr:uid="{00000000-0005-0000-0000-000010960000}"/>
    <cellStyle name="Input [yellow] 2 16 3 2" xfId="38415" xr:uid="{00000000-0005-0000-0000-000011960000}"/>
    <cellStyle name="Input [yellow] 2 16 3 3" xfId="38416" xr:uid="{00000000-0005-0000-0000-000012960000}"/>
    <cellStyle name="Input [yellow] 2 16 4" xfId="38417" xr:uid="{00000000-0005-0000-0000-000013960000}"/>
    <cellStyle name="Input [yellow] 2 16 4 2" xfId="38418" xr:uid="{00000000-0005-0000-0000-000014960000}"/>
    <cellStyle name="Input [yellow] 2 16 4 3" xfId="38419" xr:uid="{00000000-0005-0000-0000-000015960000}"/>
    <cellStyle name="Input [yellow] 2 16 5" xfId="38420" xr:uid="{00000000-0005-0000-0000-000016960000}"/>
    <cellStyle name="Input [yellow] 2 16 5 2" xfId="38421" xr:uid="{00000000-0005-0000-0000-000017960000}"/>
    <cellStyle name="Input [yellow] 2 16 5 3" xfId="38422" xr:uid="{00000000-0005-0000-0000-000018960000}"/>
    <cellStyle name="Input [yellow] 2 16 6" xfId="38423" xr:uid="{00000000-0005-0000-0000-000019960000}"/>
    <cellStyle name="Input [yellow] 2 16 6 2" xfId="38424" xr:uid="{00000000-0005-0000-0000-00001A960000}"/>
    <cellStyle name="Input [yellow] 2 16 6 3" xfId="38425" xr:uid="{00000000-0005-0000-0000-00001B960000}"/>
    <cellStyle name="Input [yellow] 2 16 7" xfId="38426" xr:uid="{00000000-0005-0000-0000-00001C960000}"/>
    <cellStyle name="Input [yellow] 2 16 8" xfId="38427" xr:uid="{00000000-0005-0000-0000-00001D960000}"/>
    <cellStyle name="Input [yellow] 2 17" xfId="38428" xr:uid="{00000000-0005-0000-0000-00001E960000}"/>
    <cellStyle name="Input [yellow] 2 17 2" xfId="38429" xr:uid="{00000000-0005-0000-0000-00001F960000}"/>
    <cellStyle name="Input [yellow] 2 17 2 2" xfId="38430" xr:uid="{00000000-0005-0000-0000-000020960000}"/>
    <cellStyle name="Input [yellow] 2 17 2 3" xfId="38431" xr:uid="{00000000-0005-0000-0000-000021960000}"/>
    <cellStyle name="Input [yellow] 2 17 2 4" xfId="38432" xr:uid="{00000000-0005-0000-0000-000022960000}"/>
    <cellStyle name="Input [yellow] 2 17 2 5" xfId="38433" xr:uid="{00000000-0005-0000-0000-000023960000}"/>
    <cellStyle name="Input [yellow] 2 17 2 6" xfId="38434" xr:uid="{00000000-0005-0000-0000-000024960000}"/>
    <cellStyle name="Input [yellow] 2 17 3" xfId="38435" xr:uid="{00000000-0005-0000-0000-000025960000}"/>
    <cellStyle name="Input [yellow] 2 17 3 2" xfId="38436" xr:uid="{00000000-0005-0000-0000-000026960000}"/>
    <cellStyle name="Input [yellow] 2 17 3 3" xfId="38437" xr:uid="{00000000-0005-0000-0000-000027960000}"/>
    <cellStyle name="Input [yellow] 2 17 4" xfId="38438" xr:uid="{00000000-0005-0000-0000-000028960000}"/>
    <cellStyle name="Input [yellow] 2 17 4 2" xfId="38439" xr:uid="{00000000-0005-0000-0000-000029960000}"/>
    <cellStyle name="Input [yellow] 2 17 4 3" xfId="38440" xr:uid="{00000000-0005-0000-0000-00002A960000}"/>
    <cellStyle name="Input [yellow] 2 17 5" xfId="38441" xr:uid="{00000000-0005-0000-0000-00002B960000}"/>
    <cellStyle name="Input [yellow] 2 17 5 2" xfId="38442" xr:uid="{00000000-0005-0000-0000-00002C960000}"/>
    <cellStyle name="Input [yellow] 2 17 5 3" xfId="38443" xr:uid="{00000000-0005-0000-0000-00002D960000}"/>
    <cellStyle name="Input [yellow] 2 17 6" xfId="38444" xr:uid="{00000000-0005-0000-0000-00002E960000}"/>
    <cellStyle name="Input [yellow] 2 17 6 2" xfId="38445" xr:uid="{00000000-0005-0000-0000-00002F960000}"/>
    <cellStyle name="Input [yellow] 2 17 6 3" xfId="38446" xr:uid="{00000000-0005-0000-0000-000030960000}"/>
    <cellStyle name="Input [yellow] 2 17 7" xfId="38447" xr:uid="{00000000-0005-0000-0000-000031960000}"/>
    <cellStyle name="Input [yellow] 2 17 8" xfId="38448" xr:uid="{00000000-0005-0000-0000-000032960000}"/>
    <cellStyle name="Input [yellow] 2 18" xfId="38449" xr:uid="{00000000-0005-0000-0000-000033960000}"/>
    <cellStyle name="Input [yellow] 2 18 2" xfId="38450" xr:uid="{00000000-0005-0000-0000-000034960000}"/>
    <cellStyle name="Input [yellow] 2 18 2 2" xfId="38451" xr:uid="{00000000-0005-0000-0000-000035960000}"/>
    <cellStyle name="Input [yellow] 2 18 2 3" xfId="38452" xr:uid="{00000000-0005-0000-0000-000036960000}"/>
    <cellStyle name="Input [yellow] 2 18 2 4" xfId="38453" xr:uid="{00000000-0005-0000-0000-000037960000}"/>
    <cellStyle name="Input [yellow] 2 18 2 5" xfId="38454" xr:uid="{00000000-0005-0000-0000-000038960000}"/>
    <cellStyle name="Input [yellow] 2 18 2 6" xfId="38455" xr:uid="{00000000-0005-0000-0000-000039960000}"/>
    <cellStyle name="Input [yellow] 2 18 3" xfId="38456" xr:uid="{00000000-0005-0000-0000-00003A960000}"/>
    <cellStyle name="Input [yellow] 2 18 3 2" xfId="38457" xr:uid="{00000000-0005-0000-0000-00003B960000}"/>
    <cellStyle name="Input [yellow] 2 18 3 3" xfId="38458" xr:uid="{00000000-0005-0000-0000-00003C960000}"/>
    <cellStyle name="Input [yellow] 2 18 4" xfId="38459" xr:uid="{00000000-0005-0000-0000-00003D960000}"/>
    <cellStyle name="Input [yellow] 2 18 4 2" xfId="38460" xr:uid="{00000000-0005-0000-0000-00003E960000}"/>
    <cellStyle name="Input [yellow] 2 18 4 3" xfId="38461" xr:uid="{00000000-0005-0000-0000-00003F960000}"/>
    <cellStyle name="Input [yellow] 2 18 5" xfId="38462" xr:uid="{00000000-0005-0000-0000-000040960000}"/>
    <cellStyle name="Input [yellow] 2 18 5 2" xfId="38463" xr:uid="{00000000-0005-0000-0000-000041960000}"/>
    <cellStyle name="Input [yellow] 2 18 5 3" xfId="38464" xr:uid="{00000000-0005-0000-0000-000042960000}"/>
    <cellStyle name="Input [yellow] 2 18 6" xfId="38465" xr:uid="{00000000-0005-0000-0000-000043960000}"/>
    <cellStyle name="Input [yellow] 2 18 6 2" xfId="38466" xr:uid="{00000000-0005-0000-0000-000044960000}"/>
    <cellStyle name="Input [yellow] 2 18 6 3" xfId="38467" xr:uid="{00000000-0005-0000-0000-000045960000}"/>
    <cellStyle name="Input [yellow] 2 18 7" xfId="38468" xr:uid="{00000000-0005-0000-0000-000046960000}"/>
    <cellStyle name="Input [yellow] 2 18 8" xfId="38469" xr:uid="{00000000-0005-0000-0000-000047960000}"/>
    <cellStyle name="Input [yellow] 2 19" xfId="38470" xr:uid="{00000000-0005-0000-0000-000048960000}"/>
    <cellStyle name="Input [yellow] 2 19 2" xfId="38471" xr:uid="{00000000-0005-0000-0000-000049960000}"/>
    <cellStyle name="Input [yellow] 2 19 2 2" xfId="38472" xr:uid="{00000000-0005-0000-0000-00004A960000}"/>
    <cellStyle name="Input [yellow] 2 19 2 3" xfId="38473" xr:uid="{00000000-0005-0000-0000-00004B960000}"/>
    <cellStyle name="Input [yellow] 2 19 2 4" xfId="38474" xr:uid="{00000000-0005-0000-0000-00004C960000}"/>
    <cellStyle name="Input [yellow] 2 19 2 5" xfId="38475" xr:uid="{00000000-0005-0000-0000-00004D960000}"/>
    <cellStyle name="Input [yellow] 2 19 2 6" xfId="38476" xr:uid="{00000000-0005-0000-0000-00004E960000}"/>
    <cellStyle name="Input [yellow] 2 19 3" xfId="38477" xr:uid="{00000000-0005-0000-0000-00004F960000}"/>
    <cellStyle name="Input [yellow] 2 19 3 2" xfId="38478" xr:uid="{00000000-0005-0000-0000-000050960000}"/>
    <cellStyle name="Input [yellow] 2 19 3 3" xfId="38479" xr:uid="{00000000-0005-0000-0000-000051960000}"/>
    <cellStyle name="Input [yellow] 2 19 4" xfId="38480" xr:uid="{00000000-0005-0000-0000-000052960000}"/>
    <cellStyle name="Input [yellow] 2 19 4 2" xfId="38481" xr:uid="{00000000-0005-0000-0000-000053960000}"/>
    <cellStyle name="Input [yellow] 2 19 4 3" xfId="38482" xr:uid="{00000000-0005-0000-0000-000054960000}"/>
    <cellStyle name="Input [yellow] 2 19 5" xfId="38483" xr:uid="{00000000-0005-0000-0000-000055960000}"/>
    <cellStyle name="Input [yellow] 2 19 5 2" xfId="38484" xr:uid="{00000000-0005-0000-0000-000056960000}"/>
    <cellStyle name="Input [yellow] 2 19 5 3" xfId="38485" xr:uid="{00000000-0005-0000-0000-000057960000}"/>
    <cellStyle name="Input [yellow] 2 19 6" xfId="38486" xr:uid="{00000000-0005-0000-0000-000058960000}"/>
    <cellStyle name="Input [yellow] 2 19 6 2" xfId="38487" xr:uid="{00000000-0005-0000-0000-000059960000}"/>
    <cellStyle name="Input [yellow] 2 19 6 3" xfId="38488" xr:uid="{00000000-0005-0000-0000-00005A960000}"/>
    <cellStyle name="Input [yellow] 2 19 7" xfId="38489" xr:uid="{00000000-0005-0000-0000-00005B960000}"/>
    <cellStyle name="Input [yellow] 2 19 8" xfId="38490" xr:uid="{00000000-0005-0000-0000-00005C960000}"/>
    <cellStyle name="Input [yellow] 2 2" xfId="38491" xr:uid="{00000000-0005-0000-0000-00005D960000}"/>
    <cellStyle name="Input [yellow] 2 2 10" xfId="38492" xr:uid="{00000000-0005-0000-0000-00005E960000}"/>
    <cellStyle name="Input [yellow] 2 2 10 2" xfId="38493" xr:uid="{00000000-0005-0000-0000-00005F960000}"/>
    <cellStyle name="Input [yellow] 2 2 10 2 2" xfId="38494" xr:uid="{00000000-0005-0000-0000-000060960000}"/>
    <cellStyle name="Input [yellow] 2 2 10 2 3" xfId="38495" xr:uid="{00000000-0005-0000-0000-000061960000}"/>
    <cellStyle name="Input [yellow] 2 2 10 2 4" xfId="38496" xr:uid="{00000000-0005-0000-0000-000062960000}"/>
    <cellStyle name="Input [yellow] 2 2 10 2 5" xfId="38497" xr:uid="{00000000-0005-0000-0000-000063960000}"/>
    <cellStyle name="Input [yellow] 2 2 10 2 6" xfId="38498" xr:uid="{00000000-0005-0000-0000-000064960000}"/>
    <cellStyle name="Input [yellow] 2 2 10 3" xfId="38499" xr:uid="{00000000-0005-0000-0000-000065960000}"/>
    <cellStyle name="Input [yellow] 2 2 10 3 2" xfId="38500" xr:uid="{00000000-0005-0000-0000-000066960000}"/>
    <cellStyle name="Input [yellow] 2 2 10 3 3" xfId="38501" xr:uid="{00000000-0005-0000-0000-000067960000}"/>
    <cellStyle name="Input [yellow] 2 2 10 4" xfId="38502" xr:uid="{00000000-0005-0000-0000-000068960000}"/>
    <cellStyle name="Input [yellow] 2 2 10 4 2" xfId="38503" xr:uid="{00000000-0005-0000-0000-000069960000}"/>
    <cellStyle name="Input [yellow] 2 2 10 4 3" xfId="38504" xr:uid="{00000000-0005-0000-0000-00006A960000}"/>
    <cellStyle name="Input [yellow] 2 2 10 5" xfId="38505" xr:uid="{00000000-0005-0000-0000-00006B960000}"/>
    <cellStyle name="Input [yellow] 2 2 10 5 2" xfId="38506" xr:uid="{00000000-0005-0000-0000-00006C960000}"/>
    <cellStyle name="Input [yellow] 2 2 10 5 3" xfId="38507" xr:uid="{00000000-0005-0000-0000-00006D960000}"/>
    <cellStyle name="Input [yellow] 2 2 10 6" xfId="38508" xr:uid="{00000000-0005-0000-0000-00006E960000}"/>
    <cellStyle name="Input [yellow] 2 2 10 6 2" xfId="38509" xr:uid="{00000000-0005-0000-0000-00006F960000}"/>
    <cellStyle name="Input [yellow] 2 2 10 6 3" xfId="38510" xr:uid="{00000000-0005-0000-0000-000070960000}"/>
    <cellStyle name="Input [yellow] 2 2 10 7" xfId="38511" xr:uid="{00000000-0005-0000-0000-000071960000}"/>
    <cellStyle name="Input [yellow] 2 2 10 8" xfId="38512" xr:uid="{00000000-0005-0000-0000-000072960000}"/>
    <cellStyle name="Input [yellow] 2 2 11" xfId="38513" xr:uid="{00000000-0005-0000-0000-000073960000}"/>
    <cellStyle name="Input [yellow] 2 2 11 2" xfId="38514" xr:uid="{00000000-0005-0000-0000-000074960000}"/>
    <cellStyle name="Input [yellow] 2 2 11 2 2" xfId="38515" xr:uid="{00000000-0005-0000-0000-000075960000}"/>
    <cellStyle name="Input [yellow] 2 2 11 2 3" xfId="38516" xr:uid="{00000000-0005-0000-0000-000076960000}"/>
    <cellStyle name="Input [yellow] 2 2 11 2 4" xfId="38517" xr:uid="{00000000-0005-0000-0000-000077960000}"/>
    <cellStyle name="Input [yellow] 2 2 11 2 5" xfId="38518" xr:uid="{00000000-0005-0000-0000-000078960000}"/>
    <cellStyle name="Input [yellow] 2 2 11 2 6" xfId="38519" xr:uid="{00000000-0005-0000-0000-000079960000}"/>
    <cellStyle name="Input [yellow] 2 2 11 3" xfId="38520" xr:uid="{00000000-0005-0000-0000-00007A960000}"/>
    <cellStyle name="Input [yellow] 2 2 11 3 2" xfId="38521" xr:uid="{00000000-0005-0000-0000-00007B960000}"/>
    <cellStyle name="Input [yellow] 2 2 11 3 3" xfId="38522" xr:uid="{00000000-0005-0000-0000-00007C960000}"/>
    <cellStyle name="Input [yellow] 2 2 11 4" xfId="38523" xr:uid="{00000000-0005-0000-0000-00007D960000}"/>
    <cellStyle name="Input [yellow] 2 2 11 4 2" xfId="38524" xr:uid="{00000000-0005-0000-0000-00007E960000}"/>
    <cellStyle name="Input [yellow] 2 2 11 4 3" xfId="38525" xr:uid="{00000000-0005-0000-0000-00007F960000}"/>
    <cellStyle name="Input [yellow] 2 2 11 5" xfId="38526" xr:uid="{00000000-0005-0000-0000-000080960000}"/>
    <cellStyle name="Input [yellow] 2 2 11 5 2" xfId="38527" xr:uid="{00000000-0005-0000-0000-000081960000}"/>
    <cellStyle name="Input [yellow] 2 2 11 5 3" xfId="38528" xr:uid="{00000000-0005-0000-0000-000082960000}"/>
    <cellStyle name="Input [yellow] 2 2 11 6" xfId="38529" xr:uid="{00000000-0005-0000-0000-000083960000}"/>
    <cellStyle name="Input [yellow] 2 2 11 6 2" xfId="38530" xr:uid="{00000000-0005-0000-0000-000084960000}"/>
    <cellStyle name="Input [yellow] 2 2 11 6 3" xfId="38531" xr:uid="{00000000-0005-0000-0000-000085960000}"/>
    <cellStyle name="Input [yellow] 2 2 11 7" xfId="38532" xr:uid="{00000000-0005-0000-0000-000086960000}"/>
    <cellStyle name="Input [yellow] 2 2 11 8" xfId="38533" xr:uid="{00000000-0005-0000-0000-000087960000}"/>
    <cellStyle name="Input [yellow] 2 2 12" xfId="38534" xr:uid="{00000000-0005-0000-0000-000088960000}"/>
    <cellStyle name="Input [yellow] 2 2 12 2" xfId="38535" xr:uid="{00000000-0005-0000-0000-000089960000}"/>
    <cellStyle name="Input [yellow] 2 2 12 2 2" xfId="38536" xr:uid="{00000000-0005-0000-0000-00008A960000}"/>
    <cellStyle name="Input [yellow] 2 2 12 2 3" xfId="38537" xr:uid="{00000000-0005-0000-0000-00008B960000}"/>
    <cellStyle name="Input [yellow] 2 2 12 2 4" xfId="38538" xr:uid="{00000000-0005-0000-0000-00008C960000}"/>
    <cellStyle name="Input [yellow] 2 2 12 2 5" xfId="38539" xr:uid="{00000000-0005-0000-0000-00008D960000}"/>
    <cellStyle name="Input [yellow] 2 2 12 2 6" xfId="38540" xr:uid="{00000000-0005-0000-0000-00008E960000}"/>
    <cellStyle name="Input [yellow] 2 2 12 3" xfId="38541" xr:uid="{00000000-0005-0000-0000-00008F960000}"/>
    <cellStyle name="Input [yellow] 2 2 12 3 2" xfId="38542" xr:uid="{00000000-0005-0000-0000-000090960000}"/>
    <cellStyle name="Input [yellow] 2 2 12 3 3" xfId="38543" xr:uid="{00000000-0005-0000-0000-000091960000}"/>
    <cellStyle name="Input [yellow] 2 2 12 4" xfId="38544" xr:uid="{00000000-0005-0000-0000-000092960000}"/>
    <cellStyle name="Input [yellow] 2 2 12 4 2" xfId="38545" xr:uid="{00000000-0005-0000-0000-000093960000}"/>
    <cellStyle name="Input [yellow] 2 2 12 4 3" xfId="38546" xr:uid="{00000000-0005-0000-0000-000094960000}"/>
    <cellStyle name="Input [yellow] 2 2 12 5" xfId="38547" xr:uid="{00000000-0005-0000-0000-000095960000}"/>
    <cellStyle name="Input [yellow] 2 2 12 5 2" xfId="38548" xr:uid="{00000000-0005-0000-0000-000096960000}"/>
    <cellStyle name="Input [yellow] 2 2 12 5 3" xfId="38549" xr:uid="{00000000-0005-0000-0000-000097960000}"/>
    <cellStyle name="Input [yellow] 2 2 12 6" xfId="38550" xr:uid="{00000000-0005-0000-0000-000098960000}"/>
    <cellStyle name="Input [yellow] 2 2 12 6 2" xfId="38551" xr:uid="{00000000-0005-0000-0000-000099960000}"/>
    <cellStyle name="Input [yellow] 2 2 12 6 3" xfId="38552" xr:uid="{00000000-0005-0000-0000-00009A960000}"/>
    <cellStyle name="Input [yellow] 2 2 12 7" xfId="38553" xr:uid="{00000000-0005-0000-0000-00009B960000}"/>
    <cellStyle name="Input [yellow] 2 2 12 8" xfId="38554" xr:uid="{00000000-0005-0000-0000-00009C960000}"/>
    <cellStyle name="Input [yellow] 2 2 13" xfId="38555" xr:uid="{00000000-0005-0000-0000-00009D960000}"/>
    <cellStyle name="Input [yellow] 2 2 13 2" xfId="38556" xr:uid="{00000000-0005-0000-0000-00009E960000}"/>
    <cellStyle name="Input [yellow] 2 2 13 2 2" xfId="38557" xr:uid="{00000000-0005-0000-0000-00009F960000}"/>
    <cellStyle name="Input [yellow] 2 2 13 2 3" xfId="38558" xr:uid="{00000000-0005-0000-0000-0000A0960000}"/>
    <cellStyle name="Input [yellow] 2 2 13 2 4" xfId="38559" xr:uid="{00000000-0005-0000-0000-0000A1960000}"/>
    <cellStyle name="Input [yellow] 2 2 13 2 5" xfId="38560" xr:uid="{00000000-0005-0000-0000-0000A2960000}"/>
    <cellStyle name="Input [yellow] 2 2 13 2 6" xfId="38561" xr:uid="{00000000-0005-0000-0000-0000A3960000}"/>
    <cellStyle name="Input [yellow] 2 2 13 3" xfId="38562" xr:uid="{00000000-0005-0000-0000-0000A4960000}"/>
    <cellStyle name="Input [yellow] 2 2 13 3 2" xfId="38563" xr:uid="{00000000-0005-0000-0000-0000A5960000}"/>
    <cellStyle name="Input [yellow] 2 2 13 3 3" xfId="38564" xr:uid="{00000000-0005-0000-0000-0000A6960000}"/>
    <cellStyle name="Input [yellow] 2 2 13 4" xfId="38565" xr:uid="{00000000-0005-0000-0000-0000A7960000}"/>
    <cellStyle name="Input [yellow] 2 2 13 4 2" xfId="38566" xr:uid="{00000000-0005-0000-0000-0000A8960000}"/>
    <cellStyle name="Input [yellow] 2 2 13 4 3" xfId="38567" xr:uid="{00000000-0005-0000-0000-0000A9960000}"/>
    <cellStyle name="Input [yellow] 2 2 13 5" xfId="38568" xr:uid="{00000000-0005-0000-0000-0000AA960000}"/>
    <cellStyle name="Input [yellow] 2 2 13 5 2" xfId="38569" xr:uid="{00000000-0005-0000-0000-0000AB960000}"/>
    <cellStyle name="Input [yellow] 2 2 13 5 3" xfId="38570" xr:uid="{00000000-0005-0000-0000-0000AC960000}"/>
    <cellStyle name="Input [yellow] 2 2 13 6" xfId="38571" xr:uid="{00000000-0005-0000-0000-0000AD960000}"/>
    <cellStyle name="Input [yellow] 2 2 13 6 2" xfId="38572" xr:uid="{00000000-0005-0000-0000-0000AE960000}"/>
    <cellStyle name="Input [yellow] 2 2 13 6 3" xfId="38573" xr:uid="{00000000-0005-0000-0000-0000AF960000}"/>
    <cellStyle name="Input [yellow] 2 2 13 7" xfId="38574" xr:uid="{00000000-0005-0000-0000-0000B0960000}"/>
    <cellStyle name="Input [yellow] 2 2 13 8" xfId="38575" xr:uid="{00000000-0005-0000-0000-0000B1960000}"/>
    <cellStyle name="Input [yellow] 2 2 14" xfId="38576" xr:uid="{00000000-0005-0000-0000-0000B2960000}"/>
    <cellStyle name="Input [yellow] 2 2 14 2" xfId="38577" xr:uid="{00000000-0005-0000-0000-0000B3960000}"/>
    <cellStyle name="Input [yellow] 2 2 14 2 2" xfId="38578" xr:uid="{00000000-0005-0000-0000-0000B4960000}"/>
    <cellStyle name="Input [yellow] 2 2 14 2 3" xfId="38579" xr:uid="{00000000-0005-0000-0000-0000B5960000}"/>
    <cellStyle name="Input [yellow] 2 2 14 2 4" xfId="38580" xr:uid="{00000000-0005-0000-0000-0000B6960000}"/>
    <cellStyle name="Input [yellow] 2 2 14 2 5" xfId="38581" xr:uid="{00000000-0005-0000-0000-0000B7960000}"/>
    <cellStyle name="Input [yellow] 2 2 14 2 6" xfId="38582" xr:uid="{00000000-0005-0000-0000-0000B8960000}"/>
    <cellStyle name="Input [yellow] 2 2 14 3" xfId="38583" xr:uid="{00000000-0005-0000-0000-0000B9960000}"/>
    <cellStyle name="Input [yellow] 2 2 14 3 2" xfId="38584" xr:uid="{00000000-0005-0000-0000-0000BA960000}"/>
    <cellStyle name="Input [yellow] 2 2 14 3 3" xfId="38585" xr:uid="{00000000-0005-0000-0000-0000BB960000}"/>
    <cellStyle name="Input [yellow] 2 2 14 4" xfId="38586" xr:uid="{00000000-0005-0000-0000-0000BC960000}"/>
    <cellStyle name="Input [yellow] 2 2 14 4 2" xfId="38587" xr:uid="{00000000-0005-0000-0000-0000BD960000}"/>
    <cellStyle name="Input [yellow] 2 2 14 4 3" xfId="38588" xr:uid="{00000000-0005-0000-0000-0000BE960000}"/>
    <cellStyle name="Input [yellow] 2 2 14 5" xfId="38589" xr:uid="{00000000-0005-0000-0000-0000BF960000}"/>
    <cellStyle name="Input [yellow] 2 2 14 5 2" xfId="38590" xr:uid="{00000000-0005-0000-0000-0000C0960000}"/>
    <cellStyle name="Input [yellow] 2 2 14 5 3" xfId="38591" xr:uid="{00000000-0005-0000-0000-0000C1960000}"/>
    <cellStyle name="Input [yellow] 2 2 14 6" xfId="38592" xr:uid="{00000000-0005-0000-0000-0000C2960000}"/>
    <cellStyle name="Input [yellow] 2 2 14 6 2" xfId="38593" xr:uid="{00000000-0005-0000-0000-0000C3960000}"/>
    <cellStyle name="Input [yellow] 2 2 14 6 3" xfId="38594" xr:uid="{00000000-0005-0000-0000-0000C4960000}"/>
    <cellStyle name="Input [yellow] 2 2 14 7" xfId="38595" xr:uid="{00000000-0005-0000-0000-0000C5960000}"/>
    <cellStyle name="Input [yellow] 2 2 14 8" xfId="38596" xr:uid="{00000000-0005-0000-0000-0000C6960000}"/>
    <cellStyle name="Input [yellow] 2 2 15" xfId="38597" xr:uid="{00000000-0005-0000-0000-0000C7960000}"/>
    <cellStyle name="Input [yellow] 2 2 15 2" xfId="38598" xr:uid="{00000000-0005-0000-0000-0000C8960000}"/>
    <cellStyle name="Input [yellow] 2 2 15 2 2" xfId="38599" xr:uid="{00000000-0005-0000-0000-0000C9960000}"/>
    <cellStyle name="Input [yellow] 2 2 15 2 3" xfId="38600" xr:uid="{00000000-0005-0000-0000-0000CA960000}"/>
    <cellStyle name="Input [yellow] 2 2 15 2 4" xfId="38601" xr:uid="{00000000-0005-0000-0000-0000CB960000}"/>
    <cellStyle name="Input [yellow] 2 2 15 2 5" xfId="38602" xr:uid="{00000000-0005-0000-0000-0000CC960000}"/>
    <cellStyle name="Input [yellow] 2 2 15 2 6" xfId="38603" xr:uid="{00000000-0005-0000-0000-0000CD960000}"/>
    <cellStyle name="Input [yellow] 2 2 15 3" xfId="38604" xr:uid="{00000000-0005-0000-0000-0000CE960000}"/>
    <cellStyle name="Input [yellow] 2 2 15 3 2" xfId="38605" xr:uid="{00000000-0005-0000-0000-0000CF960000}"/>
    <cellStyle name="Input [yellow] 2 2 15 3 3" xfId="38606" xr:uid="{00000000-0005-0000-0000-0000D0960000}"/>
    <cellStyle name="Input [yellow] 2 2 15 4" xfId="38607" xr:uid="{00000000-0005-0000-0000-0000D1960000}"/>
    <cellStyle name="Input [yellow] 2 2 15 4 2" xfId="38608" xr:uid="{00000000-0005-0000-0000-0000D2960000}"/>
    <cellStyle name="Input [yellow] 2 2 15 4 3" xfId="38609" xr:uid="{00000000-0005-0000-0000-0000D3960000}"/>
    <cellStyle name="Input [yellow] 2 2 15 5" xfId="38610" xr:uid="{00000000-0005-0000-0000-0000D4960000}"/>
    <cellStyle name="Input [yellow] 2 2 15 5 2" xfId="38611" xr:uid="{00000000-0005-0000-0000-0000D5960000}"/>
    <cellStyle name="Input [yellow] 2 2 15 5 3" xfId="38612" xr:uid="{00000000-0005-0000-0000-0000D6960000}"/>
    <cellStyle name="Input [yellow] 2 2 15 6" xfId="38613" xr:uid="{00000000-0005-0000-0000-0000D7960000}"/>
    <cellStyle name="Input [yellow] 2 2 15 6 2" xfId="38614" xr:uid="{00000000-0005-0000-0000-0000D8960000}"/>
    <cellStyle name="Input [yellow] 2 2 15 6 3" xfId="38615" xr:uid="{00000000-0005-0000-0000-0000D9960000}"/>
    <cellStyle name="Input [yellow] 2 2 15 7" xfId="38616" xr:uid="{00000000-0005-0000-0000-0000DA960000}"/>
    <cellStyle name="Input [yellow] 2 2 15 8" xfId="38617" xr:uid="{00000000-0005-0000-0000-0000DB960000}"/>
    <cellStyle name="Input [yellow] 2 2 16" xfId="38618" xr:uid="{00000000-0005-0000-0000-0000DC960000}"/>
    <cellStyle name="Input [yellow] 2 2 16 2" xfId="38619" xr:uid="{00000000-0005-0000-0000-0000DD960000}"/>
    <cellStyle name="Input [yellow] 2 2 16 2 2" xfId="38620" xr:uid="{00000000-0005-0000-0000-0000DE960000}"/>
    <cellStyle name="Input [yellow] 2 2 16 2 3" xfId="38621" xr:uid="{00000000-0005-0000-0000-0000DF960000}"/>
    <cellStyle name="Input [yellow] 2 2 16 2 4" xfId="38622" xr:uid="{00000000-0005-0000-0000-0000E0960000}"/>
    <cellStyle name="Input [yellow] 2 2 16 2 5" xfId="38623" xr:uid="{00000000-0005-0000-0000-0000E1960000}"/>
    <cellStyle name="Input [yellow] 2 2 16 2 6" xfId="38624" xr:uid="{00000000-0005-0000-0000-0000E2960000}"/>
    <cellStyle name="Input [yellow] 2 2 16 3" xfId="38625" xr:uid="{00000000-0005-0000-0000-0000E3960000}"/>
    <cellStyle name="Input [yellow] 2 2 16 3 2" xfId="38626" xr:uid="{00000000-0005-0000-0000-0000E4960000}"/>
    <cellStyle name="Input [yellow] 2 2 16 3 3" xfId="38627" xr:uid="{00000000-0005-0000-0000-0000E5960000}"/>
    <cellStyle name="Input [yellow] 2 2 16 4" xfId="38628" xr:uid="{00000000-0005-0000-0000-0000E6960000}"/>
    <cellStyle name="Input [yellow] 2 2 16 4 2" xfId="38629" xr:uid="{00000000-0005-0000-0000-0000E7960000}"/>
    <cellStyle name="Input [yellow] 2 2 16 4 3" xfId="38630" xr:uid="{00000000-0005-0000-0000-0000E8960000}"/>
    <cellStyle name="Input [yellow] 2 2 16 5" xfId="38631" xr:uid="{00000000-0005-0000-0000-0000E9960000}"/>
    <cellStyle name="Input [yellow] 2 2 16 5 2" xfId="38632" xr:uid="{00000000-0005-0000-0000-0000EA960000}"/>
    <cellStyle name="Input [yellow] 2 2 16 5 3" xfId="38633" xr:uid="{00000000-0005-0000-0000-0000EB960000}"/>
    <cellStyle name="Input [yellow] 2 2 16 6" xfId="38634" xr:uid="{00000000-0005-0000-0000-0000EC960000}"/>
    <cellStyle name="Input [yellow] 2 2 16 6 2" xfId="38635" xr:uid="{00000000-0005-0000-0000-0000ED960000}"/>
    <cellStyle name="Input [yellow] 2 2 16 6 3" xfId="38636" xr:uid="{00000000-0005-0000-0000-0000EE960000}"/>
    <cellStyle name="Input [yellow] 2 2 16 7" xfId="38637" xr:uid="{00000000-0005-0000-0000-0000EF960000}"/>
    <cellStyle name="Input [yellow] 2 2 16 8" xfId="38638" xr:uid="{00000000-0005-0000-0000-0000F0960000}"/>
    <cellStyle name="Input [yellow] 2 2 17" xfId="38639" xr:uid="{00000000-0005-0000-0000-0000F1960000}"/>
    <cellStyle name="Input [yellow] 2 2 17 2" xfId="38640" xr:uid="{00000000-0005-0000-0000-0000F2960000}"/>
    <cellStyle name="Input [yellow] 2 2 17 2 2" xfId="38641" xr:uid="{00000000-0005-0000-0000-0000F3960000}"/>
    <cellStyle name="Input [yellow] 2 2 17 2 3" xfId="38642" xr:uid="{00000000-0005-0000-0000-0000F4960000}"/>
    <cellStyle name="Input [yellow] 2 2 17 2 4" xfId="38643" xr:uid="{00000000-0005-0000-0000-0000F5960000}"/>
    <cellStyle name="Input [yellow] 2 2 17 2 5" xfId="38644" xr:uid="{00000000-0005-0000-0000-0000F6960000}"/>
    <cellStyle name="Input [yellow] 2 2 17 2 6" xfId="38645" xr:uid="{00000000-0005-0000-0000-0000F7960000}"/>
    <cellStyle name="Input [yellow] 2 2 17 3" xfId="38646" xr:uid="{00000000-0005-0000-0000-0000F8960000}"/>
    <cellStyle name="Input [yellow] 2 2 17 3 2" xfId="38647" xr:uid="{00000000-0005-0000-0000-0000F9960000}"/>
    <cellStyle name="Input [yellow] 2 2 17 3 3" xfId="38648" xr:uid="{00000000-0005-0000-0000-0000FA960000}"/>
    <cellStyle name="Input [yellow] 2 2 17 4" xfId="38649" xr:uid="{00000000-0005-0000-0000-0000FB960000}"/>
    <cellStyle name="Input [yellow] 2 2 17 4 2" xfId="38650" xr:uid="{00000000-0005-0000-0000-0000FC960000}"/>
    <cellStyle name="Input [yellow] 2 2 17 4 3" xfId="38651" xr:uid="{00000000-0005-0000-0000-0000FD960000}"/>
    <cellStyle name="Input [yellow] 2 2 17 5" xfId="38652" xr:uid="{00000000-0005-0000-0000-0000FE960000}"/>
    <cellStyle name="Input [yellow] 2 2 17 5 2" xfId="38653" xr:uid="{00000000-0005-0000-0000-0000FF960000}"/>
    <cellStyle name="Input [yellow] 2 2 17 5 3" xfId="38654" xr:uid="{00000000-0005-0000-0000-000000970000}"/>
    <cellStyle name="Input [yellow] 2 2 17 6" xfId="38655" xr:uid="{00000000-0005-0000-0000-000001970000}"/>
    <cellStyle name="Input [yellow] 2 2 17 6 2" xfId="38656" xr:uid="{00000000-0005-0000-0000-000002970000}"/>
    <cellStyle name="Input [yellow] 2 2 17 6 3" xfId="38657" xr:uid="{00000000-0005-0000-0000-000003970000}"/>
    <cellStyle name="Input [yellow] 2 2 17 7" xfId="38658" xr:uid="{00000000-0005-0000-0000-000004970000}"/>
    <cellStyle name="Input [yellow] 2 2 17 8" xfId="38659" xr:uid="{00000000-0005-0000-0000-000005970000}"/>
    <cellStyle name="Input [yellow] 2 2 18" xfId="38660" xr:uid="{00000000-0005-0000-0000-000006970000}"/>
    <cellStyle name="Input [yellow] 2 2 18 2" xfId="38661" xr:uid="{00000000-0005-0000-0000-000007970000}"/>
    <cellStyle name="Input [yellow] 2 2 18 2 2" xfId="38662" xr:uid="{00000000-0005-0000-0000-000008970000}"/>
    <cellStyle name="Input [yellow] 2 2 18 2 3" xfId="38663" xr:uid="{00000000-0005-0000-0000-000009970000}"/>
    <cellStyle name="Input [yellow] 2 2 18 2 4" xfId="38664" xr:uid="{00000000-0005-0000-0000-00000A970000}"/>
    <cellStyle name="Input [yellow] 2 2 18 2 5" xfId="38665" xr:uid="{00000000-0005-0000-0000-00000B970000}"/>
    <cellStyle name="Input [yellow] 2 2 18 2 6" xfId="38666" xr:uid="{00000000-0005-0000-0000-00000C970000}"/>
    <cellStyle name="Input [yellow] 2 2 18 3" xfId="38667" xr:uid="{00000000-0005-0000-0000-00000D970000}"/>
    <cellStyle name="Input [yellow] 2 2 18 3 2" xfId="38668" xr:uid="{00000000-0005-0000-0000-00000E970000}"/>
    <cellStyle name="Input [yellow] 2 2 18 3 3" xfId="38669" xr:uid="{00000000-0005-0000-0000-00000F970000}"/>
    <cellStyle name="Input [yellow] 2 2 18 4" xfId="38670" xr:uid="{00000000-0005-0000-0000-000010970000}"/>
    <cellStyle name="Input [yellow] 2 2 18 4 2" xfId="38671" xr:uid="{00000000-0005-0000-0000-000011970000}"/>
    <cellStyle name="Input [yellow] 2 2 18 4 3" xfId="38672" xr:uid="{00000000-0005-0000-0000-000012970000}"/>
    <cellStyle name="Input [yellow] 2 2 18 5" xfId="38673" xr:uid="{00000000-0005-0000-0000-000013970000}"/>
    <cellStyle name="Input [yellow] 2 2 18 5 2" xfId="38674" xr:uid="{00000000-0005-0000-0000-000014970000}"/>
    <cellStyle name="Input [yellow] 2 2 18 5 3" xfId="38675" xr:uid="{00000000-0005-0000-0000-000015970000}"/>
    <cellStyle name="Input [yellow] 2 2 18 6" xfId="38676" xr:uid="{00000000-0005-0000-0000-000016970000}"/>
    <cellStyle name="Input [yellow] 2 2 18 6 2" xfId="38677" xr:uid="{00000000-0005-0000-0000-000017970000}"/>
    <cellStyle name="Input [yellow] 2 2 18 6 3" xfId="38678" xr:uid="{00000000-0005-0000-0000-000018970000}"/>
    <cellStyle name="Input [yellow] 2 2 18 7" xfId="38679" xr:uid="{00000000-0005-0000-0000-000019970000}"/>
    <cellStyle name="Input [yellow] 2 2 18 8" xfId="38680" xr:uid="{00000000-0005-0000-0000-00001A970000}"/>
    <cellStyle name="Input [yellow] 2 2 19" xfId="38681" xr:uid="{00000000-0005-0000-0000-00001B970000}"/>
    <cellStyle name="Input [yellow] 2 2 19 2" xfId="38682" xr:uid="{00000000-0005-0000-0000-00001C970000}"/>
    <cellStyle name="Input [yellow] 2 2 19 2 2" xfId="38683" xr:uid="{00000000-0005-0000-0000-00001D970000}"/>
    <cellStyle name="Input [yellow] 2 2 19 2 3" xfId="38684" xr:uid="{00000000-0005-0000-0000-00001E970000}"/>
    <cellStyle name="Input [yellow] 2 2 19 2 4" xfId="38685" xr:uid="{00000000-0005-0000-0000-00001F970000}"/>
    <cellStyle name="Input [yellow] 2 2 19 2 5" xfId="38686" xr:uid="{00000000-0005-0000-0000-000020970000}"/>
    <cellStyle name="Input [yellow] 2 2 19 2 6" xfId="38687" xr:uid="{00000000-0005-0000-0000-000021970000}"/>
    <cellStyle name="Input [yellow] 2 2 19 3" xfId="38688" xr:uid="{00000000-0005-0000-0000-000022970000}"/>
    <cellStyle name="Input [yellow] 2 2 19 3 2" xfId="38689" xr:uid="{00000000-0005-0000-0000-000023970000}"/>
    <cellStyle name="Input [yellow] 2 2 19 3 3" xfId="38690" xr:uid="{00000000-0005-0000-0000-000024970000}"/>
    <cellStyle name="Input [yellow] 2 2 19 4" xfId="38691" xr:uid="{00000000-0005-0000-0000-000025970000}"/>
    <cellStyle name="Input [yellow] 2 2 19 4 2" xfId="38692" xr:uid="{00000000-0005-0000-0000-000026970000}"/>
    <cellStyle name="Input [yellow] 2 2 19 4 3" xfId="38693" xr:uid="{00000000-0005-0000-0000-000027970000}"/>
    <cellStyle name="Input [yellow] 2 2 19 5" xfId="38694" xr:uid="{00000000-0005-0000-0000-000028970000}"/>
    <cellStyle name="Input [yellow] 2 2 19 5 2" xfId="38695" xr:uid="{00000000-0005-0000-0000-000029970000}"/>
    <cellStyle name="Input [yellow] 2 2 19 5 3" xfId="38696" xr:uid="{00000000-0005-0000-0000-00002A970000}"/>
    <cellStyle name="Input [yellow] 2 2 19 6" xfId="38697" xr:uid="{00000000-0005-0000-0000-00002B970000}"/>
    <cellStyle name="Input [yellow] 2 2 19 6 2" xfId="38698" xr:uid="{00000000-0005-0000-0000-00002C970000}"/>
    <cellStyle name="Input [yellow] 2 2 19 6 3" xfId="38699" xr:uid="{00000000-0005-0000-0000-00002D970000}"/>
    <cellStyle name="Input [yellow] 2 2 19 7" xfId="38700" xr:uid="{00000000-0005-0000-0000-00002E970000}"/>
    <cellStyle name="Input [yellow] 2 2 19 8" xfId="38701" xr:uid="{00000000-0005-0000-0000-00002F970000}"/>
    <cellStyle name="Input [yellow] 2 2 2" xfId="38702" xr:uid="{00000000-0005-0000-0000-000030970000}"/>
    <cellStyle name="Input [yellow] 2 2 2 2" xfId="38703" xr:uid="{00000000-0005-0000-0000-000031970000}"/>
    <cellStyle name="Input [yellow] 2 2 2 2 2" xfId="38704" xr:uid="{00000000-0005-0000-0000-000032970000}"/>
    <cellStyle name="Input [yellow] 2 2 2 2 3" xfId="38705" xr:uid="{00000000-0005-0000-0000-000033970000}"/>
    <cellStyle name="Input [yellow] 2 2 2 2 4" xfId="38706" xr:uid="{00000000-0005-0000-0000-000034970000}"/>
    <cellStyle name="Input [yellow] 2 2 2 2 5" xfId="38707" xr:uid="{00000000-0005-0000-0000-000035970000}"/>
    <cellStyle name="Input [yellow] 2 2 2 2 6" xfId="38708" xr:uid="{00000000-0005-0000-0000-000036970000}"/>
    <cellStyle name="Input [yellow] 2 2 2 3" xfId="38709" xr:uid="{00000000-0005-0000-0000-000037970000}"/>
    <cellStyle name="Input [yellow] 2 2 2 3 2" xfId="38710" xr:uid="{00000000-0005-0000-0000-000038970000}"/>
    <cellStyle name="Input [yellow] 2 2 2 3 3" xfId="38711" xr:uid="{00000000-0005-0000-0000-000039970000}"/>
    <cellStyle name="Input [yellow] 2 2 2 4" xfId="38712" xr:uid="{00000000-0005-0000-0000-00003A970000}"/>
    <cellStyle name="Input [yellow] 2 2 2 4 2" xfId="38713" xr:uid="{00000000-0005-0000-0000-00003B970000}"/>
    <cellStyle name="Input [yellow] 2 2 2 4 3" xfId="38714" xr:uid="{00000000-0005-0000-0000-00003C970000}"/>
    <cellStyle name="Input [yellow] 2 2 2 5" xfId="38715" xr:uid="{00000000-0005-0000-0000-00003D970000}"/>
    <cellStyle name="Input [yellow] 2 2 2 5 2" xfId="38716" xr:uid="{00000000-0005-0000-0000-00003E970000}"/>
    <cellStyle name="Input [yellow] 2 2 2 5 3" xfId="38717" xr:uid="{00000000-0005-0000-0000-00003F970000}"/>
    <cellStyle name="Input [yellow] 2 2 2 6" xfId="38718" xr:uid="{00000000-0005-0000-0000-000040970000}"/>
    <cellStyle name="Input [yellow] 2 2 2 6 2" xfId="38719" xr:uid="{00000000-0005-0000-0000-000041970000}"/>
    <cellStyle name="Input [yellow] 2 2 2 6 3" xfId="38720" xr:uid="{00000000-0005-0000-0000-000042970000}"/>
    <cellStyle name="Input [yellow] 2 2 2 7" xfId="38721" xr:uid="{00000000-0005-0000-0000-000043970000}"/>
    <cellStyle name="Input [yellow] 2 2 2 8" xfId="38722" xr:uid="{00000000-0005-0000-0000-000044970000}"/>
    <cellStyle name="Input [yellow] 2 2 20" xfId="38723" xr:uid="{00000000-0005-0000-0000-000045970000}"/>
    <cellStyle name="Input [yellow] 2 2 20 2" xfId="38724" xr:uid="{00000000-0005-0000-0000-000046970000}"/>
    <cellStyle name="Input [yellow] 2 2 20 2 2" xfId="38725" xr:uid="{00000000-0005-0000-0000-000047970000}"/>
    <cellStyle name="Input [yellow] 2 2 20 2 3" xfId="38726" xr:uid="{00000000-0005-0000-0000-000048970000}"/>
    <cellStyle name="Input [yellow] 2 2 20 2 4" xfId="38727" xr:uid="{00000000-0005-0000-0000-000049970000}"/>
    <cellStyle name="Input [yellow] 2 2 20 2 5" xfId="38728" xr:uid="{00000000-0005-0000-0000-00004A970000}"/>
    <cellStyle name="Input [yellow] 2 2 20 2 6" xfId="38729" xr:uid="{00000000-0005-0000-0000-00004B970000}"/>
    <cellStyle name="Input [yellow] 2 2 20 3" xfId="38730" xr:uid="{00000000-0005-0000-0000-00004C970000}"/>
    <cellStyle name="Input [yellow] 2 2 20 3 2" xfId="38731" xr:uid="{00000000-0005-0000-0000-00004D970000}"/>
    <cellStyle name="Input [yellow] 2 2 20 3 3" xfId="38732" xr:uid="{00000000-0005-0000-0000-00004E970000}"/>
    <cellStyle name="Input [yellow] 2 2 20 4" xfId="38733" xr:uid="{00000000-0005-0000-0000-00004F970000}"/>
    <cellStyle name="Input [yellow] 2 2 20 4 2" xfId="38734" xr:uid="{00000000-0005-0000-0000-000050970000}"/>
    <cellStyle name="Input [yellow] 2 2 20 4 3" xfId="38735" xr:uid="{00000000-0005-0000-0000-000051970000}"/>
    <cellStyle name="Input [yellow] 2 2 20 5" xfId="38736" xr:uid="{00000000-0005-0000-0000-000052970000}"/>
    <cellStyle name="Input [yellow] 2 2 20 5 2" xfId="38737" xr:uid="{00000000-0005-0000-0000-000053970000}"/>
    <cellStyle name="Input [yellow] 2 2 20 5 3" xfId="38738" xr:uid="{00000000-0005-0000-0000-000054970000}"/>
    <cellStyle name="Input [yellow] 2 2 20 6" xfId="38739" xr:uid="{00000000-0005-0000-0000-000055970000}"/>
    <cellStyle name="Input [yellow] 2 2 20 6 2" xfId="38740" xr:uid="{00000000-0005-0000-0000-000056970000}"/>
    <cellStyle name="Input [yellow] 2 2 20 6 3" xfId="38741" xr:uid="{00000000-0005-0000-0000-000057970000}"/>
    <cellStyle name="Input [yellow] 2 2 20 7" xfId="38742" xr:uid="{00000000-0005-0000-0000-000058970000}"/>
    <cellStyle name="Input [yellow] 2 2 20 8" xfId="38743" xr:uid="{00000000-0005-0000-0000-000059970000}"/>
    <cellStyle name="Input [yellow] 2 2 21" xfId="38744" xr:uid="{00000000-0005-0000-0000-00005A970000}"/>
    <cellStyle name="Input [yellow] 2 2 21 2" xfId="38745" xr:uid="{00000000-0005-0000-0000-00005B970000}"/>
    <cellStyle name="Input [yellow] 2 2 21 2 2" xfId="38746" xr:uid="{00000000-0005-0000-0000-00005C970000}"/>
    <cellStyle name="Input [yellow] 2 2 21 2 3" xfId="38747" xr:uid="{00000000-0005-0000-0000-00005D970000}"/>
    <cellStyle name="Input [yellow] 2 2 21 2 4" xfId="38748" xr:uid="{00000000-0005-0000-0000-00005E970000}"/>
    <cellStyle name="Input [yellow] 2 2 21 2 5" xfId="38749" xr:uid="{00000000-0005-0000-0000-00005F970000}"/>
    <cellStyle name="Input [yellow] 2 2 21 2 6" xfId="38750" xr:uid="{00000000-0005-0000-0000-000060970000}"/>
    <cellStyle name="Input [yellow] 2 2 21 3" xfId="38751" xr:uid="{00000000-0005-0000-0000-000061970000}"/>
    <cellStyle name="Input [yellow] 2 2 21 3 2" xfId="38752" xr:uid="{00000000-0005-0000-0000-000062970000}"/>
    <cellStyle name="Input [yellow] 2 2 21 3 3" xfId="38753" xr:uid="{00000000-0005-0000-0000-000063970000}"/>
    <cellStyle name="Input [yellow] 2 2 21 4" xfId="38754" xr:uid="{00000000-0005-0000-0000-000064970000}"/>
    <cellStyle name="Input [yellow] 2 2 21 4 2" xfId="38755" xr:uid="{00000000-0005-0000-0000-000065970000}"/>
    <cellStyle name="Input [yellow] 2 2 21 4 3" xfId="38756" xr:uid="{00000000-0005-0000-0000-000066970000}"/>
    <cellStyle name="Input [yellow] 2 2 21 5" xfId="38757" xr:uid="{00000000-0005-0000-0000-000067970000}"/>
    <cellStyle name="Input [yellow] 2 2 21 5 2" xfId="38758" xr:uid="{00000000-0005-0000-0000-000068970000}"/>
    <cellStyle name="Input [yellow] 2 2 21 5 3" xfId="38759" xr:uid="{00000000-0005-0000-0000-000069970000}"/>
    <cellStyle name="Input [yellow] 2 2 21 6" xfId="38760" xr:uid="{00000000-0005-0000-0000-00006A970000}"/>
    <cellStyle name="Input [yellow] 2 2 21 6 2" xfId="38761" xr:uid="{00000000-0005-0000-0000-00006B970000}"/>
    <cellStyle name="Input [yellow] 2 2 21 6 3" xfId="38762" xr:uid="{00000000-0005-0000-0000-00006C970000}"/>
    <cellStyle name="Input [yellow] 2 2 21 7" xfId="38763" xr:uid="{00000000-0005-0000-0000-00006D970000}"/>
    <cellStyle name="Input [yellow] 2 2 21 8" xfId="38764" xr:uid="{00000000-0005-0000-0000-00006E970000}"/>
    <cellStyle name="Input [yellow] 2 2 22" xfId="38765" xr:uid="{00000000-0005-0000-0000-00006F970000}"/>
    <cellStyle name="Input [yellow] 2 2 22 2" xfId="38766" xr:uid="{00000000-0005-0000-0000-000070970000}"/>
    <cellStyle name="Input [yellow] 2 2 22 2 2" xfId="38767" xr:uid="{00000000-0005-0000-0000-000071970000}"/>
    <cellStyle name="Input [yellow] 2 2 22 2 3" xfId="38768" xr:uid="{00000000-0005-0000-0000-000072970000}"/>
    <cellStyle name="Input [yellow] 2 2 22 2 4" xfId="38769" xr:uid="{00000000-0005-0000-0000-000073970000}"/>
    <cellStyle name="Input [yellow] 2 2 22 2 5" xfId="38770" xr:uid="{00000000-0005-0000-0000-000074970000}"/>
    <cellStyle name="Input [yellow] 2 2 22 2 6" xfId="38771" xr:uid="{00000000-0005-0000-0000-000075970000}"/>
    <cellStyle name="Input [yellow] 2 2 22 3" xfId="38772" xr:uid="{00000000-0005-0000-0000-000076970000}"/>
    <cellStyle name="Input [yellow] 2 2 22 3 2" xfId="38773" xr:uid="{00000000-0005-0000-0000-000077970000}"/>
    <cellStyle name="Input [yellow] 2 2 22 3 3" xfId="38774" xr:uid="{00000000-0005-0000-0000-000078970000}"/>
    <cellStyle name="Input [yellow] 2 2 22 4" xfId="38775" xr:uid="{00000000-0005-0000-0000-000079970000}"/>
    <cellStyle name="Input [yellow] 2 2 22 4 2" xfId="38776" xr:uid="{00000000-0005-0000-0000-00007A970000}"/>
    <cellStyle name="Input [yellow] 2 2 22 4 3" xfId="38777" xr:uid="{00000000-0005-0000-0000-00007B970000}"/>
    <cellStyle name="Input [yellow] 2 2 22 5" xfId="38778" xr:uid="{00000000-0005-0000-0000-00007C970000}"/>
    <cellStyle name="Input [yellow] 2 2 22 5 2" xfId="38779" xr:uid="{00000000-0005-0000-0000-00007D970000}"/>
    <cellStyle name="Input [yellow] 2 2 22 5 3" xfId="38780" xr:uid="{00000000-0005-0000-0000-00007E970000}"/>
    <cellStyle name="Input [yellow] 2 2 22 6" xfId="38781" xr:uid="{00000000-0005-0000-0000-00007F970000}"/>
    <cellStyle name="Input [yellow] 2 2 22 6 2" xfId="38782" xr:uid="{00000000-0005-0000-0000-000080970000}"/>
    <cellStyle name="Input [yellow] 2 2 22 6 3" xfId="38783" xr:uid="{00000000-0005-0000-0000-000081970000}"/>
    <cellStyle name="Input [yellow] 2 2 22 7" xfId="38784" xr:uid="{00000000-0005-0000-0000-000082970000}"/>
    <cellStyle name="Input [yellow] 2 2 22 8" xfId="38785" xr:uid="{00000000-0005-0000-0000-000083970000}"/>
    <cellStyle name="Input [yellow] 2 2 23" xfId="38786" xr:uid="{00000000-0005-0000-0000-000084970000}"/>
    <cellStyle name="Input [yellow] 2 2 23 2" xfId="38787" xr:uid="{00000000-0005-0000-0000-000085970000}"/>
    <cellStyle name="Input [yellow] 2 2 23 2 2" xfId="38788" xr:uid="{00000000-0005-0000-0000-000086970000}"/>
    <cellStyle name="Input [yellow] 2 2 23 2 3" xfId="38789" xr:uid="{00000000-0005-0000-0000-000087970000}"/>
    <cellStyle name="Input [yellow] 2 2 23 2 4" xfId="38790" xr:uid="{00000000-0005-0000-0000-000088970000}"/>
    <cellStyle name="Input [yellow] 2 2 23 2 5" xfId="38791" xr:uid="{00000000-0005-0000-0000-000089970000}"/>
    <cellStyle name="Input [yellow] 2 2 23 2 6" xfId="38792" xr:uid="{00000000-0005-0000-0000-00008A970000}"/>
    <cellStyle name="Input [yellow] 2 2 23 3" xfId="38793" xr:uid="{00000000-0005-0000-0000-00008B970000}"/>
    <cellStyle name="Input [yellow] 2 2 23 3 2" xfId="38794" xr:uid="{00000000-0005-0000-0000-00008C970000}"/>
    <cellStyle name="Input [yellow] 2 2 23 3 3" xfId="38795" xr:uid="{00000000-0005-0000-0000-00008D970000}"/>
    <cellStyle name="Input [yellow] 2 2 23 4" xfId="38796" xr:uid="{00000000-0005-0000-0000-00008E970000}"/>
    <cellStyle name="Input [yellow] 2 2 23 4 2" xfId="38797" xr:uid="{00000000-0005-0000-0000-00008F970000}"/>
    <cellStyle name="Input [yellow] 2 2 23 4 3" xfId="38798" xr:uid="{00000000-0005-0000-0000-000090970000}"/>
    <cellStyle name="Input [yellow] 2 2 23 5" xfId="38799" xr:uid="{00000000-0005-0000-0000-000091970000}"/>
    <cellStyle name="Input [yellow] 2 2 23 5 2" xfId="38800" xr:uid="{00000000-0005-0000-0000-000092970000}"/>
    <cellStyle name="Input [yellow] 2 2 23 5 3" xfId="38801" xr:uid="{00000000-0005-0000-0000-000093970000}"/>
    <cellStyle name="Input [yellow] 2 2 23 6" xfId="38802" xr:uid="{00000000-0005-0000-0000-000094970000}"/>
    <cellStyle name="Input [yellow] 2 2 23 6 2" xfId="38803" xr:uid="{00000000-0005-0000-0000-000095970000}"/>
    <cellStyle name="Input [yellow] 2 2 23 6 3" xfId="38804" xr:uid="{00000000-0005-0000-0000-000096970000}"/>
    <cellStyle name="Input [yellow] 2 2 23 7" xfId="38805" xr:uid="{00000000-0005-0000-0000-000097970000}"/>
    <cellStyle name="Input [yellow] 2 2 23 8" xfId="38806" xr:uid="{00000000-0005-0000-0000-000098970000}"/>
    <cellStyle name="Input [yellow] 2 2 24" xfId="38807" xr:uid="{00000000-0005-0000-0000-000099970000}"/>
    <cellStyle name="Input [yellow] 2 2 24 2" xfId="38808" xr:uid="{00000000-0005-0000-0000-00009A970000}"/>
    <cellStyle name="Input [yellow] 2 2 24 2 2" xfId="38809" xr:uid="{00000000-0005-0000-0000-00009B970000}"/>
    <cellStyle name="Input [yellow] 2 2 24 2 3" xfId="38810" xr:uid="{00000000-0005-0000-0000-00009C970000}"/>
    <cellStyle name="Input [yellow] 2 2 24 2 4" xfId="38811" xr:uid="{00000000-0005-0000-0000-00009D970000}"/>
    <cellStyle name="Input [yellow] 2 2 24 2 5" xfId="38812" xr:uid="{00000000-0005-0000-0000-00009E970000}"/>
    <cellStyle name="Input [yellow] 2 2 24 2 6" xfId="38813" xr:uid="{00000000-0005-0000-0000-00009F970000}"/>
    <cellStyle name="Input [yellow] 2 2 24 3" xfId="38814" xr:uid="{00000000-0005-0000-0000-0000A0970000}"/>
    <cellStyle name="Input [yellow] 2 2 24 3 2" xfId="38815" xr:uid="{00000000-0005-0000-0000-0000A1970000}"/>
    <cellStyle name="Input [yellow] 2 2 24 3 3" xfId="38816" xr:uid="{00000000-0005-0000-0000-0000A2970000}"/>
    <cellStyle name="Input [yellow] 2 2 24 4" xfId="38817" xr:uid="{00000000-0005-0000-0000-0000A3970000}"/>
    <cellStyle name="Input [yellow] 2 2 24 4 2" xfId="38818" xr:uid="{00000000-0005-0000-0000-0000A4970000}"/>
    <cellStyle name="Input [yellow] 2 2 24 4 3" xfId="38819" xr:uid="{00000000-0005-0000-0000-0000A5970000}"/>
    <cellStyle name="Input [yellow] 2 2 24 5" xfId="38820" xr:uid="{00000000-0005-0000-0000-0000A6970000}"/>
    <cellStyle name="Input [yellow] 2 2 24 5 2" xfId="38821" xr:uid="{00000000-0005-0000-0000-0000A7970000}"/>
    <cellStyle name="Input [yellow] 2 2 24 5 3" xfId="38822" xr:uid="{00000000-0005-0000-0000-0000A8970000}"/>
    <cellStyle name="Input [yellow] 2 2 24 6" xfId="38823" xr:uid="{00000000-0005-0000-0000-0000A9970000}"/>
    <cellStyle name="Input [yellow] 2 2 24 6 2" xfId="38824" xr:uid="{00000000-0005-0000-0000-0000AA970000}"/>
    <cellStyle name="Input [yellow] 2 2 24 6 3" xfId="38825" xr:uid="{00000000-0005-0000-0000-0000AB970000}"/>
    <cellStyle name="Input [yellow] 2 2 24 7" xfId="38826" xr:uid="{00000000-0005-0000-0000-0000AC970000}"/>
    <cellStyle name="Input [yellow] 2 2 24 8" xfId="38827" xr:uid="{00000000-0005-0000-0000-0000AD970000}"/>
    <cellStyle name="Input [yellow] 2 2 25" xfId="38828" xr:uid="{00000000-0005-0000-0000-0000AE970000}"/>
    <cellStyle name="Input [yellow] 2 2 25 2" xfId="38829" xr:uid="{00000000-0005-0000-0000-0000AF970000}"/>
    <cellStyle name="Input [yellow] 2 2 25 2 2" xfId="38830" xr:uid="{00000000-0005-0000-0000-0000B0970000}"/>
    <cellStyle name="Input [yellow] 2 2 25 2 3" xfId="38831" xr:uid="{00000000-0005-0000-0000-0000B1970000}"/>
    <cellStyle name="Input [yellow] 2 2 25 2 4" xfId="38832" xr:uid="{00000000-0005-0000-0000-0000B2970000}"/>
    <cellStyle name="Input [yellow] 2 2 25 2 5" xfId="38833" xr:uid="{00000000-0005-0000-0000-0000B3970000}"/>
    <cellStyle name="Input [yellow] 2 2 25 2 6" xfId="38834" xr:uid="{00000000-0005-0000-0000-0000B4970000}"/>
    <cellStyle name="Input [yellow] 2 2 25 3" xfId="38835" xr:uid="{00000000-0005-0000-0000-0000B5970000}"/>
    <cellStyle name="Input [yellow] 2 2 25 3 2" xfId="38836" xr:uid="{00000000-0005-0000-0000-0000B6970000}"/>
    <cellStyle name="Input [yellow] 2 2 25 3 3" xfId="38837" xr:uid="{00000000-0005-0000-0000-0000B7970000}"/>
    <cellStyle name="Input [yellow] 2 2 25 4" xfId="38838" xr:uid="{00000000-0005-0000-0000-0000B8970000}"/>
    <cellStyle name="Input [yellow] 2 2 25 4 2" xfId="38839" xr:uid="{00000000-0005-0000-0000-0000B9970000}"/>
    <cellStyle name="Input [yellow] 2 2 25 4 3" xfId="38840" xr:uid="{00000000-0005-0000-0000-0000BA970000}"/>
    <cellStyle name="Input [yellow] 2 2 25 5" xfId="38841" xr:uid="{00000000-0005-0000-0000-0000BB970000}"/>
    <cellStyle name="Input [yellow] 2 2 25 5 2" xfId="38842" xr:uid="{00000000-0005-0000-0000-0000BC970000}"/>
    <cellStyle name="Input [yellow] 2 2 25 5 3" xfId="38843" xr:uid="{00000000-0005-0000-0000-0000BD970000}"/>
    <cellStyle name="Input [yellow] 2 2 25 6" xfId="38844" xr:uid="{00000000-0005-0000-0000-0000BE970000}"/>
    <cellStyle name="Input [yellow] 2 2 25 6 2" xfId="38845" xr:uid="{00000000-0005-0000-0000-0000BF970000}"/>
    <cellStyle name="Input [yellow] 2 2 25 6 3" xfId="38846" xr:uid="{00000000-0005-0000-0000-0000C0970000}"/>
    <cellStyle name="Input [yellow] 2 2 25 7" xfId="38847" xr:uid="{00000000-0005-0000-0000-0000C1970000}"/>
    <cellStyle name="Input [yellow] 2 2 25 8" xfId="38848" xr:uid="{00000000-0005-0000-0000-0000C2970000}"/>
    <cellStyle name="Input [yellow] 2 2 26" xfId="38849" xr:uid="{00000000-0005-0000-0000-0000C3970000}"/>
    <cellStyle name="Input [yellow] 2 2 26 2" xfId="38850" xr:uid="{00000000-0005-0000-0000-0000C4970000}"/>
    <cellStyle name="Input [yellow] 2 2 26 2 2" xfId="38851" xr:uid="{00000000-0005-0000-0000-0000C5970000}"/>
    <cellStyle name="Input [yellow] 2 2 26 2 3" xfId="38852" xr:uid="{00000000-0005-0000-0000-0000C6970000}"/>
    <cellStyle name="Input [yellow] 2 2 26 2 4" xfId="38853" xr:uid="{00000000-0005-0000-0000-0000C7970000}"/>
    <cellStyle name="Input [yellow] 2 2 26 2 5" xfId="38854" xr:uid="{00000000-0005-0000-0000-0000C8970000}"/>
    <cellStyle name="Input [yellow] 2 2 26 2 6" xfId="38855" xr:uid="{00000000-0005-0000-0000-0000C9970000}"/>
    <cellStyle name="Input [yellow] 2 2 26 3" xfId="38856" xr:uid="{00000000-0005-0000-0000-0000CA970000}"/>
    <cellStyle name="Input [yellow] 2 2 26 3 2" xfId="38857" xr:uid="{00000000-0005-0000-0000-0000CB970000}"/>
    <cellStyle name="Input [yellow] 2 2 26 3 3" xfId="38858" xr:uid="{00000000-0005-0000-0000-0000CC970000}"/>
    <cellStyle name="Input [yellow] 2 2 26 4" xfId="38859" xr:uid="{00000000-0005-0000-0000-0000CD970000}"/>
    <cellStyle name="Input [yellow] 2 2 26 4 2" xfId="38860" xr:uid="{00000000-0005-0000-0000-0000CE970000}"/>
    <cellStyle name="Input [yellow] 2 2 26 4 3" xfId="38861" xr:uid="{00000000-0005-0000-0000-0000CF970000}"/>
    <cellStyle name="Input [yellow] 2 2 26 5" xfId="38862" xr:uid="{00000000-0005-0000-0000-0000D0970000}"/>
    <cellStyle name="Input [yellow] 2 2 26 5 2" xfId="38863" xr:uid="{00000000-0005-0000-0000-0000D1970000}"/>
    <cellStyle name="Input [yellow] 2 2 26 5 3" xfId="38864" xr:uid="{00000000-0005-0000-0000-0000D2970000}"/>
    <cellStyle name="Input [yellow] 2 2 26 6" xfId="38865" xr:uid="{00000000-0005-0000-0000-0000D3970000}"/>
    <cellStyle name="Input [yellow] 2 2 26 6 2" xfId="38866" xr:uid="{00000000-0005-0000-0000-0000D4970000}"/>
    <cellStyle name="Input [yellow] 2 2 26 6 3" xfId="38867" xr:uid="{00000000-0005-0000-0000-0000D5970000}"/>
    <cellStyle name="Input [yellow] 2 2 26 7" xfId="38868" xr:uid="{00000000-0005-0000-0000-0000D6970000}"/>
    <cellStyle name="Input [yellow] 2 2 26 8" xfId="38869" xr:uid="{00000000-0005-0000-0000-0000D7970000}"/>
    <cellStyle name="Input [yellow] 2 2 27" xfId="38870" xr:uid="{00000000-0005-0000-0000-0000D8970000}"/>
    <cellStyle name="Input [yellow] 2 2 27 2" xfId="38871" xr:uid="{00000000-0005-0000-0000-0000D9970000}"/>
    <cellStyle name="Input [yellow] 2 2 27 2 2" xfId="38872" xr:uid="{00000000-0005-0000-0000-0000DA970000}"/>
    <cellStyle name="Input [yellow] 2 2 27 2 3" xfId="38873" xr:uid="{00000000-0005-0000-0000-0000DB970000}"/>
    <cellStyle name="Input [yellow] 2 2 27 2 4" xfId="38874" xr:uid="{00000000-0005-0000-0000-0000DC970000}"/>
    <cellStyle name="Input [yellow] 2 2 27 2 5" xfId="38875" xr:uid="{00000000-0005-0000-0000-0000DD970000}"/>
    <cellStyle name="Input [yellow] 2 2 27 2 6" xfId="38876" xr:uid="{00000000-0005-0000-0000-0000DE970000}"/>
    <cellStyle name="Input [yellow] 2 2 27 3" xfId="38877" xr:uid="{00000000-0005-0000-0000-0000DF970000}"/>
    <cellStyle name="Input [yellow] 2 2 27 3 2" xfId="38878" xr:uid="{00000000-0005-0000-0000-0000E0970000}"/>
    <cellStyle name="Input [yellow] 2 2 27 3 3" xfId="38879" xr:uid="{00000000-0005-0000-0000-0000E1970000}"/>
    <cellStyle name="Input [yellow] 2 2 27 4" xfId="38880" xr:uid="{00000000-0005-0000-0000-0000E2970000}"/>
    <cellStyle name="Input [yellow] 2 2 27 4 2" xfId="38881" xr:uid="{00000000-0005-0000-0000-0000E3970000}"/>
    <cellStyle name="Input [yellow] 2 2 27 4 3" xfId="38882" xr:uid="{00000000-0005-0000-0000-0000E4970000}"/>
    <cellStyle name="Input [yellow] 2 2 27 5" xfId="38883" xr:uid="{00000000-0005-0000-0000-0000E5970000}"/>
    <cellStyle name="Input [yellow] 2 2 27 5 2" xfId="38884" xr:uid="{00000000-0005-0000-0000-0000E6970000}"/>
    <cellStyle name="Input [yellow] 2 2 27 5 3" xfId="38885" xr:uid="{00000000-0005-0000-0000-0000E7970000}"/>
    <cellStyle name="Input [yellow] 2 2 27 6" xfId="38886" xr:uid="{00000000-0005-0000-0000-0000E8970000}"/>
    <cellStyle name="Input [yellow] 2 2 27 6 2" xfId="38887" xr:uid="{00000000-0005-0000-0000-0000E9970000}"/>
    <cellStyle name="Input [yellow] 2 2 27 6 3" xfId="38888" xr:uid="{00000000-0005-0000-0000-0000EA970000}"/>
    <cellStyle name="Input [yellow] 2 2 27 7" xfId="38889" xr:uid="{00000000-0005-0000-0000-0000EB970000}"/>
    <cellStyle name="Input [yellow] 2 2 27 8" xfId="38890" xr:uid="{00000000-0005-0000-0000-0000EC970000}"/>
    <cellStyle name="Input [yellow] 2 2 28" xfId="38891" xr:uid="{00000000-0005-0000-0000-0000ED970000}"/>
    <cellStyle name="Input [yellow] 2 2 28 2" xfId="38892" xr:uid="{00000000-0005-0000-0000-0000EE970000}"/>
    <cellStyle name="Input [yellow] 2 2 28 2 2" xfId="38893" xr:uid="{00000000-0005-0000-0000-0000EF970000}"/>
    <cellStyle name="Input [yellow] 2 2 28 2 3" xfId="38894" xr:uid="{00000000-0005-0000-0000-0000F0970000}"/>
    <cellStyle name="Input [yellow] 2 2 28 2 4" xfId="38895" xr:uid="{00000000-0005-0000-0000-0000F1970000}"/>
    <cellStyle name="Input [yellow] 2 2 28 2 5" xfId="38896" xr:uid="{00000000-0005-0000-0000-0000F2970000}"/>
    <cellStyle name="Input [yellow] 2 2 28 2 6" xfId="38897" xr:uid="{00000000-0005-0000-0000-0000F3970000}"/>
    <cellStyle name="Input [yellow] 2 2 28 3" xfId="38898" xr:uid="{00000000-0005-0000-0000-0000F4970000}"/>
    <cellStyle name="Input [yellow] 2 2 28 3 2" xfId="38899" xr:uid="{00000000-0005-0000-0000-0000F5970000}"/>
    <cellStyle name="Input [yellow] 2 2 28 3 3" xfId="38900" xr:uid="{00000000-0005-0000-0000-0000F6970000}"/>
    <cellStyle name="Input [yellow] 2 2 28 4" xfId="38901" xr:uid="{00000000-0005-0000-0000-0000F7970000}"/>
    <cellStyle name="Input [yellow] 2 2 28 4 2" xfId="38902" xr:uid="{00000000-0005-0000-0000-0000F8970000}"/>
    <cellStyle name="Input [yellow] 2 2 28 4 3" xfId="38903" xr:uid="{00000000-0005-0000-0000-0000F9970000}"/>
    <cellStyle name="Input [yellow] 2 2 28 5" xfId="38904" xr:uid="{00000000-0005-0000-0000-0000FA970000}"/>
    <cellStyle name="Input [yellow] 2 2 28 5 2" xfId="38905" xr:uid="{00000000-0005-0000-0000-0000FB970000}"/>
    <cellStyle name="Input [yellow] 2 2 28 5 3" xfId="38906" xr:uid="{00000000-0005-0000-0000-0000FC970000}"/>
    <cellStyle name="Input [yellow] 2 2 28 6" xfId="38907" xr:uid="{00000000-0005-0000-0000-0000FD970000}"/>
    <cellStyle name="Input [yellow] 2 2 28 6 2" xfId="38908" xr:uid="{00000000-0005-0000-0000-0000FE970000}"/>
    <cellStyle name="Input [yellow] 2 2 28 6 3" xfId="38909" xr:uid="{00000000-0005-0000-0000-0000FF970000}"/>
    <cellStyle name="Input [yellow] 2 2 28 7" xfId="38910" xr:uid="{00000000-0005-0000-0000-000000980000}"/>
    <cellStyle name="Input [yellow] 2 2 28 8" xfId="38911" xr:uid="{00000000-0005-0000-0000-000001980000}"/>
    <cellStyle name="Input [yellow] 2 2 29" xfId="38912" xr:uid="{00000000-0005-0000-0000-000002980000}"/>
    <cellStyle name="Input [yellow] 2 2 29 2" xfId="38913" xr:uid="{00000000-0005-0000-0000-000003980000}"/>
    <cellStyle name="Input [yellow] 2 2 29 2 2" xfId="38914" xr:uid="{00000000-0005-0000-0000-000004980000}"/>
    <cellStyle name="Input [yellow] 2 2 29 2 3" xfId="38915" xr:uid="{00000000-0005-0000-0000-000005980000}"/>
    <cellStyle name="Input [yellow] 2 2 29 2 4" xfId="38916" xr:uid="{00000000-0005-0000-0000-000006980000}"/>
    <cellStyle name="Input [yellow] 2 2 29 2 5" xfId="38917" xr:uid="{00000000-0005-0000-0000-000007980000}"/>
    <cellStyle name="Input [yellow] 2 2 29 2 6" xfId="38918" xr:uid="{00000000-0005-0000-0000-000008980000}"/>
    <cellStyle name="Input [yellow] 2 2 29 3" xfId="38919" xr:uid="{00000000-0005-0000-0000-000009980000}"/>
    <cellStyle name="Input [yellow] 2 2 29 3 2" xfId="38920" xr:uid="{00000000-0005-0000-0000-00000A980000}"/>
    <cellStyle name="Input [yellow] 2 2 29 3 3" xfId="38921" xr:uid="{00000000-0005-0000-0000-00000B980000}"/>
    <cellStyle name="Input [yellow] 2 2 29 4" xfId="38922" xr:uid="{00000000-0005-0000-0000-00000C980000}"/>
    <cellStyle name="Input [yellow] 2 2 29 4 2" xfId="38923" xr:uid="{00000000-0005-0000-0000-00000D980000}"/>
    <cellStyle name="Input [yellow] 2 2 29 4 3" xfId="38924" xr:uid="{00000000-0005-0000-0000-00000E980000}"/>
    <cellStyle name="Input [yellow] 2 2 29 5" xfId="38925" xr:uid="{00000000-0005-0000-0000-00000F980000}"/>
    <cellStyle name="Input [yellow] 2 2 29 5 2" xfId="38926" xr:uid="{00000000-0005-0000-0000-000010980000}"/>
    <cellStyle name="Input [yellow] 2 2 29 5 3" xfId="38927" xr:uid="{00000000-0005-0000-0000-000011980000}"/>
    <cellStyle name="Input [yellow] 2 2 29 6" xfId="38928" xr:uid="{00000000-0005-0000-0000-000012980000}"/>
    <cellStyle name="Input [yellow] 2 2 29 6 2" xfId="38929" xr:uid="{00000000-0005-0000-0000-000013980000}"/>
    <cellStyle name="Input [yellow] 2 2 29 6 3" xfId="38930" xr:uid="{00000000-0005-0000-0000-000014980000}"/>
    <cellStyle name="Input [yellow] 2 2 29 7" xfId="38931" xr:uid="{00000000-0005-0000-0000-000015980000}"/>
    <cellStyle name="Input [yellow] 2 2 29 8" xfId="38932" xr:uid="{00000000-0005-0000-0000-000016980000}"/>
    <cellStyle name="Input [yellow] 2 2 3" xfId="38933" xr:uid="{00000000-0005-0000-0000-000017980000}"/>
    <cellStyle name="Input [yellow] 2 2 3 2" xfId="38934" xr:uid="{00000000-0005-0000-0000-000018980000}"/>
    <cellStyle name="Input [yellow] 2 2 3 2 2" xfId="38935" xr:uid="{00000000-0005-0000-0000-000019980000}"/>
    <cellStyle name="Input [yellow] 2 2 3 2 3" xfId="38936" xr:uid="{00000000-0005-0000-0000-00001A980000}"/>
    <cellStyle name="Input [yellow] 2 2 3 2 4" xfId="38937" xr:uid="{00000000-0005-0000-0000-00001B980000}"/>
    <cellStyle name="Input [yellow] 2 2 3 2 5" xfId="38938" xr:uid="{00000000-0005-0000-0000-00001C980000}"/>
    <cellStyle name="Input [yellow] 2 2 3 2 6" xfId="38939" xr:uid="{00000000-0005-0000-0000-00001D980000}"/>
    <cellStyle name="Input [yellow] 2 2 3 3" xfId="38940" xr:uid="{00000000-0005-0000-0000-00001E980000}"/>
    <cellStyle name="Input [yellow] 2 2 3 3 2" xfId="38941" xr:uid="{00000000-0005-0000-0000-00001F980000}"/>
    <cellStyle name="Input [yellow] 2 2 3 3 3" xfId="38942" xr:uid="{00000000-0005-0000-0000-000020980000}"/>
    <cellStyle name="Input [yellow] 2 2 3 4" xfId="38943" xr:uid="{00000000-0005-0000-0000-000021980000}"/>
    <cellStyle name="Input [yellow] 2 2 3 4 2" xfId="38944" xr:uid="{00000000-0005-0000-0000-000022980000}"/>
    <cellStyle name="Input [yellow] 2 2 3 4 3" xfId="38945" xr:uid="{00000000-0005-0000-0000-000023980000}"/>
    <cellStyle name="Input [yellow] 2 2 3 5" xfId="38946" xr:uid="{00000000-0005-0000-0000-000024980000}"/>
    <cellStyle name="Input [yellow] 2 2 3 5 2" xfId="38947" xr:uid="{00000000-0005-0000-0000-000025980000}"/>
    <cellStyle name="Input [yellow] 2 2 3 5 3" xfId="38948" xr:uid="{00000000-0005-0000-0000-000026980000}"/>
    <cellStyle name="Input [yellow] 2 2 3 6" xfId="38949" xr:uid="{00000000-0005-0000-0000-000027980000}"/>
    <cellStyle name="Input [yellow] 2 2 3 6 2" xfId="38950" xr:uid="{00000000-0005-0000-0000-000028980000}"/>
    <cellStyle name="Input [yellow] 2 2 3 6 3" xfId="38951" xr:uid="{00000000-0005-0000-0000-000029980000}"/>
    <cellStyle name="Input [yellow] 2 2 3 7" xfId="38952" xr:uid="{00000000-0005-0000-0000-00002A980000}"/>
    <cellStyle name="Input [yellow] 2 2 3 8" xfId="38953" xr:uid="{00000000-0005-0000-0000-00002B980000}"/>
    <cellStyle name="Input [yellow] 2 2 30" xfId="38954" xr:uid="{00000000-0005-0000-0000-00002C980000}"/>
    <cellStyle name="Input [yellow] 2 2 30 2" xfId="38955" xr:uid="{00000000-0005-0000-0000-00002D980000}"/>
    <cellStyle name="Input [yellow] 2 2 30 2 2" xfId="38956" xr:uid="{00000000-0005-0000-0000-00002E980000}"/>
    <cellStyle name="Input [yellow] 2 2 30 2 3" xfId="38957" xr:uid="{00000000-0005-0000-0000-00002F980000}"/>
    <cellStyle name="Input [yellow] 2 2 30 2 4" xfId="38958" xr:uid="{00000000-0005-0000-0000-000030980000}"/>
    <cellStyle name="Input [yellow] 2 2 30 2 5" xfId="38959" xr:uid="{00000000-0005-0000-0000-000031980000}"/>
    <cellStyle name="Input [yellow] 2 2 30 2 6" xfId="38960" xr:uid="{00000000-0005-0000-0000-000032980000}"/>
    <cellStyle name="Input [yellow] 2 2 30 3" xfId="38961" xr:uid="{00000000-0005-0000-0000-000033980000}"/>
    <cellStyle name="Input [yellow] 2 2 30 3 2" xfId="38962" xr:uid="{00000000-0005-0000-0000-000034980000}"/>
    <cellStyle name="Input [yellow] 2 2 30 3 3" xfId="38963" xr:uid="{00000000-0005-0000-0000-000035980000}"/>
    <cellStyle name="Input [yellow] 2 2 30 4" xfId="38964" xr:uid="{00000000-0005-0000-0000-000036980000}"/>
    <cellStyle name="Input [yellow] 2 2 30 4 2" xfId="38965" xr:uid="{00000000-0005-0000-0000-000037980000}"/>
    <cellStyle name="Input [yellow] 2 2 30 4 3" xfId="38966" xr:uid="{00000000-0005-0000-0000-000038980000}"/>
    <cellStyle name="Input [yellow] 2 2 30 5" xfId="38967" xr:uid="{00000000-0005-0000-0000-000039980000}"/>
    <cellStyle name="Input [yellow] 2 2 30 5 2" xfId="38968" xr:uid="{00000000-0005-0000-0000-00003A980000}"/>
    <cellStyle name="Input [yellow] 2 2 30 5 3" xfId="38969" xr:uid="{00000000-0005-0000-0000-00003B980000}"/>
    <cellStyle name="Input [yellow] 2 2 30 6" xfId="38970" xr:uid="{00000000-0005-0000-0000-00003C980000}"/>
    <cellStyle name="Input [yellow] 2 2 30 6 2" xfId="38971" xr:uid="{00000000-0005-0000-0000-00003D980000}"/>
    <cellStyle name="Input [yellow] 2 2 30 6 3" xfId="38972" xr:uid="{00000000-0005-0000-0000-00003E980000}"/>
    <cellStyle name="Input [yellow] 2 2 30 7" xfId="38973" xr:uid="{00000000-0005-0000-0000-00003F980000}"/>
    <cellStyle name="Input [yellow] 2 2 30 8" xfId="38974" xr:uid="{00000000-0005-0000-0000-000040980000}"/>
    <cellStyle name="Input [yellow] 2 2 31" xfId="38975" xr:uid="{00000000-0005-0000-0000-000041980000}"/>
    <cellStyle name="Input [yellow] 2 2 31 2" xfId="38976" xr:uid="{00000000-0005-0000-0000-000042980000}"/>
    <cellStyle name="Input [yellow] 2 2 31 2 2" xfId="38977" xr:uid="{00000000-0005-0000-0000-000043980000}"/>
    <cellStyle name="Input [yellow] 2 2 31 2 3" xfId="38978" xr:uid="{00000000-0005-0000-0000-000044980000}"/>
    <cellStyle name="Input [yellow] 2 2 31 2 4" xfId="38979" xr:uid="{00000000-0005-0000-0000-000045980000}"/>
    <cellStyle name="Input [yellow] 2 2 31 2 5" xfId="38980" xr:uid="{00000000-0005-0000-0000-000046980000}"/>
    <cellStyle name="Input [yellow] 2 2 31 2 6" xfId="38981" xr:uid="{00000000-0005-0000-0000-000047980000}"/>
    <cellStyle name="Input [yellow] 2 2 31 3" xfId="38982" xr:uid="{00000000-0005-0000-0000-000048980000}"/>
    <cellStyle name="Input [yellow] 2 2 31 3 2" xfId="38983" xr:uid="{00000000-0005-0000-0000-000049980000}"/>
    <cellStyle name="Input [yellow] 2 2 31 3 3" xfId="38984" xr:uid="{00000000-0005-0000-0000-00004A980000}"/>
    <cellStyle name="Input [yellow] 2 2 31 4" xfId="38985" xr:uid="{00000000-0005-0000-0000-00004B980000}"/>
    <cellStyle name="Input [yellow] 2 2 31 4 2" xfId="38986" xr:uid="{00000000-0005-0000-0000-00004C980000}"/>
    <cellStyle name="Input [yellow] 2 2 31 4 3" xfId="38987" xr:uid="{00000000-0005-0000-0000-00004D980000}"/>
    <cellStyle name="Input [yellow] 2 2 31 5" xfId="38988" xr:uid="{00000000-0005-0000-0000-00004E980000}"/>
    <cellStyle name="Input [yellow] 2 2 31 5 2" xfId="38989" xr:uid="{00000000-0005-0000-0000-00004F980000}"/>
    <cellStyle name="Input [yellow] 2 2 31 5 3" xfId="38990" xr:uid="{00000000-0005-0000-0000-000050980000}"/>
    <cellStyle name="Input [yellow] 2 2 31 6" xfId="38991" xr:uid="{00000000-0005-0000-0000-000051980000}"/>
    <cellStyle name="Input [yellow] 2 2 31 6 2" xfId="38992" xr:uid="{00000000-0005-0000-0000-000052980000}"/>
    <cellStyle name="Input [yellow] 2 2 31 6 3" xfId="38993" xr:uid="{00000000-0005-0000-0000-000053980000}"/>
    <cellStyle name="Input [yellow] 2 2 31 7" xfId="38994" xr:uid="{00000000-0005-0000-0000-000054980000}"/>
    <cellStyle name="Input [yellow] 2 2 31 8" xfId="38995" xr:uid="{00000000-0005-0000-0000-000055980000}"/>
    <cellStyle name="Input [yellow] 2 2 32" xfId="38996" xr:uid="{00000000-0005-0000-0000-000056980000}"/>
    <cellStyle name="Input [yellow] 2 2 32 2" xfId="38997" xr:uid="{00000000-0005-0000-0000-000057980000}"/>
    <cellStyle name="Input [yellow] 2 2 32 2 2" xfId="38998" xr:uid="{00000000-0005-0000-0000-000058980000}"/>
    <cellStyle name="Input [yellow] 2 2 32 2 3" xfId="38999" xr:uid="{00000000-0005-0000-0000-000059980000}"/>
    <cellStyle name="Input [yellow] 2 2 32 2 4" xfId="39000" xr:uid="{00000000-0005-0000-0000-00005A980000}"/>
    <cellStyle name="Input [yellow] 2 2 32 2 5" xfId="39001" xr:uid="{00000000-0005-0000-0000-00005B980000}"/>
    <cellStyle name="Input [yellow] 2 2 32 2 6" xfId="39002" xr:uid="{00000000-0005-0000-0000-00005C980000}"/>
    <cellStyle name="Input [yellow] 2 2 32 3" xfId="39003" xr:uid="{00000000-0005-0000-0000-00005D980000}"/>
    <cellStyle name="Input [yellow] 2 2 32 3 2" xfId="39004" xr:uid="{00000000-0005-0000-0000-00005E980000}"/>
    <cellStyle name="Input [yellow] 2 2 32 3 3" xfId="39005" xr:uid="{00000000-0005-0000-0000-00005F980000}"/>
    <cellStyle name="Input [yellow] 2 2 32 4" xfId="39006" xr:uid="{00000000-0005-0000-0000-000060980000}"/>
    <cellStyle name="Input [yellow] 2 2 32 4 2" xfId="39007" xr:uid="{00000000-0005-0000-0000-000061980000}"/>
    <cellStyle name="Input [yellow] 2 2 32 4 3" xfId="39008" xr:uid="{00000000-0005-0000-0000-000062980000}"/>
    <cellStyle name="Input [yellow] 2 2 32 5" xfId="39009" xr:uid="{00000000-0005-0000-0000-000063980000}"/>
    <cellStyle name="Input [yellow] 2 2 32 5 2" xfId="39010" xr:uid="{00000000-0005-0000-0000-000064980000}"/>
    <cellStyle name="Input [yellow] 2 2 32 5 3" xfId="39011" xr:uid="{00000000-0005-0000-0000-000065980000}"/>
    <cellStyle name="Input [yellow] 2 2 32 6" xfId="39012" xr:uid="{00000000-0005-0000-0000-000066980000}"/>
    <cellStyle name="Input [yellow] 2 2 32 6 2" xfId="39013" xr:uid="{00000000-0005-0000-0000-000067980000}"/>
    <cellStyle name="Input [yellow] 2 2 32 6 3" xfId="39014" xr:uid="{00000000-0005-0000-0000-000068980000}"/>
    <cellStyle name="Input [yellow] 2 2 32 7" xfId="39015" xr:uid="{00000000-0005-0000-0000-000069980000}"/>
    <cellStyle name="Input [yellow] 2 2 32 8" xfId="39016" xr:uid="{00000000-0005-0000-0000-00006A980000}"/>
    <cellStyle name="Input [yellow] 2 2 33" xfId="39017" xr:uid="{00000000-0005-0000-0000-00006B980000}"/>
    <cellStyle name="Input [yellow] 2 2 33 2" xfId="39018" xr:uid="{00000000-0005-0000-0000-00006C980000}"/>
    <cellStyle name="Input [yellow] 2 2 33 2 2" xfId="39019" xr:uid="{00000000-0005-0000-0000-00006D980000}"/>
    <cellStyle name="Input [yellow] 2 2 33 2 3" xfId="39020" xr:uid="{00000000-0005-0000-0000-00006E980000}"/>
    <cellStyle name="Input [yellow] 2 2 33 2 4" xfId="39021" xr:uid="{00000000-0005-0000-0000-00006F980000}"/>
    <cellStyle name="Input [yellow] 2 2 33 2 5" xfId="39022" xr:uid="{00000000-0005-0000-0000-000070980000}"/>
    <cellStyle name="Input [yellow] 2 2 33 2 6" xfId="39023" xr:uid="{00000000-0005-0000-0000-000071980000}"/>
    <cellStyle name="Input [yellow] 2 2 33 3" xfId="39024" xr:uid="{00000000-0005-0000-0000-000072980000}"/>
    <cellStyle name="Input [yellow] 2 2 33 3 2" xfId="39025" xr:uid="{00000000-0005-0000-0000-000073980000}"/>
    <cellStyle name="Input [yellow] 2 2 33 3 3" xfId="39026" xr:uid="{00000000-0005-0000-0000-000074980000}"/>
    <cellStyle name="Input [yellow] 2 2 33 4" xfId="39027" xr:uid="{00000000-0005-0000-0000-000075980000}"/>
    <cellStyle name="Input [yellow] 2 2 33 4 2" xfId="39028" xr:uid="{00000000-0005-0000-0000-000076980000}"/>
    <cellStyle name="Input [yellow] 2 2 33 4 3" xfId="39029" xr:uid="{00000000-0005-0000-0000-000077980000}"/>
    <cellStyle name="Input [yellow] 2 2 33 5" xfId="39030" xr:uid="{00000000-0005-0000-0000-000078980000}"/>
    <cellStyle name="Input [yellow] 2 2 33 5 2" xfId="39031" xr:uid="{00000000-0005-0000-0000-000079980000}"/>
    <cellStyle name="Input [yellow] 2 2 33 5 3" xfId="39032" xr:uid="{00000000-0005-0000-0000-00007A980000}"/>
    <cellStyle name="Input [yellow] 2 2 33 6" xfId="39033" xr:uid="{00000000-0005-0000-0000-00007B980000}"/>
    <cellStyle name="Input [yellow] 2 2 33 6 2" xfId="39034" xr:uid="{00000000-0005-0000-0000-00007C980000}"/>
    <cellStyle name="Input [yellow] 2 2 33 6 3" xfId="39035" xr:uid="{00000000-0005-0000-0000-00007D980000}"/>
    <cellStyle name="Input [yellow] 2 2 33 7" xfId="39036" xr:uid="{00000000-0005-0000-0000-00007E980000}"/>
    <cellStyle name="Input [yellow] 2 2 33 8" xfId="39037" xr:uid="{00000000-0005-0000-0000-00007F980000}"/>
    <cellStyle name="Input [yellow] 2 2 34" xfId="39038" xr:uid="{00000000-0005-0000-0000-000080980000}"/>
    <cellStyle name="Input [yellow] 2 2 34 2" xfId="39039" xr:uid="{00000000-0005-0000-0000-000081980000}"/>
    <cellStyle name="Input [yellow] 2 2 34 2 2" xfId="39040" xr:uid="{00000000-0005-0000-0000-000082980000}"/>
    <cellStyle name="Input [yellow] 2 2 34 2 3" xfId="39041" xr:uid="{00000000-0005-0000-0000-000083980000}"/>
    <cellStyle name="Input [yellow] 2 2 34 2 4" xfId="39042" xr:uid="{00000000-0005-0000-0000-000084980000}"/>
    <cellStyle name="Input [yellow] 2 2 34 2 5" xfId="39043" xr:uid="{00000000-0005-0000-0000-000085980000}"/>
    <cellStyle name="Input [yellow] 2 2 34 2 6" xfId="39044" xr:uid="{00000000-0005-0000-0000-000086980000}"/>
    <cellStyle name="Input [yellow] 2 2 34 3" xfId="39045" xr:uid="{00000000-0005-0000-0000-000087980000}"/>
    <cellStyle name="Input [yellow] 2 2 34 3 2" xfId="39046" xr:uid="{00000000-0005-0000-0000-000088980000}"/>
    <cellStyle name="Input [yellow] 2 2 34 3 3" xfId="39047" xr:uid="{00000000-0005-0000-0000-000089980000}"/>
    <cellStyle name="Input [yellow] 2 2 34 4" xfId="39048" xr:uid="{00000000-0005-0000-0000-00008A980000}"/>
    <cellStyle name="Input [yellow] 2 2 34 4 2" xfId="39049" xr:uid="{00000000-0005-0000-0000-00008B980000}"/>
    <cellStyle name="Input [yellow] 2 2 34 4 3" xfId="39050" xr:uid="{00000000-0005-0000-0000-00008C980000}"/>
    <cellStyle name="Input [yellow] 2 2 34 5" xfId="39051" xr:uid="{00000000-0005-0000-0000-00008D980000}"/>
    <cellStyle name="Input [yellow] 2 2 34 5 2" xfId="39052" xr:uid="{00000000-0005-0000-0000-00008E980000}"/>
    <cellStyle name="Input [yellow] 2 2 34 5 3" xfId="39053" xr:uid="{00000000-0005-0000-0000-00008F980000}"/>
    <cellStyle name="Input [yellow] 2 2 34 6" xfId="39054" xr:uid="{00000000-0005-0000-0000-000090980000}"/>
    <cellStyle name="Input [yellow] 2 2 34 6 2" xfId="39055" xr:uid="{00000000-0005-0000-0000-000091980000}"/>
    <cellStyle name="Input [yellow] 2 2 34 6 3" xfId="39056" xr:uid="{00000000-0005-0000-0000-000092980000}"/>
    <cellStyle name="Input [yellow] 2 2 34 7" xfId="39057" xr:uid="{00000000-0005-0000-0000-000093980000}"/>
    <cellStyle name="Input [yellow] 2 2 34 8" xfId="39058" xr:uid="{00000000-0005-0000-0000-000094980000}"/>
    <cellStyle name="Input [yellow] 2 2 35" xfId="39059" xr:uid="{00000000-0005-0000-0000-000095980000}"/>
    <cellStyle name="Input [yellow] 2 2 35 2" xfId="39060" xr:uid="{00000000-0005-0000-0000-000096980000}"/>
    <cellStyle name="Input [yellow] 2 2 35 3" xfId="39061" xr:uid="{00000000-0005-0000-0000-000097980000}"/>
    <cellStyle name="Input [yellow] 2 2 35 4" xfId="39062" xr:uid="{00000000-0005-0000-0000-000098980000}"/>
    <cellStyle name="Input [yellow] 2 2 35 5" xfId="39063" xr:uid="{00000000-0005-0000-0000-000099980000}"/>
    <cellStyle name="Input [yellow] 2 2 35 6" xfId="39064" xr:uid="{00000000-0005-0000-0000-00009A980000}"/>
    <cellStyle name="Input [yellow] 2 2 36" xfId="39065" xr:uid="{00000000-0005-0000-0000-00009B980000}"/>
    <cellStyle name="Input [yellow] 2 2 36 2" xfId="39066" xr:uid="{00000000-0005-0000-0000-00009C980000}"/>
    <cellStyle name="Input [yellow] 2 2 36 3" xfId="39067" xr:uid="{00000000-0005-0000-0000-00009D980000}"/>
    <cellStyle name="Input [yellow] 2 2 37" xfId="39068" xr:uid="{00000000-0005-0000-0000-00009E980000}"/>
    <cellStyle name="Input [yellow] 2 2 37 2" xfId="39069" xr:uid="{00000000-0005-0000-0000-00009F980000}"/>
    <cellStyle name="Input [yellow] 2 2 37 3" xfId="39070" xr:uid="{00000000-0005-0000-0000-0000A0980000}"/>
    <cellStyle name="Input [yellow] 2 2 38" xfId="39071" xr:uid="{00000000-0005-0000-0000-0000A1980000}"/>
    <cellStyle name="Input [yellow] 2 2 38 2" xfId="39072" xr:uid="{00000000-0005-0000-0000-0000A2980000}"/>
    <cellStyle name="Input [yellow] 2 2 38 3" xfId="39073" xr:uid="{00000000-0005-0000-0000-0000A3980000}"/>
    <cellStyle name="Input [yellow] 2 2 39" xfId="39074" xr:uid="{00000000-0005-0000-0000-0000A4980000}"/>
    <cellStyle name="Input [yellow] 2 2 39 2" xfId="39075" xr:uid="{00000000-0005-0000-0000-0000A5980000}"/>
    <cellStyle name="Input [yellow] 2 2 39 3" xfId="39076" xr:uid="{00000000-0005-0000-0000-0000A6980000}"/>
    <cellStyle name="Input [yellow] 2 2 4" xfId="39077" xr:uid="{00000000-0005-0000-0000-0000A7980000}"/>
    <cellStyle name="Input [yellow] 2 2 4 2" xfId="39078" xr:uid="{00000000-0005-0000-0000-0000A8980000}"/>
    <cellStyle name="Input [yellow] 2 2 4 2 2" xfId="39079" xr:uid="{00000000-0005-0000-0000-0000A9980000}"/>
    <cellStyle name="Input [yellow] 2 2 4 2 3" xfId="39080" xr:uid="{00000000-0005-0000-0000-0000AA980000}"/>
    <cellStyle name="Input [yellow] 2 2 4 2 4" xfId="39081" xr:uid="{00000000-0005-0000-0000-0000AB980000}"/>
    <cellStyle name="Input [yellow] 2 2 4 2 5" xfId="39082" xr:uid="{00000000-0005-0000-0000-0000AC980000}"/>
    <cellStyle name="Input [yellow] 2 2 4 2 6" xfId="39083" xr:uid="{00000000-0005-0000-0000-0000AD980000}"/>
    <cellStyle name="Input [yellow] 2 2 4 3" xfId="39084" xr:uid="{00000000-0005-0000-0000-0000AE980000}"/>
    <cellStyle name="Input [yellow] 2 2 4 3 2" xfId="39085" xr:uid="{00000000-0005-0000-0000-0000AF980000}"/>
    <cellStyle name="Input [yellow] 2 2 4 3 3" xfId="39086" xr:uid="{00000000-0005-0000-0000-0000B0980000}"/>
    <cellStyle name="Input [yellow] 2 2 4 4" xfId="39087" xr:uid="{00000000-0005-0000-0000-0000B1980000}"/>
    <cellStyle name="Input [yellow] 2 2 4 4 2" xfId="39088" xr:uid="{00000000-0005-0000-0000-0000B2980000}"/>
    <cellStyle name="Input [yellow] 2 2 4 4 3" xfId="39089" xr:uid="{00000000-0005-0000-0000-0000B3980000}"/>
    <cellStyle name="Input [yellow] 2 2 4 5" xfId="39090" xr:uid="{00000000-0005-0000-0000-0000B4980000}"/>
    <cellStyle name="Input [yellow] 2 2 4 5 2" xfId="39091" xr:uid="{00000000-0005-0000-0000-0000B5980000}"/>
    <cellStyle name="Input [yellow] 2 2 4 5 3" xfId="39092" xr:uid="{00000000-0005-0000-0000-0000B6980000}"/>
    <cellStyle name="Input [yellow] 2 2 4 6" xfId="39093" xr:uid="{00000000-0005-0000-0000-0000B7980000}"/>
    <cellStyle name="Input [yellow] 2 2 4 6 2" xfId="39094" xr:uid="{00000000-0005-0000-0000-0000B8980000}"/>
    <cellStyle name="Input [yellow] 2 2 4 6 3" xfId="39095" xr:uid="{00000000-0005-0000-0000-0000B9980000}"/>
    <cellStyle name="Input [yellow] 2 2 4 7" xfId="39096" xr:uid="{00000000-0005-0000-0000-0000BA980000}"/>
    <cellStyle name="Input [yellow] 2 2 4 8" xfId="39097" xr:uid="{00000000-0005-0000-0000-0000BB980000}"/>
    <cellStyle name="Input [yellow] 2 2 40" xfId="39098" xr:uid="{00000000-0005-0000-0000-0000BC980000}"/>
    <cellStyle name="Input [yellow] 2 2 41" xfId="39099" xr:uid="{00000000-0005-0000-0000-0000BD980000}"/>
    <cellStyle name="Input [yellow] 2 2 5" xfId="39100" xr:uid="{00000000-0005-0000-0000-0000BE980000}"/>
    <cellStyle name="Input [yellow] 2 2 5 2" xfId="39101" xr:uid="{00000000-0005-0000-0000-0000BF980000}"/>
    <cellStyle name="Input [yellow] 2 2 5 2 2" xfId="39102" xr:uid="{00000000-0005-0000-0000-0000C0980000}"/>
    <cellStyle name="Input [yellow] 2 2 5 2 3" xfId="39103" xr:uid="{00000000-0005-0000-0000-0000C1980000}"/>
    <cellStyle name="Input [yellow] 2 2 5 2 4" xfId="39104" xr:uid="{00000000-0005-0000-0000-0000C2980000}"/>
    <cellStyle name="Input [yellow] 2 2 5 2 5" xfId="39105" xr:uid="{00000000-0005-0000-0000-0000C3980000}"/>
    <cellStyle name="Input [yellow] 2 2 5 2 6" xfId="39106" xr:uid="{00000000-0005-0000-0000-0000C4980000}"/>
    <cellStyle name="Input [yellow] 2 2 5 3" xfId="39107" xr:uid="{00000000-0005-0000-0000-0000C5980000}"/>
    <cellStyle name="Input [yellow] 2 2 5 3 2" xfId="39108" xr:uid="{00000000-0005-0000-0000-0000C6980000}"/>
    <cellStyle name="Input [yellow] 2 2 5 3 3" xfId="39109" xr:uid="{00000000-0005-0000-0000-0000C7980000}"/>
    <cellStyle name="Input [yellow] 2 2 5 4" xfId="39110" xr:uid="{00000000-0005-0000-0000-0000C8980000}"/>
    <cellStyle name="Input [yellow] 2 2 5 4 2" xfId="39111" xr:uid="{00000000-0005-0000-0000-0000C9980000}"/>
    <cellStyle name="Input [yellow] 2 2 5 4 3" xfId="39112" xr:uid="{00000000-0005-0000-0000-0000CA980000}"/>
    <cellStyle name="Input [yellow] 2 2 5 5" xfId="39113" xr:uid="{00000000-0005-0000-0000-0000CB980000}"/>
    <cellStyle name="Input [yellow] 2 2 5 5 2" xfId="39114" xr:uid="{00000000-0005-0000-0000-0000CC980000}"/>
    <cellStyle name="Input [yellow] 2 2 5 5 3" xfId="39115" xr:uid="{00000000-0005-0000-0000-0000CD980000}"/>
    <cellStyle name="Input [yellow] 2 2 5 6" xfId="39116" xr:uid="{00000000-0005-0000-0000-0000CE980000}"/>
    <cellStyle name="Input [yellow] 2 2 5 6 2" xfId="39117" xr:uid="{00000000-0005-0000-0000-0000CF980000}"/>
    <cellStyle name="Input [yellow] 2 2 5 6 3" xfId="39118" xr:uid="{00000000-0005-0000-0000-0000D0980000}"/>
    <cellStyle name="Input [yellow] 2 2 5 7" xfId="39119" xr:uid="{00000000-0005-0000-0000-0000D1980000}"/>
    <cellStyle name="Input [yellow] 2 2 5 8" xfId="39120" xr:uid="{00000000-0005-0000-0000-0000D2980000}"/>
    <cellStyle name="Input [yellow] 2 2 6" xfId="39121" xr:uid="{00000000-0005-0000-0000-0000D3980000}"/>
    <cellStyle name="Input [yellow] 2 2 6 2" xfId="39122" xr:uid="{00000000-0005-0000-0000-0000D4980000}"/>
    <cellStyle name="Input [yellow] 2 2 6 2 2" xfId="39123" xr:uid="{00000000-0005-0000-0000-0000D5980000}"/>
    <cellStyle name="Input [yellow] 2 2 6 2 3" xfId="39124" xr:uid="{00000000-0005-0000-0000-0000D6980000}"/>
    <cellStyle name="Input [yellow] 2 2 6 2 4" xfId="39125" xr:uid="{00000000-0005-0000-0000-0000D7980000}"/>
    <cellStyle name="Input [yellow] 2 2 6 2 5" xfId="39126" xr:uid="{00000000-0005-0000-0000-0000D8980000}"/>
    <cellStyle name="Input [yellow] 2 2 6 2 6" xfId="39127" xr:uid="{00000000-0005-0000-0000-0000D9980000}"/>
    <cellStyle name="Input [yellow] 2 2 6 3" xfId="39128" xr:uid="{00000000-0005-0000-0000-0000DA980000}"/>
    <cellStyle name="Input [yellow] 2 2 6 3 2" xfId="39129" xr:uid="{00000000-0005-0000-0000-0000DB980000}"/>
    <cellStyle name="Input [yellow] 2 2 6 3 3" xfId="39130" xr:uid="{00000000-0005-0000-0000-0000DC980000}"/>
    <cellStyle name="Input [yellow] 2 2 6 4" xfId="39131" xr:uid="{00000000-0005-0000-0000-0000DD980000}"/>
    <cellStyle name="Input [yellow] 2 2 6 4 2" xfId="39132" xr:uid="{00000000-0005-0000-0000-0000DE980000}"/>
    <cellStyle name="Input [yellow] 2 2 6 4 3" xfId="39133" xr:uid="{00000000-0005-0000-0000-0000DF980000}"/>
    <cellStyle name="Input [yellow] 2 2 6 5" xfId="39134" xr:uid="{00000000-0005-0000-0000-0000E0980000}"/>
    <cellStyle name="Input [yellow] 2 2 6 5 2" xfId="39135" xr:uid="{00000000-0005-0000-0000-0000E1980000}"/>
    <cellStyle name="Input [yellow] 2 2 6 5 3" xfId="39136" xr:uid="{00000000-0005-0000-0000-0000E2980000}"/>
    <cellStyle name="Input [yellow] 2 2 6 6" xfId="39137" xr:uid="{00000000-0005-0000-0000-0000E3980000}"/>
    <cellStyle name="Input [yellow] 2 2 6 6 2" xfId="39138" xr:uid="{00000000-0005-0000-0000-0000E4980000}"/>
    <cellStyle name="Input [yellow] 2 2 6 6 3" xfId="39139" xr:uid="{00000000-0005-0000-0000-0000E5980000}"/>
    <cellStyle name="Input [yellow] 2 2 6 7" xfId="39140" xr:uid="{00000000-0005-0000-0000-0000E6980000}"/>
    <cellStyle name="Input [yellow] 2 2 6 8" xfId="39141" xr:uid="{00000000-0005-0000-0000-0000E7980000}"/>
    <cellStyle name="Input [yellow] 2 2 7" xfId="39142" xr:uid="{00000000-0005-0000-0000-0000E8980000}"/>
    <cellStyle name="Input [yellow] 2 2 7 2" xfId="39143" xr:uid="{00000000-0005-0000-0000-0000E9980000}"/>
    <cellStyle name="Input [yellow] 2 2 7 2 2" xfId="39144" xr:uid="{00000000-0005-0000-0000-0000EA980000}"/>
    <cellStyle name="Input [yellow] 2 2 7 2 3" xfId="39145" xr:uid="{00000000-0005-0000-0000-0000EB980000}"/>
    <cellStyle name="Input [yellow] 2 2 7 2 4" xfId="39146" xr:uid="{00000000-0005-0000-0000-0000EC980000}"/>
    <cellStyle name="Input [yellow] 2 2 7 2 5" xfId="39147" xr:uid="{00000000-0005-0000-0000-0000ED980000}"/>
    <cellStyle name="Input [yellow] 2 2 7 2 6" xfId="39148" xr:uid="{00000000-0005-0000-0000-0000EE980000}"/>
    <cellStyle name="Input [yellow] 2 2 7 3" xfId="39149" xr:uid="{00000000-0005-0000-0000-0000EF980000}"/>
    <cellStyle name="Input [yellow] 2 2 7 3 2" xfId="39150" xr:uid="{00000000-0005-0000-0000-0000F0980000}"/>
    <cellStyle name="Input [yellow] 2 2 7 3 3" xfId="39151" xr:uid="{00000000-0005-0000-0000-0000F1980000}"/>
    <cellStyle name="Input [yellow] 2 2 7 4" xfId="39152" xr:uid="{00000000-0005-0000-0000-0000F2980000}"/>
    <cellStyle name="Input [yellow] 2 2 7 4 2" xfId="39153" xr:uid="{00000000-0005-0000-0000-0000F3980000}"/>
    <cellStyle name="Input [yellow] 2 2 7 4 3" xfId="39154" xr:uid="{00000000-0005-0000-0000-0000F4980000}"/>
    <cellStyle name="Input [yellow] 2 2 7 5" xfId="39155" xr:uid="{00000000-0005-0000-0000-0000F5980000}"/>
    <cellStyle name="Input [yellow] 2 2 7 5 2" xfId="39156" xr:uid="{00000000-0005-0000-0000-0000F6980000}"/>
    <cellStyle name="Input [yellow] 2 2 7 5 3" xfId="39157" xr:uid="{00000000-0005-0000-0000-0000F7980000}"/>
    <cellStyle name="Input [yellow] 2 2 7 6" xfId="39158" xr:uid="{00000000-0005-0000-0000-0000F8980000}"/>
    <cellStyle name="Input [yellow] 2 2 7 6 2" xfId="39159" xr:uid="{00000000-0005-0000-0000-0000F9980000}"/>
    <cellStyle name="Input [yellow] 2 2 7 6 3" xfId="39160" xr:uid="{00000000-0005-0000-0000-0000FA980000}"/>
    <cellStyle name="Input [yellow] 2 2 7 7" xfId="39161" xr:uid="{00000000-0005-0000-0000-0000FB980000}"/>
    <cellStyle name="Input [yellow] 2 2 7 8" xfId="39162" xr:uid="{00000000-0005-0000-0000-0000FC980000}"/>
    <cellStyle name="Input [yellow] 2 2 8" xfId="39163" xr:uid="{00000000-0005-0000-0000-0000FD980000}"/>
    <cellStyle name="Input [yellow] 2 2 8 2" xfId="39164" xr:uid="{00000000-0005-0000-0000-0000FE980000}"/>
    <cellStyle name="Input [yellow] 2 2 8 2 2" xfId="39165" xr:uid="{00000000-0005-0000-0000-0000FF980000}"/>
    <cellStyle name="Input [yellow] 2 2 8 2 3" xfId="39166" xr:uid="{00000000-0005-0000-0000-000000990000}"/>
    <cellStyle name="Input [yellow] 2 2 8 2 4" xfId="39167" xr:uid="{00000000-0005-0000-0000-000001990000}"/>
    <cellStyle name="Input [yellow] 2 2 8 2 5" xfId="39168" xr:uid="{00000000-0005-0000-0000-000002990000}"/>
    <cellStyle name="Input [yellow] 2 2 8 2 6" xfId="39169" xr:uid="{00000000-0005-0000-0000-000003990000}"/>
    <cellStyle name="Input [yellow] 2 2 8 3" xfId="39170" xr:uid="{00000000-0005-0000-0000-000004990000}"/>
    <cellStyle name="Input [yellow] 2 2 8 3 2" xfId="39171" xr:uid="{00000000-0005-0000-0000-000005990000}"/>
    <cellStyle name="Input [yellow] 2 2 8 3 3" xfId="39172" xr:uid="{00000000-0005-0000-0000-000006990000}"/>
    <cellStyle name="Input [yellow] 2 2 8 4" xfId="39173" xr:uid="{00000000-0005-0000-0000-000007990000}"/>
    <cellStyle name="Input [yellow] 2 2 8 4 2" xfId="39174" xr:uid="{00000000-0005-0000-0000-000008990000}"/>
    <cellStyle name="Input [yellow] 2 2 8 4 3" xfId="39175" xr:uid="{00000000-0005-0000-0000-000009990000}"/>
    <cellStyle name="Input [yellow] 2 2 8 5" xfId="39176" xr:uid="{00000000-0005-0000-0000-00000A990000}"/>
    <cellStyle name="Input [yellow] 2 2 8 5 2" xfId="39177" xr:uid="{00000000-0005-0000-0000-00000B990000}"/>
    <cellStyle name="Input [yellow] 2 2 8 5 3" xfId="39178" xr:uid="{00000000-0005-0000-0000-00000C990000}"/>
    <cellStyle name="Input [yellow] 2 2 8 6" xfId="39179" xr:uid="{00000000-0005-0000-0000-00000D990000}"/>
    <cellStyle name="Input [yellow] 2 2 8 6 2" xfId="39180" xr:uid="{00000000-0005-0000-0000-00000E990000}"/>
    <cellStyle name="Input [yellow] 2 2 8 6 3" xfId="39181" xr:uid="{00000000-0005-0000-0000-00000F990000}"/>
    <cellStyle name="Input [yellow] 2 2 8 7" xfId="39182" xr:uid="{00000000-0005-0000-0000-000010990000}"/>
    <cellStyle name="Input [yellow] 2 2 8 8" xfId="39183" xr:uid="{00000000-0005-0000-0000-000011990000}"/>
    <cellStyle name="Input [yellow] 2 2 9" xfId="39184" xr:uid="{00000000-0005-0000-0000-000012990000}"/>
    <cellStyle name="Input [yellow] 2 2 9 2" xfId="39185" xr:uid="{00000000-0005-0000-0000-000013990000}"/>
    <cellStyle name="Input [yellow] 2 2 9 2 2" xfId="39186" xr:uid="{00000000-0005-0000-0000-000014990000}"/>
    <cellStyle name="Input [yellow] 2 2 9 2 3" xfId="39187" xr:uid="{00000000-0005-0000-0000-000015990000}"/>
    <cellStyle name="Input [yellow] 2 2 9 2 4" xfId="39188" xr:uid="{00000000-0005-0000-0000-000016990000}"/>
    <cellStyle name="Input [yellow] 2 2 9 2 5" xfId="39189" xr:uid="{00000000-0005-0000-0000-000017990000}"/>
    <cellStyle name="Input [yellow] 2 2 9 2 6" xfId="39190" xr:uid="{00000000-0005-0000-0000-000018990000}"/>
    <cellStyle name="Input [yellow] 2 2 9 3" xfId="39191" xr:uid="{00000000-0005-0000-0000-000019990000}"/>
    <cellStyle name="Input [yellow] 2 2 9 3 2" xfId="39192" xr:uid="{00000000-0005-0000-0000-00001A990000}"/>
    <cellStyle name="Input [yellow] 2 2 9 3 3" xfId="39193" xr:uid="{00000000-0005-0000-0000-00001B990000}"/>
    <cellStyle name="Input [yellow] 2 2 9 4" xfId="39194" xr:uid="{00000000-0005-0000-0000-00001C990000}"/>
    <cellStyle name="Input [yellow] 2 2 9 4 2" xfId="39195" xr:uid="{00000000-0005-0000-0000-00001D990000}"/>
    <cellStyle name="Input [yellow] 2 2 9 4 3" xfId="39196" xr:uid="{00000000-0005-0000-0000-00001E990000}"/>
    <cellStyle name="Input [yellow] 2 2 9 5" xfId="39197" xr:uid="{00000000-0005-0000-0000-00001F990000}"/>
    <cellStyle name="Input [yellow] 2 2 9 5 2" xfId="39198" xr:uid="{00000000-0005-0000-0000-000020990000}"/>
    <cellStyle name="Input [yellow] 2 2 9 5 3" xfId="39199" xr:uid="{00000000-0005-0000-0000-000021990000}"/>
    <cellStyle name="Input [yellow] 2 2 9 6" xfId="39200" xr:uid="{00000000-0005-0000-0000-000022990000}"/>
    <cellStyle name="Input [yellow] 2 2 9 6 2" xfId="39201" xr:uid="{00000000-0005-0000-0000-000023990000}"/>
    <cellStyle name="Input [yellow] 2 2 9 6 3" xfId="39202" xr:uid="{00000000-0005-0000-0000-000024990000}"/>
    <cellStyle name="Input [yellow] 2 2 9 7" xfId="39203" xr:uid="{00000000-0005-0000-0000-000025990000}"/>
    <cellStyle name="Input [yellow] 2 2 9 8" xfId="39204" xr:uid="{00000000-0005-0000-0000-000026990000}"/>
    <cellStyle name="Input [yellow] 2 20" xfId="39205" xr:uid="{00000000-0005-0000-0000-000027990000}"/>
    <cellStyle name="Input [yellow] 2 20 2" xfId="39206" xr:uid="{00000000-0005-0000-0000-000028990000}"/>
    <cellStyle name="Input [yellow] 2 20 2 2" xfId="39207" xr:uid="{00000000-0005-0000-0000-000029990000}"/>
    <cellStyle name="Input [yellow] 2 20 2 3" xfId="39208" xr:uid="{00000000-0005-0000-0000-00002A990000}"/>
    <cellStyle name="Input [yellow] 2 20 2 4" xfId="39209" xr:uid="{00000000-0005-0000-0000-00002B990000}"/>
    <cellStyle name="Input [yellow] 2 20 2 5" xfId="39210" xr:uid="{00000000-0005-0000-0000-00002C990000}"/>
    <cellStyle name="Input [yellow] 2 20 2 6" xfId="39211" xr:uid="{00000000-0005-0000-0000-00002D990000}"/>
    <cellStyle name="Input [yellow] 2 20 3" xfId="39212" xr:uid="{00000000-0005-0000-0000-00002E990000}"/>
    <cellStyle name="Input [yellow] 2 20 3 2" xfId="39213" xr:uid="{00000000-0005-0000-0000-00002F990000}"/>
    <cellStyle name="Input [yellow] 2 20 3 3" xfId="39214" xr:uid="{00000000-0005-0000-0000-000030990000}"/>
    <cellStyle name="Input [yellow] 2 20 4" xfId="39215" xr:uid="{00000000-0005-0000-0000-000031990000}"/>
    <cellStyle name="Input [yellow] 2 20 4 2" xfId="39216" xr:uid="{00000000-0005-0000-0000-000032990000}"/>
    <cellStyle name="Input [yellow] 2 20 4 3" xfId="39217" xr:uid="{00000000-0005-0000-0000-000033990000}"/>
    <cellStyle name="Input [yellow] 2 20 5" xfId="39218" xr:uid="{00000000-0005-0000-0000-000034990000}"/>
    <cellStyle name="Input [yellow] 2 20 5 2" xfId="39219" xr:uid="{00000000-0005-0000-0000-000035990000}"/>
    <cellStyle name="Input [yellow] 2 20 5 3" xfId="39220" xr:uid="{00000000-0005-0000-0000-000036990000}"/>
    <cellStyle name="Input [yellow] 2 20 6" xfId="39221" xr:uid="{00000000-0005-0000-0000-000037990000}"/>
    <cellStyle name="Input [yellow] 2 20 6 2" xfId="39222" xr:uid="{00000000-0005-0000-0000-000038990000}"/>
    <cellStyle name="Input [yellow] 2 20 6 3" xfId="39223" xr:uid="{00000000-0005-0000-0000-000039990000}"/>
    <cellStyle name="Input [yellow] 2 20 7" xfId="39224" xr:uid="{00000000-0005-0000-0000-00003A990000}"/>
    <cellStyle name="Input [yellow] 2 20 8" xfId="39225" xr:uid="{00000000-0005-0000-0000-00003B990000}"/>
    <cellStyle name="Input [yellow] 2 21" xfId="39226" xr:uid="{00000000-0005-0000-0000-00003C990000}"/>
    <cellStyle name="Input [yellow] 2 21 2" xfId="39227" xr:uid="{00000000-0005-0000-0000-00003D990000}"/>
    <cellStyle name="Input [yellow] 2 21 2 2" xfId="39228" xr:uid="{00000000-0005-0000-0000-00003E990000}"/>
    <cellStyle name="Input [yellow] 2 21 2 3" xfId="39229" xr:uid="{00000000-0005-0000-0000-00003F990000}"/>
    <cellStyle name="Input [yellow] 2 21 2 4" xfId="39230" xr:uid="{00000000-0005-0000-0000-000040990000}"/>
    <cellStyle name="Input [yellow] 2 21 2 5" xfId="39231" xr:uid="{00000000-0005-0000-0000-000041990000}"/>
    <cellStyle name="Input [yellow] 2 21 2 6" xfId="39232" xr:uid="{00000000-0005-0000-0000-000042990000}"/>
    <cellStyle name="Input [yellow] 2 21 3" xfId="39233" xr:uid="{00000000-0005-0000-0000-000043990000}"/>
    <cellStyle name="Input [yellow] 2 21 3 2" xfId="39234" xr:uid="{00000000-0005-0000-0000-000044990000}"/>
    <cellStyle name="Input [yellow] 2 21 3 3" xfId="39235" xr:uid="{00000000-0005-0000-0000-000045990000}"/>
    <cellStyle name="Input [yellow] 2 21 4" xfId="39236" xr:uid="{00000000-0005-0000-0000-000046990000}"/>
    <cellStyle name="Input [yellow] 2 21 4 2" xfId="39237" xr:uid="{00000000-0005-0000-0000-000047990000}"/>
    <cellStyle name="Input [yellow] 2 21 4 3" xfId="39238" xr:uid="{00000000-0005-0000-0000-000048990000}"/>
    <cellStyle name="Input [yellow] 2 21 5" xfId="39239" xr:uid="{00000000-0005-0000-0000-000049990000}"/>
    <cellStyle name="Input [yellow] 2 21 5 2" xfId="39240" xr:uid="{00000000-0005-0000-0000-00004A990000}"/>
    <cellStyle name="Input [yellow] 2 21 5 3" xfId="39241" xr:uid="{00000000-0005-0000-0000-00004B990000}"/>
    <cellStyle name="Input [yellow] 2 21 6" xfId="39242" xr:uid="{00000000-0005-0000-0000-00004C990000}"/>
    <cellStyle name="Input [yellow] 2 21 6 2" xfId="39243" xr:uid="{00000000-0005-0000-0000-00004D990000}"/>
    <cellStyle name="Input [yellow] 2 21 6 3" xfId="39244" xr:uid="{00000000-0005-0000-0000-00004E990000}"/>
    <cellStyle name="Input [yellow] 2 21 7" xfId="39245" xr:uid="{00000000-0005-0000-0000-00004F990000}"/>
    <cellStyle name="Input [yellow] 2 21 8" xfId="39246" xr:uid="{00000000-0005-0000-0000-000050990000}"/>
    <cellStyle name="Input [yellow] 2 22" xfId="39247" xr:uid="{00000000-0005-0000-0000-000051990000}"/>
    <cellStyle name="Input [yellow] 2 22 2" xfId="39248" xr:uid="{00000000-0005-0000-0000-000052990000}"/>
    <cellStyle name="Input [yellow] 2 22 2 2" xfId="39249" xr:uid="{00000000-0005-0000-0000-000053990000}"/>
    <cellStyle name="Input [yellow] 2 22 2 3" xfId="39250" xr:uid="{00000000-0005-0000-0000-000054990000}"/>
    <cellStyle name="Input [yellow] 2 22 2 4" xfId="39251" xr:uid="{00000000-0005-0000-0000-000055990000}"/>
    <cellStyle name="Input [yellow] 2 22 2 5" xfId="39252" xr:uid="{00000000-0005-0000-0000-000056990000}"/>
    <cellStyle name="Input [yellow] 2 22 2 6" xfId="39253" xr:uid="{00000000-0005-0000-0000-000057990000}"/>
    <cellStyle name="Input [yellow] 2 22 3" xfId="39254" xr:uid="{00000000-0005-0000-0000-000058990000}"/>
    <cellStyle name="Input [yellow] 2 22 3 2" xfId="39255" xr:uid="{00000000-0005-0000-0000-000059990000}"/>
    <cellStyle name="Input [yellow] 2 22 3 3" xfId="39256" xr:uid="{00000000-0005-0000-0000-00005A990000}"/>
    <cellStyle name="Input [yellow] 2 22 4" xfId="39257" xr:uid="{00000000-0005-0000-0000-00005B990000}"/>
    <cellStyle name="Input [yellow] 2 22 4 2" xfId="39258" xr:uid="{00000000-0005-0000-0000-00005C990000}"/>
    <cellStyle name="Input [yellow] 2 22 4 3" xfId="39259" xr:uid="{00000000-0005-0000-0000-00005D990000}"/>
    <cellStyle name="Input [yellow] 2 22 5" xfId="39260" xr:uid="{00000000-0005-0000-0000-00005E990000}"/>
    <cellStyle name="Input [yellow] 2 22 5 2" xfId="39261" xr:uid="{00000000-0005-0000-0000-00005F990000}"/>
    <cellStyle name="Input [yellow] 2 22 5 3" xfId="39262" xr:uid="{00000000-0005-0000-0000-000060990000}"/>
    <cellStyle name="Input [yellow] 2 22 6" xfId="39263" xr:uid="{00000000-0005-0000-0000-000061990000}"/>
    <cellStyle name="Input [yellow] 2 22 6 2" xfId="39264" xr:uid="{00000000-0005-0000-0000-000062990000}"/>
    <cellStyle name="Input [yellow] 2 22 6 3" xfId="39265" xr:uid="{00000000-0005-0000-0000-000063990000}"/>
    <cellStyle name="Input [yellow] 2 22 7" xfId="39266" xr:uid="{00000000-0005-0000-0000-000064990000}"/>
    <cellStyle name="Input [yellow] 2 22 8" xfId="39267" xr:uid="{00000000-0005-0000-0000-000065990000}"/>
    <cellStyle name="Input [yellow] 2 23" xfId="39268" xr:uid="{00000000-0005-0000-0000-000066990000}"/>
    <cellStyle name="Input [yellow] 2 23 2" xfId="39269" xr:uid="{00000000-0005-0000-0000-000067990000}"/>
    <cellStyle name="Input [yellow] 2 23 2 2" xfId="39270" xr:uid="{00000000-0005-0000-0000-000068990000}"/>
    <cellStyle name="Input [yellow] 2 23 2 3" xfId="39271" xr:uid="{00000000-0005-0000-0000-000069990000}"/>
    <cellStyle name="Input [yellow] 2 23 2 4" xfId="39272" xr:uid="{00000000-0005-0000-0000-00006A990000}"/>
    <cellStyle name="Input [yellow] 2 23 2 5" xfId="39273" xr:uid="{00000000-0005-0000-0000-00006B990000}"/>
    <cellStyle name="Input [yellow] 2 23 2 6" xfId="39274" xr:uid="{00000000-0005-0000-0000-00006C990000}"/>
    <cellStyle name="Input [yellow] 2 23 3" xfId="39275" xr:uid="{00000000-0005-0000-0000-00006D990000}"/>
    <cellStyle name="Input [yellow] 2 23 3 2" xfId="39276" xr:uid="{00000000-0005-0000-0000-00006E990000}"/>
    <cellStyle name="Input [yellow] 2 23 3 3" xfId="39277" xr:uid="{00000000-0005-0000-0000-00006F990000}"/>
    <cellStyle name="Input [yellow] 2 23 4" xfId="39278" xr:uid="{00000000-0005-0000-0000-000070990000}"/>
    <cellStyle name="Input [yellow] 2 23 4 2" xfId="39279" xr:uid="{00000000-0005-0000-0000-000071990000}"/>
    <cellStyle name="Input [yellow] 2 23 4 3" xfId="39280" xr:uid="{00000000-0005-0000-0000-000072990000}"/>
    <cellStyle name="Input [yellow] 2 23 5" xfId="39281" xr:uid="{00000000-0005-0000-0000-000073990000}"/>
    <cellStyle name="Input [yellow] 2 23 5 2" xfId="39282" xr:uid="{00000000-0005-0000-0000-000074990000}"/>
    <cellStyle name="Input [yellow] 2 23 5 3" xfId="39283" xr:uid="{00000000-0005-0000-0000-000075990000}"/>
    <cellStyle name="Input [yellow] 2 23 6" xfId="39284" xr:uid="{00000000-0005-0000-0000-000076990000}"/>
    <cellStyle name="Input [yellow] 2 23 6 2" xfId="39285" xr:uid="{00000000-0005-0000-0000-000077990000}"/>
    <cellStyle name="Input [yellow] 2 23 6 3" xfId="39286" xr:uid="{00000000-0005-0000-0000-000078990000}"/>
    <cellStyle name="Input [yellow] 2 23 7" xfId="39287" xr:uid="{00000000-0005-0000-0000-000079990000}"/>
    <cellStyle name="Input [yellow] 2 23 8" xfId="39288" xr:uid="{00000000-0005-0000-0000-00007A990000}"/>
    <cellStyle name="Input [yellow] 2 24" xfId="39289" xr:uid="{00000000-0005-0000-0000-00007B990000}"/>
    <cellStyle name="Input [yellow] 2 24 2" xfId="39290" xr:uid="{00000000-0005-0000-0000-00007C990000}"/>
    <cellStyle name="Input [yellow] 2 24 2 2" xfId="39291" xr:uid="{00000000-0005-0000-0000-00007D990000}"/>
    <cellStyle name="Input [yellow] 2 24 2 3" xfId="39292" xr:uid="{00000000-0005-0000-0000-00007E990000}"/>
    <cellStyle name="Input [yellow] 2 24 2 4" xfId="39293" xr:uid="{00000000-0005-0000-0000-00007F990000}"/>
    <cellStyle name="Input [yellow] 2 24 2 5" xfId="39294" xr:uid="{00000000-0005-0000-0000-000080990000}"/>
    <cellStyle name="Input [yellow] 2 24 2 6" xfId="39295" xr:uid="{00000000-0005-0000-0000-000081990000}"/>
    <cellStyle name="Input [yellow] 2 24 3" xfId="39296" xr:uid="{00000000-0005-0000-0000-000082990000}"/>
    <cellStyle name="Input [yellow] 2 24 3 2" xfId="39297" xr:uid="{00000000-0005-0000-0000-000083990000}"/>
    <cellStyle name="Input [yellow] 2 24 3 3" xfId="39298" xr:uid="{00000000-0005-0000-0000-000084990000}"/>
    <cellStyle name="Input [yellow] 2 24 4" xfId="39299" xr:uid="{00000000-0005-0000-0000-000085990000}"/>
    <cellStyle name="Input [yellow] 2 24 4 2" xfId="39300" xr:uid="{00000000-0005-0000-0000-000086990000}"/>
    <cellStyle name="Input [yellow] 2 24 4 3" xfId="39301" xr:uid="{00000000-0005-0000-0000-000087990000}"/>
    <cellStyle name="Input [yellow] 2 24 5" xfId="39302" xr:uid="{00000000-0005-0000-0000-000088990000}"/>
    <cellStyle name="Input [yellow] 2 24 5 2" xfId="39303" xr:uid="{00000000-0005-0000-0000-000089990000}"/>
    <cellStyle name="Input [yellow] 2 24 5 3" xfId="39304" xr:uid="{00000000-0005-0000-0000-00008A990000}"/>
    <cellStyle name="Input [yellow] 2 24 6" xfId="39305" xr:uid="{00000000-0005-0000-0000-00008B990000}"/>
    <cellStyle name="Input [yellow] 2 24 6 2" xfId="39306" xr:uid="{00000000-0005-0000-0000-00008C990000}"/>
    <cellStyle name="Input [yellow] 2 24 6 3" xfId="39307" xr:uid="{00000000-0005-0000-0000-00008D990000}"/>
    <cellStyle name="Input [yellow] 2 24 7" xfId="39308" xr:uid="{00000000-0005-0000-0000-00008E990000}"/>
    <cellStyle name="Input [yellow] 2 24 8" xfId="39309" xr:uid="{00000000-0005-0000-0000-00008F990000}"/>
    <cellStyle name="Input [yellow] 2 25" xfId="39310" xr:uid="{00000000-0005-0000-0000-000090990000}"/>
    <cellStyle name="Input [yellow] 2 25 2" xfId="39311" xr:uid="{00000000-0005-0000-0000-000091990000}"/>
    <cellStyle name="Input [yellow] 2 25 2 2" xfId="39312" xr:uid="{00000000-0005-0000-0000-000092990000}"/>
    <cellStyle name="Input [yellow] 2 25 2 3" xfId="39313" xr:uid="{00000000-0005-0000-0000-000093990000}"/>
    <cellStyle name="Input [yellow] 2 25 2 4" xfId="39314" xr:uid="{00000000-0005-0000-0000-000094990000}"/>
    <cellStyle name="Input [yellow] 2 25 2 5" xfId="39315" xr:uid="{00000000-0005-0000-0000-000095990000}"/>
    <cellStyle name="Input [yellow] 2 25 2 6" xfId="39316" xr:uid="{00000000-0005-0000-0000-000096990000}"/>
    <cellStyle name="Input [yellow] 2 25 3" xfId="39317" xr:uid="{00000000-0005-0000-0000-000097990000}"/>
    <cellStyle name="Input [yellow] 2 25 3 2" xfId="39318" xr:uid="{00000000-0005-0000-0000-000098990000}"/>
    <cellStyle name="Input [yellow] 2 25 3 3" xfId="39319" xr:uid="{00000000-0005-0000-0000-000099990000}"/>
    <cellStyle name="Input [yellow] 2 25 4" xfId="39320" xr:uid="{00000000-0005-0000-0000-00009A990000}"/>
    <cellStyle name="Input [yellow] 2 25 4 2" xfId="39321" xr:uid="{00000000-0005-0000-0000-00009B990000}"/>
    <cellStyle name="Input [yellow] 2 25 4 3" xfId="39322" xr:uid="{00000000-0005-0000-0000-00009C990000}"/>
    <cellStyle name="Input [yellow] 2 25 5" xfId="39323" xr:uid="{00000000-0005-0000-0000-00009D990000}"/>
    <cellStyle name="Input [yellow] 2 25 5 2" xfId="39324" xr:uid="{00000000-0005-0000-0000-00009E990000}"/>
    <cellStyle name="Input [yellow] 2 25 5 3" xfId="39325" xr:uid="{00000000-0005-0000-0000-00009F990000}"/>
    <cellStyle name="Input [yellow] 2 25 6" xfId="39326" xr:uid="{00000000-0005-0000-0000-0000A0990000}"/>
    <cellStyle name="Input [yellow] 2 25 6 2" xfId="39327" xr:uid="{00000000-0005-0000-0000-0000A1990000}"/>
    <cellStyle name="Input [yellow] 2 25 6 3" xfId="39328" xr:uid="{00000000-0005-0000-0000-0000A2990000}"/>
    <cellStyle name="Input [yellow] 2 25 7" xfId="39329" xr:uid="{00000000-0005-0000-0000-0000A3990000}"/>
    <cellStyle name="Input [yellow] 2 25 8" xfId="39330" xr:uid="{00000000-0005-0000-0000-0000A4990000}"/>
    <cellStyle name="Input [yellow] 2 26" xfId="39331" xr:uid="{00000000-0005-0000-0000-0000A5990000}"/>
    <cellStyle name="Input [yellow] 2 26 2" xfId="39332" xr:uid="{00000000-0005-0000-0000-0000A6990000}"/>
    <cellStyle name="Input [yellow] 2 26 2 2" xfId="39333" xr:uid="{00000000-0005-0000-0000-0000A7990000}"/>
    <cellStyle name="Input [yellow] 2 26 2 3" xfId="39334" xr:uid="{00000000-0005-0000-0000-0000A8990000}"/>
    <cellStyle name="Input [yellow] 2 26 2 4" xfId="39335" xr:uid="{00000000-0005-0000-0000-0000A9990000}"/>
    <cellStyle name="Input [yellow] 2 26 2 5" xfId="39336" xr:uid="{00000000-0005-0000-0000-0000AA990000}"/>
    <cellStyle name="Input [yellow] 2 26 2 6" xfId="39337" xr:uid="{00000000-0005-0000-0000-0000AB990000}"/>
    <cellStyle name="Input [yellow] 2 26 3" xfId="39338" xr:uid="{00000000-0005-0000-0000-0000AC990000}"/>
    <cellStyle name="Input [yellow] 2 26 3 2" xfId="39339" xr:uid="{00000000-0005-0000-0000-0000AD990000}"/>
    <cellStyle name="Input [yellow] 2 26 3 3" xfId="39340" xr:uid="{00000000-0005-0000-0000-0000AE990000}"/>
    <cellStyle name="Input [yellow] 2 26 4" xfId="39341" xr:uid="{00000000-0005-0000-0000-0000AF990000}"/>
    <cellStyle name="Input [yellow] 2 26 4 2" xfId="39342" xr:uid="{00000000-0005-0000-0000-0000B0990000}"/>
    <cellStyle name="Input [yellow] 2 26 4 3" xfId="39343" xr:uid="{00000000-0005-0000-0000-0000B1990000}"/>
    <cellStyle name="Input [yellow] 2 26 5" xfId="39344" xr:uid="{00000000-0005-0000-0000-0000B2990000}"/>
    <cellStyle name="Input [yellow] 2 26 5 2" xfId="39345" xr:uid="{00000000-0005-0000-0000-0000B3990000}"/>
    <cellStyle name="Input [yellow] 2 26 5 3" xfId="39346" xr:uid="{00000000-0005-0000-0000-0000B4990000}"/>
    <cellStyle name="Input [yellow] 2 26 6" xfId="39347" xr:uid="{00000000-0005-0000-0000-0000B5990000}"/>
    <cellStyle name="Input [yellow] 2 26 6 2" xfId="39348" xr:uid="{00000000-0005-0000-0000-0000B6990000}"/>
    <cellStyle name="Input [yellow] 2 26 6 3" xfId="39349" xr:uid="{00000000-0005-0000-0000-0000B7990000}"/>
    <cellStyle name="Input [yellow] 2 26 7" xfId="39350" xr:uid="{00000000-0005-0000-0000-0000B8990000}"/>
    <cellStyle name="Input [yellow] 2 26 8" xfId="39351" xr:uid="{00000000-0005-0000-0000-0000B9990000}"/>
    <cellStyle name="Input [yellow] 2 27" xfId="39352" xr:uid="{00000000-0005-0000-0000-0000BA990000}"/>
    <cellStyle name="Input [yellow] 2 27 2" xfId="39353" xr:uid="{00000000-0005-0000-0000-0000BB990000}"/>
    <cellStyle name="Input [yellow] 2 27 2 2" xfId="39354" xr:uid="{00000000-0005-0000-0000-0000BC990000}"/>
    <cellStyle name="Input [yellow] 2 27 2 3" xfId="39355" xr:uid="{00000000-0005-0000-0000-0000BD990000}"/>
    <cellStyle name="Input [yellow] 2 27 2 4" xfId="39356" xr:uid="{00000000-0005-0000-0000-0000BE990000}"/>
    <cellStyle name="Input [yellow] 2 27 2 5" xfId="39357" xr:uid="{00000000-0005-0000-0000-0000BF990000}"/>
    <cellStyle name="Input [yellow] 2 27 2 6" xfId="39358" xr:uid="{00000000-0005-0000-0000-0000C0990000}"/>
    <cellStyle name="Input [yellow] 2 27 3" xfId="39359" xr:uid="{00000000-0005-0000-0000-0000C1990000}"/>
    <cellStyle name="Input [yellow] 2 27 3 2" xfId="39360" xr:uid="{00000000-0005-0000-0000-0000C2990000}"/>
    <cellStyle name="Input [yellow] 2 27 3 3" xfId="39361" xr:uid="{00000000-0005-0000-0000-0000C3990000}"/>
    <cellStyle name="Input [yellow] 2 27 4" xfId="39362" xr:uid="{00000000-0005-0000-0000-0000C4990000}"/>
    <cellStyle name="Input [yellow] 2 27 4 2" xfId="39363" xr:uid="{00000000-0005-0000-0000-0000C5990000}"/>
    <cellStyle name="Input [yellow] 2 27 4 3" xfId="39364" xr:uid="{00000000-0005-0000-0000-0000C6990000}"/>
    <cellStyle name="Input [yellow] 2 27 5" xfId="39365" xr:uid="{00000000-0005-0000-0000-0000C7990000}"/>
    <cellStyle name="Input [yellow] 2 27 5 2" xfId="39366" xr:uid="{00000000-0005-0000-0000-0000C8990000}"/>
    <cellStyle name="Input [yellow] 2 27 5 3" xfId="39367" xr:uid="{00000000-0005-0000-0000-0000C9990000}"/>
    <cellStyle name="Input [yellow] 2 27 6" xfId="39368" xr:uid="{00000000-0005-0000-0000-0000CA990000}"/>
    <cellStyle name="Input [yellow] 2 27 6 2" xfId="39369" xr:uid="{00000000-0005-0000-0000-0000CB990000}"/>
    <cellStyle name="Input [yellow] 2 27 6 3" xfId="39370" xr:uid="{00000000-0005-0000-0000-0000CC990000}"/>
    <cellStyle name="Input [yellow] 2 27 7" xfId="39371" xr:uid="{00000000-0005-0000-0000-0000CD990000}"/>
    <cellStyle name="Input [yellow] 2 27 8" xfId="39372" xr:uid="{00000000-0005-0000-0000-0000CE990000}"/>
    <cellStyle name="Input [yellow] 2 28" xfId="39373" xr:uid="{00000000-0005-0000-0000-0000CF990000}"/>
    <cellStyle name="Input [yellow] 2 28 2" xfId="39374" xr:uid="{00000000-0005-0000-0000-0000D0990000}"/>
    <cellStyle name="Input [yellow] 2 28 2 2" xfId="39375" xr:uid="{00000000-0005-0000-0000-0000D1990000}"/>
    <cellStyle name="Input [yellow] 2 28 2 3" xfId="39376" xr:uid="{00000000-0005-0000-0000-0000D2990000}"/>
    <cellStyle name="Input [yellow] 2 28 2 4" xfId="39377" xr:uid="{00000000-0005-0000-0000-0000D3990000}"/>
    <cellStyle name="Input [yellow] 2 28 2 5" xfId="39378" xr:uid="{00000000-0005-0000-0000-0000D4990000}"/>
    <cellStyle name="Input [yellow] 2 28 2 6" xfId="39379" xr:uid="{00000000-0005-0000-0000-0000D5990000}"/>
    <cellStyle name="Input [yellow] 2 28 3" xfId="39380" xr:uid="{00000000-0005-0000-0000-0000D6990000}"/>
    <cellStyle name="Input [yellow] 2 28 3 2" xfId="39381" xr:uid="{00000000-0005-0000-0000-0000D7990000}"/>
    <cellStyle name="Input [yellow] 2 28 3 3" xfId="39382" xr:uid="{00000000-0005-0000-0000-0000D8990000}"/>
    <cellStyle name="Input [yellow] 2 28 4" xfId="39383" xr:uid="{00000000-0005-0000-0000-0000D9990000}"/>
    <cellStyle name="Input [yellow] 2 28 4 2" xfId="39384" xr:uid="{00000000-0005-0000-0000-0000DA990000}"/>
    <cellStyle name="Input [yellow] 2 28 4 3" xfId="39385" xr:uid="{00000000-0005-0000-0000-0000DB990000}"/>
    <cellStyle name="Input [yellow] 2 28 5" xfId="39386" xr:uid="{00000000-0005-0000-0000-0000DC990000}"/>
    <cellStyle name="Input [yellow] 2 28 5 2" xfId="39387" xr:uid="{00000000-0005-0000-0000-0000DD990000}"/>
    <cellStyle name="Input [yellow] 2 28 5 3" xfId="39388" xr:uid="{00000000-0005-0000-0000-0000DE990000}"/>
    <cellStyle name="Input [yellow] 2 28 6" xfId="39389" xr:uid="{00000000-0005-0000-0000-0000DF990000}"/>
    <cellStyle name="Input [yellow] 2 28 6 2" xfId="39390" xr:uid="{00000000-0005-0000-0000-0000E0990000}"/>
    <cellStyle name="Input [yellow] 2 28 6 3" xfId="39391" xr:uid="{00000000-0005-0000-0000-0000E1990000}"/>
    <cellStyle name="Input [yellow] 2 28 7" xfId="39392" xr:uid="{00000000-0005-0000-0000-0000E2990000}"/>
    <cellStyle name="Input [yellow] 2 28 8" xfId="39393" xr:uid="{00000000-0005-0000-0000-0000E3990000}"/>
    <cellStyle name="Input [yellow] 2 29" xfId="39394" xr:uid="{00000000-0005-0000-0000-0000E4990000}"/>
    <cellStyle name="Input [yellow] 2 29 2" xfId="39395" xr:uid="{00000000-0005-0000-0000-0000E5990000}"/>
    <cellStyle name="Input [yellow] 2 29 2 2" xfId="39396" xr:uid="{00000000-0005-0000-0000-0000E6990000}"/>
    <cellStyle name="Input [yellow] 2 29 2 3" xfId="39397" xr:uid="{00000000-0005-0000-0000-0000E7990000}"/>
    <cellStyle name="Input [yellow] 2 29 2 4" xfId="39398" xr:uid="{00000000-0005-0000-0000-0000E8990000}"/>
    <cellStyle name="Input [yellow] 2 29 2 5" xfId="39399" xr:uid="{00000000-0005-0000-0000-0000E9990000}"/>
    <cellStyle name="Input [yellow] 2 29 2 6" xfId="39400" xr:uid="{00000000-0005-0000-0000-0000EA990000}"/>
    <cellStyle name="Input [yellow] 2 29 3" xfId="39401" xr:uid="{00000000-0005-0000-0000-0000EB990000}"/>
    <cellStyle name="Input [yellow] 2 29 3 2" xfId="39402" xr:uid="{00000000-0005-0000-0000-0000EC990000}"/>
    <cellStyle name="Input [yellow] 2 29 3 3" xfId="39403" xr:uid="{00000000-0005-0000-0000-0000ED990000}"/>
    <cellStyle name="Input [yellow] 2 29 4" xfId="39404" xr:uid="{00000000-0005-0000-0000-0000EE990000}"/>
    <cellStyle name="Input [yellow] 2 29 4 2" xfId="39405" xr:uid="{00000000-0005-0000-0000-0000EF990000}"/>
    <cellStyle name="Input [yellow] 2 29 4 3" xfId="39406" xr:uid="{00000000-0005-0000-0000-0000F0990000}"/>
    <cellStyle name="Input [yellow] 2 29 5" xfId="39407" xr:uid="{00000000-0005-0000-0000-0000F1990000}"/>
    <cellStyle name="Input [yellow] 2 29 5 2" xfId="39408" xr:uid="{00000000-0005-0000-0000-0000F2990000}"/>
    <cellStyle name="Input [yellow] 2 29 5 3" xfId="39409" xr:uid="{00000000-0005-0000-0000-0000F3990000}"/>
    <cellStyle name="Input [yellow] 2 29 6" xfId="39410" xr:uid="{00000000-0005-0000-0000-0000F4990000}"/>
    <cellStyle name="Input [yellow] 2 29 6 2" xfId="39411" xr:uid="{00000000-0005-0000-0000-0000F5990000}"/>
    <cellStyle name="Input [yellow] 2 29 6 3" xfId="39412" xr:uid="{00000000-0005-0000-0000-0000F6990000}"/>
    <cellStyle name="Input [yellow] 2 29 7" xfId="39413" xr:uid="{00000000-0005-0000-0000-0000F7990000}"/>
    <cellStyle name="Input [yellow] 2 29 8" xfId="39414" xr:uid="{00000000-0005-0000-0000-0000F8990000}"/>
    <cellStyle name="Input [yellow] 2 3" xfId="39415" xr:uid="{00000000-0005-0000-0000-0000F9990000}"/>
    <cellStyle name="Input [yellow] 2 3 2" xfId="39416" xr:uid="{00000000-0005-0000-0000-0000FA990000}"/>
    <cellStyle name="Input [yellow] 2 3 2 2" xfId="39417" xr:uid="{00000000-0005-0000-0000-0000FB990000}"/>
    <cellStyle name="Input [yellow] 2 3 2 3" xfId="39418" xr:uid="{00000000-0005-0000-0000-0000FC990000}"/>
    <cellStyle name="Input [yellow] 2 3 2 4" xfId="39419" xr:uid="{00000000-0005-0000-0000-0000FD990000}"/>
    <cellStyle name="Input [yellow] 2 3 2 5" xfId="39420" xr:uid="{00000000-0005-0000-0000-0000FE990000}"/>
    <cellStyle name="Input [yellow] 2 3 2 6" xfId="39421" xr:uid="{00000000-0005-0000-0000-0000FF990000}"/>
    <cellStyle name="Input [yellow] 2 3 3" xfId="39422" xr:uid="{00000000-0005-0000-0000-0000009A0000}"/>
    <cellStyle name="Input [yellow] 2 3 3 2" xfId="39423" xr:uid="{00000000-0005-0000-0000-0000019A0000}"/>
    <cellStyle name="Input [yellow] 2 3 3 3" xfId="39424" xr:uid="{00000000-0005-0000-0000-0000029A0000}"/>
    <cellStyle name="Input [yellow] 2 3 4" xfId="39425" xr:uid="{00000000-0005-0000-0000-0000039A0000}"/>
    <cellStyle name="Input [yellow] 2 3 4 2" xfId="39426" xr:uid="{00000000-0005-0000-0000-0000049A0000}"/>
    <cellStyle name="Input [yellow] 2 3 4 3" xfId="39427" xr:uid="{00000000-0005-0000-0000-0000059A0000}"/>
    <cellStyle name="Input [yellow] 2 3 5" xfId="39428" xr:uid="{00000000-0005-0000-0000-0000069A0000}"/>
    <cellStyle name="Input [yellow] 2 3 5 2" xfId="39429" xr:uid="{00000000-0005-0000-0000-0000079A0000}"/>
    <cellStyle name="Input [yellow] 2 3 5 3" xfId="39430" xr:uid="{00000000-0005-0000-0000-0000089A0000}"/>
    <cellStyle name="Input [yellow] 2 3 6" xfId="39431" xr:uid="{00000000-0005-0000-0000-0000099A0000}"/>
    <cellStyle name="Input [yellow] 2 3 6 2" xfId="39432" xr:uid="{00000000-0005-0000-0000-00000A9A0000}"/>
    <cellStyle name="Input [yellow] 2 3 6 3" xfId="39433" xr:uid="{00000000-0005-0000-0000-00000B9A0000}"/>
    <cellStyle name="Input [yellow] 2 3 7" xfId="39434" xr:uid="{00000000-0005-0000-0000-00000C9A0000}"/>
    <cellStyle name="Input [yellow] 2 3 8" xfId="39435" xr:uid="{00000000-0005-0000-0000-00000D9A0000}"/>
    <cellStyle name="Input [yellow] 2 30" xfId="39436" xr:uid="{00000000-0005-0000-0000-00000E9A0000}"/>
    <cellStyle name="Input [yellow] 2 30 2" xfId="39437" xr:uid="{00000000-0005-0000-0000-00000F9A0000}"/>
    <cellStyle name="Input [yellow] 2 30 2 2" xfId="39438" xr:uid="{00000000-0005-0000-0000-0000109A0000}"/>
    <cellStyle name="Input [yellow] 2 30 2 3" xfId="39439" xr:uid="{00000000-0005-0000-0000-0000119A0000}"/>
    <cellStyle name="Input [yellow] 2 30 2 4" xfId="39440" xr:uid="{00000000-0005-0000-0000-0000129A0000}"/>
    <cellStyle name="Input [yellow] 2 30 2 5" xfId="39441" xr:uid="{00000000-0005-0000-0000-0000139A0000}"/>
    <cellStyle name="Input [yellow] 2 30 2 6" xfId="39442" xr:uid="{00000000-0005-0000-0000-0000149A0000}"/>
    <cellStyle name="Input [yellow] 2 30 3" xfId="39443" xr:uid="{00000000-0005-0000-0000-0000159A0000}"/>
    <cellStyle name="Input [yellow] 2 30 3 2" xfId="39444" xr:uid="{00000000-0005-0000-0000-0000169A0000}"/>
    <cellStyle name="Input [yellow] 2 30 3 3" xfId="39445" xr:uid="{00000000-0005-0000-0000-0000179A0000}"/>
    <cellStyle name="Input [yellow] 2 30 4" xfId="39446" xr:uid="{00000000-0005-0000-0000-0000189A0000}"/>
    <cellStyle name="Input [yellow] 2 30 4 2" xfId="39447" xr:uid="{00000000-0005-0000-0000-0000199A0000}"/>
    <cellStyle name="Input [yellow] 2 30 4 3" xfId="39448" xr:uid="{00000000-0005-0000-0000-00001A9A0000}"/>
    <cellStyle name="Input [yellow] 2 30 5" xfId="39449" xr:uid="{00000000-0005-0000-0000-00001B9A0000}"/>
    <cellStyle name="Input [yellow] 2 30 5 2" xfId="39450" xr:uid="{00000000-0005-0000-0000-00001C9A0000}"/>
    <cellStyle name="Input [yellow] 2 30 5 3" xfId="39451" xr:uid="{00000000-0005-0000-0000-00001D9A0000}"/>
    <cellStyle name="Input [yellow] 2 30 6" xfId="39452" xr:uid="{00000000-0005-0000-0000-00001E9A0000}"/>
    <cellStyle name="Input [yellow] 2 30 6 2" xfId="39453" xr:uid="{00000000-0005-0000-0000-00001F9A0000}"/>
    <cellStyle name="Input [yellow] 2 30 6 3" xfId="39454" xr:uid="{00000000-0005-0000-0000-0000209A0000}"/>
    <cellStyle name="Input [yellow] 2 30 7" xfId="39455" xr:uid="{00000000-0005-0000-0000-0000219A0000}"/>
    <cellStyle name="Input [yellow] 2 30 8" xfId="39456" xr:uid="{00000000-0005-0000-0000-0000229A0000}"/>
    <cellStyle name="Input [yellow] 2 31" xfId="39457" xr:uid="{00000000-0005-0000-0000-0000239A0000}"/>
    <cellStyle name="Input [yellow] 2 31 2" xfId="39458" xr:uid="{00000000-0005-0000-0000-0000249A0000}"/>
    <cellStyle name="Input [yellow] 2 31 2 2" xfId="39459" xr:uid="{00000000-0005-0000-0000-0000259A0000}"/>
    <cellStyle name="Input [yellow] 2 31 2 3" xfId="39460" xr:uid="{00000000-0005-0000-0000-0000269A0000}"/>
    <cellStyle name="Input [yellow] 2 31 2 4" xfId="39461" xr:uid="{00000000-0005-0000-0000-0000279A0000}"/>
    <cellStyle name="Input [yellow] 2 31 2 5" xfId="39462" xr:uid="{00000000-0005-0000-0000-0000289A0000}"/>
    <cellStyle name="Input [yellow] 2 31 2 6" xfId="39463" xr:uid="{00000000-0005-0000-0000-0000299A0000}"/>
    <cellStyle name="Input [yellow] 2 31 3" xfId="39464" xr:uid="{00000000-0005-0000-0000-00002A9A0000}"/>
    <cellStyle name="Input [yellow] 2 31 3 2" xfId="39465" xr:uid="{00000000-0005-0000-0000-00002B9A0000}"/>
    <cellStyle name="Input [yellow] 2 31 3 3" xfId="39466" xr:uid="{00000000-0005-0000-0000-00002C9A0000}"/>
    <cellStyle name="Input [yellow] 2 31 4" xfId="39467" xr:uid="{00000000-0005-0000-0000-00002D9A0000}"/>
    <cellStyle name="Input [yellow] 2 31 4 2" xfId="39468" xr:uid="{00000000-0005-0000-0000-00002E9A0000}"/>
    <cellStyle name="Input [yellow] 2 31 4 3" xfId="39469" xr:uid="{00000000-0005-0000-0000-00002F9A0000}"/>
    <cellStyle name="Input [yellow] 2 31 5" xfId="39470" xr:uid="{00000000-0005-0000-0000-0000309A0000}"/>
    <cellStyle name="Input [yellow] 2 31 5 2" xfId="39471" xr:uid="{00000000-0005-0000-0000-0000319A0000}"/>
    <cellStyle name="Input [yellow] 2 31 5 3" xfId="39472" xr:uid="{00000000-0005-0000-0000-0000329A0000}"/>
    <cellStyle name="Input [yellow] 2 31 6" xfId="39473" xr:uid="{00000000-0005-0000-0000-0000339A0000}"/>
    <cellStyle name="Input [yellow] 2 31 6 2" xfId="39474" xr:uid="{00000000-0005-0000-0000-0000349A0000}"/>
    <cellStyle name="Input [yellow] 2 31 6 3" xfId="39475" xr:uid="{00000000-0005-0000-0000-0000359A0000}"/>
    <cellStyle name="Input [yellow] 2 31 7" xfId="39476" xr:uid="{00000000-0005-0000-0000-0000369A0000}"/>
    <cellStyle name="Input [yellow] 2 31 8" xfId="39477" xr:uid="{00000000-0005-0000-0000-0000379A0000}"/>
    <cellStyle name="Input [yellow] 2 32" xfId="39478" xr:uid="{00000000-0005-0000-0000-0000389A0000}"/>
    <cellStyle name="Input [yellow] 2 32 2" xfId="39479" xr:uid="{00000000-0005-0000-0000-0000399A0000}"/>
    <cellStyle name="Input [yellow] 2 32 2 2" xfId="39480" xr:uid="{00000000-0005-0000-0000-00003A9A0000}"/>
    <cellStyle name="Input [yellow] 2 32 2 3" xfId="39481" xr:uid="{00000000-0005-0000-0000-00003B9A0000}"/>
    <cellStyle name="Input [yellow] 2 32 2 4" xfId="39482" xr:uid="{00000000-0005-0000-0000-00003C9A0000}"/>
    <cellStyle name="Input [yellow] 2 32 2 5" xfId="39483" xr:uid="{00000000-0005-0000-0000-00003D9A0000}"/>
    <cellStyle name="Input [yellow] 2 32 2 6" xfId="39484" xr:uid="{00000000-0005-0000-0000-00003E9A0000}"/>
    <cellStyle name="Input [yellow] 2 32 3" xfId="39485" xr:uid="{00000000-0005-0000-0000-00003F9A0000}"/>
    <cellStyle name="Input [yellow] 2 32 3 2" xfId="39486" xr:uid="{00000000-0005-0000-0000-0000409A0000}"/>
    <cellStyle name="Input [yellow] 2 32 3 3" xfId="39487" xr:uid="{00000000-0005-0000-0000-0000419A0000}"/>
    <cellStyle name="Input [yellow] 2 32 4" xfId="39488" xr:uid="{00000000-0005-0000-0000-0000429A0000}"/>
    <cellStyle name="Input [yellow] 2 32 4 2" xfId="39489" xr:uid="{00000000-0005-0000-0000-0000439A0000}"/>
    <cellStyle name="Input [yellow] 2 32 4 3" xfId="39490" xr:uid="{00000000-0005-0000-0000-0000449A0000}"/>
    <cellStyle name="Input [yellow] 2 32 5" xfId="39491" xr:uid="{00000000-0005-0000-0000-0000459A0000}"/>
    <cellStyle name="Input [yellow] 2 32 5 2" xfId="39492" xr:uid="{00000000-0005-0000-0000-0000469A0000}"/>
    <cellStyle name="Input [yellow] 2 32 5 3" xfId="39493" xr:uid="{00000000-0005-0000-0000-0000479A0000}"/>
    <cellStyle name="Input [yellow] 2 32 6" xfId="39494" xr:uid="{00000000-0005-0000-0000-0000489A0000}"/>
    <cellStyle name="Input [yellow] 2 32 6 2" xfId="39495" xr:uid="{00000000-0005-0000-0000-0000499A0000}"/>
    <cellStyle name="Input [yellow] 2 32 6 3" xfId="39496" xr:uid="{00000000-0005-0000-0000-00004A9A0000}"/>
    <cellStyle name="Input [yellow] 2 32 7" xfId="39497" xr:uid="{00000000-0005-0000-0000-00004B9A0000}"/>
    <cellStyle name="Input [yellow] 2 32 8" xfId="39498" xr:uid="{00000000-0005-0000-0000-00004C9A0000}"/>
    <cellStyle name="Input [yellow] 2 33" xfId="39499" xr:uid="{00000000-0005-0000-0000-00004D9A0000}"/>
    <cellStyle name="Input [yellow] 2 33 2" xfId="39500" xr:uid="{00000000-0005-0000-0000-00004E9A0000}"/>
    <cellStyle name="Input [yellow] 2 33 2 2" xfId="39501" xr:uid="{00000000-0005-0000-0000-00004F9A0000}"/>
    <cellStyle name="Input [yellow] 2 33 2 3" xfId="39502" xr:uid="{00000000-0005-0000-0000-0000509A0000}"/>
    <cellStyle name="Input [yellow] 2 33 2 4" xfId="39503" xr:uid="{00000000-0005-0000-0000-0000519A0000}"/>
    <cellStyle name="Input [yellow] 2 33 2 5" xfId="39504" xr:uid="{00000000-0005-0000-0000-0000529A0000}"/>
    <cellStyle name="Input [yellow] 2 33 2 6" xfId="39505" xr:uid="{00000000-0005-0000-0000-0000539A0000}"/>
    <cellStyle name="Input [yellow] 2 33 3" xfId="39506" xr:uid="{00000000-0005-0000-0000-0000549A0000}"/>
    <cellStyle name="Input [yellow] 2 33 3 2" xfId="39507" xr:uid="{00000000-0005-0000-0000-0000559A0000}"/>
    <cellStyle name="Input [yellow] 2 33 3 3" xfId="39508" xr:uid="{00000000-0005-0000-0000-0000569A0000}"/>
    <cellStyle name="Input [yellow] 2 33 4" xfId="39509" xr:uid="{00000000-0005-0000-0000-0000579A0000}"/>
    <cellStyle name="Input [yellow] 2 33 4 2" xfId="39510" xr:uid="{00000000-0005-0000-0000-0000589A0000}"/>
    <cellStyle name="Input [yellow] 2 33 4 3" xfId="39511" xr:uid="{00000000-0005-0000-0000-0000599A0000}"/>
    <cellStyle name="Input [yellow] 2 33 5" xfId="39512" xr:uid="{00000000-0005-0000-0000-00005A9A0000}"/>
    <cellStyle name="Input [yellow] 2 33 5 2" xfId="39513" xr:uid="{00000000-0005-0000-0000-00005B9A0000}"/>
    <cellStyle name="Input [yellow] 2 33 5 3" xfId="39514" xr:uid="{00000000-0005-0000-0000-00005C9A0000}"/>
    <cellStyle name="Input [yellow] 2 33 6" xfId="39515" xr:uid="{00000000-0005-0000-0000-00005D9A0000}"/>
    <cellStyle name="Input [yellow] 2 33 6 2" xfId="39516" xr:uid="{00000000-0005-0000-0000-00005E9A0000}"/>
    <cellStyle name="Input [yellow] 2 33 6 3" xfId="39517" xr:uid="{00000000-0005-0000-0000-00005F9A0000}"/>
    <cellStyle name="Input [yellow] 2 33 7" xfId="39518" xr:uid="{00000000-0005-0000-0000-0000609A0000}"/>
    <cellStyle name="Input [yellow] 2 33 8" xfId="39519" xr:uid="{00000000-0005-0000-0000-0000619A0000}"/>
    <cellStyle name="Input [yellow] 2 34" xfId="39520" xr:uid="{00000000-0005-0000-0000-0000629A0000}"/>
    <cellStyle name="Input [yellow] 2 34 2" xfId="39521" xr:uid="{00000000-0005-0000-0000-0000639A0000}"/>
    <cellStyle name="Input [yellow] 2 34 2 2" xfId="39522" xr:uid="{00000000-0005-0000-0000-0000649A0000}"/>
    <cellStyle name="Input [yellow] 2 34 2 3" xfId="39523" xr:uid="{00000000-0005-0000-0000-0000659A0000}"/>
    <cellStyle name="Input [yellow] 2 34 2 4" xfId="39524" xr:uid="{00000000-0005-0000-0000-0000669A0000}"/>
    <cellStyle name="Input [yellow] 2 34 2 5" xfId="39525" xr:uid="{00000000-0005-0000-0000-0000679A0000}"/>
    <cellStyle name="Input [yellow] 2 34 2 6" xfId="39526" xr:uid="{00000000-0005-0000-0000-0000689A0000}"/>
    <cellStyle name="Input [yellow] 2 34 3" xfId="39527" xr:uid="{00000000-0005-0000-0000-0000699A0000}"/>
    <cellStyle name="Input [yellow] 2 34 3 2" xfId="39528" xr:uid="{00000000-0005-0000-0000-00006A9A0000}"/>
    <cellStyle name="Input [yellow] 2 34 3 3" xfId="39529" xr:uid="{00000000-0005-0000-0000-00006B9A0000}"/>
    <cellStyle name="Input [yellow] 2 34 4" xfId="39530" xr:uid="{00000000-0005-0000-0000-00006C9A0000}"/>
    <cellStyle name="Input [yellow] 2 34 4 2" xfId="39531" xr:uid="{00000000-0005-0000-0000-00006D9A0000}"/>
    <cellStyle name="Input [yellow] 2 34 4 3" xfId="39532" xr:uid="{00000000-0005-0000-0000-00006E9A0000}"/>
    <cellStyle name="Input [yellow] 2 34 5" xfId="39533" xr:uid="{00000000-0005-0000-0000-00006F9A0000}"/>
    <cellStyle name="Input [yellow] 2 34 5 2" xfId="39534" xr:uid="{00000000-0005-0000-0000-0000709A0000}"/>
    <cellStyle name="Input [yellow] 2 34 5 3" xfId="39535" xr:uid="{00000000-0005-0000-0000-0000719A0000}"/>
    <cellStyle name="Input [yellow] 2 34 6" xfId="39536" xr:uid="{00000000-0005-0000-0000-0000729A0000}"/>
    <cellStyle name="Input [yellow] 2 34 6 2" xfId="39537" xr:uid="{00000000-0005-0000-0000-0000739A0000}"/>
    <cellStyle name="Input [yellow] 2 34 6 3" xfId="39538" xr:uid="{00000000-0005-0000-0000-0000749A0000}"/>
    <cellStyle name="Input [yellow] 2 34 7" xfId="39539" xr:uid="{00000000-0005-0000-0000-0000759A0000}"/>
    <cellStyle name="Input [yellow] 2 34 8" xfId="39540" xr:uid="{00000000-0005-0000-0000-0000769A0000}"/>
    <cellStyle name="Input [yellow] 2 35" xfId="39541" xr:uid="{00000000-0005-0000-0000-0000779A0000}"/>
    <cellStyle name="Input [yellow] 2 35 2" xfId="39542" xr:uid="{00000000-0005-0000-0000-0000789A0000}"/>
    <cellStyle name="Input [yellow] 2 35 2 2" xfId="39543" xr:uid="{00000000-0005-0000-0000-0000799A0000}"/>
    <cellStyle name="Input [yellow] 2 35 2 3" xfId="39544" xr:uid="{00000000-0005-0000-0000-00007A9A0000}"/>
    <cellStyle name="Input [yellow] 2 35 2 4" xfId="39545" xr:uid="{00000000-0005-0000-0000-00007B9A0000}"/>
    <cellStyle name="Input [yellow] 2 35 2 5" xfId="39546" xr:uid="{00000000-0005-0000-0000-00007C9A0000}"/>
    <cellStyle name="Input [yellow] 2 35 2 6" xfId="39547" xr:uid="{00000000-0005-0000-0000-00007D9A0000}"/>
    <cellStyle name="Input [yellow] 2 35 3" xfId="39548" xr:uid="{00000000-0005-0000-0000-00007E9A0000}"/>
    <cellStyle name="Input [yellow] 2 35 3 2" xfId="39549" xr:uid="{00000000-0005-0000-0000-00007F9A0000}"/>
    <cellStyle name="Input [yellow] 2 35 3 3" xfId="39550" xr:uid="{00000000-0005-0000-0000-0000809A0000}"/>
    <cellStyle name="Input [yellow] 2 35 4" xfId="39551" xr:uid="{00000000-0005-0000-0000-0000819A0000}"/>
    <cellStyle name="Input [yellow] 2 35 4 2" xfId="39552" xr:uid="{00000000-0005-0000-0000-0000829A0000}"/>
    <cellStyle name="Input [yellow] 2 35 4 3" xfId="39553" xr:uid="{00000000-0005-0000-0000-0000839A0000}"/>
    <cellStyle name="Input [yellow] 2 35 5" xfId="39554" xr:uid="{00000000-0005-0000-0000-0000849A0000}"/>
    <cellStyle name="Input [yellow] 2 35 5 2" xfId="39555" xr:uid="{00000000-0005-0000-0000-0000859A0000}"/>
    <cellStyle name="Input [yellow] 2 35 5 3" xfId="39556" xr:uid="{00000000-0005-0000-0000-0000869A0000}"/>
    <cellStyle name="Input [yellow] 2 35 6" xfId="39557" xr:uid="{00000000-0005-0000-0000-0000879A0000}"/>
    <cellStyle name="Input [yellow] 2 35 6 2" xfId="39558" xr:uid="{00000000-0005-0000-0000-0000889A0000}"/>
    <cellStyle name="Input [yellow] 2 35 6 3" xfId="39559" xr:uid="{00000000-0005-0000-0000-0000899A0000}"/>
    <cellStyle name="Input [yellow] 2 35 7" xfId="39560" xr:uid="{00000000-0005-0000-0000-00008A9A0000}"/>
    <cellStyle name="Input [yellow] 2 35 8" xfId="39561" xr:uid="{00000000-0005-0000-0000-00008B9A0000}"/>
    <cellStyle name="Input [yellow] 2 36" xfId="39562" xr:uid="{00000000-0005-0000-0000-00008C9A0000}"/>
    <cellStyle name="Input [yellow] 2 36 2" xfId="39563" xr:uid="{00000000-0005-0000-0000-00008D9A0000}"/>
    <cellStyle name="Input [yellow] 2 36 3" xfId="39564" xr:uid="{00000000-0005-0000-0000-00008E9A0000}"/>
    <cellStyle name="Input [yellow] 2 36 4" xfId="39565" xr:uid="{00000000-0005-0000-0000-00008F9A0000}"/>
    <cellStyle name="Input [yellow] 2 36 5" xfId="39566" xr:uid="{00000000-0005-0000-0000-0000909A0000}"/>
    <cellStyle name="Input [yellow] 2 36 6" xfId="39567" xr:uid="{00000000-0005-0000-0000-0000919A0000}"/>
    <cellStyle name="Input [yellow] 2 37" xfId="39568" xr:uid="{00000000-0005-0000-0000-0000929A0000}"/>
    <cellStyle name="Input [yellow] 2 37 2" xfId="39569" xr:uid="{00000000-0005-0000-0000-0000939A0000}"/>
    <cellStyle name="Input [yellow] 2 37 3" xfId="39570" xr:uid="{00000000-0005-0000-0000-0000949A0000}"/>
    <cellStyle name="Input [yellow] 2 38" xfId="39571" xr:uid="{00000000-0005-0000-0000-0000959A0000}"/>
    <cellStyle name="Input [yellow] 2 38 2" xfId="39572" xr:uid="{00000000-0005-0000-0000-0000969A0000}"/>
    <cellStyle name="Input [yellow] 2 38 3" xfId="39573" xr:uid="{00000000-0005-0000-0000-0000979A0000}"/>
    <cellStyle name="Input [yellow] 2 39" xfId="39574" xr:uid="{00000000-0005-0000-0000-0000989A0000}"/>
    <cellStyle name="Input [yellow] 2 39 2" xfId="39575" xr:uid="{00000000-0005-0000-0000-0000999A0000}"/>
    <cellStyle name="Input [yellow] 2 39 3" xfId="39576" xr:uid="{00000000-0005-0000-0000-00009A9A0000}"/>
    <cellStyle name="Input [yellow] 2 4" xfId="39577" xr:uid="{00000000-0005-0000-0000-00009B9A0000}"/>
    <cellStyle name="Input [yellow] 2 4 2" xfId="39578" xr:uid="{00000000-0005-0000-0000-00009C9A0000}"/>
    <cellStyle name="Input [yellow] 2 4 2 2" xfId="39579" xr:uid="{00000000-0005-0000-0000-00009D9A0000}"/>
    <cellStyle name="Input [yellow] 2 4 2 3" xfId="39580" xr:uid="{00000000-0005-0000-0000-00009E9A0000}"/>
    <cellStyle name="Input [yellow] 2 4 2 4" xfId="39581" xr:uid="{00000000-0005-0000-0000-00009F9A0000}"/>
    <cellStyle name="Input [yellow] 2 4 2 5" xfId="39582" xr:uid="{00000000-0005-0000-0000-0000A09A0000}"/>
    <cellStyle name="Input [yellow] 2 4 2 6" xfId="39583" xr:uid="{00000000-0005-0000-0000-0000A19A0000}"/>
    <cellStyle name="Input [yellow] 2 4 3" xfId="39584" xr:uid="{00000000-0005-0000-0000-0000A29A0000}"/>
    <cellStyle name="Input [yellow] 2 4 3 2" xfId="39585" xr:uid="{00000000-0005-0000-0000-0000A39A0000}"/>
    <cellStyle name="Input [yellow] 2 4 3 3" xfId="39586" xr:uid="{00000000-0005-0000-0000-0000A49A0000}"/>
    <cellStyle name="Input [yellow] 2 4 4" xfId="39587" xr:uid="{00000000-0005-0000-0000-0000A59A0000}"/>
    <cellStyle name="Input [yellow] 2 4 4 2" xfId="39588" xr:uid="{00000000-0005-0000-0000-0000A69A0000}"/>
    <cellStyle name="Input [yellow] 2 4 4 3" xfId="39589" xr:uid="{00000000-0005-0000-0000-0000A79A0000}"/>
    <cellStyle name="Input [yellow] 2 4 5" xfId="39590" xr:uid="{00000000-0005-0000-0000-0000A89A0000}"/>
    <cellStyle name="Input [yellow] 2 4 5 2" xfId="39591" xr:uid="{00000000-0005-0000-0000-0000A99A0000}"/>
    <cellStyle name="Input [yellow] 2 4 5 3" xfId="39592" xr:uid="{00000000-0005-0000-0000-0000AA9A0000}"/>
    <cellStyle name="Input [yellow] 2 4 6" xfId="39593" xr:uid="{00000000-0005-0000-0000-0000AB9A0000}"/>
    <cellStyle name="Input [yellow] 2 4 6 2" xfId="39594" xr:uid="{00000000-0005-0000-0000-0000AC9A0000}"/>
    <cellStyle name="Input [yellow] 2 4 6 3" xfId="39595" xr:uid="{00000000-0005-0000-0000-0000AD9A0000}"/>
    <cellStyle name="Input [yellow] 2 4 7" xfId="39596" xr:uid="{00000000-0005-0000-0000-0000AE9A0000}"/>
    <cellStyle name="Input [yellow] 2 4 8" xfId="39597" xr:uid="{00000000-0005-0000-0000-0000AF9A0000}"/>
    <cellStyle name="Input [yellow] 2 40" xfId="39598" xr:uid="{00000000-0005-0000-0000-0000B09A0000}"/>
    <cellStyle name="Input [yellow] 2 40 2" xfId="39599" xr:uid="{00000000-0005-0000-0000-0000B19A0000}"/>
    <cellStyle name="Input [yellow] 2 40 3" xfId="39600" xr:uid="{00000000-0005-0000-0000-0000B29A0000}"/>
    <cellStyle name="Input [yellow] 2 41" xfId="39601" xr:uid="{00000000-0005-0000-0000-0000B39A0000}"/>
    <cellStyle name="Input [yellow] 2 42" xfId="39602" xr:uid="{00000000-0005-0000-0000-0000B49A0000}"/>
    <cellStyle name="Input [yellow] 2 5" xfId="39603" xr:uid="{00000000-0005-0000-0000-0000B59A0000}"/>
    <cellStyle name="Input [yellow] 2 5 2" xfId="39604" xr:uid="{00000000-0005-0000-0000-0000B69A0000}"/>
    <cellStyle name="Input [yellow] 2 5 2 2" xfId="39605" xr:uid="{00000000-0005-0000-0000-0000B79A0000}"/>
    <cellStyle name="Input [yellow] 2 5 2 3" xfId="39606" xr:uid="{00000000-0005-0000-0000-0000B89A0000}"/>
    <cellStyle name="Input [yellow] 2 5 2 4" xfId="39607" xr:uid="{00000000-0005-0000-0000-0000B99A0000}"/>
    <cellStyle name="Input [yellow] 2 5 2 5" xfId="39608" xr:uid="{00000000-0005-0000-0000-0000BA9A0000}"/>
    <cellStyle name="Input [yellow] 2 5 2 6" xfId="39609" xr:uid="{00000000-0005-0000-0000-0000BB9A0000}"/>
    <cellStyle name="Input [yellow] 2 5 3" xfId="39610" xr:uid="{00000000-0005-0000-0000-0000BC9A0000}"/>
    <cellStyle name="Input [yellow] 2 5 3 2" xfId="39611" xr:uid="{00000000-0005-0000-0000-0000BD9A0000}"/>
    <cellStyle name="Input [yellow] 2 5 3 3" xfId="39612" xr:uid="{00000000-0005-0000-0000-0000BE9A0000}"/>
    <cellStyle name="Input [yellow] 2 5 4" xfId="39613" xr:uid="{00000000-0005-0000-0000-0000BF9A0000}"/>
    <cellStyle name="Input [yellow] 2 5 4 2" xfId="39614" xr:uid="{00000000-0005-0000-0000-0000C09A0000}"/>
    <cellStyle name="Input [yellow] 2 5 4 3" xfId="39615" xr:uid="{00000000-0005-0000-0000-0000C19A0000}"/>
    <cellStyle name="Input [yellow] 2 5 5" xfId="39616" xr:uid="{00000000-0005-0000-0000-0000C29A0000}"/>
    <cellStyle name="Input [yellow] 2 5 5 2" xfId="39617" xr:uid="{00000000-0005-0000-0000-0000C39A0000}"/>
    <cellStyle name="Input [yellow] 2 5 5 3" xfId="39618" xr:uid="{00000000-0005-0000-0000-0000C49A0000}"/>
    <cellStyle name="Input [yellow] 2 5 6" xfId="39619" xr:uid="{00000000-0005-0000-0000-0000C59A0000}"/>
    <cellStyle name="Input [yellow] 2 5 6 2" xfId="39620" xr:uid="{00000000-0005-0000-0000-0000C69A0000}"/>
    <cellStyle name="Input [yellow] 2 5 6 3" xfId="39621" xr:uid="{00000000-0005-0000-0000-0000C79A0000}"/>
    <cellStyle name="Input [yellow] 2 5 7" xfId="39622" xr:uid="{00000000-0005-0000-0000-0000C89A0000}"/>
    <cellStyle name="Input [yellow] 2 5 8" xfId="39623" xr:uid="{00000000-0005-0000-0000-0000C99A0000}"/>
    <cellStyle name="Input [yellow] 2 6" xfId="39624" xr:uid="{00000000-0005-0000-0000-0000CA9A0000}"/>
    <cellStyle name="Input [yellow] 2 6 2" xfId="39625" xr:uid="{00000000-0005-0000-0000-0000CB9A0000}"/>
    <cellStyle name="Input [yellow] 2 6 2 2" xfId="39626" xr:uid="{00000000-0005-0000-0000-0000CC9A0000}"/>
    <cellStyle name="Input [yellow] 2 6 2 3" xfId="39627" xr:uid="{00000000-0005-0000-0000-0000CD9A0000}"/>
    <cellStyle name="Input [yellow] 2 6 2 4" xfId="39628" xr:uid="{00000000-0005-0000-0000-0000CE9A0000}"/>
    <cellStyle name="Input [yellow] 2 6 2 5" xfId="39629" xr:uid="{00000000-0005-0000-0000-0000CF9A0000}"/>
    <cellStyle name="Input [yellow] 2 6 2 6" xfId="39630" xr:uid="{00000000-0005-0000-0000-0000D09A0000}"/>
    <cellStyle name="Input [yellow] 2 6 3" xfId="39631" xr:uid="{00000000-0005-0000-0000-0000D19A0000}"/>
    <cellStyle name="Input [yellow] 2 6 3 2" xfId="39632" xr:uid="{00000000-0005-0000-0000-0000D29A0000}"/>
    <cellStyle name="Input [yellow] 2 6 3 3" xfId="39633" xr:uid="{00000000-0005-0000-0000-0000D39A0000}"/>
    <cellStyle name="Input [yellow] 2 6 4" xfId="39634" xr:uid="{00000000-0005-0000-0000-0000D49A0000}"/>
    <cellStyle name="Input [yellow] 2 6 4 2" xfId="39635" xr:uid="{00000000-0005-0000-0000-0000D59A0000}"/>
    <cellStyle name="Input [yellow] 2 6 4 3" xfId="39636" xr:uid="{00000000-0005-0000-0000-0000D69A0000}"/>
    <cellStyle name="Input [yellow] 2 6 5" xfId="39637" xr:uid="{00000000-0005-0000-0000-0000D79A0000}"/>
    <cellStyle name="Input [yellow] 2 6 5 2" xfId="39638" xr:uid="{00000000-0005-0000-0000-0000D89A0000}"/>
    <cellStyle name="Input [yellow] 2 6 5 3" xfId="39639" xr:uid="{00000000-0005-0000-0000-0000D99A0000}"/>
    <cellStyle name="Input [yellow] 2 6 6" xfId="39640" xr:uid="{00000000-0005-0000-0000-0000DA9A0000}"/>
    <cellStyle name="Input [yellow] 2 6 6 2" xfId="39641" xr:uid="{00000000-0005-0000-0000-0000DB9A0000}"/>
    <cellStyle name="Input [yellow] 2 6 6 3" xfId="39642" xr:uid="{00000000-0005-0000-0000-0000DC9A0000}"/>
    <cellStyle name="Input [yellow] 2 6 7" xfId="39643" xr:uid="{00000000-0005-0000-0000-0000DD9A0000}"/>
    <cellStyle name="Input [yellow] 2 6 8" xfId="39644" xr:uid="{00000000-0005-0000-0000-0000DE9A0000}"/>
    <cellStyle name="Input [yellow] 2 7" xfId="39645" xr:uid="{00000000-0005-0000-0000-0000DF9A0000}"/>
    <cellStyle name="Input [yellow] 2 7 2" xfId="39646" xr:uid="{00000000-0005-0000-0000-0000E09A0000}"/>
    <cellStyle name="Input [yellow] 2 7 2 2" xfId="39647" xr:uid="{00000000-0005-0000-0000-0000E19A0000}"/>
    <cellStyle name="Input [yellow] 2 7 2 3" xfId="39648" xr:uid="{00000000-0005-0000-0000-0000E29A0000}"/>
    <cellStyle name="Input [yellow] 2 7 2 4" xfId="39649" xr:uid="{00000000-0005-0000-0000-0000E39A0000}"/>
    <cellStyle name="Input [yellow] 2 7 2 5" xfId="39650" xr:uid="{00000000-0005-0000-0000-0000E49A0000}"/>
    <cellStyle name="Input [yellow] 2 7 2 6" xfId="39651" xr:uid="{00000000-0005-0000-0000-0000E59A0000}"/>
    <cellStyle name="Input [yellow] 2 7 3" xfId="39652" xr:uid="{00000000-0005-0000-0000-0000E69A0000}"/>
    <cellStyle name="Input [yellow] 2 7 3 2" xfId="39653" xr:uid="{00000000-0005-0000-0000-0000E79A0000}"/>
    <cellStyle name="Input [yellow] 2 7 3 3" xfId="39654" xr:uid="{00000000-0005-0000-0000-0000E89A0000}"/>
    <cellStyle name="Input [yellow] 2 7 4" xfId="39655" xr:uid="{00000000-0005-0000-0000-0000E99A0000}"/>
    <cellStyle name="Input [yellow] 2 7 4 2" xfId="39656" xr:uid="{00000000-0005-0000-0000-0000EA9A0000}"/>
    <cellStyle name="Input [yellow] 2 7 4 3" xfId="39657" xr:uid="{00000000-0005-0000-0000-0000EB9A0000}"/>
    <cellStyle name="Input [yellow] 2 7 5" xfId="39658" xr:uid="{00000000-0005-0000-0000-0000EC9A0000}"/>
    <cellStyle name="Input [yellow] 2 7 5 2" xfId="39659" xr:uid="{00000000-0005-0000-0000-0000ED9A0000}"/>
    <cellStyle name="Input [yellow] 2 7 5 3" xfId="39660" xr:uid="{00000000-0005-0000-0000-0000EE9A0000}"/>
    <cellStyle name="Input [yellow] 2 7 6" xfId="39661" xr:uid="{00000000-0005-0000-0000-0000EF9A0000}"/>
    <cellStyle name="Input [yellow] 2 7 6 2" xfId="39662" xr:uid="{00000000-0005-0000-0000-0000F09A0000}"/>
    <cellStyle name="Input [yellow] 2 7 6 3" xfId="39663" xr:uid="{00000000-0005-0000-0000-0000F19A0000}"/>
    <cellStyle name="Input [yellow] 2 7 7" xfId="39664" xr:uid="{00000000-0005-0000-0000-0000F29A0000}"/>
    <cellStyle name="Input [yellow] 2 7 8" xfId="39665" xr:uid="{00000000-0005-0000-0000-0000F39A0000}"/>
    <cellStyle name="Input [yellow] 2 8" xfId="39666" xr:uid="{00000000-0005-0000-0000-0000F49A0000}"/>
    <cellStyle name="Input [yellow] 2 8 2" xfId="39667" xr:uid="{00000000-0005-0000-0000-0000F59A0000}"/>
    <cellStyle name="Input [yellow] 2 8 2 2" xfId="39668" xr:uid="{00000000-0005-0000-0000-0000F69A0000}"/>
    <cellStyle name="Input [yellow] 2 8 2 3" xfId="39669" xr:uid="{00000000-0005-0000-0000-0000F79A0000}"/>
    <cellStyle name="Input [yellow] 2 8 2 4" xfId="39670" xr:uid="{00000000-0005-0000-0000-0000F89A0000}"/>
    <cellStyle name="Input [yellow] 2 8 2 5" xfId="39671" xr:uid="{00000000-0005-0000-0000-0000F99A0000}"/>
    <cellStyle name="Input [yellow] 2 8 2 6" xfId="39672" xr:uid="{00000000-0005-0000-0000-0000FA9A0000}"/>
    <cellStyle name="Input [yellow] 2 8 3" xfId="39673" xr:uid="{00000000-0005-0000-0000-0000FB9A0000}"/>
    <cellStyle name="Input [yellow] 2 8 3 2" xfId="39674" xr:uid="{00000000-0005-0000-0000-0000FC9A0000}"/>
    <cellStyle name="Input [yellow] 2 8 3 3" xfId="39675" xr:uid="{00000000-0005-0000-0000-0000FD9A0000}"/>
    <cellStyle name="Input [yellow] 2 8 4" xfId="39676" xr:uid="{00000000-0005-0000-0000-0000FE9A0000}"/>
    <cellStyle name="Input [yellow] 2 8 4 2" xfId="39677" xr:uid="{00000000-0005-0000-0000-0000FF9A0000}"/>
    <cellStyle name="Input [yellow] 2 8 4 3" xfId="39678" xr:uid="{00000000-0005-0000-0000-0000009B0000}"/>
    <cellStyle name="Input [yellow] 2 8 5" xfId="39679" xr:uid="{00000000-0005-0000-0000-0000019B0000}"/>
    <cellStyle name="Input [yellow] 2 8 5 2" xfId="39680" xr:uid="{00000000-0005-0000-0000-0000029B0000}"/>
    <cellStyle name="Input [yellow] 2 8 5 3" xfId="39681" xr:uid="{00000000-0005-0000-0000-0000039B0000}"/>
    <cellStyle name="Input [yellow] 2 8 6" xfId="39682" xr:uid="{00000000-0005-0000-0000-0000049B0000}"/>
    <cellStyle name="Input [yellow] 2 8 6 2" xfId="39683" xr:uid="{00000000-0005-0000-0000-0000059B0000}"/>
    <cellStyle name="Input [yellow] 2 8 6 3" xfId="39684" xr:uid="{00000000-0005-0000-0000-0000069B0000}"/>
    <cellStyle name="Input [yellow] 2 8 7" xfId="39685" xr:uid="{00000000-0005-0000-0000-0000079B0000}"/>
    <cellStyle name="Input [yellow] 2 8 8" xfId="39686" xr:uid="{00000000-0005-0000-0000-0000089B0000}"/>
    <cellStyle name="Input [yellow] 2 9" xfId="39687" xr:uid="{00000000-0005-0000-0000-0000099B0000}"/>
    <cellStyle name="Input [yellow] 2 9 2" xfId="39688" xr:uid="{00000000-0005-0000-0000-00000A9B0000}"/>
    <cellStyle name="Input [yellow] 2 9 2 2" xfId="39689" xr:uid="{00000000-0005-0000-0000-00000B9B0000}"/>
    <cellStyle name="Input [yellow] 2 9 2 3" xfId="39690" xr:uid="{00000000-0005-0000-0000-00000C9B0000}"/>
    <cellStyle name="Input [yellow] 2 9 2 4" xfId="39691" xr:uid="{00000000-0005-0000-0000-00000D9B0000}"/>
    <cellStyle name="Input [yellow] 2 9 2 5" xfId="39692" xr:uid="{00000000-0005-0000-0000-00000E9B0000}"/>
    <cellStyle name="Input [yellow] 2 9 2 6" xfId="39693" xr:uid="{00000000-0005-0000-0000-00000F9B0000}"/>
    <cellStyle name="Input [yellow] 2 9 3" xfId="39694" xr:uid="{00000000-0005-0000-0000-0000109B0000}"/>
    <cellStyle name="Input [yellow] 2 9 3 2" xfId="39695" xr:uid="{00000000-0005-0000-0000-0000119B0000}"/>
    <cellStyle name="Input [yellow] 2 9 3 3" xfId="39696" xr:uid="{00000000-0005-0000-0000-0000129B0000}"/>
    <cellStyle name="Input [yellow] 2 9 4" xfId="39697" xr:uid="{00000000-0005-0000-0000-0000139B0000}"/>
    <cellStyle name="Input [yellow] 2 9 4 2" xfId="39698" xr:uid="{00000000-0005-0000-0000-0000149B0000}"/>
    <cellStyle name="Input [yellow] 2 9 4 3" xfId="39699" xr:uid="{00000000-0005-0000-0000-0000159B0000}"/>
    <cellStyle name="Input [yellow] 2 9 5" xfId="39700" xr:uid="{00000000-0005-0000-0000-0000169B0000}"/>
    <cellStyle name="Input [yellow] 2 9 5 2" xfId="39701" xr:uid="{00000000-0005-0000-0000-0000179B0000}"/>
    <cellStyle name="Input [yellow] 2 9 5 3" xfId="39702" xr:uid="{00000000-0005-0000-0000-0000189B0000}"/>
    <cellStyle name="Input [yellow] 2 9 6" xfId="39703" xr:uid="{00000000-0005-0000-0000-0000199B0000}"/>
    <cellStyle name="Input [yellow] 2 9 6 2" xfId="39704" xr:uid="{00000000-0005-0000-0000-00001A9B0000}"/>
    <cellStyle name="Input [yellow] 2 9 6 3" xfId="39705" xr:uid="{00000000-0005-0000-0000-00001B9B0000}"/>
    <cellStyle name="Input [yellow] 2 9 7" xfId="39706" xr:uid="{00000000-0005-0000-0000-00001C9B0000}"/>
    <cellStyle name="Input [yellow] 2 9 8" xfId="39707" xr:uid="{00000000-0005-0000-0000-00001D9B0000}"/>
    <cellStyle name="Input [yellow] 20" xfId="39708" xr:uid="{00000000-0005-0000-0000-00001E9B0000}"/>
    <cellStyle name="Input [yellow] 20 2" xfId="39709" xr:uid="{00000000-0005-0000-0000-00001F9B0000}"/>
    <cellStyle name="Input [yellow] 20 2 2" xfId="39710" xr:uid="{00000000-0005-0000-0000-0000209B0000}"/>
    <cellStyle name="Input [yellow] 20 2 3" xfId="39711" xr:uid="{00000000-0005-0000-0000-0000219B0000}"/>
    <cellStyle name="Input [yellow] 20 2 4" xfId="39712" xr:uid="{00000000-0005-0000-0000-0000229B0000}"/>
    <cellStyle name="Input [yellow] 20 2 5" xfId="39713" xr:uid="{00000000-0005-0000-0000-0000239B0000}"/>
    <cellStyle name="Input [yellow] 20 2 6" xfId="39714" xr:uid="{00000000-0005-0000-0000-0000249B0000}"/>
    <cellStyle name="Input [yellow] 20 3" xfId="39715" xr:uid="{00000000-0005-0000-0000-0000259B0000}"/>
    <cellStyle name="Input [yellow] 20 3 2" xfId="39716" xr:uid="{00000000-0005-0000-0000-0000269B0000}"/>
    <cellStyle name="Input [yellow] 20 3 3" xfId="39717" xr:uid="{00000000-0005-0000-0000-0000279B0000}"/>
    <cellStyle name="Input [yellow] 20 4" xfId="39718" xr:uid="{00000000-0005-0000-0000-0000289B0000}"/>
    <cellStyle name="Input [yellow] 20 4 2" xfId="39719" xr:uid="{00000000-0005-0000-0000-0000299B0000}"/>
    <cellStyle name="Input [yellow] 20 4 3" xfId="39720" xr:uid="{00000000-0005-0000-0000-00002A9B0000}"/>
    <cellStyle name="Input [yellow] 20 5" xfId="39721" xr:uid="{00000000-0005-0000-0000-00002B9B0000}"/>
    <cellStyle name="Input [yellow] 20 5 2" xfId="39722" xr:uid="{00000000-0005-0000-0000-00002C9B0000}"/>
    <cellStyle name="Input [yellow] 20 5 3" xfId="39723" xr:uid="{00000000-0005-0000-0000-00002D9B0000}"/>
    <cellStyle name="Input [yellow] 20 6" xfId="39724" xr:uid="{00000000-0005-0000-0000-00002E9B0000}"/>
    <cellStyle name="Input [yellow] 20 6 2" xfId="39725" xr:uid="{00000000-0005-0000-0000-00002F9B0000}"/>
    <cellStyle name="Input [yellow] 20 6 3" xfId="39726" xr:uid="{00000000-0005-0000-0000-0000309B0000}"/>
    <cellStyle name="Input [yellow] 20 7" xfId="39727" xr:uid="{00000000-0005-0000-0000-0000319B0000}"/>
    <cellStyle name="Input [yellow] 20 8" xfId="39728" xr:uid="{00000000-0005-0000-0000-0000329B0000}"/>
    <cellStyle name="Input [yellow] 21" xfId="39729" xr:uid="{00000000-0005-0000-0000-0000339B0000}"/>
    <cellStyle name="Input [yellow] 21 2" xfId="39730" xr:uid="{00000000-0005-0000-0000-0000349B0000}"/>
    <cellStyle name="Input [yellow] 21 2 2" xfId="39731" xr:uid="{00000000-0005-0000-0000-0000359B0000}"/>
    <cellStyle name="Input [yellow] 21 2 3" xfId="39732" xr:uid="{00000000-0005-0000-0000-0000369B0000}"/>
    <cellStyle name="Input [yellow] 21 2 4" xfId="39733" xr:uid="{00000000-0005-0000-0000-0000379B0000}"/>
    <cellStyle name="Input [yellow] 21 2 5" xfId="39734" xr:uid="{00000000-0005-0000-0000-0000389B0000}"/>
    <cellStyle name="Input [yellow] 21 2 6" xfId="39735" xr:uid="{00000000-0005-0000-0000-0000399B0000}"/>
    <cellStyle name="Input [yellow] 21 3" xfId="39736" xr:uid="{00000000-0005-0000-0000-00003A9B0000}"/>
    <cellStyle name="Input [yellow] 21 3 2" xfId="39737" xr:uid="{00000000-0005-0000-0000-00003B9B0000}"/>
    <cellStyle name="Input [yellow] 21 3 3" xfId="39738" xr:uid="{00000000-0005-0000-0000-00003C9B0000}"/>
    <cellStyle name="Input [yellow] 21 4" xfId="39739" xr:uid="{00000000-0005-0000-0000-00003D9B0000}"/>
    <cellStyle name="Input [yellow] 21 4 2" xfId="39740" xr:uid="{00000000-0005-0000-0000-00003E9B0000}"/>
    <cellStyle name="Input [yellow] 21 4 3" xfId="39741" xr:uid="{00000000-0005-0000-0000-00003F9B0000}"/>
    <cellStyle name="Input [yellow] 21 5" xfId="39742" xr:uid="{00000000-0005-0000-0000-0000409B0000}"/>
    <cellStyle name="Input [yellow] 21 5 2" xfId="39743" xr:uid="{00000000-0005-0000-0000-0000419B0000}"/>
    <cellStyle name="Input [yellow] 21 5 3" xfId="39744" xr:uid="{00000000-0005-0000-0000-0000429B0000}"/>
    <cellStyle name="Input [yellow] 21 6" xfId="39745" xr:uid="{00000000-0005-0000-0000-0000439B0000}"/>
    <cellStyle name="Input [yellow] 21 6 2" xfId="39746" xr:uid="{00000000-0005-0000-0000-0000449B0000}"/>
    <cellStyle name="Input [yellow] 21 6 3" xfId="39747" xr:uid="{00000000-0005-0000-0000-0000459B0000}"/>
    <cellStyle name="Input [yellow] 21 7" xfId="39748" xr:uid="{00000000-0005-0000-0000-0000469B0000}"/>
    <cellStyle name="Input [yellow] 21 8" xfId="39749" xr:uid="{00000000-0005-0000-0000-0000479B0000}"/>
    <cellStyle name="Input [yellow] 22" xfId="39750" xr:uid="{00000000-0005-0000-0000-0000489B0000}"/>
    <cellStyle name="Input [yellow] 22 2" xfId="39751" xr:uid="{00000000-0005-0000-0000-0000499B0000}"/>
    <cellStyle name="Input [yellow] 22 2 2" xfId="39752" xr:uid="{00000000-0005-0000-0000-00004A9B0000}"/>
    <cellStyle name="Input [yellow] 22 2 3" xfId="39753" xr:uid="{00000000-0005-0000-0000-00004B9B0000}"/>
    <cellStyle name="Input [yellow] 22 2 4" xfId="39754" xr:uid="{00000000-0005-0000-0000-00004C9B0000}"/>
    <cellStyle name="Input [yellow] 22 2 5" xfId="39755" xr:uid="{00000000-0005-0000-0000-00004D9B0000}"/>
    <cellStyle name="Input [yellow] 22 2 6" xfId="39756" xr:uid="{00000000-0005-0000-0000-00004E9B0000}"/>
    <cellStyle name="Input [yellow] 22 3" xfId="39757" xr:uid="{00000000-0005-0000-0000-00004F9B0000}"/>
    <cellStyle name="Input [yellow] 22 3 2" xfId="39758" xr:uid="{00000000-0005-0000-0000-0000509B0000}"/>
    <cellStyle name="Input [yellow] 22 3 3" xfId="39759" xr:uid="{00000000-0005-0000-0000-0000519B0000}"/>
    <cellStyle name="Input [yellow] 22 4" xfId="39760" xr:uid="{00000000-0005-0000-0000-0000529B0000}"/>
    <cellStyle name="Input [yellow] 22 4 2" xfId="39761" xr:uid="{00000000-0005-0000-0000-0000539B0000}"/>
    <cellStyle name="Input [yellow] 22 4 3" xfId="39762" xr:uid="{00000000-0005-0000-0000-0000549B0000}"/>
    <cellStyle name="Input [yellow] 22 5" xfId="39763" xr:uid="{00000000-0005-0000-0000-0000559B0000}"/>
    <cellStyle name="Input [yellow] 22 5 2" xfId="39764" xr:uid="{00000000-0005-0000-0000-0000569B0000}"/>
    <cellStyle name="Input [yellow] 22 5 3" xfId="39765" xr:uid="{00000000-0005-0000-0000-0000579B0000}"/>
    <cellStyle name="Input [yellow] 22 6" xfId="39766" xr:uid="{00000000-0005-0000-0000-0000589B0000}"/>
    <cellStyle name="Input [yellow] 22 6 2" xfId="39767" xr:uid="{00000000-0005-0000-0000-0000599B0000}"/>
    <cellStyle name="Input [yellow] 22 6 3" xfId="39768" xr:uid="{00000000-0005-0000-0000-00005A9B0000}"/>
    <cellStyle name="Input [yellow] 22 7" xfId="39769" xr:uid="{00000000-0005-0000-0000-00005B9B0000}"/>
    <cellStyle name="Input [yellow] 22 8" xfId="39770" xr:uid="{00000000-0005-0000-0000-00005C9B0000}"/>
    <cellStyle name="Input [yellow] 23" xfId="39771" xr:uid="{00000000-0005-0000-0000-00005D9B0000}"/>
    <cellStyle name="Input [yellow] 23 2" xfId="39772" xr:uid="{00000000-0005-0000-0000-00005E9B0000}"/>
    <cellStyle name="Input [yellow] 23 2 2" xfId="39773" xr:uid="{00000000-0005-0000-0000-00005F9B0000}"/>
    <cellStyle name="Input [yellow] 23 2 3" xfId="39774" xr:uid="{00000000-0005-0000-0000-0000609B0000}"/>
    <cellStyle name="Input [yellow] 23 2 4" xfId="39775" xr:uid="{00000000-0005-0000-0000-0000619B0000}"/>
    <cellStyle name="Input [yellow] 23 2 5" xfId="39776" xr:uid="{00000000-0005-0000-0000-0000629B0000}"/>
    <cellStyle name="Input [yellow] 23 2 6" xfId="39777" xr:uid="{00000000-0005-0000-0000-0000639B0000}"/>
    <cellStyle name="Input [yellow] 23 3" xfId="39778" xr:uid="{00000000-0005-0000-0000-0000649B0000}"/>
    <cellStyle name="Input [yellow] 23 3 2" xfId="39779" xr:uid="{00000000-0005-0000-0000-0000659B0000}"/>
    <cellStyle name="Input [yellow] 23 3 3" xfId="39780" xr:uid="{00000000-0005-0000-0000-0000669B0000}"/>
    <cellStyle name="Input [yellow] 23 4" xfId="39781" xr:uid="{00000000-0005-0000-0000-0000679B0000}"/>
    <cellStyle name="Input [yellow] 23 4 2" xfId="39782" xr:uid="{00000000-0005-0000-0000-0000689B0000}"/>
    <cellStyle name="Input [yellow] 23 4 3" xfId="39783" xr:uid="{00000000-0005-0000-0000-0000699B0000}"/>
    <cellStyle name="Input [yellow] 23 5" xfId="39784" xr:uid="{00000000-0005-0000-0000-00006A9B0000}"/>
    <cellStyle name="Input [yellow] 23 5 2" xfId="39785" xr:uid="{00000000-0005-0000-0000-00006B9B0000}"/>
    <cellStyle name="Input [yellow] 23 5 3" xfId="39786" xr:uid="{00000000-0005-0000-0000-00006C9B0000}"/>
    <cellStyle name="Input [yellow] 23 6" xfId="39787" xr:uid="{00000000-0005-0000-0000-00006D9B0000}"/>
    <cellStyle name="Input [yellow] 23 6 2" xfId="39788" xr:uid="{00000000-0005-0000-0000-00006E9B0000}"/>
    <cellStyle name="Input [yellow] 23 6 3" xfId="39789" xr:uid="{00000000-0005-0000-0000-00006F9B0000}"/>
    <cellStyle name="Input [yellow] 23 7" xfId="39790" xr:uid="{00000000-0005-0000-0000-0000709B0000}"/>
    <cellStyle name="Input [yellow] 23 8" xfId="39791" xr:uid="{00000000-0005-0000-0000-0000719B0000}"/>
    <cellStyle name="Input [yellow] 24" xfId="39792" xr:uid="{00000000-0005-0000-0000-0000729B0000}"/>
    <cellStyle name="Input [yellow] 24 2" xfId="39793" xr:uid="{00000000-0005-0000-0000-0000739B0000}"/>
    <cellStyle name="Input [yellow] 24 2 2" xfId="39794" xr:uid="{00000000-0005-0000-0000-0000749B0000}"/>
    <cellStyle name="Input [yellow] 24 2 3" xfId="39795" xr:uid="{00000000-0005-0000-0000-0000759B0000}"/>
    <cellStyle name="Input [yellow] 24 2 4" xfId="39796" xr:uid="{00000000-0005-0000-0000-0000769B0000}"/>
    <cellStyle name="Input [yellow] 24 2 5" xfId="39797" xr:uid="{00000000-0005-0000-0000-0000779B0000}"/>
    <cellStyle name="Input [yellow] 24 2 6" xfId="39798" xr:uid="{00000000-0005-0000-0000-0000789B0000}"/>
    <cellStyle name="Input [yellow] 24 3" xfId="39799" xr:uid="{00000000-0005-0000-0000-0000799B0000}"/>
    <cellStyle name="Input [yellow] 24 3 2" xfId="39800" xr:uid="{00000000-0005-0000-0000-00007A9B0000}"/>
    <cellStyle name="Input [yellow] 24 3 3" xfId="39801" xr:uid="{00000000-0005-0000-0000-00007B9B0000}"/>
    <cellStyle name="Input [yellow] 24 4" xfId="39802" xr:uid="{00000000-0005-0000-0000-00007C9B0000}"/>
    <cellStyle name="Input [yellow] 24 4 2" xfId="39803" xr:uid="{00000000-0005-0000-0000-00007D9B0000}"/>
    <cellStyle name="Input [yellow] 24 4 3" xfId="39804" xr:uid="{00000000-0005-0000-0000-00007E9B0000}"/>
    <cellStyle name="Input [yellow] 24 5" xfId="39805" xr:uid="{00000000-0005-0000-0000-00007F9B0000}"/>
    <cellStyle name="Input [yellow] 24 5 2" xfId="39806" xr:uid="{00000000-0005-0000-0000-0000809B0000}"/>
    <cellStyle name="Input [yellow] 24 5 3" xfId="39807" xr:uid="{00000000-0005-0000-0000-0000819B0000}"/>
    <cellStyle name="Input [yellow] 24 6" xfId="39808" xr:uid="{00000000-0005-0000-0000-0000829B0000}"/>
    <cellStyle name="Input [yellow] 24 6 2" xfId="39809" xr:uid="{00000000-0005-0000-0000-0000839B0000}"/>
    <cellStyle name="Input [yellow] 24 6 3" xfId="39810" xr:uid="{00000000-0005-0000-0000-0000849B0000}"/>
    <cellStyle name="Input [yellow] 24 7" xfId="39811" xr:uid="{00000000-0005-0000-0000-0000859B0000}"/>
    <cellStyle name="Input [yellow] 24 8" xfId="39812" xr:uid="{00000000-0005-0000-0000-0000869B0000}"/>
    <cellStyle name="Input [yellow] 25" xfId="39813" xr:uid="{00000000-0005-0000-0000-0000879B0000}"/>
    <cellStyle name="Input [yellow] 25 2" xfId="39814" xr:uid="{00000000-0005-0000-0000-0000889B0000}"/>
    <cellStyle name="Input [yellow] 25 2 2" xfId="39815" xr:uid="{00000000-0005-0000-0000-0000899B0000}"/>
    <cellStyle name="Input [yellow] 25 2 3" xfId="39816" xr:uid="{00000000-0005-0000-0000-00008A9B0000}"/>
    <cellStyle name="Input [yellow] 25 2 4" xfId="39817" xr:uid="{00000000-0005-0000-0000-00008B9B0000}"/>
    <cellStyle name="Input [yellow] 25 2 5" xfId="39818" xr:uid="{00000000-0005-0000-0000-00008C9B0000}"/>
    <cellStyle name="Input [yellow] 25 2 6" xfId="39819" xr:uid="{00000000-0005-0000-0000-00008D9B0000}"/>
    <cellStyle name="Input [yellow] 25 3" xfId="39820" xr:uid="{00000000-0005-0000-0000-00008E9B0000}"/>
    <cellStyle name="Input [yellow] 25 3 2" xfId="39821" xr:uid="{00000000-0005-0000-0000-00008F9B0000}"/>
    <cellStyle name="Input [yellow] 25 3 3" xfId="39822" xr:uid="{00000000-0005-0000-0000-0000909B0000}"/>
    <cellStyle name="Input [yellow] 25 4" xfId="39823" xr:uid="{00000000-0005-0000-0000-0000919B0000}"/>
    <cellStyle name="Input [yellow] 25 4 2" xfId="39824" xr:uid="{00000000-0005-0000-0000-0000929B0000}"/>
    <cellStyle name="Input [yellow] 25 4 3" xfId="39825" xr:uid="{00000000-0005-0000-0000-0000939B0000}"/>
    <cellStyle name="Input [yellow] 25 5" xfId="39826" xr:uid="{00000000-0005-0000-0000-0000949B0000}"/>
    <cellStyle name="Input [yellow] 25 5 2" xfId="39827" xr:uid="{00000000-0005-0000-0000-0000959B0000}"/>
    <cellStyle name="Input [yellow] 25 5 3" xfId="39828" xr:uid="{00000000-0005-0000-0000-0000969B0000}"/>
    <cellStyle name="Input [yellow] 25 6" xfId="39829" xr:uid="{00000000-0005-0000-0000-0000979B0000}"/>
    <cellStyle name="Input [yellow] 25 6 2" xfId="39830" xr:uid="{00000000-0005-0000-0000-0000989B0000}"/>
    <cellStyle name="Input [yellow] 25 6 3" xfId="39831" xr:uid="{00000000-0005-0000-0000-0000999B0000}"/>
    <cellStyle name="Input [yellow] 25 7" xfId="39832" xr:uid="{00000000-0005-0000-0000-00009A9B0000}"/>
    <cellStyle name="Input [yellow] 25 8" xfId="39833" xr:uid="{00000000-0005-0000-0000-00009B9B0000}"/>
    <cellStyle name="Input [yellow] 26" xfId="39834" xr:uid="{00000000-0005-0000-0000-00009C9B0000}"/>
    <cellStyle name="Input [yellow] 26 2" xfId="39835" xr:uid="{00000000-0005-0000-0000-00009D9B0000}"/>
    <cellStyle name="Input [yellow] 26 2 2" xfId="39836" xr:uid="{00000000-0005-0000-0000-00009E9B0000}"/>
    <cellStyle name="Input [yellow] 26 2 3" xfId="39837" xr:uid="{00000000-0005-0000-0000-00009F9B0000}"/>
    <cellStyle name="Input [yellow] 26 2 4" xfId="39838" xr:uid="{00000000-0005-0000-0000-0000A09B0000}"/>
    <cellStyle name="Input [yellow] 26 2 5" xfId="39839" xr:uid="{00000000-0005-0000-0000-0000A19B0000}"/>
    <cellStyle name="Input [yellow] 26 2 6" xfId="39840" xr:uid="{00000000-0005-0000-0000-0000A29B0000}"/>
    <cellStyle name="Input [yellow] 26 3" xfId="39841" xr:uid="{00000000-0005-0000-0000-0000A39B0000}"/>
    <cellStyle name="Input [yellow] 26 3 2" xfId="39842" xr:uid="{00000000-0005-0000-0000-0000A49B0000}"/>
    <cellStyle name="Input [yellow] 26 3 3" xfId="39843" xr:uid="{00000000-0005-0000-0000-0000A59B0000}"/>
    <cellStyle name="Input [yellow] 26 4" xfId="39844" xr:uid="{00000000-0005-0000-0000-0000A69B0000}"/>
    <cellStyle name="Input [yellow] 26 4 2" xfId="39845" xr:uid="{00000000-0005-0000-0000-0000A79B0000}"/>
    <cellStyle name="Input [yellow] 26 4 3" xfId="39846" xr:uid="{00000000-0005-0000-0000-0000A89B0000}"/>
    <cellStyle name="Input [yellow] 26 5" xfId="39847" xr:uid="{00000000-0005-0000-0000-0000A99B0000}"/>
    <cellStyle name="Input [yellow] 26 5 2" xfId="39848" xr:uid="{00000000-0005-0000-0000-0000AA9B0000}"/>
    <cellStyle name="Input [yellow] 26 5 3" xfId="39849" xr:uid="{00000000-0005-0000-0000-0000AB9B0000}"/>
    <cellStyle name="Input [yellow] 26 6" xfId="39850" xr:uid="{00000000-0005-0000-0000-0000AC9B0000}"/>
    <cellStyle name="Input [yellow] 26 6 2" xfId="39851" xr:uid="{00000000-0005-0000-0000-0000AD9B0000}"/>
    <cellStyle name="Input [yellow] 26 6 3" xfId="39852" xr:uid="{00000000-0005-0000-0000-0000AE9B0000}"/>
    <cellStyle name="Input [yellow] 26 7" xfId="39853" xr:uid="{00000000-0005-0000-0000-0000AF9B0000}"/>
    <cellStyle name="Input [yellow] 26 8" xfId="39854" xr:uid="{00000000-0005-0000-0000-0000B09B0000}"/>
    <cellStyle name="Input [yellow] 27" xfId="39855" xr:uid="{00000000-0005-0000-0000-0000B19B0000}"/>
    <cellStyle name="Input [yellow] 27 2" xfId="39856" xr:uid="{00000000-0005-0000-0000-0000B29B0000}"/>
    <cellStyle name="Input [yellow] 27 2 2" xfId="39857" xr:uid="{00000000-0005-0000-0000-0000B39B0000}"/>
    <cellStyle name="Input [yellow] 27 2 3" xfId="39858" xr:uid="{00000000-0005-0000-0000-0000B49B0000}"/>
    <cellStyle name="Input [yellow] 27 2 4" xfId="39859" xr:uid="{00000000-0005-0000-0000-0000B59B0000}"/>
    <cellStyle name="Input [yellow] 27 2 5" xfId="39860" xr:uid="{00000000-0005-0000-0000-0000B69B0000}"/>
    <cellStyle name="Input [yellow] 27 2 6" xfId="39861" xr:uid="{00000000-0005-0000-0000-0000B79B0000}"/>
    <cellStyle name="Input [yellow] 27 3" xfId="39862" xr:uid="{00000000-0005-0000-0000-0000B89B0000}"/>
    <cellStyle name="Input [yellow] 27 3 2" xfId="39863" xr:uid="{00000000-0005-0000-0000-0000B99B0000}"/>
    <cellStyle name="Input [yellow] 27 3 3" xfId="39864" xr:uid="{00000000-0005-0000-0000-0000BA9B0000}"/>
    <cellStyle name="Input [yellow] 27 4" xfId="39865" xr:uid="{00000000-0005-0000-0000-0000BB9B0000}"/>
    <cellStyle name="Input [yellow] 27 4 2" xfId="39866" xr:uid="{00000000-0005-0000-0000-0000BC9B0000}"/>
    <cellStyle name="Input [yellow] 27 4 3" xfId="39867" xr:uid="{00000000-0005-0000-0000-0000BD9B0000}"/>
    <cellStyle name="Input [yellow] 27 5" xfId="39868" xr:uid="{00000000-0005-0000-0000-0000BE9B0000}"/>
    <cellStyle name="Input [yellow] 27 5 2" xfId="39869" xr:uid="{00000000-0005-0000-0000-0000BF9B0000}"/>
    <cellStyle name="Input [yellow] 27 5 3" xfId="39870" xr:uid="{00000000-0005-0000-0000-0000C09B0000}"/>
    <cellStyle name="Input [yellow] 27 6" xfId="39871" xr:uid="{00000000-0005-0000-0000-0000C19B0000}"/>
    <cellStyle name="Input [yellow] 27 6 2" xfId="39872" xr:uid="{00000000-0005-0000-0000-0000C29B0000}"/>
    <cellStyle name="Input [yellow] 27 6 3" xfId="39873" xr:uid="{00000000-0005-0000-0000-0000C39B0000}"/>
    <cellStyle name="Input [yellow] 27 7" xfId="39874" xr:uid="{00000000-0005-0000-0000-0000C49B0000}"/>
    <cellStyle name="Input [yellow] 27 8" xfId="39875" xr:uid="{00000000-0005-0000-0000-0000C59B0000}"/>
    <cellStyle name="Input [yellow] 28" xfId="39876" xr:uid="{00000000-0005-0000-0000-0000C69B0000}"/>
    <cellStyle name="Input [yellow] 28 2" xfId="39877" xr:uid="{00000000-0005-0000-0000-0000C79B0000}"/>
    <cellStyle name="Input [yellow] 28 2 2" xfId="39878" xr:uid="{00000000-0005-0000-0000-0000C89B0000}"/>
    <cellStyle name="Input [yellow] 28 2 3" xfId="39879" xr:uid="{00000000-0005-0000-0000-0000C99B0000}"/>
    <cellStyle name="Input [yellow] 28 2 4" xfId="39880" xr:uid="{00000000-0005-0000-0000-0000CA9B0000}"/>
    <cellStyle name="Input [yellow] 28 2 5" xfId="39881" xr:uid="{00000000-0005-0000-0000-0000CB9B0000}"/>
    <cellStyle name="Input [yellow] 28 2 6" xfId="39882" xr:uid="{00000000-0005-0000-0000-0000CC9B0000}"/>
    <cellStyle name="Input [yellow] 28 3" xfId="39883" xr:uid="{00000000-0005-0000-0000-0000CD9B0000}"/>
    <cellStyle name="Input [yellow] 28 3 2" xfId="39884" xr:uid="{00000000-0005-0000-0000-0000CE9B0000}"/>
    <cellStyle name="Input [yellow] 28 3 3" xfId="39885" xr:uid="{00000000-0005-0000-0000-0000CF9B0000}"/>
    <cellStyle name="Input [yellow] 28 4" xfId="39886" xr:uid="{00000000-0005-0000-0000-0000D09B0000}"/>
    <cellStyle name="Input [yellow] 28 4 2" xfId="39887" xr:uid="{00000000-0005-0000-0000-0000D19B0000}"/>
    <cellStyle name="Input [yellow] 28 4 3" xfId="39888" xr:uid="{00000000-0005-0000-0000-0000D29B0000}"/>
    <cellStyle name="Input [yellow] 28 5" xfId="39889" xr:uid="{00000000-0005-0000-0000-0000D39B0000}"/>
    <cellStyle name="Input [yellow] 28 5 2" xfId="39890" xr:uid="{00000000-0005-0000-0000-0000D49B0000}"/>
    <cellStyle name="Input [yellow] 28 5 3" xfId="39891" xr:uid="{00000000-0005-0000-0000-0000D59B0000}"/>
    <cellStyle name="Input [yellow] 28 6" xfId="39892" xr:uid="{00000000-0005-0000-0000-0000D69B0000}"/>
    <cellStyle name="Input [yellow] 28 6 2" xfId="39893" xr:uid="{00000000-0005-0000-0000-0000D79B0000}"/>
    <cellStyle name="Input [yellow] 28 6 3" xfId="39894" xr:uid="{00000000-0005-0000-0000-0000D89B0000}"/>
    <cellStyle name="Input [yellow] 28 7" xfId="39895" xr:uid="{00000000-0005-0000-0000-0000D99B0000}"/>
    <cellStyle name="Input [yellow] 28 8" xfId="39896" xr:uid="{00000000-0005-0000-0000-0000DA9B0000}"/>
    <cellStyle name="Input [yellow] 29" xfId="39897" xr:uid="{00000000-0005-0000-0000-0000DB9B0000}"/>
    <cellStyle name="Input [yellow] 29 2" xfId="39898" xr:uid="{00000000-0005-0000-0000-0000DC9B0000}"/>
    <cellStyle name="Input [yellow] 29 2 2" xfId="39899" xr:uid="{00000000-0005-0000-0000-0000DD9B0000}"/>
    <cellStyle name="Input [yellow] 29 2 3" xfId="39900" xr:uid="{00000000-0005-0000-0000-0000DE9B0000}"/>
    <cellStyle name="Input [yellow] 29 2 4" xfId="39901" xr:uid="{00000000-0005-0000-0000-0000DF9B0000}"/>
    <cellStyle name="Input [yellow] 29 2 5" xfId="39902" xr:uid="{00000000-0005-0000-0000-0000E09B0000}"/>
    <cellStyle name="Input [yellow] 29 2 6" xfId="39903" xr:uid="{00000000-0005-0000-0000-0000E19B0000}"/>
    <cellStyle name="Input [yellow] 29 3" xfId="39904" xr:uid="{00000000-0005-0000-0000-0000E29B0000}"/>
    <cellStyle name="Input [yellow] 29 3 2" xfId="39905" xr:uid="{00000000-0005-0000-0000-0000E39B0000}"/>
    <cellStyle name="Input [yellow] 29 3 3" xfId="39906" xr:uid="{00000000-0005-0000-0000-0000E49B0000}"/>
    <cellStyle name="Input [yellow] 29 4" xfId="39907" xr:uid="{00000000-0005-0000-0000-0000E59B0000}"/>
    <cellStyle name="Input [yellow] 29 4 2" xfId="39908" xr:uid="{00000000-0005-0000-0000-0000E69B0000}"/>
    <cellStyle name="Input [yellow] 29 4 3" xfId="39909" xr:uid="{00000000-0005-0000-0000-0000E79B0000}"/>
    <cellStyle name="Input [yellow] 29 5" xfId="39910" xr:uid="{00000000-0005-0000-0000-0000E89B0000}"/>
    <cellStyle name="Input [yellow] 29 5 2" xfId="39911" xr:uid="{00000000-0005-0000-0000-0000E99B0000}"/>
    <cellStyle name="Input [yellow] 29 5 3" xfId="39912" xr:uid="{00000000-0005-0000-0000-0000EA9B0000}"/>
    <cellStyle name="Input [yellow] 29 6" xfId="39913" xr:uid="{00000000-0005-0000-0000-0000EB9B0000}"/>
    <cellStyle name="Input [yellow] 29 6 2" xfId="39914" xr:uid="{00000000-0005-0000-0000-0000EC9B0000}"/>
    <cellStyle name="Input [yellow] 29 6 3" xfId="39915" xr:uid="{00000000-0005-0000-0000-0000ED9B0000}"/>
    <cellStyle name="Input [yellow] 29 7" xfId="39916" xr:uid="{00000000-0005-0000-0000-0000EE9B0000}"/>
    <cellStyle name="Input [yellow] 29 8" xfId="39917" xr:uid="{00000000-0005-0000-0000-0000EF9B0000}"/>
    <cellStyle name="Input [yellow] 3" xfId="39918" xr:uid="{00000000-0005-0000-0000-0000F09B0000}"/>
    <cellStyle name="Input [yellow] 3 10" xfId="39919" xr:uid="{00000000-0005-0000-0000-0000F19B0000}"/>
    <cellStyle name="Input [yellow] 3 10 2" xfId="39920" xr:uid="{00000000-0005-0000-0000-0000F29B0000}"/>
    <cellStyle name="Input [yellow] 3 10 2 2" xfId="39921" xr:uid="{00000000-0005-0000-0000-0000F39B0000}"/>
    <cellStyle name="Input [yellow] 3 10 2 3" xfId="39922" xr:uid="{00000000-0005-0000-0000-0000F49B0000}"/>
    <cellStyle name="Input [yellow] 3 10 2 4" xfId="39923" xr:uid="{00000000-0005-0000-0000-0000F59B0000}"/>
    <cellStyle name="Input [yellow] 3 10 2 5" xfId="39924" xr:uid="{00000000-0005-0000-0000-0000F69B0000}"/>
    <cellStyle name="Input [yellow] 3 10 2 6" xfId="39925" xr:uid="{00000000-0005-0000-0000-0000F79B0000}"/>
    <cellStyle name="Input [yellow] 3 10 3" xfId="39926" xr:uid="{00000000-0005-0000-0000-0000F89B0000}"/>
    <cellStyle name="Input [yellow] 3 10 3 2" xfId="39927" xr:uid="{00000000-0005-0000-0000-0000F99B0000}"/>
    <cellStyle name="Input [yellow] 3 10 3 3" xfId="39928" xr:uid="{00000000-0005-0000-0000-0000FA9B0000}"/>
    <cellStyle name="Input [yellow] 3 10 4" xfId="39929" xr:uid="{00000000-0005-0000-0000-0000FB9B0000}"/>
    <cellStyle name="Input [yellow] 3 10 4 2" xfId="39930" xr:uid="{00000000-0005-0000-0000-0000FC9B0000}"/>
    <cellStyle name="Input [yellow] 3 10 4 3" xfId="39931" xr:uid="{00000000-0005-0000-0000-0000FD9B0000}"/>
    <cellStyle name="Input [yellow] 3 10 5" xfId="39932" xr:uid="{00000000-0005-0000-0000-0000FE9B0000}"/>
    <cellStyle name="Input [yellow] 3 10 5 2" xfId="39933" xr:uid="{00000000-0005-0000-0000-0000FF9B0000}"/>
    <cellStyle name="Input [yellow] 3 10 5 3" xfId="39934" xr:uid="{00000000-0005-0000-0000-0000009C0000}"/>
    <cellStyle name="Input [yellow] 3 10 6" xfId="39935" xr:uid="{00000000-0005-0000-0000-0000019C0000}"/>
    <cellStyle name="Input [yellow] 3 10 6 2" xfId="39936" xr:uid="{00000000-0005-0000-0000-0000029C0000}"/>
    <cellStyle name="Input [yellow] 3 10 6 3" xfId="39937" xr:uid="{00000000-0005-0000-0000-0000039C0000}"/>
    <cellStyle name="Input [yellow] 3 10 7" xfId="39938" xr:uid="{00000000-0005-0000-0000-0000049C0000}"/>
    <cellStyle name="Input [yellow] 3 10 8" xfId="39939" xr:uid="{00000000-0005-0000-0000-0000059C0000}"/>
    <cellStyle name="Input [yellow] 3 11" xfId="39940" xr:uid="{00000000-0005-0000-0000-0000069C0000}"/>
    <cellStyle name="Input [yellow] 3 11 2" xfId="39941" xr:uid="{00000000-0005-0000-0000-0000079C0000}"/>
    <cellStyle name="Input [yellow] 3 11 2 2" xfId="39942" xr:uid="{00000000-0005-0000-0000-0000089C0000}"/>
    <cellStyle name="Input [yellow] 3 11 2 3" xfId="39943" xr:uid="{00000000-0005-0000-0000-0000099C0000}"/>
    <cellStyle name="Input [yellow] 3 11 2 4" xfId="39944" xr:uid="{00000000-0005-0000-0000-00000A9C0000}"/>
    <cellStyle name="Input [yellow] 3 11 2 5" xfId="39945" xr:uid="{00000000-0005-0000-0000-00000B9C0000}"/>
    <cellStyle name="Input [yellow] 3 11 2 6" xfId="39946" xr:uid="{00000000-0005-0000-0000-00000C9C0000}"/>
    <cellStyle name="Input [yellow] 3 11 3" xfId="39947" xr:uid="{00000000-0005-0000-0000-00000D9C0000}"/>
    <cellStyle name="Input [yellow] 3 11 3 2" xfId="39948" xr:uid="{00000000-0005-0000-0000-00000E9C0000}"/>
    <cellStyle name="Input [yellow] 3 11 3 3" xfId="39949" xr:uid="{00000000-0005-0000-0000-00000F9C0000}"/>
    <cellStyle name="Input [yellow] 3 11 4" xfId="39950" xr:uid="{00000000-0005-0000-0000-0000109C0000}"/>
    <cellStyle name="Input [yellow] 3 11 4 2" xfId="39951" xr:uid="{00000000-0005-0000-0000-0000119C0000}"/>
    <cellStyle name="Input [yellow] 3 11 4 3" xfId="39952" xr:uid="{00000000-0005-0000-0000-0000129C0000}"/>
    <cellStyle name="Input [yellow] 3 11 5" xfId="39953" xr:uid="{00000000-0005-0000-0000-0000139C0000}"/>
    <cellStyle name="Input [yellow] 3 11 5 2" xfId="39954" xr:uid="{00000000-0005-0000-0000-0000149C0000}"/>
    <cellStyle name="Input [yellow] 3 11 5 3" xfId="39955" xr:uid="{00000000-0005-0000-0000-0000159C0000}"/>
    <cellStyle name="Input [yellow] 3 11 6" xfId="39956" xr:uid="{00000000-0005-0000-0000-0000169C0000}"/>
    <cellStyle name="Input [yellow] 3 11 6 2" xfId="39957" xr:uid="{00000000-0005-0000-0000-0000179C0000}"/>
    <cellStyle name="Input [yellow] 3 11 6 3" xfId="39958" xr:uid="{00000000-0005-0000-0000-0000189C0000}"/>
    <cellStyle name="Input [yellow] 3 11 7" xfId="39959" xr:uid="{00000000-0005-0000-0000-0000199C0000}"/>
    <cellStyle name="Input [yellow] 3 11 8" xfId="39960" xr:uid="{00000000-0005-0000-0000-00001A9C0000}"/>
    <cellStyle name="Input [yellow] 3 12" xfId="39961" xr:uid="{00000000-0005-0000-0000-00001B9C0000}"/>
    <cellStyle name="Input [yellow] 3 12 2" xfId="39962" xr:uid="{00000000-0005-0000-0000-00001C9C0000}"/>
    <cellStyle name="Input [yellow] 3 12 2 2" xfId="39963" xr:uid="{00000000-0005-0000-0000-00001D9C0000}"/>
    <cellStyle name="Input [yellow] 3 12 2 3" xfId="39964" xr:uid="{00000000-0005-0000-0000-00001E9C0000}"/>
    <cellStyle name="Input [yellow] 3 12 2 4" xfId="39965" xr:uid="{00000000-0005-0000-0000-00001F9C0000}"/>
    <cellStyle name="Input [yellow] 3 12 2 5" xfId="39966" xr:uid="{00000000-0005-0000-0000-0000209C0000}"/>
    <cellStyle name="Input [yellow] 3 12 2 6" xfId="39967" xr:uid="{00000000-0005-0000-0000-0000219C0000}"/>
    <cellStyle name="Input [yellow] 3 12 3" xfId="39968" xr:uid="{00000000-0005-0000-0000-0000229C0000}"/>
    <cellStyle name="Input [yellow] 3 12 3 2" xfId="39969" xr:uid="{00000000-0005-0000-0000-0000239C0000}"/>
    <cellStyle name="Input [yellow] 3 12 3 3" xfId="39970" xr:uid="{00000000-0005-0000-0000-0000249C0000}"/>
    <cellStyle name="Input [yellow] 3 12 4" xfId="39971" xr:uid="{00000000-0005-0000-0000-0000259C0000}"/>
    <cellStyle name="Input [yellow] 3 12 4 2" xfId="39972" xr:uid="{00000000-0005-0000-0000-0000269C0000}"/>
    <cellStyle name="Input [yellow] 3 12 4 3" xfId="39973" xr:uid="{00000000-0005-0000-0000-0000279C0000}"/>
    <cellStyle name="Input [yellow] 3 12 5" xfId="39974" xr:uid="{00000000-0005-0000-0000-0000289C0000}"/>
    <cellStyle name="Input [yellow] 3 12 5 2" xfId="39975" xr:uid="{00000000-0005-0000-0000-0000299C0000}"/>
    <cellStyle name="Input [yellow] 3 12 5 3" xfId="39976" xr:uid="{00000000-0005-0000-0000-00002A9C0000}"/>
    <cellStyle name="Input [yellow] 3 12 6" xfId="39977" xr:uid="{00000000-0005-0000-0000-00002B9C0000}"/>
    <cellStyle name="Input [yellow] 3 12 6 2" xfId="39978" xr:uid="{00000000-0005-0000-0000-00002C9C0000}"/>
    <cellStyle name="Input [yellow] 3 12 6 3" xfId="39979" xr:uid="{00000000-0005-0000-0000-00002D9C0000}"/>
    <cellStyle name="Input [yellow] 3 12 7" xfId="39980" xr:uid="{00000000-0005-0000-0000-00002E9C0000}"/>
    <cellStyle name="Input [yellow] 3 12 8" xfId="39981" xr:uid="{00000000-0005-0000-0000-00002F9C0000}"/>
    <cellStyle name="Input [yellow] 3 13" xfId="39982" xr:uid="{00000000-0005-0000-0000-0000309C0000}"/>
    <cellStyle name="Input [yellow] 3 13 2" xfId="39983" xr:uid="{00000000-0005-0000-0000-0000319C0000}"/>
    <cellStyle name="Input [yellow] 3 13 2 2" xfId="39984" xr:uid="{00000000-0005-0000-0000-0000329C0000}"/>
    <cellStyle name="Input [yellow] 3 13 2 3" xfId="39985" xr:uid="{00000000-0005-0000-0000-0000339C0000}"/>
    <cellStyle name="Input [yellow] 3 13 2 4" xfId="39986" xr:uid="{00000000-0005-0000-0000-0000349C0000}"/>
    <cellStyle name="Input [yellow] 3 13 2 5" xfId="39987" xr:uid="{00000000-0005-0000-0000-0000359C0000}"/>
    <cellStyle name="Input [yellow] 3 13 2 6" xfId="39988" xr:uid="{00000000-0005-0000-0000-0000369C0000}"/>
    <cellStyle name="Input [yellow] 3 13 3" xfId="39989" xr:uid="{00000000-0005-0000-0000-0000379C0000}"/>
    <cellStyle name="Input [yellow] 3 13 3 2" xfId="39990" xr:uid="{00000000-0005-0000-0000-0000389C0000}"/>
    <cellStyle name="Input [yellow] 3 13 3 3" xfId="39991" xr:uid="{00000000-0005-0000-0000-0000399C0000}"/>
    <cellStyle name="Input [yellow] 3 13 4" xfId="39992" xr:uid="{00000000-0005-0000-0000-00003A9C0000}"/>
    <cellStyle name="Input [yellow] 3 13 4 2" xfId="39993" xr:uid="{00000000-0005-0000-0000-00003B9C0000}"/>
    <cellStyle name="Input [yellow] 3 13 4 3" xfId="39994" xr:uid="{00000000-0005-0000-0000-00003C9C0000}"/>
    <cellStyle name="Input [yellow] 3 13 5" xfId="39995" xr:uid="{00000000-0005-0000-0000-00003D9C0000}"/>
    <cellStyle name="Input [yellow] 3 13 5 2" xfId="39996" xr:uid="{00000000-0005-0000-0000-00003E9C0000}"/>
    <cellStyle name="Input [yellow] 3 13 5 3" xfId="39997" xr:uid="{00000000-0005-0000-0000-00003F9C0000}"/>
    <cellStyle name="Input [yellow] 3 13 6" xfId="39998" xr:uid="{00000000-0005-0000-0000-0000409C0000}"/>
    <cellStyle name="Input [yellow] 3 13 6 2" xfId="39999" xr:uid="{00000000-0005-0000-0000-0000419C0000}"/>
    <cellStyle name="Input [yellow] 3 13 6 3" xfId="40000" xr:uid="{00000000-0005-0000-0000-0000429C0000}"/>
    <cellStyle name="Input [yellow] 3 13 7" xfId="40001" xr:uid="{00000000-0005-0000-0000-0000439C0000}"/>
    <cellStyle name="Input [yellow] 3 13 8" xfId="40002" xr:uid="{00000000-0005-0000-0000-0000449C0000}"/>
    <cellStyle name="Input [yellow] 3 14" xfId="40003" xr:uid="{00000000-0005-0000-0000-0000459C0000}"/>
    <cellStyle name="Input [yellow] 3 14 2" xfId="40004" xr:uid="{00000000-0005-0000-0000-0000469C0000}"/>
    <cellStyle name="Input [yellow] 3 14 2 2" xfId="40005" xr:uid="{00000000-0005-0000-0000-0000479C0000}"/>
    <cellStyle name="Input [yellow] 3 14 2 3" xfId="40006" xr:uid="{00000000-0005-0000-0000-0000489C0000}"/>
    <cellStyle name="Input [yellow] 3 14 2 4" xfId="40007" xr:uid="{00000000-0005-0000-0000-0000499C0000}"/>
    <cellStyle name="Input [yellow] 3 14 2 5" xfId="40008" xr:uid="{00000000-0005-0000-0000-00004A9C0000}"/>
    <cellStyle name="Input [yellow] 3 14 2 6" xfId="40009" xr:uid="{00000000-0005-0000-0000-00004B9C0000}"/>
    <cellStyle name="Input [yellow] 3 14 3" xfId="40010" xr:uid="{00000000-0005-0000-0000-00004C9C0000}"/>
    <cellStyle name="Input [yellow] 3 14 3 2" xfId="40011" xr:uid="{00000000-0005-0000-0000-00004D9C0000}"/>
    <cellStyle name="Input [yellow] 3 14 3 3" xfId="40012" xr:uid="{00000000-0005-0000-0000-00004E9C0000}"/>
    <cellStyle name="Input [yellow] 3 14 4" xfId="40013" xr:uid="{00000000-0005-0000-0000-00004F9C0000}"/>
    <cellStyle name="Input [yellow] 3 14 4 2" xfId="40014" xr:uid="{00000000-0005-0000-0000-0000509C0000}"/>
    <cellStyle name="Input [yellow] 3 14 4 3" xfId="40015" xr:uid="{00000000-0005-0000-0000-0000519C0000}"/>
    <cellStyle name="Input [yellow] 3 14 5" xfId="40016" xr:uid="{00000000-0005-0000-0000-0000529C0000}"/>
    <cellStyle name="Input [yellow] 3 14 5 2" xfId="40017" xr:uid="{00000000-0005-0000-0000-0000539C0000}"/>
    <cellStyle name="Input [yellow] 3 14 5 3" xfId="40018" xr:uid="{00000000-0005-0000-0000-0000549C0000}"/>
    <cellStyle name="Input [yellow] 3 14 6" xfId="40019" xr:uid="{00000000-0005-0000-0000-0000559C0000}"/>
    <cellStyle name="Input [yellow] 3 14 6 2" xfId="40020" xr:uid="{00000000-0005-0000-0000-0000569C0000}"/>
    <cellStyle name="Input [yellow] 3 14 6 3" xfId="40021" xr:uid="{00000000-0005-0000-0000-0000579C0000}"/>
    <cellStyle name="Input [yellow] 3 14 7" xfId="40022" xr:uid="{00000000-0005-0000-0000-0000589C0000}"/>
    <cellStyle name="Input [yellow] 3 14 8" xfId="40023" xr:uid="{00000000-0005-0000-0000-0000599C0000}"/>
    <cellStyle name="Input [yellow] 3 15" xfId="40024" xr:uid="{00000000-0005-0000-0000-00005A9C0000}"/>
    <cellStyle name="Input [yellow] 3 15 2" xfId="40025" xr:uid="{00000000-0005-0000-0000-00005B9C0000}"/>
    <cellStyle name="Input [yellow] 3 15 2 2" xfId="40026" xr:uid="{00000000-0005-0000-0000-00005C9C0000}"/>
    <cellStyle name="Input [yellow] 3 15 2 3" xfId="40027" xr:uid="{00000000-0005-0000-0000-00005D9C0000}"/>
    <cellStyle name="Input [yellow] 3 15 2 4" xfId="40028" xr:uid="{00000000-0005-0000-0000-00005E9C0000}"/>
    <cellStyle name="Input [yellow] 3 15 2 5" xfId="40029" xr:uid="{00000000-0005-0000-0000-00005F9C0000}"/>
    <cellStyle name="Input [yellow] 3 15 2 6" xfId="40030" xr:uid="{00000000-0005-0000-0000-0000609C0000}"/>
    <cellStyle name="Input [yellow] 3 15 3" xfId="40031" xr:uid="{00000000-0005-0000-0000-0000619C0000}"/>
    <cellStyle name="Input [yellow] 3 15 3 2" xfId="40032" xr:uid="{00000000-0005-0000-0000-0000629C0000}"/>
    <cellStyle name="Input [yellow] 3 15 3 3" xfId="40033" xr:uid="{00000000-0005-0000-0000-0000639C0000}"/>
    <cellStyle name="Input [yellow] 3 15 4" xfId="40034" xr:uid="{00000000-0005-0000-0000-0000649C0000}"/>
    <cellStyle name="Input [yellow] 3 15 4 2" xfId="40035" xr:uid="{00000000-0005-0000-0000-0000659C0000}"/>
    <cellStyle name="Input [yellow] 3 15 4 3" xfId="40036" xr:uid="{00000000-0005-0000-0000-0000669C0000}"/>
    <cellStyle name="Input [yellow] 3 15 5" xfId="40037" xr:uid="{00000000-0005-0000-0000-0000679C0000}"/>
    <cellStyle name="Input [yellow] 3 15 5 2" xfId="40038" xr:uid="{00000000-0005-0000-0000-0000689C0000}"/>
    <cellStyle name="Input [yellow] 3 15 5 3" xfId="40039" xr:uid="{00000000-0005-0000-0000-0000699C0000}"/>
    <cellStyle name="Input [yellow] 3 15 6" xfId="40040" xr:uid="{00000000-0005-0000-0000-00006A9C0000}"/>
    <cellStyle name="Input [yellow] 3 15 6 2" xfId="40041" xr:uid="{00000000-0005-0000-0000-00006B9C0000}"/>
    <cellStyle name="Input [yellow] 3 15 6 3" xfId="40042" xr:uid="{00000000-0005-0000-0000-00006C9C0000}"/>
    <cellStyle name="Input [yellow] 3 15 7" xfId="40043" xr:uid="{00000000-0005-0000-0000-00006D9C0000}"/>
    <cellStyle name="Input [yellow] 3 15 8" xfId="40044" xr:uid="{00000000-0005-0000-0000-00006E9C0000}"/>
    <cellStyle name="Input [yellow] 3 16" xfId="40045" xr:uid="{00000000-0005-0000-0000-00006F9C0000}"/>
    <cellStyle name="Input [yellow] 3 16 2" xfId="40046" xr:uid="{00000000-0005-0000-0000-0000709C0000}"/>
    <cellStyle name="Input [yellow] 3 16 2 2" xfId="40047" xr:uid="{00000000-0005-0000-0000-0000719C0000}"/>
    <cellStyle name="Input [yellow] 3 16 2 3" xfId="40048" xr:uid="{00000000-0005-0000-0000-0000729C0000}"/>
    <cellStyle name="Input [yellow] 3 16 2 4" xfId="40049" xr:uid="{00000000-0005-0000-0000-0000739C0000}"/>
    <cellStyle name="Input [yellow] 3 16 2 5" xfId="40050" xr:uid="{00000000-0005-0000-0000-0000749C0000}"/>
    <cellStyle name="Input [yellow] 3 16 2 6" xfId="40051" xr:uid="{00000000-0005-0000-0000-0000759C0000}"/>
    <cellStyle name="Input [yellow] 3 16 3" xfId="40052" xr:uid="{00000000-0005-0000-0000-0000769C0000}"/>
    <cellStyle name="Input [yellow] 3 16 3 2" xfId="40053" xr:uid="{00000000-0005-0000-0000-0000779C0000}"/>
    <cellStyle name="Input [yellow] 3 16 3 3" xfId="40054" xr:uid="{00000000-0005-0000-0000-0000789C0000}"/>
    <cellStyle name="Input [yellow] 3 16 4" xfId="40055" xr:uid="{00000000-0005-0000-0000-0000799C0000}"/>
    <cellStyle name="Input [yellow] 3 16 4 2" xfId="40056" xr:uid="{00000000-0005-0000-0000-00007A9C0000}"/>
    <cellStyle name="Input [yellow] 3 16 4 3" xfId="40057" xr:uid="{00000000-0005-0000-0000-00007B9C0000}"/>
    <cellStyle name="Input [yellow] 3 16 5" xfId="40058" xr:uid="{00000000-0005-0000-0000-00007C9C0000}"/>
    <cellStyle name="Input [yellow] 3 16 5 2" xfId="40059" xr:uid="{00000000-0005-0000-0000-00007D9C0000}"/>
    <cellStyle name="Input [yellow] 3 16 5 3" xfId="40060" xr:uid="{00000000-0005-0000-0000-00007E9C0000}"/>
    <cellStyle name="Input [yellow] 3 16 6" xfId="40061" xr:uid="{00000000-0005-0000-0000-00007F9C0000}"/>
    <cellStyle name="Input [yellow] 3 16 6 2" xfId="40062" xr:uid="{00000000-0005-0000-0000-0000809C0000}"/>
    <cellStyle name="Input [yellow] 3 16 6 3" xfId="40063" xr:uid="{00000000-0005-0000-0000-0000819C0000}"/>
    <cellStyle name="Input [yellow] 3 16 7" xfId="40064" xr:uid="{00000000-0005-0000-0000-0000829C0000}"/>
    <cellStyle name="Input [yellow] 3 16 8" xfId="40065" xr:uid="{00000000-0005-0000-0000-0000839C0000}"/>
    <cellStyle name="Input [yellow] 3 17" xfId="40066" xr:uid="{00000000-0005-0000-0000-0000849C0000}"/>
    <cellStyle name="Input [yellow] 3 17 2" xfId="40067" xr:uid="{00000000-0005-0000-0000-0000859C0000}"/>
    <cellStyle name="Input [yellow] 3 17 2 2" xfId="40068" xr:uid="{00000000-0005-0000-0000-0000869C0000}"/>
    <cellStyle name="Input [yellow] 3 17 2 3" xfId="40069" xr:uid="{00000000-0005-0000-0000-0000879C0000}"/>
    <cellStyle name="Input [yellow] 3 17 2 4" xfId="40070" xr:uid="{00000000-0005-0000-0000-0000889C0000}"/>
    <cellStyle name="Input [yellow] 3 17 2 5" xfId="40071" xr:uid="{00000000-0005-0000-0000-0000899C0000}"/>
    <cellStyle name="Input [yellow] 3 17 2 6" xfId="40072" xr:uid="{00000000-0005-0000-0000-00008A9C0000}"/>
    <cellStyle name="Input [yellow] 3 17 3" xfId="40073" xr:uid="{00000000-0005-0000-0000-00008B9C0000}"/>
    <cellStyle name="Input [yellow] 3 17 3 2" xfId="40074" xr:uid="{00000000-0005-0000-0000-00008C9C0000}"/>
    <cellStyle name="Input [yellow] 3 17 3 3" xfId="40075" xr:uid="{00000000-0005-0000-0000-00008D9C0000}"/>
    <cellStyle name="Input [yellow] 3 17 4" xfId="40076" xr:uid="{00000000-0005-0000-0000-00008E9C0000}"/>
    <cellStyle name="Input [yellow] 3 17 4 2" xfId="40077" xr:uid="{00000000-0005-0000-0000-00008F9C0000}"/>
    <cellStyle name="Input [yellow] 3 17 4 3" xfId="40078" xr:uid="{00000000-0005-0000-0000-0000909C0000}"/>
    <cellStyle name="Input [yellow] 3 17 5" xfId="40079" xr:uid="{00000000-0005-0000-0000-0000919C0000}"/>
    <cellStyle name="Input [yellow] 3 17 5 2" xfId="40080" xr:uid="{00000000-0005-0000-0000-0000929C0000}"/>
    <cellStyle name="Input [yellow] 3 17 5 3" xfId="40081" xr:uid="{00000000-0005-0000-0000-0000939C0000}"/>
    <cellStyle name="Input [yellow] 3 17 6" xfId="40082" xr:uid="{00000000-0005-0000-0000-0000949C0000}"/>
    <cellStyle name="Input [yellow] 3 17 6 2" xfId="40083" xr:uid="{00000000-0005-0000-0000-0000959C0000}"/>
    <cellStyle name="Input [yellow] 3 17 6 3" xfId="40084" xr:uid="{00000000-0005-0000-0000-0000969C0000}"/>
    <cellStyle name="Input [yellow] 3 17 7" xfId="40085" xr:uid="{00000000-0005-0000-0000-0000979C0000}"/>
    <cellStyle name="Input [yellow] 3 17 8" xfId="40086" xr:uid="{00000000-0005-0000-0000-0000989C0000}"/>
    <cellStyle name="Input [yellow] 3 18" xfId="40087" xr:uid="{00000000-0005-0000-0000-0000999C0000}"/>
    <cellStyle name="Input [yellow] 3 18 2" xfId="40088" xr:uid="{00000000-0005-0000-0000-00009A9C0000}"/>
    <cellStyle name="Input [yellow] 3 18 2 2" xfId="40089" xr:uid="{00000000-0005-0000-0000-00009B9C0000}"/>
    <cellStyle name="Input [yellow] 3 18 2 3" xfId="40090" xr:uid="{00000000-0005-0000-0000-00009C9C0000}"/>
    <cellStyle name="Input [yellow] 3 18 2 4" xfId="40091" xr:uid="{00000000-0005-0000-0000-00009D9C0000}"/>
    <cellStyle name="Input [yellow] 3 18 2 5" xfId="40092" xr:uid="{00000000-0005-0000-0000-00009E9C0000}"/>
    <cellStyle name="Input [yellow] 3 18 2 6" xfId="40093" xr:uid="{00000000-0005-0000-0000-00009F9C0000}"/>
    <cellStyle name="Input [yellow] 3 18 3" xfId="40094" xr:uid="{00000000-0005-0000-0000-0000A09C0000}"/>
    <cellStyle name="Input [yellow] 3 18 3 2" xfId="40095" xr:uid="{00000000-0005-0000-0000-0000A19C0000}"/>
    <cellStyle name="Input [yellow] 3 18 3 3" xfId="40096" xr:uid="{00000000-0005-0000-0000-0000A29C0000}"/>
    <cellStyle name="Input [yellow] 3 18 4" xfId="40097" xr:uid="{00000000-0005-0000-0000-0000A39C0000}"/>
    <cellStyle name="Input [yellow] 3 18 4 2" xfId="40098" xr:uid="{00000000-0005-0000-0000-0000A49C0000}"/>
    <cellStyle name="Input [yellow] 3 18 4 3" xfId="40099" xr:uid="{00000000-0005-0000-0000-0000A59C0000}"/>
    <cellStyle name="Input [yellow] 3 18 5" xfId="40100" xr:uid="{00000000-0005-0000-0000-0000A69C0000}"/>
    <cellStyle name="Input [yellow] 3 18 5 2" xfId="40101" xr:uid="{00000000-0005-0000-0000-0000A79C0000}"/>
    <cellStyle name="Input [yellow] 3 18 5 3" xfId="40102" xr:uid="{00000000-0005-0000-0000-0000A89C0000}"/>
    <cellStyle name="Input [yellow] 3 18 6" xfId="40103" xr:uid="{00000000-0005-0000-0000-0000A99C0000}"/>
    <cellStyle name="Input [yellow] 3 18 6 2" xfId="40104" xr:uid="{00000000-0005-0000-0000-0000AA9C0000}"/>
    <cellStyle name="Input [yellow] 3 18 6 3" xfId="40105" xr:uid="{00000000-0005-0000-0000-0000AB9C0000}"/>
    <cellStyle name="Input [yellow] 3 18 7" xfId="40106" xr:uid="{00000000-0005-0000-0000-0000AC9C0000}"/>
    <cellStyle name="Input [yellow] 3 18 8" xfId="40107" xr:uid="{00000000-0005-0000-0000-0000AD9C0000}"/>
    <cellStyle name="Input [yellow] 3 19" xfId="40108" xr:uid="{00000000-0005-0000-0000-0000AE9C0000}"/>
    <cellStyle name="Input [yellow] 3 19 2" xfId="40109" xr:uid="{00000000-0005-0000-0000-0000AF9C0000}"/>
    <cellStyle name="Input [yellow] 3 19 2 2" xfId="40110" xr:uid="{00000000-0005-0000-0000-0000B09C0000}"/>
    <cellStyle name="Input [yellow] 3 19 2 3" xfId="40111" xr:uid="{00000000-0005-0000-0000-0000B19C0000}"/>
    <cellStyle name="Input [yellow] 3 19 2 4" xfId="40112" xr:uid="{00000000-0005-0000-0000-0000B29C0000}"/>
    <cellStyle name="Input [yellow] 3 19 2 5" xfId="40113" xr:uid="{00000000-0005-0000-0000-0000B39C0000}"/>
    <cellStyle name="Input [yellow] 3 19 2 6" xfId="40114" xr:uid="{00000000-0005-0000-0000-0000B49C0000}"/>
    <cellStyle name="Input [yellow] 3 19 3" xfId="40115" xr:uid="{00000000-0005-0000-0000-0000B59C0000}"/>
    <cellStyle name="Input [yellow] 3 19 3 2" xfId="40116" xr:uid="{00000000-0005-0000-0000-0000B69C0000}"/>
    <cellStyle name="Input [yellow] 3 19 3 3" xfId="40117" xr:uid="{00000000-0005-0000-0000-0000B79C0000}"/>
    <cellStyle name="Input [yellow] 3 19 4" xfId="40118" xr:uid="{00000000-0005-0000-0000-0000B89C0000}"/>
    <cellStyle name="Input [yellow] 3 19 4 2" xfId="40119" xr:uid="{00000000-0005-0000-0000-0000B99C0000}"/>
    <cellStyle name="Input [yellow] 3 19 4 3" xfId="40120" xr:uid="{00000000-0005-0000-0000-0000BA9C0000}"/>
    <cellStyle name="Input [yellow] 3 19 5" xfId="40121" xr:uid="{00000000-0005-0000-0000-0000BB9C0000}"/>
    <cellStyle name="Input [yellow] 3 19 5 2" xfId="40122" xr:uid="{00000000-0005-0000-0000-0000BC9C0000}"/>
    <cellStyle name="Input [yellow] 3 19 5 3" xfId="40123" xr:uid="{00000000-0005-0000-0000-0000BD9C0000}"/>
    <cellStyle name="Input [yellow] 3 19 6" xfId="40124" xr:uid="{00000000-0005-0000-0000-0000BE9C0000}"/>
    <cellStyle name="Input [yellow] 3 19 6 2" xfId="40125" xr:uid="{00000000-0005-0000-0000-0000BF9C0000}"/>
    <cellStyle name="Input [yellow] 3 19 6 3" xfId="40126" xr:uid="{00000000-0005-0000-0000-0000C09C0000}"/>
    <cellStyle name="Input [yellow] 3 19 7" xfId="40127" xr:uid="{00000000-0005-0000-0000-0000C19C0000}"/>
    <cellStyle name="Input [yellow] 3 19 8" xfId="40128" xr:uid="{00000000-0005-0000-0000-0000C29C0000}"/>
    <cellStyle name="Input [yellow] 3 2" xfId="40129" xr:uid="{00000000-0005-0000-0000-0000C39C0000}"/>
    <cellStyle name="Input [yellow] 3 2 10" xfId="40130" xr:uid="{00000000-0005-0000-0000-0000C49C0000}"/>
    <cellStyle name="Input [yellow] 3 2 10 2" xfId="40131" xr:uid="{00000000-0005-0000-0000-0000C59C0000}"/>
    <cellStyle name="Input [yellow] 3 2 10 2 2" xfId="40132" xr:uid="{00000000-0005-0000-0000-0000C69C0000}"/>
    <cellStyle name="Input [yellow] 3 2 10 2 3" xfId="40133" xr:uid="{00000000-0005-0000-0000-0000C79C0000}"/>
    <cellStyle name="Input [yellow] 3 2 10 2 4" xfId="40134" xr:uid="{00000000-0005-0000-0000-0000C89C0000}"/>
    <cellStyle name="Input [yellow] 3 2 10 2 5" xfId="40135" xr:uid="{00000000-0005-0000-0000-0000C99C0000}"/>
    <cellStyle name="Input [yellow] 3 2 10 2 6" xfId="40136" xr:uid="{00000000-0005-0000-0000-0000CA9C0000}"/>
    <cellStyle name="Input [yellow] 3 2 10 3" xfId="40137" xr:uid="{00000000-0005-0000-0000-0000CB9C0000}"/>
    <cellStyle name="Input [yellow] 3 2 10 3 2" xfId="40138" xr:uid="{00000000-0005-0000-0000-0000CC9C0000}"/>
    <cellStyle name="Input [yellow] 3 2 10 3 3" xfId="40139" xr:uid="{00000000-0005-0000-0000-0000CD9C0000}"/>
    <cellStyle name="Input [yellow] 3 2 10 4" xfId="40140" xr:uid="{00000000-0005-0000-0000-0000CE9C0000}"/>
    <cellStyle name="Input [yellow] 3 2 10 4 2" xfId="40141" xr:uid="{00000000-0005-0000-0000-0000CF9C0000}"/>
    <cellStyle name="Input [yellow] 3 2 10 4 3" xfId="40142" xr:uid="{00000000-0005-0000-0000-0000D09C0000}"/>
    <cellStyle name="Input [yellow] 3 2 10 5" xfId="40143" xr:uid="{00000000-0005-0000-0000-0000D19C0000}"/>
    <cellStyle name="Input [yellow] 3 2 10 5 2" xfId="40144" xr:uid="{00000000-0005-0000-0000-0000D29C0000}"/>
    <cellStyle name="Input [yellow] 3 2 10 5 3" xfId="40145" xr:uid="{00000000-0005-0000-0000-0000D39C0000}"/>
    <cellStyle name="Input [yellow] 3 2 10 6" xfId="40146" xr:uid="{00000000-0005-0000-0000-0000D49C0000}"/>
    <cellStyle name="Input [yellow] 3 2 10 6 2" xfId="40147" xr:uid="{00000000-0005-0000-0000-0000D59C0000}"/>
    <cellStyle name="Input [yellow] 3 2 10 6 3" xfId="40148" xr:uid="{00000000-0005-0000-0000-0000D69C0000}"/>
    <cellStyle name="Input [yellow] 3 2 10 7" xfId="40149" xr:uid="{00000000-0005-0000-0000-0000D79C0000}"/>
    <cellStyle name="Input [yellow] 3 2 10 8" xfId="40150" xr:uid="{00000000-0005-0000-0000-0000D89C0000}"/>
    <cellStyle name="Input [yellow] 3 2 11" xfId="40151" xr:uid="{00000000-0005-0000-0000-0000D99C0000}"/>
    <cellStyle name="Input [yellow] 3 2 11 2" xfId="40152" xr:uid="{00000000-0005-0000-0000-0000DA9C0000}"/>
    <cellStyle name="Input [yellow] 3 2 11 2 2" xfId="40153" xr:uid="{00000000-0005-0000-0000-0000DB9C0000}"/>
    <cellStyle name="Input [yellow] 3 2 11 2 3" xfId="40154" xr:uid="{00000000-0005-0000-0000-0000DC9C0000}"/>
    <cellStyle name="Input [yellow] 3 2 11 2 4" xfId="40155" xr:uid="{00000000-0005-0000-0000-0000DD9C0000}"/>
    <cellStyle name="Input [yellow] 3 2 11 2 5" xfId="40156" xr:uid="{00000000-0005-0000-0000-0000DE9C0000}"/>
    <cellStyle name="Input [yellow] 3 2 11 2 6" xfId="40157" xr:uid="{00000000-0005-0000-0000-0000DF9C0000}"/>
    <cellStyle name="Input [yellow] 3 2 11 3" xfId="40158" xr:uid="{00000000-0005-0000-0000-0000E09C0000}"/>
    <cellStyle name="Input [yellow] 3 2 11 3 2" xfId="40159" xr:uid="{00000000-0005-0000-0000-0000E19C0000}"/>
    <cellStyle name="Input [yellow] 3 2 11 3 3" xfId="40160" xr:uid="{00000000-0005-0000-0000-0000E29C0000}"/>
    <cellStyle name="Input [yellow] 3 2 11 4" xfId="40161" xr:uid="{00000000-0005-0000-0000-0000E39C0000}"/>
    <cellStyle name="Input [yellow] 3 2 11 4 2" xfId="40162" xr:uid="{00000000-0005-0000-0000-0000E49C0000}"/>
    <cellStyle name="Input [yellow] 3 2 11 4 3" xfId="40163" xr:uid="{00000000-0005-0000-0000-0000E59C0000}"/>
    <cellStyle name="Input [yellow] 3 2 11 5" xfId="40164" xr:uid="{00000000-0005-0000-0000-0000E69C0000}"/>
    <cellStyle name="Input [yellow] 3 2 11 5 2" xfId="40165" xr:uid="{00000000-0005-0000-0000-0000E79C0000}"/>
    <cellStyle name="Input [yellow] 3 2 11 5 3" xfId="40166" xr:uid="{00000000-0005-0000-0000-0000E89C0000}"/>
    <cellStyle name="Input [yellow] 3 2 11 6" xfId="40167" xr:uid="{00000000-0005-0000-0000-0000E99C0000}"/>
    <cellStyle name="Input [yellow] 3 2 11 6 2" xfId="40168" xr:uid="{00000000-0005-0000-0000-0000EA9C0000}"/>
    <cellStyle name="Input [yellow] 3 2 11 6 3" xfId="40169" xr:uid="{00000000-0005-0000-0000-0000EB9C0000}"/>
    <cellStyle name="Input [yellow] 3 2 11 7" xfId="40170" xr:uid="{00000000-0005-0000-0000-0000EC9C0000}"/>
    <cellStyle name="Input [yellow] 3 2 11 8" xfId="40171" xr:uid="{00000000-0005-0000-0000-0000ED9C0000}"/>
    <cellStyle name="Input [yellow] 3 2 12" xfId="40172" xr:uid="{00000000-0005-0000-0000-0000EE9C0000}"/>
    <cellStyle name="Input [yellow] 3 2 12 2" xfId="40173" xr:uid="{00000000-0005-0000-0000-0000EF9C0000}"/>
    <cellStyle name="Input [yellow] 3 2 12 2 2" xfId="40174" xr:uid="{00000000-0005-0000-0000-0000F09C0000}"/>
    <cellStyle name="Input [yellow] 3 2 12 2 3" xfId="40175" xr:uid="{00000000-0005-0000-0000-0000F19C0000}"/>
    <cellStyle name="Input [yellow] 3 2 12 2 4" xfId="40176" xr:uid="{00000000-0005-0000-0000-0000F29C0000}"/>
    <cellStyle name="Input [yellow] 3 2 12 2 5" xfId="40177" xr:uid="{00000000-0005-0000-0000-0000F39C0000}"/>
    <cellStyle name="Input [yellow] 3 2 12 2 6" xfId="40178" xr:uid="{00000000-0005-0000-0000-0000F49C0000}"/>
    <cellStyle name="Input [yellow] 3 2 12 3" xfId="40179" xr:uid="{00000000-0005-0000-0000-0000F59C0000}"/>
    <cellStyle name="Input [yellow] 3 2 12 3 2" xfId="40180" xr:uid="{00000000-0005-0000-0000-0000F69C0000}"/>
    <cellStyle name="Input [yellow] 3 2 12 3 3" xfId="40181" xr:uid="{00000000-0005-0000-0000-0000F79C0000}"/>
    <cellStyle name="Input [yellow] 3 2 12 4" xfId="40182" xr:uid="{00000000-0005-0000-0000-0000F89C0000}"/>
    <cellStyle name="Input [yellow] 3 2 12 4 2" xfId="40183" xr:uid="{00000000-0005-0000-0000-0000F99C0000}"/>
    <cellStyle name="Input [yellow] 3 2 12 4 3" xfId="40184" xr:uid="{00000000-0005-0000-0000-0000FA9C0000}"/>
    <cellStyle name="Input [yellow] 3 2 12 5" xfId="40185" xr:uid="{00000000-0005-0000-0000-0000FB9C0000}"/>
    <cellStyle name="Input [yellow] 3 2 12 5 2" xfId="40186" xr:uid="{00000000-0005-0000-0000-0000FC9C0000}"/>
    <cellStyle name="Input [yellow] 3 2 12 5 3" xfId="40187" xr:uid="{00000000-0005-0000-0000-0000FD9C0000}"/>
    <cellStyle name="Input [yellow] 3 2 12 6" xfId="40188" xr:uid="{00000000-0005-0000-0000-0000FE9C0000}"/>
    <cellStyle name="Input [yellow] 3 2 12 6 2" xfId="40189" xr:uid="{00000000-0005-0000-0000-0000FF9C0000}"/>
    <cellStyle name="Input [yellow] 3 2 12 6 3" xfId="40190" xr:uid="{00000000-0005-0000-0000-0000009D0000}"/>
    <cellStyle name="Input [yellow] 3 2 12 7" xfId="40191" xr:uid="{00000000-0005-0000-0000-0000019D0000}"/>
    <cellStyle name="Input [yellow] 3 2 12 8" xfId="40192" xr:uid="{00000000-0005-0000-0000-0000029D0000}"/>
    <cellStyle name="Input [yellow] 3 2 13" xfId="40193" xr:uid="{00000000-0005-0000-0000-0000039D0000}"/>
    <cellStyle name="Input [yellow] 3 2 13 2" xfId="40194" xr:uid="{00000000-0005-0000-0000-0000049D0000}"/>
    <cellStyle name="Input [yellow] 3 2 13 2 2" xfId="40195" xr:uid="{00000000-0005-0000-0000-0000059D0000}"/>
    <cellStyle name="Input [yellow] 3 2 13 2 3" xfId="40196" xr:uid="{00000000-0005-0000-0000-0000069D0000}"/>
    <cellStyle name="Input [yellow] 3 2 13 2 4" xfId="40197" xr:uid="{00000000-0005-0000-0000-0000079D0000}"/>
    <cellStyle name="Input [yellow] 3 2 13 2 5" xfId="40198" xr:uid="{00000000-0005-0000-0000-0000089D0000}"/>
    <cellStyle name="Input [yellow] 3 2 13 2 6" xfId="40199" xr:uid="{00000000-0005-0000-0000-0000099D0000}"/>
    <cellStyle name="Input [yellow] 3 2 13 3" xfId="40200" xr:uid="{00000000-0005-0000-0000-00000A9D0000}"/>
    <cellStyle name="Input [yellow] 3 2 13 3 2" xfId="40201" xr:uid="{00000000-0005-0000-0000-00000B9D0000}"/>
    <cellStyle name="Input [yellow] 3 2 13 3 3" xfId="40202" xr:uid="{00000000-0005-0000-0000-00000C9D0000}"/>
    <cellStyle name="Input [yellow] 3 2 13 4" xfId="40203" xr:uid="{00000000-0005-0000-0000-00000D9D0000}"/>
    <cellStyle name="Input [yellow] 3 2 13 4 2" xfId="40204" xr:uid="{00000000-0005-0000-0000-00000E9D0000}"/>
    <cellStyle name="Input [yellow] 3 2 13 4 3" xfId="40205" xr:uid="{00000000-0005-0000-0000-00000F9D0000}"/>
    <cellStyle name="Input [yellow] 3 2 13 5" xfId="40206" xr:uid="{00000000-0005-0000-0000-0000109D0000}"/>
    <cellStyle name="Input [yellow] 3 2 13 5 2" xfId="40207" xr:uid="{00000000-0005-0000-0000-0000119D0000}"/>
    <cellStyle name="Input [yellow] 3 2 13 5 3" xfId="40208" xr:uid="{00000000-0005-0000-0000-0000129D0000}"/>
    <cellStyle name="Input [yellow] 3 2 13 6" xfId="40209" xr:uid="{00000000-0005-0000-0000-0000139D0000}"/>
    <cellStyle name="Input [yellow] 3 2 13 6 2" xfId="40210" xr:uid="{00000000-0005-0000-0000-0000149D0000}"/>
    <cellStyle name="Input [yellow] 3 2 13 6 3" xfId="40211" xr:uid="{00000000-0005-0000-0000-0000159D0000}"/>
    <cellStyle name="Input [yellow] 3 2 13 7" xfId="40212" xr:uid="{00000000-0005-0000-0000-0000169D0000}"/>
    <cellStyle name="Input [yellow] 3 2 13 8" xfId="40213" xr:uid="{00000000-0005-0000-0000-0000179D0000}"/>
    <cellStyle name="Input [yellow] 3 2 14" xfId="40214" xr:uid="{00000000-0005-0000-0000-0000189D0000}"/>
    <cellStyle name="Input [yellow] 3 2 14 2" xfId="40215" xr:uid="{00000000-0005-0000-0000-0000199D0000}"/>
    <cellStyle name="Input [yellow] 3 2 14 2 2" xfId="40216" xr:uid="{00000000-0005-0000-0000-00001A9D0000}"/>
    <cellStyle name="Input [yellow] 3 2 14 2 3" xfId="40217" xr:uid="{00000000-0005-0000-0000-00001B9D0000}"/>
    <cellStyle name="Input [yellow] 3 2 14 2 4" xfId="40218" xr:uid="{00000000-0005-0000-0000-00001C9D0000}"/>
    <cellStyle name="Input [yellow] 3 2 14 2 5" xfId="40219" xr:uid="{00000000-0005-0000-0000-00001D9D0000}"/>
    <cellStyle name="Input [yellow] 3 2 14 2 6" xfId="40220" xr:uid="{00000000-0005-0000-0000-00001E9D0000}"/>
    <cellStyle name="Input [yellow] 3 2 14 3" xfId="40221" xr:uid="{00000000-0005-0000-0000-00001F9D0000}"/>
    <cellStyle name="Input [yellow] 3 2 14 3 2" xfId="40222" xr:uid="{00000000-0005-0000-0000-0000209D0000}"/>
    <cellStyle name="Input [yellow] 3 2 14 3 3" xfId="40223" xr:uid="{00000000-0005-0000-0000-0000219D0000}"/>
    <cellStyle name="Input [yellow] 3 2 14 4" xfId="40224" xr:uid="{00000000-0005-0000-0000-0000229D0000}"/>
    <cellStyle name="Input [yellow] 3 2 14 4 2" xfId="40225" xr:uid="{00000000-0005-0000-0000-0000239D0000}"/>
    <cellStyle name="Input [yellow] 3 2 14 4 3" xfId="40226" xr:uid="{00000000-0005-0000-0000-0000249D0000}"/>
    <cellStyle name="Input [yellow] 3 2 14 5" xfId="40227" xr:uid="{00000000-0005-0000-0000-0000259D0000}"/>
    <cellStyle name="Input [yellow] 3 2 14 5 2" xfId="40228" xr:uid="{00000000-0005-0000-0000-0000269D0000}"/>
    <cellStyle name="Input [yellow] 3 2 14 5 3" xfId="40229" xr:uid="{00000000-0005-0000-0000-0000279D0000}"/>
    <cellStyle name="Input [yellow] 3 2 14 6" xfId="40230" xr:uid="{00000000-0005-0000-0000-0000289D0000}"/>
    <cellStyle name="Input [yellow] 3 2 14 6 2" xfId="40231" xr:uid="{00000000-0005-0000-0000-0000299D0000}"/>
    <cellStyle name="Input [yellow] 3 2 14 6 3" xfId="40232" xr:uid="{00000000-0005-0000-0000-00002A9D0000}"/>
    <cellStyle name="Input [yellow] 3 2 14 7" xfId="40233" xr:uid="{00000000-0005-0000-0000-00002B9D0000}"/>
    <cellStyle name="Input [yellow] 3 2 14 8" xfId="40234" xr:uid="{00000000-0005-0000-0000-00002C9D0000}"/>
    <cellStyle name="Input [yellow] 3 2 15" xfId="40235" xr:uid="{00000000-0005-0000-0000-00002D9D0000}"/>
    <cellStyle name="Input [yellow] 3 2 15 2" xfId="40236" xr:uid="{00000000-0005-0000-0000-00002E9D0000}"/>
    <cellStyle name="Input [yellow] 3 2 15 2 2" xfId="40237" xr:uid="{00000000-0005-0000-0000-00002F9D0000}"/>
    <cellStyle name="Input [yellow] 3 2 15 2 3" xfId="40238" xr:uid="{00000000-0005-0000-0000-0000309D0000}"/>
    <cellStyle name="Input [yellow] 3 2 15 2 4" xfId="40239" xr:uid="{00000000-0005-0000-0000-0000319D0000}"/>
    <cellStyle name="Input [yellow] 3 2 15 2 5" xfId="40240" xr:uid="{00000000-0005-0000-0000-0000329D0000}"/>
    <cellStyle name="Input [yellow] 3 2 15 2 6" xfId="40241" xr:uid="{00000000-0005-0000-0000-0000339D0000}"/>
    <cellStyle name="Input [yellow] 3 2 15 3" xfId="40242" xr:uid="{00000000-0005-0000-0000-0000349D0000}"/>
    <cellStyle name="Input [yellow] 3 2 15 3 2" xfId="40243" xr:uid="{00000000-0005-0000-0000-0000359D0000}"/>
    <cellStyle name="Input [yellow] 3 2 15 3 3" xfId="40244" xr:uid="{00000000-0005-0000-0000-0000369D0000}"/>
    <cellStyle name="Input [yellow] 3 2 15 4" xfId="40245" xr:uid="{00000000-0005-0000-0000-0000379D0000}"/>
    <cellStyle name="Input [yellow] 3 2 15 4 2" xfId="40246" xr:uid="{00000000-0005-0000-0000-0000389D0000}"/>
    <cellStyle name="Input [yellow] 3 2 15 4 3" xfId="40247" xr:uid="{00000000-0005-0000-0000-0000399D0000}"/>
    <cellStyle name="Input [yellow] 3 2 15 5" xfId="40248" xr:uid="{00000000-0005-0000-0000-00003A9D0000}"/>
    <cellStyle name="Input [yellow] 3 2 15 5 2" xfId="40249" xr:uid="{00000000-0005-0000-0000-00003B9D0000}"/>
    <cellStyle name="Input [yellow] 3 2 15 5 3" xfId="40250" xr:uid="{00000000-0005-0000-0000-00003C9D0000}"/>
    <cellStyle name="Input [yellow] 3 2 15 6" xfId="40251" xr:uid="{00000000-0005-0000-0000-00003D9D0000}"/>
    <cellStyle name="Input [yellow] 3 2 15 6 2" xfId="40252" xr:uid="{00000000-0005-0000-0000-00003E9D0000}"/>
    <cellStyle name="Input [yellow] 3 2 15 6 3" xfId="40253" xr:uid="{00000000-0005-0000-0000-00003F9D0000}"/>
    <cellStyle name="Input [yellow] 3 2 15 7" xfId="40254" xr:uid="{00000000-0005-0000-0000-0000409D0000}"/>
    <cellStyle name="Input [yellow] 3 2 15 8" xfId="40255" xr:uid="{00000000-0005-0000-0000-0000419D0000}"/>
    <cellStyle name="Input [yellow] 3 2 16" xfId="40256" xr:uid="{00000000-0005-0000-0000-0000429D0000}"/>
    <cellStyle name="Input [yellow] 3 2 16 2" xfId="40257" xr:uid="{00000000-0005-0000-0000-0000439D0000}"/>
    <cellStyle name="Input [yellow] 3 2 16 2 2" xfId="40258" xr:uid="{00000000-0005-0000-0000-0000449D0000}"/>
    <cellStyle name="Input [yellow] 3 2 16 2 3" xfId="40259" xr:uid="{00000000-0005-0000-0000-0000459D0000}"/>
    <cellStyle name="Input [yellow] 3 2 16 2 4" xfId="40260" xr:uid="{00000000-0005-0000-0000-0000469D0000}"/>
    <cellStyle name="Input [yellow] 3 2 16 2 5" xfId="40261" xr:uid="{00000000-0005-0000-0000-0000479D0000}"/>
    <cellStyle name="Input [yellow] 3 2 16 2 6" xfId="40262" xr:uid="{00000000-0005-0000-0000-0000489D0000}"/>
    <cellStyle name="Input [yellow] 3 2 16 3" xfId="40263" xr:uid="{00000000-0005-0000-0000-0000499D0000}"/>
    <cellStyle name="Input [yellow] 3 2 16 3 2" xfId="40264" xr:uid="{00000000-0005-0000-0000-00004A9D0000}"/>
    <cellStyle name="Input [yellow] 3 2 16 3 3" xfId="40265" xr:uid="{00000000-0005-0000-0000-00004B9D0000}"/>
    <cellStyle name="Input [yellow] 3 2 16 4" xfId="40266" xr:uid="{00000000-0005-0000-0000-00004C9D0000}"/>
    <cellStyle name="Input [yellow] 3 2 16 4 2" xfId="40267" xr:uid="{00000000-0005-0000-0000-00004D9D0000}"/>
    <cellStyle name="Input [yellow] 3 2 16 4 3" xfId="40268" xr:uid="{00000000-0005-0000-0000-00004E9D0000}"/>
    <cellStyle name="Input [yellow] 3 2 16 5" xfId="40269" xr:uid="{00000000-0005-0000-0000-00004F9D0000}"/>
    <cellStyle name="Input [yellow] 3 2 16 5 2" xfId="40270" xr:uid="{00000000-0005-0000-0000-0000509D0000}"/>
    <cellStyle name="Input [yellow] 3 2 16 5 3" xfId="40271" xr:uid="{00000000-0005-0000-0000-0000519D0000}"/>
    <cellStyle name="Input [yellow] 3 2 16 6" xfId="40272" xr:uid="{00000000-0005-0000-0000-0000529D0000}"/>
    <cellStyle name="Input [yellow] 3 2 16 6 2" xfId="40273" xr:uid="{00000000-0005-0000-0000-0000539D0000}"/>
    <cellStyle name="Input [yellow] 3 2 16 6 3" xfId="40274" xr:uid="{00000000-0005-0000-0000-0000549D0000}"/>
    <cellStyle name="Input [yellow] 3 2 16 7" xfId="40275" xr:uid="{00000000-0005-0000-0000-0000559D0000}"/>
    <cellStyle name="Input [yellow] 3 2 16 8" xfId="40276" xr:uid="{00000000-0005-0000-0000-0000569D0000}"/>
    <cellStyle name="Input [yellow] 3 2 17" xfId="40277" xr:uid="{00000000-0005-0000-0000-0000579D0000}"/>
    <cellStyle name="Input [yellow] 3 2 17 2" xfId="40278" xr:uid="{00000000-0005-0000-0000-0000589D0000}"/>
    <cellStyle name="Input [yellow] 3 2 17 2 2" xfId="40279" xr:uid="{00000000-0005-0000-0000-0000599D0000}"/>
    <cellStyle name="Input [yellow] 3 2 17 2 3" xfId="40280" xr:uid="{00000000-0005-0000-0000-00005A9D0000}"/>
    <cellStyle name="Input [yellow] 3 2 17 2 4" xfId="40281" xr:uid="{00000000-0005-0000-0000-00005B9D0000}"/>
    <cellStyle name="Input [yellow] 3 2 17 2 5" xfId="40282" xr:uid="{00000000-0005-0000-0000-00005C9D0000}"/>
    <cellStyle name="Input [yellow] 3 2 17 2 6" xfId="40283" xr:uid="{00000000-0005-0000-0000-00005D9D0000}"/>
    <cellStyle name="Input [yellow] 3 2 17 3" xfId="40284" xr:uid="{00000000-0005-0000-0000-00005E9D0000}"/>
    <cellStyle name="Input [yellow] 3 2 17 3 2" xfId="40285" xr:uid="{00000000-0005-0000-0000-00005F9D0000}"/>
    <cellStyle name="Input [yellow] 3 2 17 3 3" xfId="40286" xr:uid="{00000000-0005-0000-0000-0000609D0000}"/>
    <cellStyle name="Input [yellow] 3 2 17 4" xfId="40287" xr:uid="{00000000-0005-0000-0000-0000619D0000}"/>
    <cellStyle name="Input [yellow] 3 2 17 4 2" xfId="40288" xr:uid="{00000000-0005-0000-0000-0000629D0000}"/>
    <cellStyle name="Input [yellow] 3 2 17 4 3" xfId="40289" xr:uid="{00000000-0005-0000-0000-0000639D0000}"/>
    <cellStyle name="Input [yellow] 3 2 17 5" xfId="40290" xr:uid="{00000000-0005-0000-0000-0000649D0000}"/>
    <cellStyle name="Input [yellow] 3 2 17 5 2" xfId="40291" xr:uid="{00000000-0005-0000-0000-0000659D0000}"/>
    <cellStyle name="Input [yellow] 3 2 17 5 3" xfId="40292" xr:uid="{00000000-0005-0000-0000-0000669D0000}"/>
    <cellStyle name="Input [yellow] 3 2 17 6" xfId="40293" xr:uid="{00000000-0005-0000-0000-0000679D0000}"/>
    <cellStyle name="Input [yellow] 3 2 17 6 2" xfId="40294" xr:uid="{00000000-0005-0000-0000-0000689D0000}"/>
    <cellStyle name="Input [yellow] 3 2 17 6 3" xfId="40295" xr:uid="{00000000-0005-0000-0000-0000699D0000}"/>
    <cellStyle name="Input [yellow] 3 2 17 7" xfId="40296" xr:uid="{00000000-0005-0000-0000-00006A9D0000}"/>
    <cellStyle name="Input [yellow] 3 2 17 8" xfId="40297" xr:uid="{00000000-0005-0000-0000-00006B9D0000}"/>
    <cellStyle name="Input [yellow] 3 2 18" xfId="40298" xr:uid="{00000000-0005-0000-0000-00006C9D0000}"/>
    <cellStyle name="Input [yellow] 3 2 18 2" xfId="40299" xr:uid="{00000000-0005-0000-0000-00006D9D0000}"/>
    <cellStyle name="Input [yellow] 3 2 18 2 2" xfId="40300" xr:uid="{00000000-0005-0000-0000-00006E9D0000}"/>
    <cellStyle name="Input [yellow] 3 2 18 2 3" xfId="40301" xr:uid="{00000000-0005-0000-0000-00006F9D0000}"/>
    <cellStyle name="Input [yellow] 3 2 18 2 4" xfId="40302" xr:uid="{00000000-0005-0000-0000-0000709D0000}"/>
    <cellStyle name="Input [yellow] 3 2 18 2 5" xfId="40303" xr:uid="{00000000-0005-0000-0000-0000719D0000}"/>
    <cellStyle name="Input [yellow] 3 2 18 2 6" xfId="40304" xr:uid="{00000000-0005-0000-0000-0000729D0000}"/>
    <cellStyle name="Input [yellow] 3 2 18 3" xfId="40305" xr:uid="{00000000-0005-0000-0000-0000739D0000}"/>
    <cellStyle name="Input [yellow] 3 2 18 3 2" xfId="40306" xr:uid="{00000000-0005-0000-0000-0000749D0000}"/>
    <cellStyle name="Input [yellow] 3 2 18 3 3" xfId="40307" xr:uid="{00000000-0005-0000-0000-0000759D0000}"/>
    <cellStyle name="Input [yellow] 3 2 18 4" xfId="40308" xr:uid="{00000000-0005-0000-0000-0000769D0000}"/>
    <cellStyle name="Input [yellow] 3 2 18 4 2" xfId="40309" xr:uid="{00000000-0005-0000-0000-0000779D0000}"/>
    <cellStyle name="Input [yellow] 3 2 18 4 3" xfId="40310" xr:uid="{00000000-0005-0000-0000-0000789D0000}"/>
    <cellStyle name="Input [yellow] 3 2 18 5" xfId="40311" xr:uid="{00000000-0005-0000-0000-0000799D0000}"/>
    <cellStyle name="Input [yellow] 3 2 18 5 2" xfId="40312" xr:uid="{00000000-0005-0000-0000-00007A9D0000}"/>
    <cellStyle name="Input [yellow] 3 2 18 5 3" xfId="40313" xr:uid="{00000000-0005-0000-0000-00007B9D0000}"/>
    <cellStyle name="Input [yellow] 3 2 18 6" xfId="40314" xr:uid="{00000000-0005-0000-0000-00007C9D0000}"/>
    <cellStyle name="Input [yellow] 3 2 18 6 2" xfId="40315" xr:uid="{00000000-0005-0000-0000-00007D9D0000}"/>
    <cellStyle name="Input [yellow] 3 2 18 6 3" xfId="40316" xr:uid="{00000000-0005-0000-0000-00007E9D0000}"/>
    <cellStyle name="Input [yellow] 3 2 18 7" xfId="40317" xr:uid="{00000000-0005-0000-0000-00007F9D0000}"/>
    <cellStyle name="Input [yellow] 3 2 18 8" xfId="40318" xr:uid="{00000000-0005-0000-0000-0000809D0000}"/>
    <cellStyle name="Input [yellow] 3 2 19" xfId="40319" xr:uid="{00000000-0005-0000-0000-0000819D0000}"/>
    <cellStyle name="Input [yellow] 3 2 19 2" xfId="40320" xr:uid="{00000000-0005-0000-0000-0000829D0000}"/>
    <cellStyle name="Input [yellow] 3 2 19 2 2" xfId="40321" xr:uid="{00000000-0005-0000-0000-0000839D0000}"/>
    <cellStyle name="Input [yellow] 3 2 19 2 3" xfId="40322" xr:uid="{00000000-0005-0000-0000-0000849D0000}"/>
    <cellStyle name="Input [yellow] 3 2 19 2 4" xfId="40323" xr:uid="{00000000-0005-0000-0000-0000859D0000}"/>
    <cellStyle name="Input [yellow] 3 2 19 2 5" xfId="40324" xr:uid="{00000000-0005-0000-0000-0000869D0000}"/>
    <cellStyle name="Input [yellow] 3 2 19 2 6" xfId="40325" xr:uid="{00000000-0005-0000-0000-0000879D0000}"/>
    <cellStyle name="Input [yellow] 3 2 19 3" xfId="40326" xr:uid="{00000000-0005-0000-0000-0000889D0000}"/>
    <cellStyle name="Input [yellow] 3 2 19 3 2" xfId="40327" xr:uid="{00000000-0005-0000-0000-0000899D0000}"/>
    <cellStyle name="Input [yellow] 3 2 19 3 3" xfId="40328" xr:uid="{00000000-0005-0000-0000-00008A9D0000}"/>
    <cellStyle name="Input [yellow] 3 2 19 4" xfId="40329" xr:uid="{00000000-0005-0000-0000-00008B9D0000}"/>
    <cellStyle name="Input [yellow] 3 2 19 4 2" xfId="40330" xr:uid="{00000000-0005-0000-0000-00008C9D0000}"/>
    <cellStyle name="Input [yellow] 3 2 19 4 3" xfId="40331" xr:uid="{00000000-0005-0000-0000-00008D9D0000}"/>
    <cellStyle name="Input [yellow] 3 2 19 5" xfId="40332" xr:uid="{00000000-0005-0000-0000-00008E9D0000}"/>
    <cellStyle name="Input [yellow] 3 2 19 5 2" xfId="40333" xr:uid="{00000000-0005-0000-0000-00008F9D0000}"/>
    <cellStyle name="Input [yellow] 3 2 19 5 3" xfId="40334" xr:uid="{00000000-0005-0000-0000-0000909D0000}"/>
    <cellStyle name="Input [yellow] 3 2 19 6" xfId="40335" xr:uid="{00000000-0005-0000-0000-0000919D0000}"/>
    <cellStyle name="Input [yellow] 3 2 19 6 2" xfId="40336" xr:uid="{00000000-0005-0000-0000-0000929D0000}"/>
    <cellStyle name="Input [yellow] 3 2 19 6 3" xfId="40337" xr:uid="{00000000-0005-0000-0000-0000939D0000}"/>
    <cellStyle name="Input [yellow] 3 2 19 7" xfId="40338" xr:uid="{00000000-0005-0000-0000-0000949D0000}"/>
    <cellStyle name="Input [yellow] 3 2 19 8" xfId="40339" xr:uid="{00000000-0005-0000-0000-0000959D0000}"/>
    <cellStyle name="Input [yellow] 3 2 2" xfId="40340" xr:uid="{00000000-0005-0000-0000-0000969D0000}"/>
    <cellStyle name="Input [yellow] 3 2 2 2" xfId="40341" xr:uid="{00000000-0005-0000-0000-0000979D0000}"/>
    <cellStyle name="Input [yellow] 3 2 2 2 2" xfId="40342" xr:uid="{00000000-0005-0000-0000-0000989D0000}"/>
    <cellStyle name="Input [yellow] 3 2 2 2 3" xfId="40343" xr:uid="{00000000-0005-0000-0000-0000999D0000}"/>
    <cellStyle name="Input [yellow] 3 2 2 2 4" xfId="40344" xr:uid="{00000000-0005-0000-0000-00009A9D0000}"/>
    <cellStyle name="Input [yellow] 3 2 2 2 5" xfId="40345" xr:uid="{00000000-0005-0000-0000-00009B9D0000}"/>
    <cellStyle name="Input [yellow] 3 2 2 2 6" xfId="40346" xr:uid="{00000000-0005-0000-0000-00009C9D0000}"/>
    <cellStyle name="Input [yellow] 3 2 2 3" xfId="40347" xr:uid="{00000000-0005-0000-0000-00009D9D0000}"/>
    <cellStyle name="Input [yellow] 3 2 2 3 2" xfId="40348" xr:uid="{00000000-0005-0000-0000-00009E9D0000}"/>
    <cellStyle name="Input [yellow] 3 2 2 3 3" xfId="40349" xr:uid="{00000000-0005-0000-0000-00009F9D0000}"/>
    <cellStyle name="Input [yellow] 3 2 2 4" xfId="40350" xr:uid="{00000000-0005-0000-0000-0000A09D0000}"/>
    <cellStyle name="Input [yellow] 3 2 2 4 2" xfId="40351" xr:uid="{00000000-0005-0000-0000-0000A19D0000}"/>
    <cellStyle name="Input [yellow] 3 2 2 4 3" xfId="40352" xr:uid="{00000000-0005-0000-0000-0000A29D0000}"/>
    <cellStyle name="Input [yellow] 3 2 2 5" xfId="40353" xr:uid="{00000000-0005-0000-0000-0000A39D0000}"/>
    <cellStyle name="Input [yellow] 3 2 2 5 2" xfId="40354" xr:uid="{00000000-0005-0000-0000-0000A49D0000}"/>
    <cellStyle name="Input [yellow] 3 2 2 5 3" xfId="40355" xr:uid="{00000000-0005-0000-0000-0000A59D0000}"/>
    <cellStyle name="Input [yellow] 3 2 2 6" xfId="40356" xr:uid="{00000000-0005-0000-0000-0000A69D0000}"/>
    <cellStyle name="Input [yellow] 3 2 2 6 2" xfId="40357" xr:uid="{00000000-0005-0000-0000-0000A79D0000}"/>
    <cellStyle name="Input [yellow] 3 2 2 6 3" xfId="40358" xr:uid="{00000000-0005-0000-0000-0000A89D0000}"/>
    <cellStyle name="Input [yellow] 3 2 2 7" xfId="40359" xr:uid="{00000000-0005-0000-0000-0000A99D0000}"/>
    <cellStyle name="Input [yellow] 3 2 2 8" xfId="40360" xr:uid="{00000000-0005-0000-0000-0000AA9D0000}"/>
    <cellStyle name="Input [yellow] 3 2 20" xfId="40361" xr:uid="{00000000-0005-0000-0000-0000AB9D0000}"/>
    <cellStyle name="Input [yellow] 3 2 20 2" xfId="40362" xr:uid="{00000000-0005-0000-0000-0000AC9D0000}"/>
    <cellStyle name="Input [yellow] 3 2 20 2 2" xfId="40363" xr:uid="{00000000-0005-0000-0000-0000AD9D0000}"/>
    <cellStyle name="Input [yellow] 3 2 20 2 3" xfId="40364" xr:uid="{00000000-0005-0000-0000-0000AE9D0000}"/>
    <cellStyle name="Input [yellow] 3 2 20 2 4" xfId="40365" xr:uid="{00000000-0005-0000-0000-0000AF9D0000}"/>
    <cellStyle name="Input [yellow] 3 2 20 2 5" xfId="40366" xr:uid="{00000000-0005-0000-0000-0000B09D0000}"/>
    <cellStyle name="Input [yellow] 3 2 20 2 6" xfId="40367" xr:uid="{00000000-0005-0000-0000-0000B19D0000}"/>
    <cellStyle name="Input [yellow] 3 2 20 3" xfId="40368" xr:uid="{00000000-0005-0000-0000-0000B29D0000}"/>
    <cellStyle name="Input [yellow] 3 2 20 3 2" xfId="40369" xr:uid="{00000000-0005-0000-0000-0000B39D0000}"/>
    <cellStyle name="Input [yellow] 3 2 20 3 3" xfId="40370" xr:uid="{00000000-0005-0000-0000-0000B49D0000}"/>
    <cellStyle name="Input [yellow] 3 2 20 4" xfId="40371" xr:uid="{00000000-0005-0000-0000-0000B59D0000}"/>
    <cellStyle name="Input [yellow] 3 2 20 4 2" xfId="40372" xr:uid="{00000000-0005-0000-0000-0000B69D0000}"/>
    <cellStyle name="Input [yellow] 3 2 20 4 3" xfId="40373" xr:uid="{00000000-0005-0000-0000-0000B79D0000}"/>
    <cellStyle name="Input [yellow] 3 2 20 5" xfId="40374" xr:uid="{00000000-0005-0000-0000-0000B89D0000}"/>
    <cellStyle name="Input [yellow] 3 2 20 5 2" xfId="40375" xr:uid="{00000000-0005-0000-0000-0000B99D0000}"/>
    <cellStyle name="Input [yellow] 3 2 20 5 3" xfId="40376" xr:uid="{00000000-0005-0000-0000-0000BA9D0000}"/>
    <cellStyle name="Input [yellow] 3 2 20 6" xfId="40377" xr:uid="{00000000-0005-0000-0000-0000BB9D0000}"/>
    <cellStyle name="Input [yellow] 3 2 20 6 2" xfId="40378" xr:uid="{00000000-0005-0000-0000-0000BC9D0000}"/>
    <cellStyle name="Input [yellow] 3 2 20 6 3" xfId="40379" xr:uid="{00000000-0005-0000-0000-0000BD9D0000}"/>
    <cellStyle name="Input [yellow] 3 2 20 7" xfId="40380" xr:uid="{00000000-0005-0000-0000-0000BE9D0000}"/>
    <cellStyle name="Input [yellow] 3 2 20 8" xfId="40381" xr:uid="{00000000-0005-0000-0000-0000BF9D0000}"/>
    <cellStyle name="Input [yellow] 3 2 21" xfId="40382" xr:uid="{00000000-0005-0000-0000-0000C09D0000}"/>
    <cellStyle name="Input [yellow] 3 2 21 2" xfId="40383" xr:uid="{00000000-0005-0000-0000-0000C19D0000}"/>
    <cellStyle name="Input [yellow] 3 2 21 2 2" xfId="40384" xr:uid="{00000000-0005-0000-0000-0000C29D0000}"/>
    <cellStyle name="Input [yellow] 3 2 21 2 3" xfId="40385" xr:uid="{00000000-0005-0000-0000-0000C39D0000}"/>
    <cellStyle name="Input [yellow] 3 2 21 2 4" xfId="40386" xr:uid="{00000000-0005-0000-0000-0000C49D0000}"/>
    <cellStyle name="Input [yellow] 3 2 21 2 5" xfId="40387" xr:uid="{00000000-0005-0000-0000-0000C59D0000}"/>
    <cellStyle name="Input [yellow] 3 2 21 2 6" xfId="40388" xr:uid="{00000000-0005-0000-0000-0000C69D0000}"/>
    <cellStyle name="Input [yellow] 3 2 21 3" xfId="40389" xr:uid="{00000000-0005-0000-0000-0000C79D0000}"/>
    <cellStyle name="Input [yellow] 3 2 21 3 2" xfId="40390" xr:uid="{00000000-0005-0000-0000-0000C89D0000}"/>
    <cellStyle name="Input [yellow] 3 2 21 3 3" xfId="40391" xr:uid="{00000000-0005-0000-0000-0000C99D0000}"/>
    <cellStyle name="Input [yellow] 3 2 21 4" xfId="40392" xr:uid="{00000000-0005-0000-0000-0000CA9D0000}"/>
    <cellStyle name="Input [yellow] 3 2 21 4 2" xfId="40393" xr:uid="{00000000-0005-0000-0000-0000CB9D0000}"/>
    <cellStyle name="Input [yellow] 3 2 21 4 3" xfId="40394" xr:uid="{00000000-0005-0000-0000-0000CC9D0000}"/>
    <cellStyle name="Input [yellow] 3 2 21 5" xfId="40395" xr:uid="{00000000-0005-0000-0000-0000CD9D0000}"/>
    <cellStyle name="Input [yellow] 3 2 21 5 2" xfId="40396" xr:uid="{00000000-0005-0000-0000-0000CE9D0000}"/>
    <cellStyle name="Input [yellow] 3 2 21 5 3" xfId="40397" xr:uid="{00000000-0005-0000-0000-0000CF9D0000}"/>
    <cellStyle name="Input [yellow] 3 2 21 6" xfId="40398" xr:uid="{00000000-0005-0000-0000-0000D09D0000}"/>
    <cellStyle name="Input [yellow] 3 2 21 6 2" xfId="40399" xr:uid="{00000000-0005-0000-0000-0000D19D0000}"/>
    <cellStyle name="Input [yellow] 3 2 21 6 3" xfId="40400" xr:uid="{00000000-0005-0000-0000-0000D29D0000}"/>
    <cellStyle name="Input [yellow] 3 2 21 7" xfId="40401" xr:uid="{00000000-0005-0000-0000-0000D39D0000}"/>
    <cellStyle name="Input [yellow] 3 2 21 8" xfId="40402" xr:uid="{00000000-0005-0000-0000-0000D49D0000}"/>
    <cellStyle name="Input [yellow] 3 2 22" xfId="40403" xr:uid="{00000000-0005-0000-0000-0000D59D0000}"/>
    <cellStyle name="Input [yellow] 3 2 22 2" xfId="40404" xr:uid="{00000000-0005-0000-0000-0000D69D0000}"/>
    <cellStyle name="Input [yellow] 3 2 22 2 2" xfId="40405" xr:uid="{00000000-0005-0000-0000-0000D79D0000}"/>
    <cellStyle name="Input [yellow] 3 2 22 2 3" xfId="40406" xr:uid="{00000000-0005-0000-0000-0000D89D0000}"/>
    <cellStyle name="Input [yellow] 3 2 22 2 4" xfId="40407" xr:uid="{00000000-0005-0000-0000-0000D99D0000}"/>
    <cellStyle name="Input [yellow] 3 2 22 2 5" xfId="40408" xr:uid="{00000000-0005-0000-0000-0000DA9D0000}"/>
    <cellStyle name="Input [yellow] 3 2 22 2 6" xfId="40409" xr:uid="{00000000-0005-0000-0000-0000DB9D0000}"/>
    <cellStyle name="Input [yellow] 3 2 22 3" xfId="40410" xr:uid="{00000000-0005-0000-0000-0000DC9D0000}"/>
    <cellStyle name="Input [yellow] 3 2 22 3 2" xfId="40411" xr:uid="{00000000-0005-0000-0000-0000DD9D0000}"/>
    <cellStyle name="Input [yellow] 3 2 22 3 3" xfId="40412" xr:uid="{00000000-0005-0000-0000-0000DE9D0000}"/>
    <cellStyle name="Input [yellow] 3 2 22 4" xfId="40413" xr:uid="{00000000-0005-0000-0000-0000DF9D0000}"/>
    <cellStyle name="Input [yellow] 3 2 22 4 2" xfId="40414" xr:uid="{00000000-0005-0000-0000-0000E09D0000}"/>
    <cellStyle name="Input [yellow] 3 2 22 4 3" xfId="40415" xr:uid="{00000000-0005-0000-0000-0000E19D0000}"/>
    <cellStyle name="Input [yellow] 3 2 22 5" xfId="40416" xr:uid="{00000000-0005-0000-0000-0000E29D0000}"/>
    <cellStyle name="Input [yellow] 3 2 22 5 2" xfId="40417" xr:uid="{00000000-0005-0000-0000-0000E39D0000}"/>
    <cellStyle name="Input [yellow] 3 2 22 5 3" xfId="40418" xr:uid="{00000000-0005-0000-0000-0000E49D0000}"/>
    <cellStyle name="Input [yellow] 3 2 22 6" xfId="40419" xr:uid="{00000000-0005-0000-0000-0000E59D0000}"/>
    <cellStyle name="Input [yellow] 3 2 22 6 2" xfId="40420" xr:uid="{00000000-0005-0000-0000-0000E69D0000}"/>
    <cellStyle name="Input [yellow] 3 2 22 6 3" xfId="40421" xr:uid="{00000000-0005-0000-0000-0000E79D0000}"/>
    <cellStyle name="Input [yellow] 3 2 22 7" xfId="40422" xr:uid="{00000000-0005-0000-0000-0000E89D0000}"/>
    <cellStyle name="Input [yellow] 3 2 22 8" xfId="40423" xr:uid="{00000000-0005-0000-0000-0000E99D0000}"/>
    <cellStyle name="Input [yellow] 3 2 23" xfId="40424" xr:uid="{00000000-0005-0000-0000-0000EA9D0000}"/>
    <cellStyle name="Input [yellow] 3 2 23 2" xfId="40425" xr:uid="{00000000-0005-0000-0000-0000EB9D0000}"/>
    <cellStyle name="Input [yellow] 3 2 23 2 2" xfId="40426" xr:uid="{00000000-0005-0000-0000-0000EC9D0000}"/>
    <cellStyle name="Input [yellow] 3 2 23 2 3" xfId="40427" xr:uid="{00000000-0005-0000-0000-0000ED9D0000}"/>
    <cellStyle name="Input [yellow] 3 2 23 2 4" xfId="40428" xr:uid="{00000000-0005-0000-0000-0000EE9D0000}"/>
    <cellStyle name="Input [yellow] 3 2 23 2 5" xfId="40429" xr:uid="{00000000-0005-0000-0000-0000EF9D0000}"/>
    <cellStyle name="Input [yellow] 3 2 23 2 6" xfId="40430" xr:uid="{00000000-0005-0000-0000-0000F09D0000}"/>
    <cellStyle name="Input [yellow] 3 2 23 3" xfId="40431" xr:uid="{00000000-0005-0000-0000-0000F19D0000}"/>
    <cellStyle name="Input [yellow] 3 2 23 3 2" xfId="40432" xr:uid="{00000000-0005-0000-0000-0000F29D0000}"/>
    <cellStyle name="Input [yellow] 3 2 23 3 3" xfId="40433" xr:uid="{00000000-0005-0000-0000-0000F39D0000}"/>
    <cellStyle name="Input [yellow] 3 2 23 4" xfId="40434" xr:uid="{00000000-0005-0000-0000-0000F49D0000}"/>
    <cellStyle name="Input [yellow] 3 2 23 4 2" xfId="40435" xr:uid="{00000000-0005-0000-0000-0000F59D0000}"/>
    <cellStyle name="Input [yellow] 3 2 23 4 3" xfId="40436" xr:uid="{00000000-0005-0000-0000-0000F69D0000}"/>
    <cellStyle name="Input [yellow] 3 2 23 5" xfId="40437" xr:uid="{00000000-0005-0000-0000-0000F79D0000}"/>
    <cellStyle name="Input [yellow] 3 2 23 5 2" xfId="40438" xr:uid="{00000000-0005-0000-0000-0000F89D0000}"/>
    <cellStyle name="Input [yellow] 3 2 23 5 3" xfId="40439" xr:uid="{00000000-0005-0000-0000-0000F99D0000}"/>
    <cellStyle name="Input [yellow] 3 2 23 6" xfId="40440" xr:uid="{00000000-0005-0000-0000-0000FA9D0000}"/>
    <cellStyle name="Input [yellow] 3 2 23 6 2" xfId="40441" xr:uid="{00000000-0005-0000-0000-0000FB9D0000}"/>
    <cellStyle name="Input [yellow] 3 2 23 6 3" xfId="40442" xr:uid="{00000000-0005-0000-0000-0000FC9D0000}"/>
    <cellStyle name="Input [yellow] 3 2 23 7" xfId="40443" xr:uid="{00000000-0005-0000-0000-0000FD9D0000}"/>
    <cellStyle name="Input [yellow] 3 2 23 8" xfId="40444" xr:uid="{00000000-0005-0000-0000-0000FE9D0000}"/>
    <cellStyle name="Input [yellow] 3 2 24" xfId="40445" xr:uid="{00000000-0005-0000-0000-0000FF9D0000}"/>
    <cellStyle name="Input [yellow] 3 2 24 2" xfId="40446" xr:uid="{00000000-0005-0000-0000-0000009E0000}"/>
    <cellStyle name="Input [yellow] 3 2 24 2 2" xfId="40447" xr:uid="{00000000-0005-0000-0000-0000019E0000}"/>
    <cellStyle name="Input [yellow] 3 2 24 2 3" xfId="40448" xr:uid="{00000000-0005-0000-0000-0000029E0000}"/>
    <cellStyle name="Input [yellow] 3 2 24 2 4" xfId="40449" xr:uid="{00000000-0005-0000-0000-0000039E0000}"/>
    <cellStyle name="Input [yellow] 3 2 24 2 5" xfId="40450" xr:uid="{00000000-0005-0000-0000-0000049E0000}"/>
    <cellStyle name="Input [yellow] 3 2 24 2 6" xfId="40451" xr:uid="{00000000-0005-0000-0000-0000059E0000}"/>
    <cellStyle name="Input [yellow] 3 2 24 3" xfId="40452" xr:uid="{00000000-0005-0000-0000-0000069E0000}"/>
    <cellStyle name="Input [yellow] 3 2 24 3 2" xfId="40453" xr:uid="{00000000-0005-0000-0000-0000079E0000}"/>
    <cellStyle name="Input [yellow] 3 2 24 3 3" xfId="40454" xr:uid="{00000000-0005-0000-0000-0000089E0000}"/>
    <cellStyle name="Input [yellow] 3 2 24 4" xfId="40455" xr:uid="{00000000-0005-0000-0000-0000099E0000}"/>
    <cellStyle name="Input [yellow] 3 2 24 4 2" xfId="40456" xr:uid="{00000000-0005-0000-0000-00000A9E0000}"/>
    <cellStyle name="Input [yellow] 3 2 24 4 3" xfId="40457" xr:uid="{00000000-0005-0000-0000-00000B9E0000}"/>
    <cellStyle name="Input [yellow] 3 2 24 5" xfId="40458" xr:uid="{00000000-0005-0000-0000-00000C9E0000}"/>
    <cellStyle name="Input [yellow] 3 2 24 5 2" xfId="40459" xr:uid="{00000000-0005-0000-0000-00000D9E0000}"/>
    <cellStyle name="Input [yellow] 3 2 24 5 3" xfId="40460" xr:uid="{00000000-0005-0000-0000-00000E9E0000}"/>
    <cellStyle name="Input [yellow] 3 2 24 6" xfId="40461" xr:uid="{00000000-0005-0000-0000-00000F9E0000}"/>
    <cellStyle name="Input [yellow] 3 2 24 6 2" xfId="40462" xr:uid="{00000000-0005-0000-0000-0000109E0000}"/>
    <cellStyle name="Input [yellow] 3 2 24 6 3" xfId="40463" xr:uid="{00000000-0005-0000-0000-0000119E0000}"/>
    <cellStyle name="Input [yellow] 3 2 24 7" xfId="40464" xr:uid="{00000000-0005-0000-0000-0000129E0000}"/>
    <cellStyle name="Input [yellow] 3 2 24 8" xfId="40465" xr:uid="{00000000-0005-0000-0000-0000139E0000}"/>
    <cellStyle name="Input [yellow] 3 2 25" xfId="40466" xr:uid="{00000000-0005-0000-0000-0000149E0000}"/>
    <cellStyle name="Input [yellow] 3 2 25 2" xfId="40467" xr:uid="{00000000-0005-0000-0000-0000159E0000}"/>
    <cellStyle name="Input [yellow] 3 2 25 2 2" xfId="40468" xr:uid="{00000000-0005-0000-0000-0000169E0000}"/>
    <cellStyle name="Input [yellow] 3 2 25 2 3" xfId="40469" xr:uid="{00000000-0005-0000-0000-0000179E0000}"/>
    <cellStyle name="Input [yellow] 3 2 25 2 4" xfId="40470" xr:uid="{00000000-0005-0000-0000-0000189E0000}"/>
    <cellStyle name="Input [yellow] 3 2 25 2 5" xfId="40471" xr:uid="{00000000-0005-0000-0000-0000199E0000}"/>
    <cellStyle name="Input [yellow] 3 2 25 2 6" xfId="40472" xr:uid="{00000000-0005-0000-0000-00001A9E0000}"/>
    <cellStyle name="Input [yellow] 3 2 25 3" xfId="40473" xr:uid="{00000000-0005-0000-0000-00001B9E0000}"/>
    <cellStyle name="Input [yellow] 3 2 25 3 2" xfId="40474" xr:uid="{00000000-0005-0000-0000-00001C9E0000}"/>
    <cellStyle name="Input [yellow] 3 2 25 3 3" xfId="40475" xr:uid="{00000000-0005-0000-0000-00001D9E0000}"/>
    <cellStyle name="Input [yellow] 3 2 25 4" xfId="40476" xr:uid="{00000000-0005-0000-0000-00001E9E0000}"/>
    <cellStyle name="Input [yellow] 3 2 25 4 2" xfId="40477" xr:uid="{00000000-0005-0000-0000-00001F9E0000}"/>
    <cellStyle name="Input [yellow] 3 2 25 4 3" xfId="40478" xr:uid="{00000000-0005-0000-0000-0000209E0000}"/>
    <cellStyle name="Input [yellow] 3 2 25 5" xfId="40479" xr:uid="{00000000-0005-0000-0000-0000219E0000}"/>
    <cellStyle name="Input [yellow] 3 2 25 5 2" xfId="40480" xr:uid="{00000000-0005-0000-0000-0000229E0000}"/>
    <cellStyle name="Input [yellow] 3 2 25 5 3" xfId="40481" xr:uid="{00000000-0005-0000-0000-0000239E0000}"/>
    <cellStyle name="Input [yellow] 3 2 25 6" xfId="40482" xr:uid="{00000000-0005-0000-0000-0000249E0000}"/>
    <cellStyle name="Input [yellow] 3 2 25 6 2" xfId="40483" xr:uid="{00000000-0005-0000-0000-0000259E0000}"/>
    <cellStyle name="Input [yellow] 3 2 25 6 3" xfId="40484" xr:uid="{00000000-0005-0000-0000-0000269E0000}"/>
    <cellStyle name="Input [yellow] 3 2 25 7" xfId="40485" xr:uid="{00000000-0005-0000-0000-0000279E0000}"/>
    <cellStyle name="Input [yellow] 3 2 25 8" xfId="40486" xr:uid="{00000000-0005-0000-0000-0000289E0000}"/>
    <cellStyle name="Input [yellow] 3 2 26" xfId="40487" xr:uid="{00000000-0005-0000-0000-0000299E0000}"/>
    <cellStyle name="Input [yellow] 3 2 26 2" xfId="40488" xr:uid="{00000000-0005-0000-0000-00002A9E0000}"/>
    <cellStyle name="Input [yellow] 3 2 26 2 2" xfId="40489" xr:uid="{00000000-0005-0000-0000-00002B9E0000}"/>
    <cellStyle name="Input [yellow] 3 2 26 2 3" xfId="40490" xr:uid="{00000000-0005-0000-0000-00002C9E0000}"/>
    <cellStyle name="Input [yellow] 3 2 26 2 4" xfId="40491" xr:uid="{00000000-0005-0000-0000-00002D9E0000}"/>
    <cellStyle name="Input [yellow] 3 2 26 2 5" xfId="40492" xr:uid="{00000000-0005-0000-0000-00002E9E0000}"/>
    <cellStyle name="Input [yellow] 3 2 26 2 6" xfId="40493" xr:uid="{00000000-0005-0000-0000-00002F9E0000}"/>
    <cellStyle name="Input [yellow] 3 2 26 3" xfId="40494" xr:uid="{00000000-0005-0000-0000-0000309E0000}"/>
    <cellStyle name="Input [yellow] 3 2 26 3 2" xfId="40495" xr:uid="{00000000-0005-0000-0000-0000319E0000}"/>
    <cellStyle name="Input [yellow] 3 2 26 3 3" xfId="40496" xr:uid="{00000000-0005-0000-0000-0000329E0000}"/>
    <cellStyle name="Input [yellow] 3 2 26 4" xfId="40497" xr:uid="{00000000-0005-0000-0000-0000339E0000}"/>
    <cellStyle name="Input [yellow] 3 2 26 4 2" xfId="40498" xr:uid="{00000000-0005-0000-0000-0000349E0000}"/>
    <cellStyle name="Input [yellow] 3 2 26 4 3" xfId="40499" xr:uid="{00000000-0005-0000-0000-0000359E0000}"/>
    <cellStyle name="Input [yellow] 3 2 26 5" xfId="40500" xr:uid="{00000000-0005-0000-0000-0000369E0000}"/>
    <cellStyle name="Input [yellow] 3 2 26 5 2" xfId="40501" xr:uid="{00000000-0005-0000-0000-0000379E0000}"/>
    <cellStyle name="Input [yellow] 3 2 26 5 3" xfId="40502" xr:uid="{00000000-0005-0000-0000-0000389E0000}"/>
    <cellStyle name="Input [yellow] 3 2 26 6" xfId="40503" xr:uid="{00000000-0005-0000-0000-0000399E0000}"/>
    <cellStyle name="Input [yellow] 3 2 26 6 2" xfId="40504" xr:uid="{00000000-0005-0000-0000-00003A9E0000}"/>
    <cellStyle name="Input [yellow] 3 2 26 6 3" xfId="40505" xr:uid="{00000000-0005-0000-0000-00003B9E0000}"/>
    <cellStyle name="Input [yellow] 3 2 26 7" xfId="40506" xr:uid="{00000000-0005-0000-0000-00003C9E0000}"/>
    <cellStyle name="Input [yellow] 3 2 26 8" xfId="40507" xr:uid="{00000000-0005-0000-0000-00003D9E0000}"/>
    <cellStyle name="Input [yellow] 3 2 27" xfId="40508" xr:uid="{00000000-0005-0000-0000-00003E9E0000}"/>
    <cellStyle name="Input [yellow] 3 2 27 2" xfId="40509" xr:uid="{00000000-0005-0000-0000-00003F9E0000}"/>
    <cellStyle name="Input [yellow] 3 2 27 2 2" xfId="40510" xr:uid="{00000000-0005-0000-0000-0000409E0000}"/>
    <cellStyle name="Input [yellow] 3 2 27 2 3" xfId="40511" xr:uid="{00000000-0005-0000-0000-0000419E0000}"/>
    <cellStyle name="Input [yellow] 3 2 27 2 4" xfId="40512" xr:uid="{00000000-0005-0000-0000-0000429E0000}"/>
    <cellStyle name="Input [yellow] 3 2 27 2 5" xfId="40513" xr:uid="{00000000-0005-0000-0000-0000439E0000}"/>
    <cellStyle name="Input [yellow] 3 2 27 2 6" xfId="40514" xr:uid="{00000000-0005-0000-0000-0000449E0000}"/>
    <cellStyle name="Input [yellow] 3 2 27 3" xfId="40515" xr:uid="{00000000-0005-0000-0000-0000459E0000}"/>
    <cellStyle name="Input [yellow] 3 2 27 3 2" xfId="40516" xr:uid="{00000000-0005-0000-0000-0000469E0000}"/>
    <cellStyle name="Input [yellow] 3 2 27 3 3" xfId="40517" xr:uid="{00000000-0005-0000-0000-0000479E0000}"/>
    <cellStyle name="Input [yellow] 3 2 27 4" xfId="40518" xr:uid="{00000000-0005-0000-0000-0000489E0000}"/>
    <cellStyle name="Input [yellow] 3 2 27 4 2" xfId="40519" xr:uid="{00000000-0005-0000-0000-0000499E0000}"/>
    <cellStyle name="Input [yellow] 3 2 27 4 3" xfId="40520" xr:uid="{00000000-0005-0000-0000-00004A9E0000}"/>
    <cellStyle name="Input [yellow] 3 2 27 5" xfId="40521" xr:uid="{00000000-0005-0000-0000-00004B9E0000}"/>
    <cellStyle name="Input [yellow] 3 2 27 5 2" xfId="40522" xr:uid="{00000000-0005-0000-0000-00004C9E0000}"/>
    <cellStyle name="Input [yellow] 3 2 27 5 3" xfId="40523" xr:uid="{00000000-0005-0000-0000-00004D9E0000}"/>
    <cellStyle name="Input [yellow] 3 2 27 6" xfId="40524" xr:uid="{00000000-0005-0000-0000-00004E9E0000}"/>
    <cellStyle name="Input [yellow] 3 2 27 6 2" xfId="40525" xr:uid="{00000000-0005-0000-0000-00004F9E0000}"/>
    <cellStyle name="Input [yellow] 3 2 27 6 3" xfId="40526" xr:uid="{00000000-0005-0000-0000-0000509E0000}"/>
    <cellStyle name="Input [yellow] 3 2 27 7" xfId="40527" xr:uid="{00000000-0005-0000-0000-0000519E0000}"/>
    <cellStyle name="Input [yellow] 3 2 27 8" xfId="40528" xr:uid="{00000000-0005-0000-0000-0000529E0000}"/>
    <cellStyle name="Input [yellow] 3 2 28" xfId="40529" xr:uid="{00000000-0005-0000-0000-0000539E0000}"/>
    <cellStyle name="Input [yellow] 3 2 28 2" xfId="40530" xr:uid="{00000000-0005-0000-0000-0000549E0000}"/>
    <cellStyle name="Input [yellow] 3 2 28 2 2" xfId="40531" xr:uid="{00000000-0005-0000-0000-0000559E0000}"/>
    <cellStyle name="Input [yellow] 3 2 28 2 3" xfId="40532" xr:uid="{00000000-0005-0000-0000-0000569E0000}"/>
    <cellStyle name="Input [yellow] 3 2 28 2 4" xfId="40533" xr:uid="{00000000-0005-0000-0000-0000579E0000}"/>
    <cellStyle name="Input [yellow] 3 2 28 2 5" xfId="40534" xr:uid="{00000000-0005-0000-0000-0000589E0000}"/>
    <cellStyle name="Input [yellow] 3 2 28 2 6" xfId="40535" xr:uid="{00000000-0005-0000-0000-0000599E0000}"/>
    <cellStyle name="Input [yellow] 3 2 28 3" xfId="40536" xr:uid="{00000000-0005-0000-0000-00005A9E0000}"/>
    <cellStyle name="Input [yellow] 3 2 28 3 2" xfId="40537" xr:uid="{00000000-0005-0000-0000-00005B9E0000}"/>
    <cellStyle name="Input [yellow] 3 2 28 3 3" xfId="40538" xr:uid="{00000000-0005-0000-0000-00005C9E0000}"/>
    <cellStyle name="Input [yellow] 3 2 28 4" xfId="40539" xr:uid="{00000000-0005-0000-0000-00005D9E0000}"/>
    <cellStyle name="Input [yellow] 3 2 28 4 2" xfId="40540" xr:uid="{00000000-0005-0000-0000-00005E9E0000}"/>
    <cellStyle name="Input [yellow] 3 2 28 4 3" xfId="40541" xr:uid="{00000000-0005-0000-0000-00005F9E0000}"/>
    <cellStyle name="Input [yellow] 3 2 28 5" xfId="40542" xr:uid="{00000000-0005-0000-0000-0000609E0000}"/>
    <cellStyle name="Input [yellow] 3 2 28 5 2" xfId="40543" xr:uid="{00000000-0005-0000-0000-0000619E0000}"/>
    <cellStyle name="Input [yellow] 3 2 28 5 3" xfId="40544" xr:uid="{00000000-0005-0000-0000-0000629E0000}"/>
    <cellStyle name="Input [yellow] 3 2 28 6" xfId="40545" xr:uid="{00000000-0005-0000-0000-0000639E0000}"/>
    <cellStyle name="Input [yellow] 3 2 28 6 2" xfId="40546" xr:uid="{00000000-0005-0000-0000-0000649E0000}"/>
    <cellStyle name="Input [yellow] 3 2 28 6 3" xfId="40547" xr:uid="{00000000-0005-0000-0000-0000659E0000}"/>
    <cellStyle name="Input [yellow] 3 2 28 7" xfId="40548" xr:uid="{00000000-0005-0000-0000-0000669E0000}"/>
    <cellStyle name="Input [yellow] 3 2 28 8" xfId="40549" xr:uid="{00000000-0005-0000-0000-0000679E0000}"/>
    <cellStyle name="Input [yellow] 3 2 29" xfId="40550" xr:uid="{00000000-0005-0000-0000-0000689E0000}"/>
    <cellStyle name="Input [yellow] 3 2 29 2" xfId="40551" xr:uid="{00000000-0005-0000-0000-0000699E0000}"/>
    <cellStyle name="Input [yellow] 3 2 29 2 2" xfId="40552" xr:uid="{00000000-0005-0000-0000-00006A9E0000}"/>
    <cellStyle name="Input [yellow] 3 2 29 2 3" xfId="40553" xr:uid="{00000000-0005-0000-0000-00006B9E0000}"/>
    <cellStyle name="Input [yellow] 3 2 29 2 4" xfId="40554" xr:uid="{00000000-0005-0000-0000-00006C9E0000}"/>
    <cellStyle name="Input [yellow] 3 2 29 2 5" xfId="40555" xr:uid="{00000000-0005-0000-0000-00006D9E0000}"/>
    <cellStyle name="Input [yellow] 3 2 29 2 6" xfId="40556" xr:uid="{00000000-0005-0000-0000-00006E9E0000}"/>
    <cellStyle name="Input [yellow] 3 2 29 3" xfId="40557" xr:uid="{00000000-0005-0000-0000-00006F9E0000}"/>
    <cellStyle name="Input [yellow] 3 2 29 3 2" xfId="40558" xr:uid="{00000000-0005-0000-0000-0000709E0000}"/>
    <cellStyle name="Input [yellow] 3 2 29 3 3" xfId="40559" xr:uid="{00000000-0005-0000-0000-0000719E0000}"/>
    <cellStyle name="Input [yellow] 3 2 29 4" xfId="40560" xr:uid="{00000000-0005-0000-0000-0000729E0000}"/>
    <cellStyle name="Input [yellow] 3 2 29 4 2" xfId="40561" xr:uid="{00000000-0005-0000-0000-0000739E0000}"/>
    <cellStyle name="Input [yellow] 3 2 29 4 3" xfId="40562" xr:uid="{00000000-0005-0000-0000-0000749E0000}"/>
    <cellStyle name="Input [yellow] 3 2 29 5" xfId="40563" xr:uid="{00000000-0005-0000-0000-0000759E0000}"/>
    <cellStyle name="Input [yellow] 3 2 29 5 2" xfId="40564" xr:uid="{00000000-0005-0000-0000-0000769E0000}"/>
    <cellStyle name="Input [yellow] 3 2 29 5 3" xfId="40565" xr:uid="{00000000-0005-0000-0000-0000779E0000}"/>
    <cellStyle name="Input [yellow] 3 2 29 6" xfId="40566" xr:uid="{00000000-0005-0000-0000-0000789E0000}"/>
    <cellStyle name="Input [yellow] 3 2 29 6 2" xfId="40567" xr:uid="{00000000-0005-0000-0000-0000799E0000}"/>
    <cellStyle name="Input [yellow] 3 2 29 6 3" xfId="40568" xr:uid="{00000000-0005-0000-0000-00007A9E0000}"/>
    <cellStyle name="Input [yellow] 3 2 29 7" xfId="40569" xr:uid="{00000000-0005-0000-0000-00007B9E0000}"/>
    <cellStyle name="Input [yellow] 3 2 29 8" xfId="40570" xr:uid="{00000000-0005-0000-0000-00007C9E0000}"/>
    <cellStyle name="Input [yellow] 3 2 3" xfId="40571" xr:uid="{00000000-0005-0000-0000-00007D9E0000}"/>
    <cellStyle name="Input [yellow] 3 2 3 2" xfId="40572" xr:uid="{00000000-0005-0000-0000-00007E9E0000}"/>
    <cellStyle name="Input [yellow] 3 2 3 2 2" xfId="40573" xr:uid="{00000000-0005-0000-0000-00007F9E0000}"/>
    <cellStyle name="Input [yellow] 3 2 3 2 3" xfId="40574" xr:uid="{00000000-0005-0000-0000-0000809E0000}"/>
    <cellStyle name="Input [yellow] 3 2 3 2 4" xfId="40575" xr:uid="{00000000-0005-0000-0000-0000819E0000}"/>
    <cellStyle name="Input [yellow] 3 2 3 2 5" xfId="40576" xr:uid="{00000000-0005-0000-0000-0000829E0000}"/>
    <cellStyle name="Input [yellow] 3 2 3 2 6" xfId="40577" xr:uid="{00000000-0005-0000-0000-0000839E0000}"/>
    <cellStyle name="Input [yellow] 3 2 3 3" xfId="40578" xr:uid="{00000000-0005-0000-0000-0000849E0000}"/>
    <cellStyle name="Input [yellow] 3 2 3 3 2" xfId="40579" xr:uid="{00000000-0005-0000-0000-0000859E0000}"/>
    <cellStyle name="Input [yellow] 3 2 3 3 3" xfId="40580" xr:uid="{00000000-0005-0000-0000-0000869E0000}"/>
    <cellStyle name="Input [yellow] 3 2 3 4" xfId="40581" xr:uid="{00000000-0005-0000-0000-0000879E0000}"/>
    <cellStyle name="Input [yellow] 3 2 3 4 2" xfId="40582" xr:uid="{00000000-0005-0000-0000-0000889E0000}"/>
    <cellStyle name="Input [yellow] 3 2 3 4 3" xfId="40583" xr:uid="{00000000-0005-0000-0000-0000899E0000}"/>
    <cellStyle name="Input [yellow] 3 2 3 5" xfId="40584" xr:uid="{00000000-0005-0000-0000-00008A9E0000}"/>
    <cellStyle name="Input [yellow] 3 2 3 5 2" xfId="40585" xr:uid="{00000000-0005-0000-0000-00008B9E0000}"/>
    <cellStyle name="Input [yellow] 3 2 3 5 3" xfId="40586" xr:uid="{00000000-0005-0000-0000-00008C9E0000}"/>
    <cellStyle name="Input [yellow] 3 2 3 6" xfId="40587" xr:uid="{00000000-0005-0000-0000-00008D9E0000}"/>
    <cellStyle name="Input [yellow] 3 2 3 6 2" xfId="40588" xr:uid="{00000000-0005-0000-0000-00008E9E0000}"/>
    <cellStyle name="Input [yellow] 3 2 3 6 3" xfId="40589" xr:uid="{00000000-0005-0000-0000-00008F9E0000}"/>
    <cellStyle name="Input [yellow] 3 2 3 7" xfId="40590" xr:uid="{00000000-0005-0000-0000-0000909E0000}"/>
    <cellStyle name="Input [yellow] 3 2 3 8" xfId="40591" xr:uid="{00000000-0005-0000-0000-0000919E0000}"/>
    <cellStyle name="Input [yellow] 3 2 30" xfId="40592" xr:uid="{00000000-0005-0000-0000-0000929E0000}"/>
    <cellStyle name="Input [yellow] 3 2 30 2" xfId="40593" xr:uid="{00000000-0005-0000-0000-0000939E0000}"/>
    <cellStyle name="Input [yellow] 3 2 30 2 2" xfId="40594" xr:uid="{00000000-0005-0000-0000-0000949E0000}"/>
    <cellStyle name="Input [yellow] 3 2 30 2 3" xfId="40595" xr:uid="{00000000-0005-0000-0000-0000959E0000}"/>
    <cellStyle name="Input [yellow] 3 2 30 2 4" xfId="40596" xr:uid="{00000000-0005-0000-0000-0000969E0000}"/>
    <cellStyle name="Input [yellow] 3 2 30 2 5" xfId="40597" xr:uid="{00000000-0005-0000-0000-0000979E0000}"/>
    <cellStyle name="Input [yellow] 3 2 30 2 6" xfId="40598" xr:uid="{00000000-0005-0000-0000-0000989E0000}"/>
    <cellStyle name="Input [yellow] 3 2 30 3" xfId="40599" xr:uid="{00000000-0005-0000-0000-0000999E0000}"/>
    <cellStyle name="Input [yellow] 3 2 30 3 2" xfId="40600" xr:uid="{00000000-0005-0000-0000-00009A9E0000}"/>
    <cellStyle name="Input [yellow] 3 2 30 3 3" xfId="40601" xr:uid="{00000000-0005-0000-0000-00009B9E0000}"/>
    <cellStyle name="Input [yellow] 3 2 30 4" xfId="40602" xr:uid="{00000000-0005-0000-0000-00009C9E0000}"/>
    <cellStyle name="Input [yellow] 3 2 30 4 2" xfId="40603" xr:uid="{00000000-0005-0000-0000-00009D9E0000}"/>
    <cellStyle name="Input [yellow] 3 2 30 4 3" xfId="40604" xr:uid="{00000000-0005-0000-0000-00009E9E0000}"/>
    <cellStyle name="Input [yellow] 3 2 30 5" xfId="40605" xr:uid="{00000000-0005-0000-0000-00009F9E0000}"/>
    <cellStyle name="Input [yellow] 3 2 30 5 2" xfId="40606" xr:uid="{00000000-0005-0000-0000-0000A09E0000}"/>
    <cellStyle name="Input [yellow] 3 2 30 5 3" xfId="40607" xr:uid="{00000000-0005-0000-0000-0000A19E0000}"/>
    <cellStyle name="Input [yellow] 3 2 30 6" xfId="40608" xr:uid="{00000000-0005-0000-0000-0000A29E0000}"/>
    <cellStyle name="Input [yellow] 3 2 30 6 2" xfId="40609" xr:uid="{00000000-0005-0000-0000-0000A39E0000}"/>
    <cellStyle name="Input [yellow] 3 2 30 6 3" xfId="40610" xr:uid="{00000000-0005-0000-0000-0000A49E0000}"/>
    <cellStyle name="Input [yellow] 3 2 30 7" xfId="40611" xr:uid="{00000000-0005-0000-0000-0000A59E0000}"/>
    <cellStyle name="Input [yellow] 3 2 30 8" xfId="40612" xr:uid="{00000000-0005-0000-0000-0000A69E0000}"/>
    <cellStyle name="Input [yellow] 3 2 31" xfId="40613" xr:uid="{00000000-0005-0000-0000-0000A79E0000}"/>
    <cellStyle name="Input [yellow] 3 2 31 2" xfId="40614" xr:uid="{00000000-0005-0000-0000-0000A89E0000}"/>
    <cellStyle name="Input [yellow] 3 2 31 2 2" xfId="40615" xr:uid="{00000000-0005-0000-0000-0000A99E0000}"/>
    <cellStyle name="Input [yellow] 3 2 31 2 3" xfId="40616" xr:uid="{00000000-0005-0000-0000-0000AA9E0000}"/>
    <cellStyle name="Input [yellow] 3 2 31 2 4" xfId="40617" xr:uid="{00000000-0005-0000-0000-0000AB9E0000}"/>
    <cellStyle name="Input [yellow] 3 2 31 2 5" xfId="40618" xr:uid="{00000000-0005-0000-0000-0000AC9E0000}"/>
    <cellStyle name="Input [yellow] 3 2 31 2 6" xfId="40619" xr:uid="{00000000-0005-0000-0000-0000AD9E0000}"/>
    <cellStyle name="Input [yellow] 3 2 31 3" xfId="40620" xr:uid="{00000000-0005-0000-0000-0000AE9E0000}"/>
    <cellStyle name="Input [yellow] 3 2 31 3 2" xfId="40621" xr:uid="{00000000-0005-0000-0000-0000AF9E0000}"/>
    <cellStyle name="Input [yellow] 3 2 31 3 3" xfId="40622" xr:uid="{00000000-0005-0000-0000-0000B09E0000}"/>
    <cellStyle name="Input [yellow] 3 2 31 4" xfId="40623" xr:uid="{00000000-0005-0000-0000-0000B19E0000}"/>
    <cellStyle name="Input [yellow] 3 2 31 4 2" xfId="40624" xr:uid="{00000000-0005-0000-0000-0000B29E0000}"/>
    <cellStyle name="Input [yellow] 3 2 31 4 3" xfId="40625" xr:uid="{00000000-0005-0000-0000-0000B39E0000}"/>
    <cellStyle name="Input [yellow] 3 2 31 5" xfId="40626" xr:uid="{00000000-0005-0000-0000-0000B49E0000}"/>
    <cellStyle name="Input [yellow] 3 2 31 5 2" xfId="40627" xr:uid="{00000000-0005-0000-0000-0000B59E0000}"/>
    <cellStyle name="Input [yellow] 3 2 31 5 3" xfId="40628" xr:uid="{00000000-0005-0000-0000-0000B69E0000}"/>
    <cellStyle name="Input [yellow] 3 2 31 6" xfId="40629" xr:uid="{00000000-0005-0000-0000-0000B79E0000}"/>
    <cellStyle name="Input [yellow] 3 2 31 6 2" xfId="40630" xr:uid="{00000000-0005-0000-0000-0000B89E0000}"/>
    <cellStyle name="Input [yellow] 3 2 31 6 3" xfId="40631" xr:uid="{00000000-0005-0000-0000-0000B99E0000}"/>
    <cellStyle name="Input [yellow] 3 2 31 7" xfId="40632" xr:uid="{00000000-0005-0000-0000-0000BA9E0000}"/>
    <cellStyle name="Input [yellow] 3 2 31 8" xfId="40633" xr:uid="{00000000-0005-0000-0000-0000BB9E0000}"/>
    <cellStyle name="Input [yellow] 3 2 32" xfId="40634" xr:uid="{00000000-0005-0000-0000-0000BC9E0000}"/>
    <cellStyle name="Input [yellow] 3 2 32 2" xfId="40635" xr:uid="{00000000-0005-0000-0000-0000BD9E0000}"/>
    <cellStyle name="Input [yellow] 3 2 32 2 2" xfId="40636" xr:uid="{00000000-0005-0000-0000-0000BE9E0000}"/>
    <cellStyle name="Input [yellow] 3 2 32 2 3" xfId="40637" xr:uid="{00000000-0005-0000-0000-0000BF9E0000}"/>
    <cellStyle name="Input [yellow] 3 2 32 2 4" xfId="40638" xr:uid="{00000000-0005-0000-0000-0000C09E0000}"/>
    <cellStyle name="Input [yellow] 3 2 32 2 5" xfId="40639" xr:uid="{00000000-0005-0000-0000-0000C19E0000}"/>
    <cellStyle name="Input [yellow] 3 2 32 2 6" xfId="40640" xr:uid="{00000000-0005-0000-0000-0000C29E0000}"/>
    <cellStyle name="Input [yellow] 3 2 32 3" xfId="40641" xr:uid="{00000000-0005-0000-0000-0000C39E0000}"/>
    <cellStyle name="Input [yellow] 3 2 32 3 2" xfId="40642" xr:uid="{00000000-0005-0000-0000-0000C49E0000}"/>
    <cellStyle name="Input [yellow] 3 2 32 3 3" xfId="40643" xr:uid="{00000000-0005-0000-0000-0000C59E0000}"/>
    <cellStyle name="Input [yellow] 3 2 32 4" xfId="40644" xr:uid="{00000000-0005-0000-0000-0000C69E0000}"/>
    <cellStyle name="Input [yellow] 3 2 32 4 2" xfId="40645" xr:uid="{00000000-0005-0000-0000-0000C79E0000}"/>
    <cellStyle name="Input [yellow] 3 2 32 4 3" xfId="40646" xr:uid="{00000000-0005-0000-0000-0000C89E0000}"/>
    <cellStyle name="Input [yellow] 3 2 32 5" xfId="40647" xr:uid="{00000000-0005-0000-0000-0000C99E0000}"/>
    <cellStyle name="Input [yellow] 3 2 32 5 2" xfId="40648" xr:uid="{00000000-0005-0000-0000-0000CA9E0000}"/>
    <cellStyle name="Input [yellow] 3 2 32 5 3" xfId="40649" xr:uid="{00000000-0005-0000-0000-0000CB9E0000}"/>
    <cellStyle name="Input [yellow] 3 2 32 6" xfId="40650" xr:uid="{00000000-0005-0000-0000-0000CC9E0000}"/>
    <cellStyle name="Input [yellow] 3 2 32 6 2" xfId="40651" xr:uid="{00000000-0005-0000-0000-0000CD9E0000}"/>
    <cellStyle name="Input [yellow] 3 2 32 6 3" xfId="40652" xr:uid="{00000000-0005-0000-0000-0000CE9E0000}"/>
    <cellStyle name="Input [yellow] 3 2 32 7" xfId="40653" xr:uid="{00000000-0005-0000-0000-0000CF9E0000}"/>
    <cellStyle name="Input [yellow] 3 2 32 8" xfId="40654" xr:uid="{00000000-0005-0000-0000-0000D09E0000}"/>
    <cellStyle name="Input [yellow] 3 2 33" xfId="40655" xr:uid="{00000000-0005-0000-0000-0000D19E0000}"/>
    <cellStyle name="Input [yellow] 3 2 33 2" xfId="40656" xr:uid="{00000000-0005-0000-0000-0000D29E0000}"/>
    <cellStyle name="Input [yellow] 3 2 33 2 2" xfId="40657" xr:uid="{00000000-0005-0000-0000-0000D39E0000}"/>
    <cellStyle name="Input [yellow] 3 2 33 2 3" xfId="40658" xr:uid="{00000000-0005-0000-0000-0000D49E0000}"/>
    <cellStyle name="Input [yellow] 3 2 33 2 4" xfId="40659" xr:uid="{00000000-0005-0000-0000-0000D59E0000}"/>
    <cellStyle name="Input [yellow] 3 2 33 2 5" xfId="40660" xr:uid="{00000000-0005-0000-0000-0000D69E0000}"/>
    <cellStyle name="Input [yellow] 3 2 33 2 6" xfId="40661" xr:uid="{00000000-0005-0000-0000-0000D79E0000}"/>
    <cellStyle name="Input [yellow] 3 2 33 3" xfId="40662" xr:uid="{00000000-0005-0000-0000-0000D89E0000}"/>
    <cellStyle name="Input [yellow] 3 2 33 3 2" xfId="40663" xr:uid="{00000000-0005-0000-0000-0000D99E0000}"/>
    <cellStyle name="Input [yellow] 3 2 33 3 3" xfId="40664" xr:uid="{00000000-0005-0000-0000-0000DA9E0000}"/>
    <cellStyle name="Input [yellow] 3 2 33 4" xfId="40665" xr:uid="{00000000-0005-0000-0000-0000DB9E0000}"/>
    <cellStyle name="Input [yellow] 3 2 33 4 2" xfId="40666" xr:uid="{00000000-0005-0000-0000-0000DC9E0000}"/>
    <cellStyle name="Input [yellow] 3 2 33 4 3" xfId="40667" xr:uid="{00000000-0005-0000-0000-0000DD9E0000}"/>
    <cellStyle name="Input [yellow] 3 2 33 5" xfId="40668" xr:uid="{00000000-0005-0000-0000-0000DE9E0000}"/>
    <cellStyle name="Input [yellow] 3 2 33 5 2" xfId="40669" xr:uid="{00000000-0005-0000-0000-0000DF9E0000}"/>
    <cellStyle name="Input [yellow] 3 2 33 5 3" xfId="40670" xr:uid="{00000000-0005-0000-0000-0000E09E0000}"/>
    <cellStyle name="Input [yellow] 3 2 33 6" xfId="40671" xr:uid="{00000000-0005-0000-0000-0000E19E0000}"/>
    <cellStyle name="Input [yellow] 3 2 33 6 2" xfId="40672" xr:uid="{00000000-0005-0000-0000-0000E29E0000}"/>
    <cellStyle name="Input [yellow] 3 2 33 6 3" xfId="40673" xr:uid="{00000000-0005-0000-0000-0000E39E0000}"/>
    <cellStyle name="Input [yellow] 3 2 33 7" xfId="40674" xr:uid="{00000000-0005-0000-0000-0000E49E0000}"/>
    <cellStyle name="Input [yellow] 3 2 33 8" xfId="40675" xr:uid="{00000000-0005-0000-0000-0000E59E0000}"/>
    <cellStyle name="Input [yellow] 3 2 34" xfId="40676" xr:uid="{00000000-0005-0000-0000-0000E69E0000}"/>
    <cellStyle name="Input [yellow] 3 2 34 2" xfId="40677" xr:uid="{00000000-0005-0000-0000-0000E79E0000}"/>
    <cellStyle name="Input [yellow] 3 2 34 2 2" xfId="40678" xr:uid="{00000000-0005-0000-0000-0000E89E0000}"/>
    <cellStyle name="Input [yellow] 3 2 34 2 3" xfId="40679" xr:uid="{00000000-0005-0000-0000-0000E99E0000}"/>
    <cellStyle name="Input [yellow] 3 2 34 2 4" xfId="40680" xr:uid="{00000000-0005-0000-0000-0000EA9E0000}"/>
    <cellStyle name="Input [yellow] 3 2 34 2 5" xfId="40681" xr:uid="{00000000-0005-0000-0000-0000EB9E0000}"/>
    <cellStyle name="Input [yellow] 3 2 34 2 6" xfId="40682" xr:uid="{00000000-0005-0000-0000-0000EC9E0000}"/>
    <cellStyle name="Input [yellow] 3 2 34 3" xfId="40683" xr:uid="{00000000-0005-0000-0000-0000ED9E0000}"/>
    <cellStyle name="Input [yellow] 3 2 34 3 2" xfId="40684" xr:uid="{00000000-0005-0000-0000-0000EE9E0000}"/>
    <cellStyle name="Input [yellow] 3 2 34 3 3" xfId="40685" xr:uid="{00000000-0005-0000-0000-0000EF9E0000}"/>
    <cellStyle name="Input [yellow] 3 2 34 4" xfId="40686" xr:uid="{00000000-0005-0000-0000-0000F09E0000}"/>
    <cellStyle name="Input [yellow] 3 2 34 4 2" xfId="40687" xr:uid="{00000000-0005-0000-0000-0000F19E0000}"/>
    <cellStyle name="Input [yellow] 3 2 34 4 3" xfId="40688" xr:uid="{00000000-0005-0000-0000-0000F29E0000}"/>
    <cellStyle name="Input [yellow] 3 2 34 5" xfId="40689" xr:uid="{00000000-0005-0000-0000-0000F39E0000}"/>
    <cellStyle name="Input [yellow] 3 2 34 5 2" xfId="40690" xr:uid="{00000000-0005-0000-0000-0000F49E0000}"/>
    <cellStyle name="Input [yellow] 3 2 34 5 3" xfId="40691" xr:uid="{00000000-0005-0000-0000-0000F59E0000}"/>
    <cellStyle name="Input [yellow] 3 2 34 6" xfId="40692" xr:uid="{00000000-0005-0000-0000-0000F69E0000}"/>
    <cellStyle name="Input [yellow] 3 2 34 6 2" xfId="40693" xr:uid="{00000000-0005-0000-0000-0000F79E0000}"/>
    <cellStyle name="Input [yellow] 3 2 34 6 3" xfId="40694" xr:uid="{00000000-0005-0000-0000-0000F89E0000}"/>
    <cellStyle name="Input [yellow] 3 2 34 7" xfId="40695" xr:uid="{00000000-0005-0000-0000-0000F99E0000}"/>
    <cellStyle name="Input [yellow] 3 2 34 8" xfId="40696" xr:uid="{00000000-0005-0000-0000-0000FA9E0000}"/>
    <cellStyle name="Input [yellow] 3 2 35" xfId="40697" xr:uid="{00000000-0005-0000-0000-0000FB9E0000}"/>
    <cellStyle name="Input [yellow] 3 2 35 2" xfId="40698" xr:uid="{00000000-0005-0000-0000-0000FC9E0000}"/>
    <cellStyle name="Input [yellow] 3 2 35 3" xfId="40699" xr:uid="{00000000-0005-0000-0000-0000FD9E0000}"/>
    <cellStyle name="Input [yellow] 3 2 35 4" xfId="40700" xr:uid="{00000000-0005-0000-0000-0000FE9E0000}"/>
    <cellStyle name="Input [yellow] 3 2 35 5" xfId="40701" xr:uid="{00000000-0005-0000-0000-0000FF9E0000}"/>
    <cellStyle name="Input [yellow] 3 2 35 6" xfId="40702" xr:uid="{00000000-0005-0000-0000-0000009F0000}"/>
    <cellStyle name="Input [yellow] 3 2 36" xfId="40703" xr:uid="{00000000-0005-0000-0000-0000019F0000}"/>
    <cellStyle name="Input [yellow] 3 2 36 2" xfId="40704" xr:uid="{00000000-0005-0000-0000-0000029F0000}"/>
    <cellStyle name="Input [yellow] 3 2 36 3" xfId="40705" xr:uid="{00000000-0005-0000-0000-0000039F0000}"/>
    <cellStyle name="Input [yellow] 3 2 37" xfId="40706" xr:uid="{00000000-0005-0000-0000-0000049F0000}"/>
    <cellStyle name="Input [yellow] 3 2 37 2" xfId="40707" xr:uid="{00000000-0005-0000-0000-0000059F0000}"/>
    <cellStyle name="Input [yellow] 3 2 37 3" xfId="40708" xr:uid="{00000000-0005-0000-0000-0000069F0000}"/>
    <cellStyle name="Input [yellow] 3 2 38" xfId="40709" xr:uid="{00000000-0005-0000-0000-0000079F0000}"/>
    <cellStyle name="Input [yellow] 3 2 38 2" xfId="40710" xr:uid="{00000000-0005-0000-0000-0000089F0000}"/>
    <cellStyle name="Input [yellow] 3 2 38 3" xfId="40711" xr:uid="{00000000-0005-0000-0000-0000099F0000}"/>
    <cellStyle name="Input [yellow] 3 2 39" xfId="40712" xr:uid="{00000000-0005-0000-0000-00000A9F0000}"/>
    <cellStyle name="Input [yellow] 3 2 39 2" xfId="40713" xr:uid="{00000000-0005-0000-0000-00000B9F0000}"/>
    <cellStyle name="Input [yellow] 3 2 39 3" xfId="40714" xr:uid="{00000000-0005-0000-0000-00000C9F0000}"/>
    <cellStyle name="Input [yellow] 3 2 4" xfId="40715" xr:uid="{00000000-0005-0000-0000-00000D9F0000}"/>
    <cellStyle name="Input [yellow] 3 2 4 2" xfId="40716" xr:uid="{00000000-0005-0000-0000-00000E9F0000}"/>
    <cellStyle name="Input [yellow] 3 2 4 2 2" xfId="40717" xr:uid="{00000000-0005-0000-0000-00000F9F0000}"/>
    <cellStyle name="Input [yellow] 3 2 4 2 3" xfId="40718" xr:uid="{00000000-0005-0000-0000-0000109F0000}"/>
    <cellStyle name="Input [yellow] 3 2 4 2 4" xfId="40719" xr:uid="{00000000-0005-0000-0000-0000119F0000}"/>
    <cellStyle name="Input [yellow] 3 2 4 2 5" xfId="40720" xr:uid="{00000000-0005-0000-0000-0000129F0000}"/>
    <cellStyle name="Input [yellow] 3 2 4 2 6" xfId="40721" xr:uid="{00000000-0005-0000-0000-0000139F0000}"/>
    <cellStyle name="Input [yellow] 3 2 4 3" xfId="40722" xr:uid="{00000000-0005-0000-0000-0000149F0000}"/>
    <cellStyle name="Input [yellow] 3 2 4 3 2" xfId="40723" xr:uid="{00000000-0005-0000-0000-0000159F0000}"/>
    <cellStyle name="Input [yellow] 3 2 4 3 3" xfId="40724" xr:uid="{00000000-0005-0000-0000-0000169F0000}"/>
    <cellStyle name="Input [yellow] 3 2 4 4" xfId="40725" xr:uid="{00000000-0005-0000-0000-0000179F0000}"/>
    <cellStyle name="Input [yellow] 3 2 4 4 2" xfId="40726" xr:uid="{00000000-0005-0000-0000-0000189F0000}"/>
    <cellStyle name="Input [yellow] 3 2 4 4 3" xfId="40727" xr:uid="{00000000-0005-0000-0000-0000199F0000}"/>
    <cellStyle name="Input [yellow] 3 2 4 5" xfId="40728" xr:uid="{00000000-0005-0000-0000-00001A9F0000}"/>
    <cellStyle name="Input [yellow] 3 2 4 5 2" xfId="40729" xr:uid="{00000000-0005-0000-0000-00001B9F0000}"/>
    <cellStyle name="Input [yellow] 3 2 4 5 3" xfId="40730" xr:uid="{00000000-0005-0000-0000-00001C9F0000}"/>
    <cellStyle name="Input [yellow] 3 2 4 6" xfId="40731" xr:uid="{00000000-0005-0000-0000-00001D9F0000}"/>
    <cellStyle name="Input [yellow] 3 2 4 6 2" xfId="40732" xr:uid="{00000000-0005-0000-0000-00001E9F0000}"/>
    <cellStyle name="Input [yellow] 3 2 4 6 3" xfId="40733" xr:uid="{00000000-0005-0000-0000-00001F9F0000}"/>
    <cellStyle name="Input [yellow] 3 2 4 7" xfId="40734" xr:uid="{00000000-0005-0000-0000-0000209F0000}"/>
    <cellStyle name="Input [yellow] 3 2 4 8" xfId="40735" xr:uid="{00000000-0005-0000-0000-0000219F0000}"/>
    <cellStyle name="Input [yellow] 3 2 40" xfId="40736" xr:uid="{00000000-0005-0000-0000-0000229F0000}"/>
    <cellStyle name="Input [yellow] 3 2 41" xfId="40737" xr:uid="{00000000-0005-0000-0000-0000239F0000}"/>
    <cellStyle name="Input [yellow] 3 2 5" xfId="40738" xr:uid="{00000000-0005-0000-0000-0000249F0000}"/>
    <cellStyle name="Input [yellow] 3 2 5 2" xfId="40739" xr:uid="{00000000-0005-0000-0000-0000259F0000}"/>
    <cellStyle name="Input [yellow] 3 2 5 2 2" xfId="40740" xr:uid="{00000000-0005-0000-0000-0000269F0000}"/>
    <cellStyle name="Input [yellow] 3 2 5 2 3" xfId="40741" xr:uid="{00000000-0005-0000-0000-0000279F0000}"/>
    <cellStyle name="Input [yellow] 3 2 5 2 4" xfId="40742" xr:uid="{00000000-0005-0000-0000-0000289F0000}"/>
    <cellStyle name="Input [yellow] 3 2 5 2 5" xfId="40743" xr:uid="{00000000-0005-0000-0000-0000299F0000}"/>
    <cellStyle name="Input [yellow] 3 2 5 2 6" xfId="40744" xr:uid="{00000000-0005-0000-0000-00002A9F0000}"/>
    <cellStyle name="Input [yellow] 3 2 5 3" xfId="40745" xr:uid="{00000000-0005-0000-0000-00002B9F0000}"/>
    <cellStyle name="Input [yellow] 3 2 5 3 2" xfId="40746" xr:uid="{00000000-0005-0000-0000-00002C9F0000}"/>
    <cellStyle name="Input [yellow] 3 2 5 3 3" xfId="40747" xr:uid="{00000000-0005-0000-0000-00002D9F0000}"/>
    <cellStyle name="Input [yellow] 3 2 5 4" xfId="40748" xr:uid="{00000000-0005-0000-0000-00002E9F0000}"/>
    <cellStyle name="Input [yellow] 3 2 5 4 2" xfId="40749" xr:uid="{00000000-0005-0000-0000-00002F9F0000}"/>
    <cellStyle name="Input [yellow] 3 2 5 4 3" xfId="40750" xr:uid="{00000000-0005-0000-0000-0000309F0000}"/>
    <cellStyle name="Input [yellow] 3 2 5 5" xfId="40751" xr:uid="{00000000-0005-0000-0000-0000319F0000}"/>
    <cellStyle name="Input [yellow] 3 2 5 5 2" xfId="40752" xr:uid="{00000000-0005-0000-0000-0000329F0000}"/>
    <cellStyle name="Input [yellow] 3 2 5 5 3" xfId="40753" xr:uid="{00000000-0005-0000-0000-0000339F0000}"/>
    <cellStyle name="Input [yellow] 3 2 5 6" xfId="40754" xr:uid="{00000000-0005-0000-0000-0000349F0000}"/>
    <cellStyle name="Input [yellow] 3 2 5 6 2" xfId="40755" xr:uid="{00000000-0005-0000-0000-0000359F0000}"/>
    <cellStyle name="Input [yellow] 3 2 5 6 3" xfId="40756" xr:uid="{00000000-0005-0000-0000-0000369F0000}"/>
    <cellStyle name="Input [yellow] 3 2 5 7" xfId="40757" xr:uid="{00000000-0005-0000-0000-0000379F0000}"/>
    <cellStyle name="Input [yellow] 3 2 5 8" xfId="40758" xr:uid="{00000000-0005-0000-0000-0000389F0000}"/>
    <cellStyle name="Input [yellow] 3 2 6" xfId="40759" xr:uid="{00000000-0005-0000-0000-0000399F0000}"/>
    <cellStyle name="Input [yellow] 3 2 6 2" xfId="40760" xr:uid="{00000000-0005-0000-0000-00003A9F0000}"/>
    <cellStyle name="Input [yellow] 3 2 6 2 2" xfId="40761" xr:uid="{00000000-0005-0000-0000-00003B9F0000}"/>
    <cellStyle name="Input [yellow] 3 2 6 2 3" xfId="40762" xr:uid="{00000000-0005-0000-0000-00003C9F0000}"/>
    <cellStyle name="Input [yellow] 3 2 6 2 4" xfId="40763" xr:uid="{00000000-0005-0000-0000-00003D9F0000}"/>
    <cellStyle name="Input [yellow] 3 2 6 2 5" xfId="40764" xr:uid="{00000000-0005-0000-0000-00003E9F0000}"/>
    <cellStyle name="Input [yellow] 3 2 6 2 6" xfId="40765" xr:uid="{00000000-0005-0000-0000-00003F9F0000}"/>
    <cellStyle name="Input [yellow] 3 2 6 3" xfId="40766" xr:uid="{00000000-0005-0000-0000-0000409F0000}"/>
    <cellStyle name="Input [yellow] 3 2 6 3 2" xfId="40767" xr:uid="{00000000-0005-0000-0000-0000419F0000}"/>
    <cellStyle name="Input [yellow] 3 2 6 3 3" xfId="40768" xr:uid="{00000000-0005-0000-0000-0000429F0000}"/>
    <cellStyle name="Input [yellow] 3 2 6 4" xfId="40769" xr:uid="{00000000-0005-0000-0000-0000439F0000}"/>
    <cellStyle name="Input [yellow] 3 2 6 4 2" xfId="40770" xr:uid="{00000000-0005-0000-0000-0000449F0000}"/>
    <cellStyle name="Input [yellow] 3 2 6 4 3" xfId="40771" xr:uid="{00000000-0005-0000-0000-0000459F0000}"/>
    <cellStyle name="Input [yellow] 3 2 6 5" xfId="40772" xr:uid="{00000000-0005-0000-0000-0000469F0000}"/>
    <cellStyle name="Input [yellow] 3 2 6 5 2" xfId="40773" xr:uid="{00000000-0005-0000-0000-0000479F0000}"/>
    <cellStyle name="Input [yellow] 3 2 6 5 3" xfId="40774" xr:uid="{00000000-0005-0000-0000-0000489F0000}"/>
    <cellStyle name="Input [yellow] 3 2 6 6" xfId="40775" xr:uid="{00000000-0005-0000-0000-0000499F0000}"/>
    <cellStyle name="Input [yellow] 3 2 6 6 2" xfId="40776" xr:uid="{00000000-0005-0000-0000-00004A9F0000}"/>
    <cellStyle name="Input [yellow] 3 2 6 6 3" xfId="40777" xr:uid="{00000000-0005-0000-0000-00004B9F0000}"/>
    <cellStyle name="Input [yellow] 3 2 6 7" xfId="40778" xr:uid="{00000000-0005-0000-0000-00004C9F0000}"/>
    <cellStyle name="Input [yellow] 3 2 6 8" xfId="40779" xr:uid="{00000000-0005-0000-0000-00004D9F0000}"/>
    <cellStyle name="Input [yellow] 3 2 7" xfId="40780" xr:uid="{00000000-0005-0000-0000-00004E9F0000}"/>
    <cellStyle name="Input [yellow] 3 2 7 2" xfId="40781" xr:uid="{00000000-0005-0000-0000-00004F9F0000}"/>
    <cellStyle name="Input [yellow] 3 2 7 2 2" xfId="40782" xr:uid="{00000000-0005-0000-0000-0000509F0000}"/>
    <cellStyle name="Input [yellow] 3 2 7 2 3" xfId="40783" xr:uid="{00000000-0005-0000-0000-0000519F0000}"/>
    <cellStyle name="Input [yellow] 3 2 7 2 4" xfId="40784" xr:uid="{00000000-0005-0000-0000-0000529F0000}"/>
    <cellStyle name="Input [yellow] 3 2 7 2 5" xfId="40785" xr:uid="{00000000-0005-0000-0000-0000539F0000}"/>
    <cellStyle name="Input [yellow] 3 2 7 2 6" xfId="40786" xr:uid="{00000000-0005-0000-0000-0000549F0000}"/>
    <cellStyle name="Input [yellow] 3 2 7 3" xfId="40787" xr:uid="{00000000-0005-0000-0000-0000559F0000}"/>
    <cellStyle name="Input [yellow] 3 2 7 3 2" xfId="40788" xr:uid="{00000000-0005-0000-0000-0000569F0000}"/>
    <cellStyle name="Input [yellow] 3 2 7 3 3" xfId="40789" xr:uid="{00000000-0005-0000-0000-0000579F0000}"/>
    <cellStyle name="Input [yellow] 3 2 7 4" xfId="40790" xr:uid="{00000000-0005-0000-0000-0000589F0000}"/>
    <cellStyle name="Input [yellow] 3 2 7 4 2" xfId="40791" xr:uid="{00000000-0005-0000-0000-0000599F0000}"/>
    <cellStyle name="Input [yellow] 3 2 7 4 3" xfId="40792" xr:uid="{00000000-0005-0000-0000-00005A9F0000}"/>
    <cellStyle name="Input [yellow] 3 2 7 5" xfId="40793" xr:uid="{00000000-0005-0000-0000-00005B9F0000}"/>
    <cellStyle name="Input [yellow] 3 2 7 5 2" xfId="40794" xr:uid="{00000000-0005-0000-0000-00005C9F0000}"/>
    <cellStyle name="Input [yellow] 3 2 7 5 3" xfId="40795" xr:uid="{00000000-0005-0000-0000-00005D9F0000}"/>
    <cellStyle name="Input [yellow] 3 2 7 6" xfId="40796" xr:uid="{00000000-0005-0000-0000-00005E9F0000}"/>
    <cellStyle name="Input [yellow] 3 2 7 6 2" xfId="40797" xr:uid="{00000000-0005-0000-0000-00005F9F0000}"/>
    <cellStyle name="Input [yellow] 3 2 7 6 3" xfId="40798" xr:uid="{00000000-0005-0000-0000-0000609F0000}"/>
    <cellStyle name="Input [yellow] 3 2 7 7" xfId="40799" xr:uid="{00000000-0005-0000-0000-0000619F0000}"/>
    <cellStyle name="Input [yellow] 3 2 7 8" xfId="40800" xr:uid="{00000000-0005-0000-0000-0000629F0000}"/>
    <cellStyle name="Input [yellow] 3 2 8" xfId="40801" xr:uid="{00000000-0005-0000-0000-0000639F0000}"/>
    <cellStyle name="Input [yellow] 3 2 8 2" xfId="40802" xr:uid="{00000000-0005-0000-0000-0000649F0000}"/>
    <cellStyle name="Input [yellow] 3 2 8 2 2" xfId="40803" xr:uid="{00000000-0005-0000-0000-0000659F0000}"/>
    <cellStyle name="Input [yellow] 3 2 8 2 3" xfId="40804" xr:uid="{00000000-0005-0000-0000-0000669F0000}"/>
    <cellStyle name="Input [yellow] 3 2 8 2 4" xfId="40805" xr:uid="{00000000-0005-0000-0000-0000679F0000}"/>
    <cellStyle name="Input [yellow] 3 2 8 2 5" xfId="40806" xr:uid="{00000000-0005-0000-0000-0000689F0000}"/>
    <cellStyle name="Input [yellow] 3 2 8 2 6" xfId="40807" xr:uid="{00000000-0005-0000-0000-0000699F0000}"/>
    <cellStyle name="Input [yellow] 3 2 8 3" xfId="40808" xr:uid="{00000000-0005-0000-0000-00006A9F0000}"/>
    <cellStyle name="Input [yellow] 3 2 8 3 2" xfId="40809" xr:uid="{00000000-0005-0000-0000-00006B9F0000}"/>
    <cellStyle name="Input [yellow] 3 2 8 3 3" xfId="40810" xr:uid="{00000000-0005-0000-0000-00006C9F0000}"/>
    <cellStyle name="Input [yellow] 3 2 8 4" xfId="40811" xr:uid="{00000000-0005-0000-0000-00006D9F0000}"/>
    <cellStyle name="Input [yellow] 3 2 8 4 2" xfId="40812" xr:uid="{00000000-0005-0000-0000-00006E9F0000}"/>
    <cellStyle name="Input [yellow] 3 2 8 4 3" xfId="40813" xr:uid="{00000000-0005-0000-0000-00006F9F0000}"/>
    <cellStyle name="Input [yellow] 3 2 8 5" xfId="40814" xr:uid="{00000000-0005-0000-0000-0000709F0000}"/>
    <cellStyle name="Input [yellow] 3 2 8 5 2" xfId="40815" xr:uid="{00000000-0005-0000-0000-0000719F0000}"/>
    <cellStyle name="Input [yellow] 3 2 8 5 3" xfId="40816" xr:uid="{00000000-0005-0000-0000-0000729F0000}"/>
    <cellStyle name="Input [yellow] 3 2 8 6" xfId="40817" xr:uid="{00000000-0005-0000-0000-0000739F0000}"/>
    <cellStyle name="Input [yellow] 3 2 8 6 2" xfId="40818" xr:uid="{00000000-0005-0000-0000-0000749F0000}"/>
    <cellStyle name="Input [yellow] 3 2 8 6 3" xfId="40819" xr:uid="{00000000-0005-0000-0000-0000759F0000}"/>
    <cellStyle name="Input [yellow] 3 2 8 7" xfId="40820" xr:uid="{00000000-0005-0000-0000-0000769F0000}"/>
    <cellStyle name="Input [yellow] 3 2 8 8" xfId="40821" xr:uid="{00000000-0005-0000-0000-0000779F0000}"/>
    <cellStyle name="Input [yellow] 3 2 9" xfId="40822" xr:uid="{00000000-0005-0000-0000-0000789F0000}"/>
    <cellStyle name="Input [yellow] 3 2 9 2" xfId="40823" xr:uid="{00000000-0005-0000-0000-0000799F0000}"/>
    <cellStyle name="Input [yellow] 3 2 9 2 2" xfId="40824" xr:uid="{00000000-0005-0000-0000-00007A9F0000}"/>
    <cellStyle name="Input [yellow] 3 2 9 2 3" xfId="40825" xr:uid="{00000000-0005-0000-0000-00007B9F0000}"/>
    <cellStyle name="Input [yellow] 3 2 9 2 4" xfId="40826" xr:uid="{00000000-0005-0000-0000-00007C9F0000}"/>
    <cellStyle name="Input [yellow] 3 2 9 2 5" xfId="40827" xr:uid="{00000000-0005-0000-0000-00007D9F0000}"/>
    <cellStyle name="Input [yellow] 3 2 9 2 6" xfId="40828" xr:uid="{00000000-0005-0000-0000-00007E9F0000}"/>
    <cellStyle name="Input [yellow] 3 2 9 3" xfId="40829" xr:uid="{00000000-0005-0000-0000-00007F9F0000}"/>
    <cellStyle name="Input [yellow] 3 2 9 3 2" xfId="40830" xr:uid="{00000000-0005-0000-0000-0000809F0000}"/>
    <cellStyle name="Input [yellow] 3 2 9 3 3" xfId="40831" xr:uid="{00000000-0005-0000-0000-0000819F0000}"/>
    <cellStyle name="Input [yellow] 3 2 9 4" xfId="40832" xr:uid="{00000000-0005-0000-0000-0000829F0000}"/>
    <cellStyle name="Input [yellow] 3 2 9 4 2" xfId="40833" xr:uid="{00000000-0005-0000-0000-0000839F0000}"/>
    <cellStyle name="Input [yellow] 3 2 9 4 3" xfId="40834" xr:uid="{00000000-0005-0000-0000-0000849F0000}"/>
    <cellStyle name="Input [yellow] 3 2 9 5" xfId="40835" xr:uid="{00000000-0005-0000-0000-0000859F0000}"/>
    <cellStyle name="Input [yellow] 3 2 9 5 2" xfId="40836" xr:uid="{00000000-0005-0000-0000-0000869F0000}"/>
    <cellStyle name="Input [yellow] 3 2 9 5 3" xfId="40837" xr:uid="{00000000-0005-0000-0000-0000879F0000}"/>
    <cellStyle name="Input [yellow] 3 2 9 6" xfId="40838" xr:uid="{00000000-0005-0000-0000-0000889F0000}"/>
    <cellStyle name="Input [yellow] 3 2 9 6 2" xfId="40839" xr:uid="{00000000-0005-0000-0000-0000899F0000}"/>
    <cellStyle name="Input [yellow] 3 2 9 6 3" xfId="40840" xr:uid="{00000000-0005-0000-0000-00008A9F0000}"/>
    <cellStyle name="Input [yellow] 3 2 9 7" xfId="40841" xr:uid="{00000000-0005-0000-0000-00008B9F0000}"/>
    <cellStyle name="Input [yellow] 3 2 9 8" xfId="40842" xr:uid="{00000000-0005-0000-0000-00008C9F0000}"/>
    <cellStyle name="Input [yellow] 3 20" xfId="40843" xr:uid="{00000000-0005-0000-0000-00008D9F0000}"/>
    <cellStyle name="Input [yellow] 3 20 2" xfId="40844" xr:uid="{00000000-0005-0000-0000-00008E9F0000}"/>
    <cellStyle name="Input [yellow] 3 20 2 2" xfId="40845" xr:uid="{00000000-0005-0000-0000-00008F9F0000}"/>
    <cellStyle name="Input [yellow] 3 20 2 3" xfId="40846" xr:uid="{00000000-0005-0000-0000-0000909F0000}"/>
    <cellStyle name="Input [yellow] 3 20 2 4" xfId="40847" xr:uid="{00000000-0005-0000-0000-0000919F0000}"/>
    <cellStyle name="Input [yellow] 3 20 2 5" xfId="40848" xr:uid="{00000000-0005-0000-0000-0000929F0000}"/>
    <cellStyle name="Input [yellow] 3 20 2 6" xfId="40849" xr:uid="{00000000-0005-0000-0000-0000939F0000}"/>
    <cellStyle name="Input [yellow] 3 20 3" xfId="40850" xr:uid="{00000000-0005-0000-0000-0000949F0000}"/>
    <cellStyle name="Input [yellow] 3 20 3 2" xfId="40851" xr:uid="{00000000-0005-0000-0000-0000959F0000}"/>
    <cellStyle name="Input [yellow] 3 20 3 3" xfId="40852" xr:uid="{00000000-0005-0000-0000-0000969F0000}"/>
    <cellStyle name="Input [yellow] 3 20 4" xfId="40853" xr:uid="{00000000-0005-0000-0000-0000979F0000}"/>
    <cellStyle name="Input [yellow] 3 20 4 2" xfId="40854" xr:uid="{00000000-0005-0000-0000-0000989F0000}"/>
    <cellStyle name="Input [yellow] 3 20 4 3" xfId="40855" xr:uid="{00000000-0005-0000-0000-0000999F0000}"/>
    <cellStyle name="Input [yellow] 3 20 5" xfId="40856" xr:uid="{00000000-0005-0000-0000-00009A9F0000}"/>
    <cellStyle name="Input [yellow] 3 20 5 2" xfId="40857" xr:uid="{00000000-0005-0000-0000-00009B9F0000}"/>
    <cellStyle name="Input [yellow] 3 20 5 3" xfId="40858" xr:uid="{00000000-0005-0000-0000-00009C9F0000}"/>
    <cellStyle name="Input [yellow] 3 20 6" xfId="40859" xr:uid="{00000000-0005-0000-0000-00009D9F0000}"/>
    <cellStyle name="Input [yellow] 3 20 6 2" xfId="40860" xr:uid="{00000000-0005-0000-0000-00009E9F0000}"/>
    <cellStyle name="Input [yellow] 3 20 6 3" xfId="40861" xr:uid="{00000000-0005-0000-0000-00009F9F0000}"/>
    <cellStyle name="Input [yellow] 3 20 7" xfId="40862" xr:uid="{00000000-0005-0000-0000-0000A09F0000}"/>
    <cellStyle name="Input [yellow] 3 20 8" xfId="40863" xr:uid="{00000000-0005-0000-0000-0000A19F0000}"/>
    <cellStyle name="Input [yellow] 3 21" xfId="40864" xr:uid="{00000000-0005-0000-0000-0000A29F0000}"/>
    <cellStyle name="Input [yellow] 3 21 2" xfId="40865" xr:uid="{00000000-0005-0000-0000-0000A39F0000}"/>
    <cellStyle name="Input [yellow] 3 21 2 2" xfId="40866" xr:uid="{00000000-0005-0000-0000-0000A49F0000}"/>
    <cellStyle name="Input [yellow] 3 21 2 3" xfId="40867" xr:uid="{00000000-0005-0000-0000-0000A59F0000}"/>
    <cellStyle name="Input [yellow] 3 21 2 4" xfId="40868" xr:uid="{00000000-0005-0000-0000-0000A69F0000}"/>
    <cellStyle name="Input [yellow] 3 21 2 5" xfId="40869" xr:uid="{00000000-0005-0000-0000-0000A79F0000}"/>
    <cellStyle name="Input [yellow] 3 21 2 6" xfId="40870" xr:uid="{00000000-0005-0000-0000-0000A89F0000}"/>
    <cellStyle name="Input [yellow] 3 21 3" xfId="40871" xr:uid="{00000000-0005-0000-0000-0000A99F0000}"/>
    <cellStyle name="Input [yellow] 3 21 3 2" xfId="40872" xr:uid="{00000000-0005-0000-0000-0000AA9F0000}"/>
    <cellStyle name="Input [yellow] 3 21 3 3" xfId="40873" xr:uid="{00000000-0005-0000-0000-0000AB9F0000}"/>
    <cellStyle name="Input [yellow] 3 21 4" xfId="40874" xr:uid="{00000000-0005-0000-0000-0000AC9F0000}"/>
    <cellStyle name="Input [yellow] 3 21 4 2" xfId="40875" xr:uid="{00000000-0005-0000-0000-0000AD9F0000}"/>
    <cellStyle name="Input [yellow] 3 21 4 3" xfId="40876" xr:uid="{00000000-0005-0000-0000-0000AE9F0000}"/>
    <cellStyle name="Input [yellow] 3 21 5" xfId="40877" xr:uid="{00000000-0005-0000-0000-0000AF9F0000}"/>
    <cellStyle name="Input [yellow] 3 21 5 2" xfId="40878" xr:uid="{00000000-0005-0000-0000-0000B09F0000}"/>
    <cellStyle name="Input [yellow] 3 21 5 3" xfId="40879" xr:uid="{00000000-0005-0000-0000-0000B19F0000}"/>
    <cellStyle name="Input [yellow] 3 21 6" xfId="40880" xr:uid="{00000000-0005-0000-0000-0000B29F0000}"/>
    <cellStyle name="Input [yellow] 3 21 6 2" xfId="40881" xr:uid="{00000000-0005-0000-0000-0000B39F0000}"/>
    <cellStyle name="Input [yellow] 3 21 6 3" xfId="40882" xr:uid="{00000000-0005-0000-0000-0000B49F0000}"/>
    <cellStyle name="Input [yellow] 3 21 7" xfId="40883" xr:uid="{00000000-0005-0000-0000-0000B59F0000}"/>
    <cellStyle name="Input [yellow] 3 21 8" xfId="40884" xr:uid="{00000000-0005-0000-0000-0000B69F0000}"/>
    <cellStyle name="Input [yellow] 3 22" xfId="40885" xr:uid="{00000000-0005-0000-0000-0000B79F0000}"/>
    <cellStyle name="Input [yellow] 3 22 2" xfId="40886" xr:uid="{00000000-0005-0000-0000-0000B89F0000}"/>
    <cellStyle name="Input [yellow] 3 22 2 2" xfId="40887" xr:uid="{00000000-0005-0000-0000-0000B99F0000}"/>
    <cellStyle name="Input [yellow] 3 22 2 3" xfId="40888" xr:uid="{00000000-0005-0000-0000-0000BA9F0000}"/>
    <cellStyle name="Input [yellow] 3 22 2 4" xfId="40889" xr:uid="{00000000-0005-0000-0000-0000BB9F0000}"/>
    <cellStyle name="Input [yellow] 3 22 2 5" xfId="40890" xr:uid="{00000000-0005-0000-0000-0000BC9F0000}"/>
    <cellStyle name="Input [yellow] 3 22 2 6" xfId="40891" xr:uid="{00000000-0005-0000-0000-0000BD9F0000}"/>
    <cellStyle name="Input [yellow] 3 22 3" xfId="40892" xr:uid="{00000000-0005-0000-0000-0000BE9F0000}"/>
    <cellStyle name="Input [yellow] 3 22 3 2" xfId="40893" xr:uid="{00000000-0005-0000-0000-0000BF9F0000}"/>
    <cellStyle name="Input [yellow] 3 22 3 3" xfId="40894" xr:uid="{00000000-0005-0000-0000-0000C09F0000}"/>
    <cellStyle name="Input [yellow] 3 22 4" xfId="40895" xr:uid="{00000000-0005-0000-0000-0000C19F0000}"/>
    <cellStyle name="Input [yellow] 3 22 4 2" xfId="40896" xr:uid="{00000000-0005-0000-0000-0000C29F0000}"/>
    <cellStyle name="Input [yellow] 3 22 4 3" xfId="40897" xr:uid="{00000000-0005-0000-0000-0000C39F0000}"/>
    <cellStyle name="Input [yellow] 3 22 5" xfId="40898" xr:uid="{00000000-0005-0000-0000-0000C49F0000}"/>
    <cellStyle name="Input [yellow] 3 22 5 2" xfId="40899" xr:uid="{00000000-0005-0000-0000-0000C59F0000}"/>
    <cellStyle name="Input [yellow] 3 22 5 3" xfId="40900" xr:uid="{00000000-0005-0000-0000-0000C69F0000}"/>
    <cellStyle name="Input [yellow] 3 22 6" xfId="40901" xr:uid="{00000000-0005-0000-0000-0000C79F0000}"/>
    <cellStyle name="Input [yellow] 3 22 6 2" xfId="40902" xr:uid="{00000000-0005-0000-0000-0000C89F0000}"/>
    <cellStyle name="Input [yellow] 3 22 6 3" xfId="40903" xr:uid="{00000000-0005-0000-0000-0000C99F0000}"/>
    <cellStyle name="Input [yellow] 3 22 7" xfId="40904" xr:uid="{00000000-0005-0000-0000-0000CA9F0000}"/>
    <cellStyle name="Input [yellow] 3 22 8" xfId="40905" xr:uid="{00000000-0005-0000-0000-0000CB9F0000}"/>
    <cellStyle name="Input [yellow] 3 23" xfId="40906" xr:uid="{00000000-0005-0000-0000-0000CC9F0000}"/>
    <cellStyle name="Input [yellow] 3 23 2" xfId="40907" xr:uid="{00000000-0005-0000-0000-0000CD9F0000}"/>
    <cellStyle name="Input [yellow] 3 23 2 2" xfId="40908" xr:uid="{00000000-0005-0000-0000-0000CE9F0000}"/>
    <cellStyle name="Input [yellow] 3 23 2 3" xfId="40909" xr:uid="{00000000-0005-0000-0000-0000CF9F0000}"/>
    <cellStyle name="Input [yellow] 3 23 2 4" xfId="40910" xr:uid="{00000000-0005-0000-0000-0000D09F0000}"/>
    <cellStyle name="Input [yellow] 3 23 2 5" xfId="40911" xr:uid="{00000000-0005-0000-0000-0000D19F0000}"/>
    <cellStyle name="Input [yellow] 3 23 2 6" xfId="40912" xr:uid="{00000000-0005-0000-0000-0000D29F0000}"/>
    <cellStyle name="Input [yellow] 3 23 3" xfId="40913" xr:uid="{00000000-0005-0000-0000-0000D39F0000}"/>
    <cellStyle name="Input [yellow] 3 23 3 2" xfId="40914" xr:uid="{00000000-0005-0000-0000-0000D49F0000}"/>
    <cellStyle name="Input [yellow] 3 23 3 3" xfId="40915" xr:uid="{00000000-0005-0000-0000-0000D59F0000}"/>
    <cellStyle name="Input [yellow] 3 23 4" xfId="40916" xr:uid="{00000000-0005-0000-0000-0000D69F0000}"/>
    <cellStyle name="Input [yellow] 3 23 4 2" xfId="40917" xr:uid="{00000000-0005-0000-0000-0000D79F0000}"/>
    <cellStyle name="Input [yellow] 3 23 4 3" xfId="40918" xr:uid="{00000000-0005-0000-0000-0000D89F0000}"/>
    <cellStyle name="Input [yellow] 3 23 5" xfId="40919" xr:uid="{00000000-0005-0000-0000-0000D99F0000}"/>
    <cellStyle name="Input [yellow] 3 23 5 2" xfId="40920" xr:uid="{00000000-0005-0000-0000-0000DA9F0000}"/>
    <cellStyle name="Input [yellow] 3 23 5 3" xfId="40921" xr:uid="{00000000-0005-0000-0000-0000DB9F0000}"/>
    <cellStyle name="Input [yellow] 3 23 6" xfId="40922" xr:uid="{00000000-0005-0000-0000-0000DC9F0000}"/>
    <cellStyle name="Input [yellow] 3 23 6 2" xfId="40923" xr:uid="{00000000-0005-0000-0000-0000DD9F0000}"/>
    <cellStyle name="Input [yellow] 3 23 6 3" xfId="40924" xr:uid="{00000000-0005-0000-0000-0000DE9F0000}"/>
    <cellStyle name="Input [yellow] 3 23 7" xfId="40925" xr:uid="{00000000-0005-0000-0000-0000DF9F0000}"/>
    <cellStyle name="Input [yellow] 3 23 8" xfId="40926" xr:uid="{00000000-0005-0000-0000-0000E09F0000}"/>
    <cellStyle name="Input [yellow] 3 24" xfId="40927" xr:uid="{00000000-0005-0000-0000-0000E19F0000}"/>
    <cellStyle name="Input [yellow] 3 24 2" xfId="40928" xr:uid="{00000000-0005-0000-0000-0000E29F0000}"/>
    <cellStyle name="Input [yellow] 3 24 2 2" xfId="40929" xr:uid="{00000000-0005-0000-0000-0000E39F0000}"/>
    <cellStyle name="Input [yellow] 3 24 2 3" xfId="40930" xr:uid="{00000000-0005-0000-0000-0000E49F0000}"/>
    <cellStyle name="Input [yellow] 3 24 2 4" xfId="40931" xr:uid="{00000000-0005-0000-0000-0000E59F0000}"/>
    <cellStyle name="Input [yellow] 3 24 2 5" xfId="40932" xr:uid="{00000000-0005-0000-0000-0000E69F0000}"/>
    <cellStyle name="Input [yellow] 3 24 2 6" xfId="40933" xr:uid="{00000000-0005-0000-0000-0000E79F0000}"/>
    <cellStyle name="Input [yellow] 3 24 3" xfId="40934" xr:uid="{00000000-0005-0000-0000-0000E89F0000}"/>
    <cellStyle name="Input [yellow] 3 24 3 2" xfId="40935" xr:uid="{00000000-0005-0000-0000-0000E99F0000}"/>
    <cellStyle name="Input [yellow] 3 24 3 3" xfId="40936" xr:uid="{00000000-0005-0000-0000-0000EA9F0000}"/>
    <cellStyle name="Input [yellow] 3 24 4" xfId="40937" xr:uid="{00000000-0005-0000-0000-0000EB9F0000}"/>
    <cellStyle name="Input [yellow] 3 24 4 2" xfId="40938" xr:uid="{00000000-0005-0000-0000-0000EC9F0000}"/>
    <cellStyle name="Input [yellow] 3 24 4 3" xfId="40939" xr:uid="{00000000-0005-0000-0000-0000ED9F0000}"/>
    <cellStyle name="Input [yellow] 3 24 5" xfId="40940" xr:uid="{00000000-0005-0000-0000-0000EE9F0000}"/>
    <cellStyle name="Input [yellow] 3 24 5 2" xfId="40941" xr:uid="{00000000-0005-0000-0000-0000EF9F0000}"/>
    <cellStyle name="Input [yellow] 3 24 5 3" xfId="40942" xr:uid="{00000000-0005-0000-0000-0000F09F0000}"/>
    <cellStyle name="Input [yellow] 3 24 6" xfId="40943" xr:uid="{00000000-0005-0000-0000-0000F19F0000}"/>
    <cellStyle name="Input [yellow] 3 24 6 2" xfId="40944" xr:uid="{00000000-0005-0000-0000-0000F29F0000}"/>
    <cellStyle name="Input [yellow] 3 24 6 3" xfId="40945" xr:uid="{00000000-0005-0000-0000-0000F39F0000}"/>
    <cellStyle name="Input [yellow] 3 24 7" xfId="40946" xr:uid="{00000000-0005-0000-0000-0000F49F0000}"/>
    <cellStyle name="Input [yellow] 3 24 8" xfId="40947" xr:uid="{00000000-0005-0000-0000-0000F59F0000}"/>
    <cellStyle name="Input [yellow] 3 25" xfId="40948" xr:uid="{00000000-0005-0000-0000-0000F69F0000}"/>
    <cellStyle name="Input [yellow] 3 25 2" xfId="40949" xr:uid="{00000000-0005-0000-0000-0000F79F0000}"/>
    <cellStyle name="Input [yellow] 3 25 2 2" xfId="40950" xr:uid="{00000000-0005-0000-0000-0000F89F0000}"/>
    <cellStyle name="Input [yellow] 3 25 2 3" xfId="40951" xr:uid="{00000000-0005-0000-0000-0000F99F0000}"/>
    <cellStyle name="Input [yellow] 3 25 2 4" xfId="40952" xr:uid="{00000000-0005-0000-0000-0000FA9F0000}"/>
    <cellStyle name="Input [yellow] 3 25 2 5" xfId="40953" xr:uid="{00000000-0005-0000-0000-0000FB9F0000}"/>
    <cellStyle name="Input [yellow] 3 25 2 6" xfId="40954" xr:uid="{00000000-0005-0000-0000-0000FC9F0000}"/>
    <cellStyle name="Input [yellow] 3 25 3" xfId="40955" xr:uid="{00000000-0005-0000-0000-0000FD9F0000}"/>
    <cellStyle name="Input [yellow] 3 25 3 2" xfId="40956" xr:uid="{00000000-0005-0000-0000-0000FE9F0000}"/>
    <cellStyle name="Input [yellow] 3 25 3 3" xfId="40957" xr:uid="{00000000-0005-0000-0000-0000FF9F0000}"/>
    <cellStyle name="Input [yellow] 3 25 4" xfId="40958" xr:uid="{00000000-0005-0000-0000-000000A00000}"/>
    <cellStyle name="Input [yellow] 3 25 4 2" xfId="40959" xr:uid="{00000000-0005-0000-0000-000001A00000}"/>
    <cellStyle name="Input [yellow] 3 25 4 3" xfId="40960" xr:uid="{00000000-0005-0000-0000-000002A00000}"/>
    <cellStyle name="Input [yellow] 3 25 5" xfId="40961" xr:uid="{00000000-0005-0000-0000-000003A00000}"/>
    <cellStyle name="Input [yellow] 3 25 5 2" xfId="40962" xr:uid="{00000000-0005-0000-0000-000004A00000}"/>
    <cellStyle name="Input [yellow] 3 25 5 3" xfId="40963" xr:uid="{00000000-0005-0000-0000-000005A00000}"/>
    <cellStyle name="Input [yellow] 3 25 6" xfId="40964" xr:uid="{00000000-0005-0000-0000-000006A00000}"/>
    <cellStyle name="Input [yellow] 3 25 6 2" xfId="40965" xr:uid="{00000000-0005-0000-0000-000007A00000}"/>
    <cellStyle name="Input [yellow] 3 25 6 3" xfId="40966" xr:uid="{00000000-0005-0000-0000-000008A00000}"/>
    <cellStyle name="Input [yellow] 3 25 7" xfId="40967" xr:uid="{00000000-0005-0000-0000-000009A00000}"/>
    <cellStyle name="Input [yellow] 3 25 8" xfId="40968" xr:uid="{00000000-0005-0000-0000-00000AA00000}"/>
    <cellStyle name="Input [yellow] 3 26" xfId="40969" xr:uid="{00000000-0005-0000-0000-00000BA00000}"/>
    <cellStyle name="Input [yellow] 3 26 2" xfId="40970" xr:uid="{00000000-0005-0000-0000-00000CA00000}"/>
    <cellStyle name="Input [yellow] 3 26 2 2" xfId="40971" xr:uid="{00000000-0005-0000-0000-00000DA00000}"/>
    <cellStyle name="Input [yellow] 3 26 2 3" xfId="40972" xr:uid="{00000000-0005-0000-0000-00000EA00000}"/>
    <cellStyle name="Input [yellow] 3 26 2 4" xfId="40973" xr:uid="{00000000-0005-0000-0000-00000FA00000}"/>
    <cellStyle name="Input [yellow] 3 26 2 5" xfId="40974" xr:uid="{00000000-0005-0000-0000-000010A00000}"/>
    <cellStyle name="Input [yellow] 3 26 2 6" xfId="40975" xr:uid="{00000000-0005-0000-0000-000011A00000}"/>
    <cellStyle name="Input [yellow] 3 26 3" xfId="40976" xr:uid="{00000000-0005-0000-0000-000012A00000}"/>
    <cellStyle name="Input [yellow] 3 26 3 2" xfId="40977" xr:uid="{00000000-0005-0000-0000-000013A00000}"/>
    <cellStyle name="Input [yellow] 3 26 3 3" xfId="40978" xr:uid="{00000000-0005-0000-0000-000014A00000}"/>
    <cellStyle name="Input [yellow] 3 26 4" xfId="40979" xr:uid="{00000000-0005-0000-0000-000015A00000}"/>
    <cellStyle name="Input [yellow] 3 26 4 2" xfId="40980" xr:uid="{00000000-0005-0000-0000-000016A00000}"/>
    <cellStyle name="Input [yellow] 3 26 4 3" xfId="40981" xr:uid="{00000000-0005-0000-0000-000017A00000}"/>
    <cellStyle name="Input [yellow] 3 26 5" xfId="40982" xr:uid="{00000000-0005-0000-0000-000018A00000}"/>
    <cellStyle name="Input [yellow] 3 26 5 2" xfId="40983" xr:uid="{00000000-0005-0000-0000-000019A00000}"/>
    <cellStyle name="Input [yellow] 3 26 5 3" xfId="40984" xr:uid="{00000000-0005-0000-0000-00001AA00000}"/>
    <cellStyle name="Input [yellow] 3 26 6" xfId="40985" xr:uid="{00000000-0005-0000-0000-00001BA00000}"/>
    <cellStyle name="Input [yellow] 3 26 6 2" xfId="40986" xr:uid="{00000000-0005-0000-0000-00001CA00000}"/>
    <cellStyle name="Input [yellow] 3 26 6 3" xfId="40987" xr:uid="{00000000-0005-0000-0000-00001DA00000}"/>
    <cellStyle name="Input [yellow] 3 26 7" xfId="40988" xr:uid="{00000000-0005-0000-0000-00001EA00000}"/>
    <cellStyle name="Input [yellow] 3 26 8" xfId="40989" xr:uid="{00000000-0005-0000-0000-00001FA00000}"/>
    <cellStyle name="Input [yellow] 3 27" xfId="40990" xr:uid="{00000000-0005-0000-0000-000020A00000}"/>
    <cellStyle name="Input [yellow] 3 27 2" xfId="40991" xr:uid="{00000000-0005-0000-0000-000021A00000}"/>
    <cellStyle name="Input [yellow] 3 27 2 2" xfId="40992" xr:uid="{00000000-0005-0000-0000-000022A00000}"/>
    <cellStyle name="Input [yellow] 3 27 2 3" xfId="40993" xr:uid="{00000000-0005-0000-0000-000023A00000}"/>
    <cellStyle name="Input [yellow] 3 27 2 4" xfId="40994" xr:uid="{00000000-0005-0000-0000-000024A00000}"/>
    <cellStyle name="Input [yellow] 3 27 2 5" xfId="40995" xr:uid="{00000000-0005-0000-0000-000025A00000}"/>
    <cellStyle name="Input [yellow] 3 27 2 6" xfId="40996" xr:uid="{00000000-0005-0000-0000-000026A00000}"/>
    <cellStyle name="Input [yellow] 3 27 3" xfId="40997" xr:uid="{00000000-0005-0000-0000-000027A00000}"/>
    <cellStyle name="Input [yellow] 3 27 3 2" xfId="40998" xr:uid="{00000000-0005-0000-0000-000028A00000}"/>
    <cellStyle name="Input [yellow] 3 27 3 3" xfId="40999" xr:uid="{00000000-0005-0000-0000-000029A00000}"/>
    <cellStyle name="Input [yellow] 3 27 4" xfId="41000" xr:uid="{00000000-0005-0000-0000-00002AA00000}"/>
    <cellStyle name="Input [yellow] 3 27 4 2" xfId="41001" xr:uid="{00000000-0005-0000-0000-00002BA00000}"/>
    <cellStyle name="Input [yellow] 3 27 4 3" xfId="41002" xr:uid="{00000000-0005-0000-0000-00002CA00000}"/>
    <cellStyle name="Input [yellow] 3 27 5" xfId="41003" xr:uid="{00000000-0005-0000-0000-00002DA00000}"/>
    <cellStyle name="Input [yellow] 3 27 5 2" xfId="41004" xr:uid="{00000000-0005-0000-0000-00002EA00000}"/>
    <cellStyle name="Input [yellow] 3 27 5 3" xfId="41005" xr:uid="{00000000-0005-0000-0000-00002FA00000}"/>
    <cellStyle name="Input [yellow] 3 27 6" xfId="41006" xr:uid="{00000000-0005-0000-0000-000030A00000}"/>
    <cellStyle name="Input [yellow] 3 27 6 2" xfId="41007" xr:uid="{00000000-0005-0000-0000-000031A00000}"/>
    <cellStyle name="Input [yellow] 3 27 6 3" xfId="41008" xr:uid="{00000000-0005-0000-0000-000032A00000}"/>
    <cellStyle name="Input [yellow] 3 27 7" xfId="41009" xr:uid="{00000000-0005-0000-0000-000033A00000}"/>
    <cellStyle name="Input [yellow] 3 27 8" xfId="41010" xr:uid="{00000000-0005-0000-0000-000034A00000}"/>
    <cellStyle name="Input [yellow] 3 28" xfId="41011" xr:uid="{00000000-0005-0000-0000-000035A00000}"/>
    <cellStyle name="Input [yellow] 3 28 2" xfId="41012" xr:uid="{00000000-0005-0000-0000-000036A00000}"/>
    <cellStyle name="Input [yellow] 3 28 2 2" xfId="41013" xr:uid="{00000000-0005-0000-0000-000037A00000}"/>
    <cellStyle name="Input [yellow] 3 28 2 3" xfId="41014" xr:uid="{00000000-0005-0000-0000-000038A00000}"/>
    <cellStyle name="Input [yellow] 3 28 2 4" xfId="41015" xr:uid="{00000000-0005-0000-0000-000039A00000}"/>
    <cellStyle name="Input [yellow] 3 28 2 5" xfId="41016" xr:uid="{00000000-0005-0000-0000-00003AA00000}"/>
    <cellStyle name="Input [yellow] 3 28 2 6" xfId="41017" xr:uid="{00000000-0005-0000-0000-00003BA00000}"/>
    <cellStyle name="Input [yellow] 3 28 3" xfId="41018" xr:uid="{00000000-0005-0000-0000-00003CA00000}"/>
    <cellStyle name="Input [yellow] 3 28 3 2" xfId="41019" xr:uid="{00000000-0005-0000-0000-00003DA00000}"/>
    <cellStyle name="Input [yellow] 3 28 3 3" xfId="41020" xr:uid="{00000000-0005-0000-0000-00003EA00000}"/>
    <cellStyle name="Input [yellow] 3 28 4" xfId="41021" xr:uid="{00000000-0005-0000-0000-00003FA00000}"/>
    <cellStyle name="Input [yellow] 3 28 4 2" xfId="41022" xr:uid="{00000000-0005-0000-0000-000040A00000}"/>
    <cellStyle name="Input [yellow] 3 28 4 3" xfId="41023" xr:uid="{00000000-0005-0000-0000-000041A00000}"/>
    <cellStyle name="Input [yellow] 3 28 5" xfId="41024" xr:uid="{00000000-0005-0000-0000-000042A00000}"/>
    <cellStyle name="Input [yellow] 3 28 5 2" xfId="41025" xr:uid="{00000000-0005-0000-0000-000043A00000}"/>
    <cellStyle name="Input [yellow] 3 28 5 3" xfId="41026" xr:uid="{00000000-0005-0000-0000-000044A00000}"/>
    <cellStyle name="Input [yellow] 3 28 6" xfId="41027" xr:uid="{00000000-0005-0000-0000-000045A00000}"/>
    <cellStyle name="Input [yellow] 3 28 6 2" xfId="41028" xr:uid="{00000000-0005-0000-0000-000046A00000}"/>
    <cellStyle name="Input [yellow] 3 28 6 3" xfId="41029" xr:uid="{00000000-0005-0000-0000-000047A00000}"/>
    <cellStyle name="Input [yellow] 3 28 7" xfId="41030" xr:uid="{00000000-0005-0000-0000-000048A00000}"/>
    <cellStyle name="Input [yellow] 3 28 8" xfId="41031" xr:uid="{00000000-0005-0000-0000-000049A00000}"/>
    <cellStyle name="Input [yellow] 3 29" xfId="41032" xr:uid="{00000000-0005-0000-0000-00004AA00000}"/>
    <cellStyle name="Input [yellow] 3 29 2" xfId="41033" xr:uid="{00000000-0005-0000-0000-00004BA00000}"/>
    <cellStyle name="Input [yellow] 3 29 2 2" xfId="41034" xr:uid="{00000000-0005-0000-0000-00004CA00000}"/>
    <cellStyle name="Input [yellow] 3 29 2 3" xfId="41035" xr:uid="{00000000-0005-0000-0000-00004DA00000}"/>
    <cellStyle name="Input [yellow] 3 29 2 4" xfId="41036" xr:uid="{00000000-0005-0000-0000-00004EA00000}"/>
    <cellStyle name="Input [yellow] 3 29 2 5" xfId="41037" xr:uid="{00000000-0005-0000-0000-00004FA00000}"/>
    <cellStyle name="Input [yellow] 3 29 2 6" xfId="41038" xr:uid="{00000000-0005-0000-0000-000050A00000}"/>
    <cellStyle name="Input [yellow] 3 29 3" xfId="41039" xr:uid="{00000000-0005-0000-0000-000051A00000}"/>
    <cellStyle name="Input [yellow] 3 29 3 2" xfId="41040" xr:uid="{00000000-0005-0000-0000-000052A00000}"/>
    <cellStyle name="Input [yellow] 3 29 3 3" xfId="41041" xr:uid="{00000000-0005-0000-0000-000053A00000}"/>
    <cellStyle name="Input [yellow] 3 29 4" xfId="41042" xr:uid="{00000000-0005-0000-0000-000054A00000}"/>
    <cellStyle name="Input [yellow] 3 29 4 2" xfId="41043" xr:uid="{00000000-0005-0000-0000-000055A00000}"/>
    <cellStyle name="Input [yellow] 3 29 4 3" xfId="41044" xr:uid="{00000000-0005-0000-0000-000056A00000}"/>
    <cellStyle name="Input [yellow] 3 29 5" xfId="41045" xr:uid="{00000000-0005-0000-0000-000057A00000}"/>
    <cellStyle name="Input [yellow] 3 29 5 2" xfId="41046" xr:uid="{00000000-0005-0000-0000-000058A00000}"/>
    <cellStyle name="Input [yellow] 3 29 5 3" xfId="41047" xr:uid="{00000000-0005-0000-0000-000059A00000}"/>
    <cellStyle name="Input [yellow] 3 29 6" xfId="41048" xr:uid="{00000000-0005-0000-0000-00005AA00000}"/>
    <cellStyle name="Input [yellow] 3 29 6 2" xfId="41049" xr:uid="{00000000-0005-0000-0000-00005BA00000}"/>
    <cellStyle name="Input [yellow] 3 29 6 3" xfId="41050" xr:uid="{00000000-0005-0000-0000-00005CA00000}"/>
    <cellStyle name="Input [yellow] 3 29 7" xfId="41051" xr:uid="{00000000-0005-0000-0000-00005DA00000}"/>
    <cellStyle name="Input [yellow] 3 29 8" xfId="41052" xr:uid="{00000000-0005-0000-0000-00005EA00000}"/>
    <cellStyle name="Input [yellow] 3 3" xfId="41053" xr:uid="{00000000-0005-0000-0000-00005FA00000}"/>
    <cellStyle name="Input [yellow] 3 3 2" xfId="41054" xr:uid="{00000000-0005-0000-0000-000060A00000}"/>
    <cellStyle name="Input [yellow] 3 3 2 2" xfId="41055" xr:uid="{00000000-0005-0000-0000-000061A00000}"/>
    <cellStyle name="Input [yellow] 3 3 2 3" xfId="41056" xr:uid="{00000000-0005-0000-0000-000062A00000}"/>
    <cellStyle name="Input [yellow] 3 3 2 4" xfId="41057" xr:uid="{00000000-0005-0000-0000-000063A00000}"/>
    <cellStyle name="Input [yellow] 3 3 2 5" xfId="41058" xr:uid="{00000000-0005-0000-0000-000064A00000}"/>
    <cellStyle name="Input [yellow] 3 3 2 6" xfId="41059" xr:uid="{00000000-0005-0000-0000-000065A00000}"/>
    <cellStyle name="Input [yellow] 3 3 3" xfId="41060" xr:uid="{00000000-0005-0000-0000-000066A00000}"/>
    <cellStyle name="Input [yellow] 3 3 3 2" xfId="41061" xr:uid="{00000000-0005-0000-0000-000067A00000}"/>
    <cellStyle name="Input [yellow] 3 3 3 3" xfId="41062" xr:uid="{00000000-0005-0000-0000-000068A00000}"/>
    <cellStyle name="Input [yellow] 3 3 4" xfId="41063" xr:uid="{00000000-0005-0000-0000-000069A00000}"/>
    <cellStyle name="Input [yellow] 3 3 4 2" xfId="41064" xr:uid="{00000000-0005-0000-0000-00006AA00000}"/>
    <cellStyle name="Input [yellow] 3 3 4 3" xfId="41065" xr:uid="{00000000-0005-0000-0000-00006BA00000}"/>
    <cellStyle name="Input [yellow] 3 3 5" xfId="41066" xr:uid="{00000000-0005-0000-0000-00006CA00000}"/>
    <cellStyle name="Input [yellow] 3 3 5 2" xfId="41067" xr:uid="{00000000-0005-0000-0000-00006DA00000}"/>
    <cellStyle name="Input [yellow] 3 3 5 3" xfId="41068" xr:uid="{00000000-0005-0000-0000-00006EA00000}"/>
    <cellStyle name="Input [yellow] 3 3 6" xfId="41069" xr:uid="{00000000-0005-0000-0000-00006FA00000}"/>
    <cellStyle name="Input [yellow] 3 3 6 2" xfId="41070" xr:uid="{00000000-0005-0000-0000-000070A00000}"/>
    <cellStyle name="Input [yellow] 3 3 6 3" xfId="41071" xr:uid="{00000000-0005-0000-0000-000071A00000}"/>
    <cellStyle name="Input [yellow] 3 3 7" xfId="41072" xr:uid="{00000000-0005-0000-0000-000072A00000}"/>
    <cellStyle name="Input [yellow] 3 3 8" xfId="41073" xr:uid="{00000000-0005-0000-0000-000073A00000}"/>
    <cellStyle name="Input [yellow] 3 30" xfId="41074" xr:uid="{00000000-0005-0000-0000-000074A00000}"/>
    <cellStyle name="Input [yellow] 3 30 2" xfId="41075" xr:uid="{00000000-0005-0000-0000-000075A00000}"/>
    <cellStyle name="Input [yellow] 3 30 2 2" xfId="41076" xr:uid="{00000000-0005-0000-0000-000076A00000}"/>
    <cellStyle name="Input [yellow] 3 30 2 3" xfId="41077" xr:uid="{00000000-0005-0000-0000-000077A00000}"/>
    <cellStyle name="Input [yellow] 3 30 2 4" xfId="41078" xr:uid="{00000000-0005-0000-0000-000078A00000}"/>
    <cellStyle name="Input [yellow] 3 30 2 5" xfId="41079" xr:uid="{00000000-0005-0000-0000-000079A00000}"/>
    <cellStyle name="Input [yellow] 3 30 2 6" xfId="41080" xr:uid="{00000000-0005-0000-0000-00007AA00000}"/>
    <cellStyle name="Input [yellow] 3 30 3" xfId="41081" xr:uid="{00000000-0005-0000-0000-00007BA00000}"/>
    <cellStyle name="Input [yellow] 3 30 3 2" xfId="41082" xr:uid="{00000000-0005-0000-0000-00007CA00000}"/>
    <cellStyle name="Input [yellow] 3 30 3 3" xfId="41083" xr:uid="{00000000-0005-0000-0000-00007DA00000}"/>
    <cellStyle name="Input [yellow] 3 30 4" xfId="41084" xr:uid="{00000000-0005-0000-0000-00007EA00000}"/>
    <cellStyle name="Input [yellow] 3 30 4 2" xfId="41085" xr:uid="{00000000-0005-0000-0000-00007FA00000}"/>
    <cellStyle name="Input [yellow] 3 30 4 3" xfId="41086" xr:uid="{00000000-0005-0000-0000-000080A00000}"/>
    <cellStyle name="Input [yellow] 3 30 5" xfId="41087" xr:uid="{00000000-0005-0000-0000-000081A00000}"/>
    <cellStyle name="Input [yellow] 3 30 5 2" xfId="41088" xr:uid="{00000000-0005-0000-0000-000082A00000}"/>
    <cellStyle name="Input [yellow] 3 30 5 3" xfId="41089" xr:uid="{00000000-0005-0000-0000-000083A00000}"/>
    <cellStyle name="Input [yellow] 3 30 6" xfId="41090" xr:uid="{00000000-0005-0000-0000-000084A00000}"/>
    <cellStyle name="Input [yellow] 3 30 6 2" xfId="41091" xr:uid="{00000000-0005-0000-0000-000085A00000}"/>
    <cellStyle name="Input [yellow] 3 30 6 3" xfId="41092" xr:uid="{00000000-0005-0000-0000-000086A00000}"/>
    <cellStyle name="Input [yellow] 3 30 7" xfId="41093" xr:uid="{00000000-0005-0000-0000-000087A00000}"/>
    <cellStyle name="Input [yellow] 3 30 8" xfId="41094" xr:uid="{00000000-0005-0000-0000-000088A00000}"/>
    <cellStyle name="Input [yellow] 3 31" xfId="41095" xr:uid="{00000000-0005-0000-0000-000089A00000}"/>
    <cellStyle name="Input [yellow] 3 31 2" xfId="41096" xr:uid="{00000000-0005-0000-0000-00008AA00000}"/>
    <cellStyle name="Input [yellow] 3 31 2 2" xfId="41097" xr:uid="{00000000-0005-0000-0000-00008BA00000}"/>
    <cellStyle name="Input [yellow] 3 31 2 3" xfId="41098" xr:uid="{00000000-0005-0000-0000-00008CA00000}"/>
    <cellStyle name="Input [yellow] 3 31 2 4" xfId="41099" xr:uid="{00000000-0005-0000-0000-00008DA00000}"/>
    <cellStyle name="Input [yellow] 3 31 2 5" xfId="41100" xr:uid="{00000000-0005-0000-0000-00008EA00000}"/>
    <cellStyle name="Input [yellow] 3 31 2 6" xfId="41101" xr:uid="{00000000-0005-0000-0000-00008FA00000}"/>
    <cellStyle name="Input [yellow] 3 31 3" xfId="41102" xr:uid="{00000000-0005-0000-0000-000090A00000}"/>
    <cellStyle name="Input [yellow] 3 31 3 2" xfId="41103" xr:uid="{00000000-0005-0000-0000-000091A00000}"/>
    <cellStyle name="Input [yellow] 3 31 3 3" xfId="41104" xr:uid="{00000000-0005-0000-0000-000092A00000}"/>
    <cellStyle name="Input [yellow] 3 31 4" xfId="41105" xr:uid="{00000000-0005-0000-0000-000093A00000}"/>
    <cellStyle name="Input [yellow] 3 31 4 2" xfId="41106" xr:uid="{00000000-0005-0000-0000-000094A00000}"/>
    <cellStyle name="Input [yellow] 3 31 4 3" xfId="41107" xr:uid="{00000000-0005-0000-0000-000095A00000}"/>
    <cellStyle name="Input [yellow] 3 31 5" xfId="41108" xr:uid="{00000000-0005-0000-0000-000096A00000}"/>
    <cellStyle name="Input [yellow] 3 31 5 2" xfId="41109" xr:uid="{00000000-0005-0000-0000-000097A00000}"/>
    <cellStyle name="Input [yellow] 3 31 5 3" xfId="41110" xr:uid="{00000000-0005-0000-0000-000098A00000}"/>
    <cellStyle name="Input [yellow] 3 31 6" xfId="41111" xr:uid="{00000000-0005-0000-0000-000099A00000}"/>
    <cellStyle name="Input [yellow] 3 31 6 2" xfId="41112" xr:uid="{00000000-0005-0000-0000-00009AA00000}"/>
    <cellStyle name="Input [yellow] 3 31 6 3" xfId="41113" xr:uid="{00000000-0005-0000-0000-00009BA00000}"/>
    <cellStyle name="Input [yellow] 3 31 7" xfId="41114" xr:uid="{00000000-0005-0000-0000-00009CA00000}"/>
    <cellStyle name="Input [yellow] 3 31 8" xfId="41115" xr:uid="{00000000-0005-0000-0000-00009DA00000}"/>
    <cellStyle name="Input [yellow] 3 32" xfId="41116" xr:uid="{00000000-0005-0000-0000-00009EA00000}"/>
    <cellStyle name="Input [yellow] 3 32 2" xfId="41117" xr:uid="{00000000-0005-0000-0000-00009FA00000}"/>
    <cellStyle name="Input [yellow] 3 32 2 2" xfId="41118" xr:uid="{00000000-0005-0000-0000-0000A0A00000}"/>
    <cellStyle name="Input [yellow] 3 32 2 3" xfId="41119" xr:uid="{00000000-0005-0000-0000-0000A1A00000}"/>
    <cellStyle name="Input [yellow] 3 32 2 4" xfId="41120" xr:uid="{00000000-0005-0000-0000-0000A2A00000}"/>
    <cellStyle name="Input [yellow] 3 32 2 5" xfId="41121" xr:uid="{00000000-0005-0000-0000-0000A3A00000}"/>
    <cellStyle name="Input [yellow] 3 32 2 6" xfId="41122" xr:uid="{00000000-0005-0000-0000-0000A4A00000}"/>
    <cellStyle name="Input [yellow] 3 32 3" xfId="41123" xr:uid="{00000000-0005-0000-0000-0000A5A00000}"/>
    <cellStyle name="Input [yellow] 3 32 3 2" xfId="41124" xr:uid="{00000000-0005-0000-0000-0000A6A00000}"/>
    <cellStyle name="Input [yellow] 3 32 3 3" xfId="41125" xr:uid="{00000000-0005-0000-0000-0000A7A00000}"/>
    <cellStyle name="Input [yellow] 3 32 4" xfId="41126" xr:uid="{00000000-0005-0000-0000-0000A8A00000}"/>
    <cellStyle name="Input [yellow] 3 32 4 2" xfId="41127" xr:uid="{00000000-0005-0000-0000-0000A9A00000}"/>
    <cellStyle name="Input [yellow] 3 32 4 3" xfId="41128" xr:uid="{00000000-0005-0000-0000-0000AAA00000}"/>
    <cellStyle name="Input [yellow] 3 32 5" xfId="41129" xr:uid="{00000000-0005-0000-0000-0000ABA00000}"/>
    <cellStyle name="Input [yellow] 3 32 5 2" xfId="41130" xr:uid="{00000000-0005-0000-0000-0000ACA00000}"/>
    <cellStyle name="Input [yellow] 3 32 5 3" xfId="41131" xr:uid="{00000000-0005-0000-0000-0000ADA00000}"/>
    <cellStyle name="Input [yellow] 3 32 6" xfId="41132" xr:uid="{00000000-0005-0000-0000-0000AEA00000}"/>
    <cellStyle name="Input [yellow] 3 32 6 2" xfId="41133" xr:uid="{00000000-0005-0000-0000-0000AFA00000}"/>
    <cellStyle name="Input [yellow] 3 32 6 3" xfId="41134" xr:uid="{00000000-0005-0000-0000-0000B0A00000}"/>
    <cellStyle name="Input [yellow] 3 32 7" xfId="41135" xr:uid="{00000000-0005-0000-0000-0000B1A00000}"/>
    <cellStyle name="Input [yellow] 3 32 8" xfId="41136" xr:uid="{00000000-0005-0000-0000-0000B2A00000}"/>
    <cellStyle name="Input [yellow] 3 33" xfId="41137" xr:uid="{00000000-0005-0000-0000-0000B3A00000}"/>
    <cellStyle name="Input [yellow] 3 33 2" xfId="41138" xr:uid="{00000000-0005-0000-0000-0000B4A00000}"/>
    <cellStyle name="Input [yellow] 3 33 2 2" xfId="41139" xr:uid="{00000000-0005-0000-0000-0000B5A00000}"/>
    <cellStyle name="Input [yellow] 3 33 2 3" xfId="41140" xr:uid="{00000000-0005-0000-0000-0000B6A00000}"/>
    <cellStyle name="Input [yellow] 3 33 2 4" xfId="41141" xr:uid="{00000000-0005-0000-0000-0000B7A00000}"/>
    <cellStyle name="Input [yellow] 3 33 2 5" xfId="41142" xr:uid="{00000000-0005-0000-0000-0000B8A00000}"/>
    <cellStyle name="Input [yellow] 3 33 2 6" xfId="41143" xr:uid="{00000000-0005-0000-0000-0000B9A00000}"/>
    <cellStyle name="Input [yellow] 3 33 3" xfId="41144" xr:uid="{00000000-0005-0000-0000-0000BAA00000}"/>
    <cellStyle name="Input [yellow] 3 33 3 2" xfId="41145" xr:uid="{00000000-0005-0000-0000-0000BBA00000}"/>
    <cellStyle name="Input [yellow] 3 33 3 3" xfId="41146" xr:uid="{00000000-0005-0000-0000-0000BCA00000}"/>
    <cellStyle name="Input [yellow] 3 33 4" xfId="41147" xr:uid="{00000000-0005-0000-0000-0000BDA00000}"/>
    <cellStyle name="Input [yellow] 3 33 4 2" xfId="41148" xr:uid="{00000000-0005-0000-0000-0000BEA00000}"/>
    <cellStyle name="Input [yellow] 3 33 4 3" xfId="41149" xr:uid="{00000000-0005-0000-0000-0000BFA00000}"/>
    <cellStyle name="Input [yellow] 3 33 5" xfId="41150" xr:uid="{00000000-0005-0000-0000-0000C0A00000}"/>
    <cellStyle name="Input [yellow] 3 33 5 2" xfId="41151" xr:uid="{00000000-0005-0000-0000-0000C1A00000}"/>
    <cellStyle name="Input [yellow] 3 33 5 3" xfId="41152" xr:uid="{00000000-0005-0000-0000-0000C2A00000}"/>
    <cellStyle name="Input [yellow] 3 33 6" xfId="41153" xr:uid="{00000000-0005-0000-0000-0000C3A00000}"/>
    <cellStyle name="Input [yellow] 3 33 6 2" xfId="41154" xr:uid="{00000000-0005-0000-0000-0000C4A00000}"/>
    <cellStyle name="Input [yellow] 3 33 6 3" xfId="41155" xr:uid="{00000000-0005-0000-0000-0000C5A00000}"/>
    <cellStyle name="Input [yellow] 3 33 7" xfId="41156" xr:uid="{00000000-0005-0000-0000-0000C6A00000}"/>
    <cellStyle name="Input [yellow] 3 33 8" xfId="41157" xr:uid="{00000000-0005-0000-0000-0000C7A00000}"/>
    <cellStyle name="Input [yellow] 3 34" xfId="41158" xr:uid="{00000000-0005-0000-0000-0000C8A00000}"/>
    <cellStyle name="Input [yellow] 3 34 2" xfId="41159" xr:uid="{00000000-0005-0000-0000-0000C9A00000}"/>
    <cellStyle name="Input [yellow] 3 34 2 2" xfId="41160" xr:uid="{00000000-0005-0000-0000-0000CAA00000}"/>
    <cellStyle name="Input [yellow] 3 34 2 3" xfId="41161" xr:uid="{00000000-0005-0000-0000-0000CBA00000}"/>
    <cellStyle name="Input [yellow] 3 34 2 4" xfId="41162" xr:uid="{00000000-0005-0000-0000-0000CCA00000}"/>
    <cellStyle name="Input [yellow] 3 34 2 5" xfId="41163" xr:uid="{00000000-0005-0000-0000-0000CDA00000}"/>
    <cellStyle name="Input [yellow] 3 34 2 6" xfId="41164" xr:uid="{00000000-0005-0000-0000-0000CEA00000}"/>
    <cellStyle name="Input [yellow] 3 34 3" xfId="41165" xr:uid="{00000000-0005-0000-0000-0000CFA00000}"/>
    <cellStyle name="Input [yellow] 3 34 3 2" xfId="41166" xr:uid="{00000000-0005-0000-0000-0000D0A00000}"/>
    <cellStyle name="Input [yellow] 3 34 3 3" xfId="41167" xr:uid="{00000000-0005-0000-0000-0000D1A00000}"/>
    <cellStyle name="Input [yellow] 3 34 4" xfId="41168" xr:uid="{00000000-0005-0000-0000-0000D2A00000}"/>
    <cellStyle name="Input [yellow] 3 34 4 2" xfId="41169" xr:uid="{00000000-0005-0000-0000-0000D3A00000}"/>
    <cellStyle name="Input [yellow] 3 34 4 3" xfId="41170" xr:uid="{00000000-0005-0000-0000-0000D4A00000}"/>
    <cellStyle name="Input [yellow] 3 34 5" xfId="41171" xr:uid="{00000000-0005-0000-0000-0000D5A00000}"/>
    <cellStyle name="Input [yellow] 3 34 5 2" xfId="41172" xr:uid="{00000000-0005-0000-0000-0000D6A00000}"/>
    <cellStyle name="Input [yellow] 3 34 5 3" xfId="41173" xr:uid="{00000000-0005-0000-0000-0000D7A00000}"/>
    <cellStyle name="Input [yellow] 3 34 6" xfId="41174" xr:uid="{00000000-0005-0000-0000-0000D8A00000}"/>
    <cellStyle name="Input [yellow] 3 34 6 2" xfId="41175" xr:uid="{00000000-0005-0000-0000-0000D9A00000}"/>
    <cellStyle name="Input [yellow] 3 34 6 3" xfId="41176" xr:uid="{00000000-0005-0000-0000-0000DAA00000}"/>
    <cellStyle name="Input [yellow] 3 34 7" xfId="41177" xr:uid="{00000000-0005-0000-0000-0000DBA00000}"/>
    <cellStyle name="Input [yellow] 3 34 8" xfId="41178" xr:uid="{00000000-0005-0000-0000-0000DCA00000}"/>
    <cellStyle name="Input [yellow] 3 35" xfId="41179" xr:uid="{00000000-0005-0000-0000-0000DDA00000}"/>
    <cellStyle name="Input [yellow] 3 35 2" xfId="41180" xr:uid="{00000000-0005-0000-0000-0000DEA00000}"/>
    <cellStyle name="Input [yellow] 3 35 2 2" xfId="41181" xr:uid="{00000000-0005-0000-0000-0000DFA00000}"/>
    <cellStyle name="Input [yellow] 3 35 2 3" xfId="41182" xr:uid="{00000000-0005-0000-0000-0000E0A00000}"/>
    <cellStyle name="Input [yellow] 3 35 2 4" xfId="41183" xr:uid="{00000000-0005-0000-0000-0000E1A00000}"/>
    <cellStyle name="Input [yellow] 3 35 2 5" xfId="41184" xr:uid="{00000000-0005-0000-0000-0000E2A00000}"/>
    <cellStyle name="Input [yellow] 3 35 2 6" xfId="41185" xr:uid="{00000000-0005-0000-0000-0000E3A00000}"/>
    <cellStyle name="Input [yellow] 3 35 3" xfId="41186" xr:uid="{00000000-0005-0000-0000-0000E4A00000}"/>
    <cellStyle name="Input [yellow] 3 35 3 2" xfId="41187" xr:uid="{00000000-0005-0000-0000-0000E5A00000}"/>
    <cellStyle name="Input [yellow] 3 35 3 3" xfId="41188" xr:uid="{00000000-0005-0000-0000-0000E6A00000}"/>
    <cellStyle name="Input [yellow] 3 35 4" xfId="41189" xr:uid="{00000000-0005-0000-0000-0000E7A00000}"/>
    <cellStyle name="Input [yellow] 3 35 4 2" xfId="41190" xr:uid="{00000000-0005-0000-0000-0000E8A00000}"/>
    <cellStyle name="Input [yellow] 3 35 4 3" xfId="41191" xr:uid="{00000000-0005-0000-0000-0000E9A00000}"/>
    <cellStyle name="Input [yellow] 3 35 5" xfId="41192" xr:uid="{00000000-0005-0000-0000-0000EAA00000}"/>
    <cellStyle name="Input [yellow] 3 35 5 2" xfId="41193" xr:uid="{00000000-0005-0000-0000-0000EBA00000}"/>
    <cellStyle name="Input [yellow] 3 35 5 3" xfId="41194" xr:uid="{00000000-0005-0000-0000-0000ECA00000}"/>
    <cellStyle name="Input [yellow] 3 35 6" xfId="41195" xr:uid="{00000000-0005-0000-0000-0000EDA00000}"/>
    <cellStyle name="Input [yellow] 3 35 6 2" xfId="41196" xr:uid="{00000000-0005-0000-0000-0000EEA00000}"/>
    <cellStyle name="Input [yellow] 3 35 6 3" xfId="41197" xr:uid="{00000000-0005-0000-0000-0000EFA00000}"/>
    <cellStyle name="Input [yellow] 3 35 7" xfId="41198" xr:uid="{00000000-0005-0000-0000-0000F0A00000}"/>
    <cellStyle name="Input [yellow] 3 35 8" xfId="41199" xr:uid="{00000000-0005-0000-0000-0000F1A00000}"/>
    <cellStyle name="Input [yellow] 3 36" xfId="41200" xr:uid="{00000000-0005-0000-0000-0000F2A00000}"/>
    <cellStyle name="Input [yellow] 3 36 2" xfId="41201" xr:uid="{00000000-0005-0000-0000-0000F3A00000}"/>
    <cellStyle name="Input [yellow] 3 36 3" xfId="41202" xr:uid="{00000000-0005-0000-0000-0000F4A00000}"/>
    <cellStyle name="Input [yellow] 3 36 4" xfId="41203" xr:uid="{00000000-0005-0000-0000-0000F5A00000}"/>
    <cellStyle name="Input [yellow] 3 36 5" xfId="41204" xr:uid="{00000000-0005-0000-0000-0000F6A00000}"/>
    <cellStyle name="Input [yellow] 3 36 6" xfId="41205" xr:uid="{00000000-0005-0000-0000-0000F7A00000}"/>
    <cellStyle name="Input [yellow] 3 37" xfId="41206" xr:uid="{00000000-0005-0000-0000-0000F8A00000}"/>
    <cellStyle name="Input [yellow] 3 37 2" xfId="41207" xr:uid="{00000000-0005-0000-0000-0000F9A00000}"/>
    <cellStyle name="Input [yellow] 3 37 3" xfId="41208" xr:uid="{00000000-0005-0000-0000-0000FAA00000}"/>
    <cellStyle name="Input [yellow] 3 38" xfId="41209" xr:uid="{00000000-0005-0000-0000-0000FBA00000}"/>
    <cellStyle name="Input [yellow] 3 38 2" xfId="41210" xr:uid="{00000000-0005-0000-0000-0000FCA00000}"/>
    <cellStyle name="Input [yellow] 3 38 3" xfId="41211" xr:uid="{00000000-0005-0000-0000-0000FDA00000}"/>
    <cellStyle name="Input [yellow] 3 39" xfId="41212" xr:uid="{00000000-0005-0000-0000-0000FEA00000}"/>
    <cellStyle name="Input [yellow] 3 39 2" xfId="41213" xr:uid="{00000000-0005-0000-0000-0000FFA00000}"/>
    <cellStyle name="Input [yellow] 3 39 3" xfId="41214" xr:uid="{00000000-0005-0000-0000-000000A10000}"/>
    <cellStyle name="Input [yellow] 3 4" xfId="41215" xr:uid="{00000000-0005-0000-0000-000001A10000}"/>
    <cellStyle name="Input [yellow] 3 4 2" xfId="41216" xr:uid="{00000000-0005-0000-0000-000002A10000}"/>
    <cellStyle name="Input [yellow] 3 4 2 2" xfId="41217" xr:uid="{00000000-0005-0000-0000-000003A10000}"/>
    <cellStyle name="Input [yellow] 3 4 2 3" xfId="41218" xr:uid="{00000000-0005-0000-0000-000004A10000}"/>
    <cellStyle name="Input [yellow] 3 4 2 4" xfId="41219" xr:uid="{00000000-0005-0000-0000-000005A10000}"/>
    <cellStyle name="Input [yellow] 3 4 2 5" xfId="41220" xr:uid="{00000000-0005-0000-0000-000006A10000}"/>
    <cellStyle name="Input [yellow] 3 4 2 6" xfId="41221" xr:uid="{00000000-0005-0000-0000-000007A10000}"/>
    <cellStyle name="Input [yellow] 3 4 3" xfId="41222" xr:uid="{00000000-0005-0000-0000-000008A10000}"/>
    <cellStyle name="Input [yellow] 3 4 3 2" xfId="41223" xr:uid="{00000000-0005-0000-0000-000009A10000}"/>
    <cellStyle name="Input [yellow] 3 4 3 3" xfId="41224" xr:uid="{00000000-0005-0000-0000-00000AA10000}"/>
    <cellStyle name="Input [yellow] 3 4 4" xfId="41225" xr:uid="{00000000-0005-0000-0000-00000BA10000}"/>
    <cellStyle name="Input [yellow] 3 4 4 2" xfId="41226" xr:uid="{00000000-0005-0000-0000-00000CA10000}"/>
    <cellStyle name="Input [yellow] 3 4 4 3" xfId="41227" xr:uid="{00000000-0005-0000-0000-00000DA10000}"/>
    <cellStyle name="Input [yellow] 3 4 5" xfId="41228" xr:uid="{00000000-0005-0000-0000-00000EA10000}"/>
    <cellStyle name="Input [yellow] 3 4 5 2" xfId="41229" xr:uid="{00000000-0005-0000-0000-00000FA10000}"/>
    <cellStyle name="Input [yellow] 3 4 5 3" xfId="41230" xr:uid="{00000000-0005-0000-0000-000010A10000}"/>
    <cellStyle name="Input [yellow] 3 4 6" xfId="41231" xr:uid="{00000000-0005-0000-0000-000011A10000}"/>
    <cellStyle name="Input [yellow] 3 4 6 2" xfId="41232" xr:uid="{00000000-0005-0000-0000-000012A10000}"/>
    <cellStyle name="Input [yellow] 3 4 6 3" xfId="41233" xr:uid="{00000000-0005-0000-0000-000013A10000}"/>
    <cellStyle name="Input [yellow] 3 4 7" xfId="41234" xr:uid="{00000000-0005-0000-0000-000014A10000}"/>
    <cellStyle name="Input [yellow] 3 4 8" xfId="41235" xr:uid="{00000000-0005-0000-0000-000015A10000}"/>
    <cellStyle name="Input [yellow] 3 40" xfId="41236" xr:uid="{00000000-0005-0000-0000-000016A10000}"/>
    <cellStyle name="Input [yellow] 3 40 2" xfId="41237" xr:uid="{00000000-0005-0000-0000-000017A10000}"/>
    <cellStyle name="Input [yellow] 3 40 3" xfId="41238" xr:uid="{00000000-0005-0000-0000-000018A10000}"/>
    <cellStyle name="Input [yellow] 3 41" xfId="41239" xr:uid="{00000000-0005-0000-0000-000019A10000}"/>
    <cellStyle name="Input [yellow] 3 42" xfId="41240" xr:uid="{00000000-0005-0000-0000-00001AA10000}"/>
    <cellStyle name="Input [yellow] 3 5" xfId="41241" xr:uid="{00000000-0005-0000-0000-00001BA10000}"/>
    <cellStyle name="Input [yellow] 3 5 2" xfId="41242" xr:uid="{00000000-0005-0000-0000-00001CA10000}"/>
    <cellStyle name="Input [yellow] 3 5 2 2" xfId="41243" xr:uid="{00000000-0005-0000-0000-00001DA10000}"/>
    <cellStyle name="Input [yellow] 3 5 2 3" xfId="41244" xr:uid="{00000000-0005-0000-0000-00001EA10000}"/>
    <cellStyle name="Input [yellow] 3 5 2 4" xfId="41245" xr:uid="{00000000-0005-0000-0000-00001FA10000}"/>
    <cellStyle name="Input [yellow] 3 5 2 5" xfId="41246" xr:uid="{00000000-0005-0000-0000-000020A10000}"/>
    <cellStyle name="Input [yellow] 3 5 2 6" xfId="41247" xr:uid="{00000000-0005-0000-0000-000021A10000}"/>
    <cellStyle name="Input [yellow] 3 5 3" xfId="41248" xr:uid="{00000000-0005-0000-0000-000022A10000}"/>
    <cellStyle name="Input [yellow] 3 5 3 2" xfId="41249" xr:uid="{00000000-0005-0000-0000-000023A10000}"/>
    <cellStyle name="Input [yellow] 3 5 3 3" xfId="41250" xr:uid="{00000000-0005-0000-0000-000024A10000}"/>
    <cellStyle name="Input [yellow] 3 5 4" xfId="41251" xr:uid="{00000000-0005-0000-0000-000025A10000}"/>
    <cellStyle name="Input [yellow] 3 5 4 2" xfId="41252" xr:uid="{00000000-0005-0000-0000-000026A10000}"/>
    <cellStyle name="Input [yellow] 3 5 4 3" xfId="41253" xr:uid="{00000000-0005-0000-0000-000027A10000}"/>
    <cellStyle name="Input [yellow] 3 5 5" xfId="41254" xr:uid="{00000000-0005-0000-0000-000028A10000}"/>
    <cellStyle name="Input [yellow] 3 5 5 2" xfId="41255" xr:uid="{00000000-0005-0000-0000-000029A10000}"/>
    <cellStyle name="Input [yellow] 3 5 5 3" xfId="41256" xr:uid="{00000000-0005-0000-0000-00002AA10000}"/>
    <cellStyle name="Input [yellow] 3 5 6" xfId="41257" xr:uid="{00000000-0005-0000-0000-00002BA10000}"/>
    <cellStyle name="Input [yellow] 3 5 6 2" xfId="41258" xr:uid="{00000000-0005-0000-0000-00002CA10000}"/>
    <cellStyle name="Input [yellow] 3 5 6 3" xfId="41259" xr:uid="{00000000-0005-0000-0000-00002DA10000}"/>
    <cellStyle name="Input [yellow] 3 5 7" xfId="41260" xr:uid="{00000000-0005-0000-0000-00002EA10000}"/>
    <cellStyle name="Input [yellow] 3 5 8" xfId="41261" xr:uid="{00000000-0005-0000-0000-00002FA10000}"/>
    <cellStyle name="Input [yellow] 3 6" xfId="41262" xr:uid="{00000000-0005-0000-0000-000030A10000}"/>
    <cellStyle name="Input [yellow] 3 6 2" xfId="41263" xr:uid="{00000000-0005-0000-0000-000031A10000}"/>
    <cellStyle name="Input [yellow] 3 6 2 2" xfId="41264" xr:uid="{00000000-0005-0000-0000-000032A10000}"/>
    <cellStyle name="Input [yellow] 3 6 2 3" xfId="41265" xr:uid="{00000000-0005-0000-0000-000033A10000}"/>
    <cellStyle name="Input [yellow] 3 6 2 4" xfId="41266" xr:uid="{00000000-0005-0000-0000-000034A10000}"/>
    <cellStyle name="Input [yellow] 3 6 2 5" xfId="41267" xr:uid="{00000000-0005-0000-0000-000035A10000}"/>
    <cellStyle name="Input [yellow] 3 6 2 6" xfId="41268" xr:uid="{00000000-0005-0000-0000-000036A10000}"/>
    <cellStyle name="Input [yellow] 3 6 3" xfId="41269" xr:uid="{00000000-0005-0000-0000-000037A10000}"/>
    <cellStyle name="Input [yellow] 3 6 3 2" xfId="41270" xr:uid="{00000000-0005-0000-0000-000038A10000}"/>
    <cellStyle name="Input [yellow] 3 6 3 3" xfId="41271" xr:uid="{00000000-0005-0000-0000-000039A10000}"/>
    <cellStyle name="Input [yellow] 3 6 4" xfId="41272" xr:uid="{00000000-0005-0000-0000-00003AA10000}"/>
    <cellStyle name="Input [yellow] 3 6 4 2" xfId="41273" xr:uid="{00000000-0005-0000-0000-00003BA10000}"/>
    <cellStyle name="Input [yellow] 3 6 4 3" xfId="41274" xr:uid="{00000000-0005-0000-0000-00003CA10000}"/>
    <cellStyle name="Input [yellow] 3 6 5" xfId="41275" xr:uid="{00000000-0005-0000-0000-00003DA10000}"/>
    <cellStyle name="Input [yellow] 3 6 5 2" xfId="41276" xr:uid="{00000000-0005-0000-0000-00003EA10000}"/>
    <cellStyle name="Input [yellow] 3 6 5 3" xfId="41277" xr:uid="{00000000-0005-0000-0000-00003FA10000}"/>
    <cellStyle name="Input [yellow] 3 6 6" xfId="41278" xr:uid="{00000000-0005-0000-0000-000040A10000}"/>
    <cellStyle name="Input [yellow] 3 6 6 2" xfId="41279" xr:uid="{00000000-0005-0000-0000-000041A10000}"/>
    <cellStyle name="Input [yellow] 3 6 6 3" xfId="41280" xr:uid="{00000000-0005-0000-0000-000042A10000}"/>
    <cellStyle name="Input [yellow] 3 6 7" xfId="41281" xr:uid="{00000000-0005-0000-0000-000043A10000}"/>
    <cellStyle name="Input [yellow] 3 6 8" xfId="41282" xr:uid="{00000000-0005-0000-0000-000044A10000}"/>
    <cellStyle name="Input [yellow] 3 7" xfId="41283" xr:uid="{00000000-0005-0000-0000-000045A10000}"/>
    <cellStyle name="Input [yellow] 3 7 2" xfId="41284" xr:uid="{00000000-0005-0000-0000-000046A10000}"/>
    <cellStyle name="Input [yellow] 3 7 2 2" xfId="41285" xr:uid="{00000000-0005-0000-0000-000047A10000}"/>
    <cellStyle name="Input [yellow] 3 7 2 3" xfId="41286" xr:uid="{00000000-0005-0000-0000-000048A10000}"/>
    <cellStyle name="Input [yellow] 3 7 2 4" xfId="41287" xr:uid="{00000000-0005-0000-0000-000049A10000}"/>
    <cellStyle name="Input [yellow] 3 7 2 5" xfId="41288" xr:uid="{00000000-0005-0000-0000-00004AA10000}"/>
    <cellStyle name="Input [yellow] 3 7 2 6" xfId="41289" xr:uid="{00000000-0005-0000-0000-00004BA10000}"/>
    <cellStyle name="Input [yellow] 3 7 3" xfId="41290" xr:uid="{00000000-0005-0000-0000-00004CA10000}"/>
    <cellStyle name="Input [yellow] 3 7 3 2" xfId="41291" xr:uid="{00000000-0005-0000-0000-00004DA10000}"/>
    <cellStyle name="Input [yellow] 3 7 3 3" xfId="41292" xr:uid="{00000000-0005-0000-0000-00004EA10000}"/>
    <cellStyle name="Input [yellow] 3 7 4" xfId="41293" xr:uid="{00000000-0005-0000-0000-00004FA10000}"/>
    <cellStyle name="Input [yellow] 3 7 4 2" xfId="41294" xr:uid="{00000000-0005-0000-0000-000050A10000}"/>
    <cellStyle name="Input [yellow] 3 7 4 3" xfId="41295" xr:uid="{00000000-0005-0000-0000-000051A10000}"/>
    <cellStyle name="Input [yellow] 3 7 5" xfId="41296" xr:uid="{00000000-0005-0000-0000-000052A10000}"/>
    <cellStyle name="Input [yellow] 3 7 5 2" xfId="41297" xr:uid="{00000000-0005-0000-0000-000053A10000}"/>
    <cellStyle name="Input [yellow] 3 7 5 3" xfId="41298" xr:uid="{00000000-0005-0000-0000-000054A10000}"/>
    <cellStyle name="Input [yellow] 3 7 6" xfId="41299" xr:uid="{00000000-0005-0000-0000-000055A10000}"/>
    <cellStyle name="Input [yellow] 3 7 6 2" xfId="41300" xr:uid="{00000000-0005-0000-0000-000056A10000}"/>
    <cellStyle name="Input [yellow] 3 7 6 3" xfId="41301" xr:uid="{00000000-0005-0000-0000-000057A10000}"/>
    <cellStyle name="Input [yellow] 3 7 7" xfId="41302" xr:uid="{00000000-0005-0000-0000-000058A10000}"/>
    <cellStyle name="Input [yellow] 3 7 8" xfId="41303" xr:uid="{00000000-0005-0000-0000-000059A10000}"/>
    <cellStyle name="Input [yellow] 3 8" xfId="41304" xr:uid="{00000000-0005-0000-0000-00005AA10000}"/>
    <cellStyle name="Input [yellow] 3 8 2" xfId="41305" xr:uid="{00000000-0005-0000-0000-00005BA10000}"/>
    <cellStyle name="Input [yellow] 3 8 2 2" xfId="41306" xr:uid="{00000000-0005-0000-0000-00005CA10000}"/>
    <cellStyle name="Input [yellow] 3 8 2 3" xfId="41307" xr:uid="{00000000-0005-0000-0000-00005DA10000}"/>
    <cellStyle name="Input [yellow] 3 8 2 4" xfId="41308" xr:uid="{00000000-0005-0000-0000-00005EA10000}"/>
    <cellStyle name="Input [yellow] 3 8 2 5" xfId="41309" xr:uid="{00000000-0005-0000-0000-00005FA10000}"/>
    <cellStyle name="Input [yellow] 3 8 2 6" xfId="41310" xr:uid="{00000000-0005-0000-0000-000060A10000}"/>
    <cellStyle name="Input [yellow] 3 8 3" xfId="41311" xr:uid="{00000000-0005-0000-0000-000061A10000}"/>
    <cellStyle name="Input [yellow] 3 8 3 2" xfId="41312" xr:uid="{00000000-0005-0000-0000-000062A10000}"/>
    <cellStyle name="Input [yellow] 3 8 3 3" xfId="41313" xr:uid="{00000000-0005-0000-0000-000063A10000}"/>
    <cellStyle name="Input [yellow] 3 8 4" xfId="41314" xr:uid="{00000000-0005-0000-0000-000064A10000}"/>
    <cellStyle name="Input [yellow] 3 8 4 2" xfId="41315" xr:uid="{00000000-0005-0000-0000-000065A10000}"/>
    <cellStyle name="Input [yellow] 3 8 4 3" xfId="41316" xr:uid="{00000000-0005-0000-0000-000066A10000}"/>
    <cellStyle name="Input [yellow] 3 8 5" xfId="41317" xr:uid="{00000000-0005-0000-0000-000067A10000}"/>
    <cellStyle name="Input [yellow] 3 8 5 2" xfId="41318" xr:uid="{00000000-0005-0000-0000-000068A10000}"/>
    <cellStyle name="Input [yellow] 3 8 5 3" xfId="41319" xr:uid="{00000000-0005-0000-0000-000069A10000}"/>
    <cellStyle name="Input [yellow] 3 8 6" xfId="41320" xr:uid="{00000000-0005-0000-0000-00006AA10000}"/>
    <cellStyle name="Input [yellow] 3 8 6 2" xfId="41321" xr:uid="{00000000-0005-0000-0000-00006BA10000}"/>
    <cellStyle name="Input [yellow] 3 8 6 3" xfId="41322" xr:uid="{00000000-0005-0000-0000-00006CA10000}"/>
    <cellStyle name="Input [yellow] 3 8 7" xfId="41323" xr:uid="{00000000-0005-0000-0000-00006DA10000}"/>
    <cellStyle name="Input [yellow] 3 8 8" xfId="41324" xr:uid="{00000000-0005-0000-0000-00006EA10000}"/>
    <cellStyle name="Input [yellow] 3 9" xfId="41325" xr:uid="{00000000-0005-0000-0000-00006FA10000}"/>
    <cellStyle name="Input [yellow] 3 9 2" xfId="41326" xr:uid="{00000000-0005-0000-0000-000070A10000}"/>
    <cellStyle name="Input [yellow] 3 9 2 2" xfId="41327" xr:uid="{00000000-0005-0000-0000-000071A10000}"/>
    <cellStyle name="Input [yellow] 3 9 2 3" xfId="41328" xr:uid="{00000000-0005-0000-0000-000072A10000}"/>
    <cellStyle name="Input [yellow] 3 9 2 4" xfId="41329" xr:uid="{00000000-0005-0000-0000-000073A10000}"/>
    <cellStyle name="Input [yellow] 3 9 2 5" xfId="41330" xr:uid="{00000000-0005-0000-0000-000074A10000}"/>
    <cellStyle name="Input [yellow] 3 9 2 6" xfId="41331" xr:uid="{00000000-0005-0000-0000-000075A10000}"/>
    <cellStyle name="Input [yellow] 3 9 3" xfId="41332" xr:uid="{00000000-0005-0000-0000-000076A10000}"/>
    <cellStyle name="Input [yellow] 3 9 3 2" xfId="41333" xr:uid="{00000000-0005-0000-0000-000077A10000}"/>
    <cellStyle name="Input [yellow] 3 9 3 3" xfId="41334" xr:uid="{00000000-0005-0000-0000-000078A10000}"/>
    <cellStyle name="Input [yellow] 3 9 4" xfId="41335" xr:uid="{00000000-0005-0000-0000-000079A10000}"/>
    <cellStyle name="Input [yellow] 3 9 4 2" xfId="41336" xr:uid="{00000000-0005-0000-0000-00007AA10000}"/>
    <cellStyle name="Input [yellow] 3 9 4 3" xfId="41337" xr:uid="{00000000-0005-0000-0000-00007BA10000}"/>
    <cellStyle name="Input [yellow] 3 9 5" xfId="41338" xr:uid="{00000000-0005-0000-0000-00007CA10000}"/>
    <cellStyle name="Input [yellow] 3 9 5 2" xfId="41339" xr:uid="{00000000-0005-0000-0000-00007DA10000}"/>
    <cellStyle name="Input [yellow] 3 9 5 3" xfId="41340" xr:uid="{00000000-0005-0000-0000-00007EA10000}"/>
    <cellStyle name="Input [yellow] 3 9 6" xfId="41341" xr:uid="{00000000-0005-0000-0000-00007FA10000}"/>
    <cellStyle name="Input [yellow] 3 9 6 2" xfId="41342" xr:uid="{00000000-0005-0000-0000-000080A10000}"/>
    <cellStyle name="Input [yellow] 3 9 6 3" xfId="41343" xr:uid="{00000000-0005-0000-0000-000081A10000}"/>
    <cellStyle name="Input [yellow] 3 9 7" xfId="41344" xr:uid="{00000000-0005-0000-0000-000082A10000}"/>
    <cellStyle name="Input [yellow] 3 9 8" xfId="41345" xr:uid="{00000000-0005-0000-0000-000083A10000}"/>
    <cellStyle name="Input [yellow] 30" xfId="41346" xr:uid="{00000000-0005-0000-0000-000084A10000}"/>
    <cellStyle name="Input [yellow] 30 2" xfId="41347" xr:uid="{00000000-0005-0000-0000-000085A10000}"/>
    <cellStyle name="Input [yellow] 30 2 2" xfId="41348" xr:uid="{00000000-0005-0000-0000-000086A10000}"/>
    <cellStyle name="Input [yellow] 30 2 3" xfId="41349" xr:uid="{00000000-0005-0000-0000-000087A10000}"/>
    <cellStyle name="Input [yellow] 30 2 4" xfId="41350" xr:uid="{00000000-0005-0000-0000-000088A10000}"/>
    <cellStyle name="Input [yellow] 30 2 5" xfId="41351" xr:uid="{00000000-0005-0000-0000-000089A10000}"/>
    <cellStyle name="Input [yellow] 30 2 6" xfId="41352" xr:uid="{00000000-0005-0000-0000-00008AA10000}"/>
    <cellStyle name="Input [yellow] 30 3" xfId="41353" xr:uid="{00000000-0005-0000-0000-00008BA10000}"/>
    <cellStyle name="Input [yellow] 30 3 2" xfId="41354" xr:uid="{00000000-0005-0000-0000-00008CA10000}"/>
    <cellStyle name="Input [yellow] 30 3 3" xfId="41355" xr:uid="{00000000-0005-0000-0000-00008DA10000}"/>
    <cellStyle name="Input [yellow] 30 4" xfId="41356" xr:uid="{00000000-0005-0000-0000-00008EA10000}"/>
    <cellStyle name="Input [yellow] 30 4 2" xfId="41357" xr:uid="{00000000-0005-0000-0000-00008FA10000}"/>
    <cellStyle name="Input [yellow] 30 4 3" xfId="41358" xr:uid="{00000000-0005-0000-0000-000090A10000}"/>
    <cellStyle name="Input [yellow] 30 5" xfId="41359" xr:uid="{00000000-0005-0000-0000-000091A10000}"/>
    <cellStyle name="Input [yellow] 30 5 2" xfId="41360" xr:uid="{00000000-0005-0000-0000-000092A10000}"/>
    <cellStyle name="Input [yellow] 30 5 3" xfId="41361" xr:uid="{00000000-0005-0000-0000-000093A10000}"/>
    <cellStyle name="Input [yellow] 30 6" xfId="41362" xr:uid="{00000000-0005-0000-0000-000094A10000}"/>
    <cellStyle name="Input [yellow] 30 6 2" xfId="41363" xr:uid="{00000000-0005-0000-0000-000095A10000}"/>
    <cellStyle name="Input [yellow] 30 6 3" xfId="41364" xr:uid="{00000000-0005-0000-0000-000096A10000}"/>
    <cellStyle name="Input [yellow] 30 7" xfId="41365" xr:uid="{00000000-0005-0000-0000-000097A10000}"/>
    <cellStyle name="Input [yellow] 30 8" xfId="41366" xr:uid="{00000000-0005-0000-0000-000098A10000}"/>
    <cellStyle name="Input [yellow] 31" xfId="41367" xr:uid="{00000000-0005-0000-0000-000099A10000}"/>
    <cellStyle name="Input [yellow] 31 2" xfId="41368" xr:uid="{00000000-0005-0000-0000-00009AA10000}"/>
    <cellStyle name="Input [yellow] 31 2 2" xfId="41369" xr:uid="{00000000-0005-0000-0000-00009BA10000}"/>
    <cellStyle name="Input [yellow] 31 2 3" xfId="41370" xr:uid="{00000000-0005-0000-0000-00009CA10000}"/>
    <cellStyle name="Input [yellow] 31 2 4" xfId="41371" xr:uid="{00000000-0005-0000-0000-00009DA10000}"/>
    <cellStyle name="Input [yellow] 31 2 5" xfId="41372" xr:uid="{00000000-0005-0000-0000-00009EA10000}"/>
    <cellStyle name="Input [yellow] 31 2 6" xfId="41373" xr:uid="{00000000-0005-0000-0000-00009FA10000}"/>
    <cellStyle name="Input [yellow] 31 3" xfId="41374" xr:uid="{00000000-0005-0000-0000-0000A0A10000}"/>
    <cellStyle name="Input [yellow] 31 3 2" xfId="41375" xr:uid="{00000000-0005-0000-0000-0000A1A10000}"/>
    <cellStyle name="Input [yellow] 31 3 3" xfId="41376" xr:uid="{00000000-0005-0000-0000-0000A2A10000}"/>
    <cellStyle name="Input [yellow] 31 4" xfId="41377" xr:uid="{00000000-0005-0000-0000-0000A3A10000}"/>
    <cellStyle name="Input [yellow] 31 4 2" xfId="41378" xr:uid="{00000000-0005-0000-0000-0000A4A10000}"/>
    <cellStyle name="Input [yellow] 31 4 3" xfId="41379" xr:uid="{00000000-0005-0000-0000-0000A5A10000}"/>
    <cellStyle name="Input [yellow] 31 5" xfId="41380" xr:uid="{00000000-0005-0000-0000-0000A6A10000}"/>
    <cellStyle name="Input [yellow] 31 5 2" xfId="41381" xr:uid="{00000000-0005-0000-0000-0000A7A10000}"/>
    <cellStyle name="Input [yellow] 31 5 3" xfId="41382" xr:uid="{00000000-0005-0000-0000-0000A8A10000}"/>
    <cellStyle name="Input [yellow] 31 6" xfId="41383" xr:uid="{00000000-0005-0000-0000-0000A9A10000}"/>
    <cellStyle name="Input [yellow] 31 6 2" xfId="41384" xr:uid="{00000000-0005-0000-0000-0000AAA10000}"/>
    <cellStyle name="Input [yellow] 31 6 3" xfId="41385" xr:uid="{00000000-0005-0000-0000-0000ABA10000}"/>
    <cellStyle name="Input [yellow] 31 7" xfId="41386" xr:uid="{00000000-0005-0000-0000-0000ACA10000}"/>
    <cellStyle name="Input [yellow] 31 8" xfId="41387" xr:uid="{00000000-0005-0000-0000-0000ADA10000}"/>
    <cellStyle name="Input [yellow] 32" xfId="41388" xr:uid="{00000000-0005-0000-0000-0000AEA10000}"/>
    <cellStyle name="Input [yellow] 32 2" xfId="41389" xr:uid="{00000000-0005-0000-0000-0000AFA10000}"/>
    <cellStyle name="Input [yellow] 32 2 2" xfId="41390" xr:uid="{00000000-0005-0000-0000-0000B0A10000}"/>
    <cellStyle name="Input [yellow] 32 2 3" xfId="41391" xr:uid="{00000000-0005-0000-0000-0000B1A10000}"/>
    <cellStyle name="Input [yellow] 32 2 4" xfId="41392" xr:uid="{00000000-0005-0000-0000-0000B2A10000}"/>
    <cellStyle name="Input [yellow] 32 2 5" xfId="41393" xr:uid="{00000000-0005-0000-0000-0000B3A10000}"/>
    <cellStyle name="Input [yellow] 32 2 6" xfId="41394" xr:uid="{00000000-0005-0000-0000-0000B4A10000}"/>
    <cellStyle name="Input [yellow] 32 3" xfId="41395" xr:uid="{00000000-0005-0000-0000-0000B5A10000}"/>
    <cellStyle name="Input [yellow] 32 3 2" xfId="41396" xr:uid="{00000000-0005-0000-0000-0000B6A10000}"/>
    <cellStyle name="Input [yellow] 32 3 3" xfId="41397" xr:uid="{00000000-0005-0000-0000-0000B7A10000}"/>
    <cellStyle name="Input [yellow] 32 4" xfId="41398" xr:uid="{00000000-0005-0000-0000-0000B8A10000}"/>
    <cellStyle name="Input [yellow] 32 4 2" xfId="41399" xr:uid="{00000000-0005-0000-0000-0000B9A10000}"/>
    <cellStyle name="Input [yellow] 32 4 3" xfId="41400" xr:uid="{00000000-0005-0000-0000-0000BAA10000}"/>
    <cellStyle name="Input [yellow] 32 5" xfId="41401" xr:uid="{00000000-0005-0000-0000-0000BBA10000}"/>
    <cellStyle name="Input [yellow] 32 5 2" xfId="41402" xr:uid="{00000000-0005-0000-0000-0000BCA10000}"/>
    <cellStyle name="Input [yellow] 32 5 3" xfId="41403" xr:uid="{00000000-0005-0000-0000-0000BDA10000}"/>
    <cellStyle name="Input [yellow] 32 6" xfId="41404" xr:uid="{00000000-0005-0000-0000-0000BEA10000}"/>
    <cellStyle name="Input [yellow] 32 6 2" xfId="41405" xr:uid="{00000000-0005-0000-0000-0000BFA10000}"/>
    <cellStyle name="Input [yellow] 32 6 3" xfId="41406" xr:uid="{00000000-0005-0000-0000-0000C0A10000}"/>
    <cellStyle name="Input [yellow] 32 7" xfId="41407" xr:uid="{00000000-0005-0000-0000-0000C1A10000}"/>
    <cellStyle name="Input [yellow] 32 8" xfId="41408" xr:uid="{00000000-0005-0000-0000-0000C2A10000}"/>
    <cellStyle name="Input [yellow] 33" xfId="41409" xr:uid="{00000000-0005-0000-0000-0000C3A10000}"/>
    <cellStyle name="Input [yellow] 33 2" xfId="41410" xr:uid="{00000000-0005-0000-0000-0000C4A10000}"/>
    <cellStyle name="Input [yellow] 33 2 2" xfId="41411" xr:uid="{00000000-0005-0000-0000-0000C5A10000}"/>
    <cellStyle name="Input [yellow] 33 2 3" xfId="41412" xr:uid="{00000000-0005-0000-0000-0000C6A10000}"/>
    <cellStyle name="Input [yellow] 33 2 4" xfId="41413" xr:uid="{00000000-0005-0000-0000-0000C7A10000}"/>
    <cellStyle name="Input [yellow] 33 2 5" xfId="41414" xr:uid="{00000000-0005-0000-0000-0000C8A10000}"/>
    <cellStyle name="Input [yellow] 33 2 6" xfId="41415" xr:uid="{00000000-0005-0000-0000-0000C9A10000}"/>
    <cellStyle name="Input [yellow] 33 3" xfId="41416" xr:uid="{00000000-0005-0000-0000-0000CAA10000}"/>
    <cellStyle name="Input [yellow] 33 3 2" xfId="41417" xr:uid="{00000000-0005-0000-0000-0000CBA10000}"/>
    <cellStyle name="Input [yellow] 33 3 3" xfId="41418" xr:uid="{00000000-0005-0000-0000-0000CCA10000}"/>
    <cellStyle name="Input [yellow] 33 4" xfId="41419" xr:uid="{00000000-0005-0000-0000-0000CDA10000}"/>
    <cellStyle name="Input [yellow] 33 4 2" xfId="41420" xr:uid="{00000000-0005-0000-0000-0000CEA10000}"/>
    <cellStyle name="Input [yellow] 33 4 3" xfId="41421" xr:uid="{00000000-0005-0000-0000-0000CFA10000}"/>
    <cellStyle name="Input [yellow] 33 5" xfId="41422" xr:uid="{00000000-0005-0000-0000-0000D0A10000}"/>
    <cellStyle name="Input [yellow] 33 5 2" xfId="41423" xr:uid="{00000000-0005-0000-0000-0000D1A10000}"/>
    <cellStyle name="Input [yellow] 33 5 3" xfId="41424" xr:uid="{00000000-0005-0000-0000-0000D2A10000}"/>
    <cellStyle name="Input [yellow] 33 6" xfId="41425" xr:uid="{00000000-0005-0000-0000-0000D3A10000}"/>
    <cellStyle name="Input [yellow] 33 6 2" xfId="41426" xr:uid="{00000000-0005-0000-0000-0000D4A10000}"/>
    <cellStyle name="Input [yellow] 33 6 3" xfId="41427" xr:uid="{00000000-0005-0000-0000-0000D5A10000}"/>
    <cellStyle name="Input [yellow] 33 7" xfId="41428" xr:uid="{00000000-0005-0000-0000-0000D6A10000}"/>
    <cellStyle name="Input [yellow] 33 8" xfId="41429" xr:uid="{00000000-0005-0000-0000-0000D7A10000}"/>
    <cellStyle name="Input [yellow] 34" xfId="41430" xr:uid="{00000000-0005-0000-0000-0000D8A10000}"/>
    <cellStyle name="Input [yellow] 34 2" xfId="41431" xr:uid="{00000000-0005-0000-0000-0000D9A10000}"/>
    <cellStyle name="Input [yellow] 34 2 2" xfId="41432" xr:uid="{00000000-0005-0000-0000-0000DAA10000}"/>
    <cellStyle name="Input [yellow] 34 2 3" xfId="41433" xr:uid="{00000000-0005-0000-0000-0000DBA10000}"/>
    <cellStyle name="Input [yellow] 34 2 4" xfId="41434" xr:uid="{00000000-0005-0000-0000-0000DCA10000}"/>
    <cellStyle name="Input [yellow] 34 2 5" xfId="41435" xr:uid="{00000000-0005-0000-0000-0000DDA10000}"/>
    <cellStyle name="Input [yellow] 34 2 6" xfId="41436" xr:uid="{00000000-0005-0000-0000-0000DEA10000}"/>
    <cellStyle name="Input [yellow] 34 3" xfId="41437" xr:uid="{00000000-0005-0000-0000-0000DFA10000}"/>
    <cellStyle name="Input [yellow] 34 3 2" xfId="41438" xr:uid="{00000000-0005-0000-0000-0000E0A10000}"/>
    <cellStyle name="Input [yellow] 34 3 3" xfId="41439" xr:uid="{00000000-0005-0000-0000-0000E1A10000}"/>
    <cellStyle name="Input [yellow] 34 4" xfId="41440" xr:uid="{00000000-0005-0000-0000-0000E2A10000}"/>
    <cellStyle name="Input [yellow] 34 4 2" xfId="41441" xr:uid="{00000000-0005-0000-0000-0000E3A10000}"/>
    <cellStyle name="Input [yellow] 34 4 3" xfId="41442" xr:uid="{00000000-0005-0000-0000-0000E4A10000}"/>
    <cellStyle name="Input [yellow] 34 5" xfId="41443" xr:uid="{00000000-0005-0000-0000-0000E5A10000}"/>
    <cellStyle name="Input [yellow] 34 5 2" xfId="41444" xr:uid="{00000000-0005-0000-0000-0000E6A10000}"/>
    <cellStyle name="Input [yellow] 34 5 3" xfId="41445" xr:uid="{00000000-0005-0000-0000-0000E7A10000}"/>
    <cellStyle name="Input [yellow] 34 6" xfId="41446" xr:uid="{00000000-0005-0000-0000-0000E8A10000}"/>
    <cellStyle name="Input [yellow] 34 6 2" xfId="41447" xr:uid="{00000000-0005-0000-0000-0000E9A10000}"/>
    <cellStyle name="Input [yellow] 34 6 3" xfId="41448" xr:uid="{00000000-0005-0000-0000-0000EAA10000}"/>
    <cellStyle name="Input [yellow] 34 7" xfId="41449" xr:uid="{00000000-0005-0000-0000-0000EBA10000}"/>
    <cellStyle name="Input [yellow] 34 8" xfId="41450" xr:uid="{00000000-0005-0000-0000-0000ECA10000}"/>
    <cellStyle name="Input [yellow] 35" xfId="41451" xr:uid="{00000000-0005-0000-0000-0000EDA10000}"/>
    <cellStyle name="Input [yellow] 35 2" xfId="41452" xr:uid="{00000000-0005-0000-0000-0000EEA10000}"/>
    <cellStyle name="Input [yellow] 35 2 2" xfId="41453" xr:uid="{00000000-0005-0000-0000-0000EFA10000}"/>
    <cellStyle name="Input [yellow] 35 2 3" xfId="41454" xr:uid="{00000000-0005-0000-0000-0000F0A10000}"/>
    <cellStyle name="Input [yellow] 35 2 4" xfId="41455" xr:uid="{00000000-0005-0000-0000-0000F1A10000}"/>
    <cellStyle name="Input [yellow] 35 2 5" xfId="41456" xr:uid="{00000000-0005-0000-0000-0000F2A10000}"/>
    <cellStyle name="Input [yellow] 35 2 6" xfId="41457" xr:uid="{00000000-0005-0000-0000-0000F3A10000}"/>
    <cellStyle name="Input [yellow] 35 3" xfId="41458" xr:uid="{00000000-0005-0000-0000-0000F4A10000}"/>
    <cellStyle name="Input [yellow] 35 3 2" xfId="41459" xr:uid="{00000000-0005-0000-0000-0000F5A10000}"/>
    <cellStyle name="Input [yellow] 35 3 3" xfId="41460" xr:uid="{00000000-0005-0000-0000-0000F6A10000}"/>
    <cellStyle name="Input [yellow] 35 4" xfId="41461" xr:uid="{00000000-0005-0000-0000-0000F7A10000}"/>
    <cellStyle name="Input [yellow] 35 4 2" xfId="41462" xr:uid="{00000000-0005-0000-0000-0000F8A10000}"/>
    <cellStyle name="Input [yellow] 35 4 3" xfId="41463" xr:uid="{00000000-0005-0000-0000-0000F9A10000}"/>
    <cellStyle name="Input [yellow] 35 5" xfId="41464" xr:uid="{00000000-0005-0000-0000-0000FAA10000}"/>
    <cellStyle name="Input [yellow] 35 5 2" xfId="41465" xr:uid="{00000000-0005-0000-0000-0000FBA10000}"/>
    <cellStyle name="Input [yellow] 35 5 3" xfId="41466" xr:uid="{00000000-0005-0000-0000-0000FCA10000}"/>
    <cellStyle name="Input [yellow] 35 6" xfId="41467" xr:uid="{00000000-0005-0000-0000-0000FDA10000}"/>
    <cellStyle name="Input [yellow] 35 6 2" xfId="41468" xr:uid="{00000000-0005-0000-0000-0000FEA10000}"/>
    <cellStyle name="Input [yellow] 35 6 3" xfId="41469" xr:uid="{00000000-0005-0000-0000-0000FFA10000}"/>
    <cellStyle name="Input [yellow] 35 7" xfId="41470" xr:uid="{00000000-0005-0000-0000-000000A20000}"/>
    <cellStyle name="Input [yellow] 35 8" xfId="41471" xr:uid="{00000000-0005-0000-0000-000001A20000}"/>
    <cellStyle name="Input [yellow] 36" xfId="41472" xr:uid="{00000000-0005-0000-0000-000002A20000}"/>
    <cellStyle name="Input [yellow] 36 2" xfId="41473" xr:uid="{00000000-0005-0000-0000-000003A20000}"/>
    <cellStyle name="Input [yellow] 36 2 2" xfId="41474" xr:uid="{00000000-0005-0000-0000-000004A20000}"/>
    <cellStyle name="Input [yellow] 36 2 3" xfId="41475" xr:uid="{00000000-0005-0000-0000-000005A20000}"/>
    <cellStyle name="Input [yellow] 36 2 4" xfId="41476" xr:uid="{00000000-0005-0000-0000-000006A20000}"/>
    <cellStyle name="Input [yellow] 36 2 5" xfId="41477" xr:uid="{00000000-0005-0000-0000-000007A20000}"/>
    <cellStyle name="Input [yellow] 36 2 6" xfId="41478" xr:uid="{00000000-0005-0000-0000-000008A20000}"/>
    <cellStyle name="Input [yellow] 36 3" xfId="41479" xr:uid="{00000000-0005-0000-0000-000009A20000}"/>
    <cellStyle name="Input [yellow] 36 3 2" xfId="41480" xr:uid="{00000000-0005-0000-0000-00000AA20000}"/>
    <cellStyle name="Input [yellow] 36 3 3" xfId="41481" xr:uid="{00000000-0005-0000-0000-00000BA20000}"/>
    <cellStyle name="Input [yellow] 36 4" xfId="41482" xr:uid="{00000000-0005-0000-0000-00000CA20000}"/>
    <cellStyle name="Input [yellow] 36 4 2" xfId="41483" xr:uid="{00000000-0005-0000-0000-00000DA20000}"/>
    <cellStyle name="Input [yellow] 36 4 3" xfId="41484" xr:uid="{00000000-0005-0000-0000-00000EA20000}"/>
    <cellStyle name="Input [yellow] 36 5" xfId="41485" xr:uid="{00000000-0005-0000-0000-00000FA20000}"/>
    <cellStyle name="Input [yellow] 36 5 2" xfId="41486" xr:uid="{00000000-0005-0000-0000-000010A20000}"/>
    <cellStyle name="Input [yellow] 36 5 3" xfId="41487" xr:uid="{00000000-0005-0000-0000-000011A20000}"/>
    <cellStyle name="Input [yellow] 36 6" xfId="41488" xr:uid="{00000000-0005-0000-0000-000012A20000}"/>
    <cellStyle name="Input [yellow] 36 6 2" xfId="41489" xr:uid="{00000000-0005-0000-0000-000013A20000}"/>
    <cellStyle name="Input [yellow] 36 6 3" xfId="41490" xr:uid="{00000000-0005-0000-0000-000014A20000}"/>
    <cellStyle name="Input [yellow] 36 7" xfId="41491" xr:uid="{00000000-0005-0000-0000-000015A20000}"/>
    <cellStyle name="Input [yellow] 36 8" xfId="41492" xr:uid="{00000000-0005-0000-0000-000016A20000}"/>
    <cellStyle name="Input [yellow] 37" xfId="41493" xr:uid="{00000000-0005-0000-0000-000017A20000}"/>
    <cellStyle name="Input [yellow] 37 2" xfId="41494" xr:uid="{00000000-0005-0000-0000-000018A20000}"/>
    <cellStyle name="Input [yellow] 37 2 2" xfId="41495" xr:uid="{00000000-0005-0000-0000-000019A20000}"/>
    <cellStyle name="Input [yellow] 37 2 3" xfId="41496" xr:uid="{00000000-0005-0000-0000-00001AA20000}"/>
    <cellStyle name="Input [yellow] 37 2 4" xfId="41497" xr:uid="{00000000-0005-0000-0000-00001BA20000}"/>
    <cellStyle name="Input [yellow] 37 2 5" xfId="41498" xr:uid="{00000000-0005-0000-0000-00001CA20000}"/>
    <cellStyle name="Input [yellow] 37 2 6" xfId="41499" xr:uid="{00000000-0005-0000-0000-00001DA20000}"/>
    <cellStyle name="Input [yellow] 37 3" xfId="41500" xr:uid="{00000000-0005-0000-0000-00001EA20000}"/>
    <cellStyle name="Input [yellow] 37 3 2" xfId="41501" xr:uid="{00000000-0005-0000-0000-00001FA20000}"/>
    <cellStyle name="Input [yellow] 37 3 3" xfId="41502" xr:uid="{00000000-0005-0000-0000-000020A20000}"/>
    <cellStyle name="Input [yellow] 37 4" xfId="41503" xr:uid="{00000000-0005-0000-0000-000021A20000}"/>
    <cellStyle name="Input [yellow] 37 4 2" xfId="41504" xr:uid="{00000000-0005-0000-0000-000022A20000}"/>
    <cellStyle name="Input [yellow] 37 4 3" xfId="41505" xr:uid="{00000000-0005-0000-0000-000023A20000}"/>
    <cellStyle name="Input [yellow] 37 5" xfId="41506" xr:uid="{00000000-0005-0000-0000-000024A20000}"/>
    <cellStyle name="Input [yellow] 37 5 2" xfId="41507" xr:uid="{00000000-0005-0000-0000-000025A20000}"/>
    <cellStyle name="Input [yellow] 37 5 3" xfId="41508" xr:uid="{00000000-0005-0000-0000-000026A20000}"/>
    <cellStyle name="Input [yellow] 37 6" xfId="41509" xr:uid="{00000000-0005-0000-0000-000027A20000}"/>
    <cellStyle name="Input [yellow] 37 6 2" xfId="41510" xr:uid="{00000000-0005-0000-0000-000028A20000}"/>
    <cellStyle name="Input [yellow] 37 6 3" xfId="41511" xr:uid="{00000000-0005-0000-0000-000029A20000}"/>
    <cellStyle name="Input [yellow] 37 7" xfId="41512" xr:uid="{00000000-0005-0000-0000-00002AA20000}"/>
    <cellStyle name="Input [yellow] 37 8" xfId="41513" xr:uid="{00000000-0005-0000-0000-00002BA20000}"/>
    <cellStyle name="Input [yellow] 38" xfId="41514" xr:uid="{00000000-0005-0000-0000-00002CA20000}"/>
    <cellStyle name="Input [yellow] 38 2" xfId="41515" xr:uid="{00000000-0005-0000-0000-00002DA20000}"/>
    <cellStyle name="Input [yellow] 38 2 2" xfId="41516" xr:uid="{00000000-0005-0000-0000-00002EA20000}"/>
    <cellStyle name="Input [yellow] 38 2 3" xfId="41517" xr:uid="{00000000-0005-0000-0000-00002FA20000}"/>
    <cellStyle name="Input [yellow] 38 2 4" xfId="41518" xr:uid="{00000000-0005-0000-0000-000030A20000}"/>
    <cellStyle name="Input [yellow] 38 2 5" xfId="41519" xr:uid="{00000000-0005-0000-0000-000031A20000}"/>
    <cellStyle name="Input [yellow] 38 2 6" xfId="41520" xr:uid="{00000000-0005-0000-0000-000032A20000}"/>
    <cellStyle name="Input [yellow] 38 3" xfId="41521" xr:uid="{00000000-0005-0000-0000-000033A20000}"/>
    <cellStyle name="Input [yellow] 38 3 2" xfId="41522" xr:uid="{00000000-0005-0000-0000-000034A20000}"/>
    <cellStyle name="Input [yellow] 38 3 3" xfId="41523" xr:uid="{00000000-0005-0000-0000-000035A20000}"/>
    <cellStyle name="Input [yellow] 38 4" xfId="41524" xr:uid="{00000000-0005-0000-0000-000036A20000}"/>
    <cellStyle name="Input [yellow] 38 4 2" xfId="41525" xr:uid="{00000000-0005-0000-0000-000037A20000}"/>
    <cellStyle name="Input [yellow] 38 4 3" xfId="41526" xr:uid="{00000000-0005-0000-0000-000038A20000}"/>
    <cellStyle name="Input [yellow] 38 5" xfId="41527" xr:uid="{00000000-0005-0000-0000-000039A20000}"/>
    <cellStyle name="Input [yellow] 38 5 2" xfId="41528" xr:uid="{00000000-0005-0000-0000-00003AA20000}"/>
    <cellStyle name="Input [yellow] 38 5 3" xfId="41529" xr:uid="{00000000-0005-0000-0000-00003BA20000}"/>
    <cellStyle name="Input [yellow] 38 6" xfId="41530" xr:uid="{00000000-0005-0000-0000-00003CA20000}"/>
    <cellStyle name="Input [yellow] 38 6 2" xfId="41531" xr:uid="{00000000-0005-0000-0000-00003DA20000}"/>
    <cellStyle name="Input [yellow] 38 6 3" xfId="41532" xr:uid="{00000000-0005-0000-0000-00003EA20000}"/>
    <cellStyle name="Input [yellow] 38 7" xfId="41533" xr:uid="{00000000-0005-0000-0000-00003FA20000}"/>
    <cellStyle name="Input [yellow] 38 8" xfId="41534" xr:uid="{00000000-0005-0000-0000-000040A20000}"/>
    <cellStyle name="Input [yellow] 39" xfId="41535" xr:uid="{00000000-0005-0000-0000-000041A20000}"/>
    <cellStyle name="Input [yellow] 39 2" xfId="41536" xr:uid="{00000000-0005-0000-0000-000042A20000}"/>
    <cellStyle name="Input [yellow] 39 3" xfId="41537" xr:uid="{00000000-0005-0000-0000-000043A20000}"/>
    <cellStyle name="Input [yellow] 39 4" xfId="41538" xr:uid="{00000000-0005-0000-0000-000044A20000}"/>
    <cellStyle name="Input [yellow] 39 5" xfId="41539" xr:uid="{00000000-0005-0000-0000-000045A20000}"/>
    <cellStyle name="Input [yellow] 39 6" xfId="41540" xr:uid="{00000000-0005-0000-0000-000046A20000}"/>
    <cellStyle name="Input [yellow] 4" xfId="41541" xr:uid="{00000000-0005-0000-0000-000047A20000}"/>
    <cellStyle name="Input [yellow] 4 10" xfId="41542" xr:uid="{00000000-0005-0000-0000-000048A20000}"/>
    <cellStyle name="Input [yellow] 4 10 2" xfId="41543" xr:uid="{00000000-0005-0000-0000-000049A20000}"/>
    <cellStyle name="Input [yellow] 4 10 2 2" xfId="41544" xr:uid="{00000000-0005-0000-0000-00004AA20000}"/>
    <cellStyle name="Input [yellow] 4 10 2 3" xfId="41545" xr:uid="{00000000-0005-0000-0000-00004BA20000}"/>
    <cellStyle name="Input [yellow] 4 10 2 4" xfId="41546" xr:uid="{00000000-0005-0000-0000-00004CA20000}"/>
    <cellStyle name="Input [yellow] 4 10 2 5" xfId="41547" xr:uid="{00000000-0005-0000-0000-00004DA20000}"/>
    <cellStyle name="Input [yellow] 4 10 2 6" xfId="41548" xr:uid="{00000000-0005-0000-0000-00004EA20000}"/>
    <cellStyle name="Input [yellow] 4 10 3" xfId="41549" xr:uid="{00000000-0005-0000-0000-00004FA20000}"/>
    <cellStyle name="Input [yellow] 4 10 3 2" xfId="41550" xr:uid="{00000000-0005-0000-0000-000050A20000}"/>
    <cellStyle name="Input [yellow] 4 10 3 3" xfId="41551" xr:uid="{00000000-0005-0000-0000-000051A20000}"/>
    <cellStyle name="Input [yellow] 4 10 4" xfId="41552" xr:uid="{00000000-0005-0000-0000-000052A20000}"/>
    <cellStyle name="Input [yellow] 4 10 4 2" xfId="41553" xr:uid="{00000000-0005-0000-0000-000053A20000}"/>
    <cellStyle name="Input [yellow] 4 10 4 3" xfId="41554" xr:uid="{00000000-0005-0000-0000-000054A20000}"/>
    <cellStyle name="Input [yellow] 4 10 5" xfId="41555" xr:uid="{00000000-0005-0000-0000-000055A20000}"/>
    <cellStyle name="Input [yellow] 4 10 5 2" xfId="41556" xr:uid="{00000000-0005-0000-0000-000056A20000}"/>
    <cellStyle name="Input [yellow] 4 10 5 3" xfId="41557" xr:uid="{00000000-0005-0000-0000-000057A20000}"/>
    <cellStyle name="Input [yellow] 4 10 6" xfId="41558" xr:uid="{00000000-0005-0000-0000-000058A20000}"/>
    <cellStyle name="Input [yellow] 4 10 6 2" xfId="41559" xr:uid="{00000000-0005-0000-0000-000059A20000}"/>
    <cellStyle name="Input [yellow] 4 10 6 3" xfId="41560" xr:uid="{00000000-0005-0000-0000-00005AA20000}"/>
    <cellStyle name="Input [yellow] 4 10 7" xfId="41561" xr:uid="{00000000-0005-0000-0000-00005BA20000}"/>
    <cellStyle name="Input [yellow] 4 10 8" xfId="41562" xr:uid="{00000000-0005-0000-0000-00005CA20000}"/>
    <cellStyle name="Input [yellow] 4 11" xfId="41563" xr:uid="{00000000-0005-0000-0000-00005DA20000}"/>
    <cellStyle name="Input [yellow] 4 11 2" xfId="41564" xr:uid="{00000000-0005-0000-0000-00005EA20000}"/>
    <cellStyle name="Input [yellow] 4 11 2 2" xfId="41565" xr:uid="{00000000-0005-0000-0000-00005FA20000}"/>
    <cellStyle name="Input [yellow] 4 11 2 3" xfId="41566" xr:uid="{00000000-0005-0000-0000-000060A20000}"/>
    <cellStyle name="Input [yellow] 4 11 2 4" xfId="41567" xr:uid="{00000000-0005-0000-0000-000061A20000}"/>
    <cellStyle name="Input [yellow] 4 11 2 5" xfId="41568" xr:uid="{00000000-0005-0000-0000-000062A20000}"/>
    <cellStyle name="Input [yellow] 4 11 2 6" xfId="41569" xr:uid="{00000000-0005-0000-0000-000063A20000}"/>
    <cellStyle name="Input [yellow] 4 11 3" xfId="41570" xr:uid="{00000000-0005-0000-0000-000064A20000}"/>
    <cellStyle name="Input [yellow] 4 11 3 2" xfId="41571" xr:uid="{00000000-0005-0000-0000-000065A20000}"/>
    <cellStyle name="Input [yellow] 4 11 3 3" xfId="41572" xr:uid="{00000000-0005-0000-0000-000066A20000}"/>
    <cellStyle name="Input [yellow] 4 11 4" xfId="41573" xr:uid="{00000000-0005-0000-0000-000067A20000}"/>
    <cellStyle name="Input [yellow] 4 11 4 2" xfId="41574" xr:uid="{00000000-0005-0000-0000-000068A20000}"/>
    <cellStyle name="Input [yellow] 4 11 4 3" xfId="41575" xr:uid="{00000000-0005-0000-0000-000069A20000}"/>
    <cellStyle name="Input [yellow] 4 11 5" xfId="41576" xr:uid="{00000000-0005-0000-0000-00006AA20000}"/>
    <cellStyle name="Input [yellow] 4 11 5 2" xfId="41577" xr:uid="{00000000-0005-0000-0000-00006BA20000}"/>
    <cellStyle name="Input [yellow] 4 11 5 3" xfId="41578" xr:uid="{00000000-0005-0000-0000-00006CA20000}"/>
    <cellStyle name="Input [yellow] 4 11 6" xfId="41579" xr:uid="{00000000-0005-0000-0000-00006DA20000}"/>
    <cellStyle name="Input [yellow] 4 11 6 2" xfId="41580" xr:uid="{00000000-0005-0000-0000-00006EA20000}"/>
    <cellStyle name="Input [yellow] 4 11 6 3" xfId="41581" xr:uid="{00000000-0005-0000-0000-00006FA20000}"/>
    <cellStyle name="Input [yellow] 4 11 7" xfId="41582" xr:uid="{00000000-0005-0000-0000-000070A20000}"/>
    <cellStyle name="Input [yellow] 4 11 8" xfId="41583" xr:uid="{00000000-0005-0000-0000-000071A20000}"/>
    <cellStyle name="Input [yellow] 4 12" xfId="41584" xr:uid="{00000000-0005-0000-0000-000072A20000}"/>
    <cellStyle name="Input [yellow] 4 12 2" xfId="41585" xr:uid="{00000000-0005-0000-0000-000073A20000}"/>
    <cellStyle name="Input [yellow] 4 12 2 2" xfId="41586" xr:uid="{00000000-0005-0000-0000-000074A20000}"/>
    <cellStyle name="Input [yellow] 4 12 2 3" xfId="41587" xr:uid="{00000000-0005-0000-0000-000075A20000}"/>
    <cellStyle name="Input [yellow] 4 12 2 4" xfId="41588" xr:uid="{00000000-0005-0000-0000-000076A20000}"/>
    <cellStyle name="Input [yellow] 4 12 2 5" xfId="41589" xr:uid="{00000000-0005-0000-0000-000077A20000}"/>
    <cellStyle name="Input [yellow] 4 12 2 6" xfId="41590" xr:uid="{00000000-0005-0000-0000-000078A20000}"/>
    <cellStyle name="Input [yellow] 4 12 3" xfId="41591" xr:uid="{00000000-0005-0000-0000-000079A20000}"/>
    <cellStyle name="Input [yellow] 4 12 3 2" xfId="41592" xr:uid="{00000000-0005-0000-0000-00007AA20000}"/>
    <cellStyle name="Input [yellow] 4 12 3 3" xfId="41593" xr:uid="{00000000-0005-0000-0000-00007BA20000}"/>
    <cellStyle name="Input [yellow] 4 12 4" xfId="41594" xr:uid="{00000000-0005-0000-0000-00007CA20000}"/>
    <cellStyle name="Input [yellow] 4 12 4 2" xfId="41595" xr:uid="{00000000-0005-0000-0000-00007DA20000}"/>
    <cellStyle name="Input [yellow] 4 12 4 3" xfId="41596" xr:uid="{00000000-0005-0000-0000-00007EA20000}"/>
    <cellStyle name="Input [yellow] 4 12 5" xfId="41597" xr:uid="{00000000-0005-0000-0000-00007FA20000}"/>
    <cellStyle name="Input [yellow] 4 12 5 2" xfId="41598" xr:uid="{00000000-0005-0000-0000-000080A20000}"/>
    <cellStyle name="Input [yellow] 4 12 5 3" xfId="41599" xr:uid="{00000000-0005-0000-0000-000081A20000}"/>
    <cellStyle name="Input [yellow] 4 12 6" xfId="41600" xr:uid="{00000000-0005-0000-0000-000082A20000}"/>
    <cellStyle name="Input [yellow] 4 12 6 2" xfId="41601" xr:uid="{00000000-0005-0000-0000-000083A20000}"/>
    <cellStyle name="Input [yellow] 4 12 6 3" xfId="41602" xr:uid="{00000000-0005-0000-0000-000084A20000}"/>
    <cellStyle name="Input [yellow] 4 12 7" xfId="41603" xr:uid="{00000000-0005-0000-0000-000085A20000}"/>
    <cellStyle name="Input [yellow] 4 12 8" xfId="41604" xr:uid="{00000000-0005-0000-0000-000086A20000}"/>
    <cellStyle name="Input [yellow] 4 13" xfId="41605" xr:uid="{00000000-0005-0000-0000-000087A20000}"/>
    <cellStyle name="Input [yellow] 4 13 2" xfId="41606" xr:uid="{00000000-0005-0000-0000-000088A20000}"/>
    <cellStyle name="Input [yellow] 4 13 2 2" xfId="41607" xr:uid="{00000000-0005-0000-0000-000089A20000}"/>
    <cellStyle name="Input [yellow] 4 13 2 3" xfId="41608" xr:uid="{00000000-0005-0000-0000-00008AA20000}"/>
    <cellStyle name="Input [yellow] 4 13 2 4" xfId="41609" xr:uid="{00000000-0005-0000-0000-00008BA20000}"/>
    <cellStyle name="Input [yellow] 4 13 2 5" xfId="41610" xr:uid="{00000000-0005-0000-0000-00008CA20000}"/>
    <cellStyle name="Input [yellow] 4 13 2 6" xfId="41611" xr:uid="{00000000-0005-0000-0000-00008DA20000}"/>
    <cellStyle name="Input [yellow] 4 13 3" xfId="41612" xr:uid="{00000000-0005-0000-0000-00008EA20000}"/>
    <cellStyle name="Input [yellow] 4 13 3 2" xfId="41613" xr:uid="{00000000-0005-0000-0000-00008FA20000}"/>
    <cellStyle name="Input [yellow] 4 13 3 3" xfId="41614" xr:uid="{00000000-0005-0000-0000-000090A20000}"/>
    <cellStyle name="Input [yellow] 4 13 4" xfId="41615" xr:uid="{00000000-0005-0000-0000-000091A20000}"/>
    <cellStyle name="Input [yellow] 4 13 4 2" xfId="41616" xr:uid="{00000000-0005-0000-0000-000092A20000}"/>
    <cellStyle name="Input [yellow] 4 13 4 3" xfId="41617" xr:uid="{00000000-0005-0000-0000-000093A20000}"/>
    <cellStyle name="Input [yellow] 4 13 5" xfId="41618" xr:uid="{00000000-0005-0000-0000-000094A20000}"/>
    <cellStyle name="Input [yellow] 4 13 5 2" xfId="41619" xr:uid="{00000000-0005-0000-0000-000095A20000}"/>
    <cellStyle name="Input [yellow] 4 13 5 3" xfId="41620" xr:uid="{00000000-0005-0000-0000-000096A20000}"/>
    <cellStyle name="Input [yellow] 4 13 6" xfId="41621" xr:uid="{00000000-0005-0000-0000-000097A20000}"/>
    <cellStyle name="Input [yellow] 4 13 6 2" xfId="41622" xr:uid="{00000000-0005-0000-0000-000098A20000}"/>
    <cellStyle name="Input [yellow] 4 13 6 3" xfId="41623" xr:uid="{00000000-0005-0000-0000-000099A20000}"/>
    <cellStyle name="Input [yellow] 4 13 7" xfId="41624" xr:uid="{00000000-0005-0000-0000-00009AA20000}"/>
    <cellStyle name="Input [yellow] 4 13 8" xfId="41625" xr:uid="{00000000-0005-0000-0000-00009BA20000}"/>
    <cellStyle name="Input [yellow] 4 14" xfId="41626" xr:uid="{00000000-0005-0000-0000-00009CA20000}"/>
    <cellStyle name="Input [yellow] 4 14 2" xfId="41627" xr:uid="{00000000-0005-0000-0000-00009DA20000}"/>
    <cellStyle name="Input [yellow] 4 14 2 2" xfId="41628" xr:uid="{00000000-0005-0000-0000-00009EA20000}"/>
    <cellStyle name="Input [yellow] 4 14 2 3" xfId="41629" xr:uid="{00000000-0005-0000-0000-00009FA20000}"/>
    <cellStyle name="Input [yellow] 4 14 2 4" xfId="41630" xr:uid="{00000000-0005-0000-0000-0000A0A20000}"/>
    <cellStyle name="Input [yellow] 4 14 2 5" xfId="41631" xr:uid="{00000000-0005-0000-0000-0000A1A20000}"/>
    <cellStyle name="Input [yellow] 4 14 2 6" xfId="41632" xr:uid="{00000000-0005-0000-0000-0000A2A20000}"/>
    <cellStyle name="Input [yellow] 4 14 3" xfId="41633" xr:uid="{00000000-0005-0000-0000-0000A3A20000}"/>
    <cellStyle name="Input [yellow] 4 14 3 2" xfId="41634" xr:uid="{00000000-0005-0000-0000-0000A4A20000}"/>
    <cellStyle name="Input [yellow] 4 14 3 3" xfId="41635" xr:uid="{00000000-0005-0000-0000-0000A5A20000}"/>
    <cellStyle name="Input [yellow] 4 14 4" xfId="41636" xr:uid="{00000000-0005-0000-0000-0000A6A20000}"/>
    <cellStyle name="Input [yellow] 4 14 4 2" xfId="41637" xr:uid="{00000000-0005-0000-0000-0000A7A20000}"/>
    <cellStyle name="Input [yellow] 4 14 4 3" xfId="41638" xr:uid="{00000000-0005-0000-0000-0000A8A20000}"/>
    <cellStyle name="Input [yellow] 4 14 5" xfId="41639" xr:uid="{00000000-0005-0000-0000-0000A9A20000}"/>
    <cellStyle name="Input [yellow] 4 14 5 2" xfId="41640" xr:uid="{00000000-0005-0000-0000-0000AAA20000}"/>
    <cellStyle name="Input [yellow] 4 14 5 3" xfId="41641" xr:uid="{00000000-0005-0000-0000-0000ABA20000}"/>
    <cellStyle name="Input [yellow] 4 14 6" xfId="41642" xr:uid="{00000000-0005-0000-0000-0000ACA20000}"/>
    <cellStyle name="Input [yellow] 4 14 6 2" xfId="41643" xr:uid="{00000000-0005-0000-0000-0000ADA20000}"/>
    <cellStyle name="Input [yellow] 4 14 6 3" xfId="41644" xr:uid="{00000000-0005-0000-0000-0000AEA20000}"/>
    <cellStyle name="Input [yellow] 4 14 7" xfId="41645" xr:uid="{00000000-0005-0000-0000-0000AFA20000}"/>
    <cellStyle name="Input [yellow] 4 14 8" xfId="41646" xr:uid="{00000000-0005-0000-0000-0000B0A20000}"/>
    <cellStyle name="Input [yellow] 4 15" xfId="41647" xr:uid="{00000000-0005-0000-0000-0000B1A20000}"/>
    <cellStyle name="Input [yellow] 4 15 2" xfId="41648" xr:uid="{00000000-0005-0000-0000-0000B2A20000}"/>
    <cellStyle name="Input [yellow] 4 15 2 2" xfId="41649" xr:uid="{00000000-0005-0000-0000-0000B3A20000}"/>
    <cellStyle name="Input [yellow] 4 15 2 3" xfId="41650" xr:uid="{00000000-0005-0000-0000-0000B4A20000}"/>
    <cellStyle name="Input [yellow] 4 15 2 4" xfId="41651" xr:uid="{00000000-0005-0000-0000-0000B5A20000}"/>
    <cellStyle name="Input [yellow] 4 15 2 5" xfId="41652" xr:uid="{00000000-0005-0000-0000-0000B6A20000}"/>
    <cellStyle name="Input [yellow] 4 15 2 6" xfId="41653" xr:uid="{00000000-0005-0000-0000-0000B7A20000}"/>
    <cellStyle name="Input [yellow] 4 15 3" xfId="41654" xr:uid="{00000000-0005-0000-0000-0000B8A20000}"/>
    <cellStyle name="Input [yellow] 4 15 3 2" xfId="41655" xr:uid="{00000000-0005-0000-0000-0000B9A20000}"/>
    <cellStyle name="Input [yellow] 4 15 3 3" xfId="41656" xr:uid="{00000000-0005-0000-0000-0000BAA20000}"/>
    <cellStyle name="Input [yellow] 4 15 4" xfId="41657" xr:uid="{00000000-0005-0000-0000-0000BBA20000}"/>
    <cellStyle name="Input [yellow] 4 15 4 2" xfId="41658" xr:uid="{00000000-0005-0000-0000-0000BCA20000}"/>
    <cellStyle name="Input [yellow] 4 15 4 3" xfId="41659" xr:uid="{00000000-0005-0000-0000-0000BDA20000}"/>
    <cellStyle name="Input [yellow] 4 15 5" xfId="41660" xr:uid="{00000000-0005-0000-0000-0000BEA20000}"/>
    <cellStyle name="Input [yellow] 4 15 5 2" xfId="41661" xr:uid="{00000000-0005-0000-0000-0000BFA20000}"/>
    <cellStyle name="Input [yellow] 4 15 5 3" xfId="41662" xr:uid="{00000000-0005-0000-0000-0000C0A20000}"/>
    <cellStyle name="Input [yellow] 4 15 6" xfId="41663" xr:uid="{00000000-0005-0000-0000-0000C1A20000}"/>
    <cellStyle name="Input [yellow] 4 15 6 2" xfId="41664" xr:uid="{00000000-0005-0000-0000-0000C2A20000}"/>
    <cellStyle name="Input [yellow] 4 15 6 3" xfId="41665" xr:uid="{00000000-0005-0000-0000-0000C3A20000}"/>
    <cellStyle name="Input [yellow] 4 15 7" xfId="41666" xr:uid="{00000000-0005-0000-0000-0000C4A20000}"/>
    <cellStyle name="Input [yellow] 4 15 8" xfId="41667" xr:uid="{00000000-0005-0000-0000-0000C5A20000}"/>
    <cellStyle name="Input [yellow] 4 16" xfId="41668" xr:uid="{00000000-0005-0000-0000-0000C6A20000}"/>
    <cellStyle name="Input [yellow] 4 16 2" xfId="41669" xr:uid="{00000000-0005-0000-0000-0000C7A20000}"/>
    <cellStyle name="Input [yellow] 4 16 2 2" xfId="41670" xr:uid="{00000000-0005-0000-0000-0000C8A20000}"/>
    <cellStyle name="Input [yellow] 4 16 2 3" xfId="41671" xr:uid="{00000000-0005-0000-0000-0000C9A20000}"/>
    <cellStyle name="Input [yellow] 4 16 2 4" xfId="41672" xr:uid="{00000000-0005-0000-0000-0000CAA20000}"/>
    <cellStyle name="Input [yellow] 4 16 2 5" xfId="41673" xr:uid="{00000000-0005-0000-0000-0000CBA20000}"/>
    <cellStyle name="Input [yellow] 4 16 2 6" xfId="41674" xr:uid="{00000000-0005-0000-0000-0000CCA20000}"/>
    <cellStyle name="Input [yellow] 4 16 3" xfId="41675" xr:uid="{00000000-0005-0000-0000-0000CDA20000}"/>
    <cellStyle name="Input [yellow] 4 16 3 2" xfId="41676" xr:uid="{00000000-0005-0000-0000-0000CEA20000}"/>
    <cellStyle name="Input [yellow] 4 16 3 3" xfId="41677" xr:uid="{00000000-0005-0000-0000-0000CFA20000}"/>
    <cellStyle name="Input [yellow] 4 16 4" xfId="41678" xr:uid="{00000000-0005-0000-0000-0000D0A20000}"/>
    <cellStyle name="Input [yellow] 4 16 4 2" xfId="41679" xr:uid="{00000000-0005-0000-0000-0000D1A20000}"/>
    <cellStyle name="Input [yellow] 4 16 4 3" xfId="41680" xr:uid="{00000000-0005-0000-0000-0000D2A20000}"/>
    <cellStyle name="Input [yellow] 4 16 5" xfId="41681" xr:uid="{00000000-0005-0000-0000-0000D3A20000}"/>
    <cellStyle name="Input [yellow] 4 16 5 2" xfId="41682" xr:uid="{00000000-0005-0000-0000-0000D4A20000}"/>
    <cellStyle name="Input [yellow] 4 16 5 3" xfId="41683" xr:uid="{00000000-0005-0000-0000-0000D5A20000}"/>
    <cellStyle name="Input [yellow] 4 16 6" xfId="41684" xr:uid="{00000000-0005-0000-0000-0000D6A20000}"/>
    <cellStyle name="Input [yellow] 4 16 6 2" xfId="41685" xr:uid="{00000000-0005-0000-0000-0000D7A20000}"/>
    <cellStyle name="Input [yellow] 4 16 6 3" xfId="41686" xr:uid="{00000000-0005-0000-0000-0000D8A20000}"/>
    <cellStyle name="Input [yellow] 4 16 7" xfId="41687" xr:uid="{00000000-0005-0000-0000-0000D9A20000}"/>
    <cellStyle name="Input [yellow] 4 16 8" xfId="41688" xr:uid="{00000000-0005-0000-0000-0000DAA20000}"/>
    <cellStyle name="Input [yellow] 4 17" xfId="41689" xr:uid="{00000000-0005-0000-0000-0000DBA20000}"/>
    <cellStyle name="Input [yellow] 4 17 2" xfId="41690" xr:uid="{00000000-0005-0000-0000-0000DCA20000}"/>
    <cellStyle name="Input [yellow] 4 17 2 2" xfId="41691" xr:uid="{00000000-0005-0000-0000-0000DDA20000}"/>
    <cellStyle name="Input [yellow] 4 17 2 3" xfId="41692" xr:uid="{00000000-0005-0000-0000-0000DEA20000}"/>
    <cellStyle name="Input [yellow] 4 17 2 4" xfId="41693" xr:uid="{00000000-0005-0000-0000-0000DFA20000}"/>
    <cellStyle name="Input [yellow] 4 17 2 5" xfId="41694" xr:uid="{00000000-0005-0000-0000-0000E0A20000}"/>
    <cellStyle name="Input [yellow] 4 17 2 6" xfId="41695" xr:uid="{00000000-0005-0000-0000-0000E1A20000}"/>
    <cellStyle name="Input [yellow] 4 17 3" xfId="41696" xr:uid="{00000000-0005-0000-0000-0000E2A20000}"/>
    <cellStyle name="Input [yellow] 4 17 3 2" xfId="41697" xr:uid="{00000000-0005-0000-0000-0000E3A20000}"/>
    <cellStyle name="Input [yellow] 4 17 3 3" xfId="41698" xr:uid="{00000000-0005-0000-0000-0000E4A20000}"/>
    <cellStyle name="Input [yellow] 4 17 4" xfId="41699" xr:uid="{00000000-0005-0000-0000-0000E5A20000}"/>
    <cellStyle name="Input [yellow] 4 17 4 2" xfId="41700" xr:uid="{00000000-0005-0000-0000-0000E6A20000}"/>
    <cellStyle name="Input [yellow] 4 17 4 3" xfId="41701" xr:uid="{00000000-0005-0000-0000-0000E7A20000}"/>
    <cellStyle name="Input [yellow] 4 17 5" xfId="41702" xr:uid="{00000000-0005-0000-0000-0000E8A20000}"/>
    <cellStyle name="Input [yellow] 4 17 5 2" xfId="41703" xr:uid="{00000000-0005-0000-0000-0000E9A20000}"/>
    <cellStyle name="Input [yellow] 4 17 5 3" xfId="41704" xr:uid="{00000000-0005-0000-0000-0000EAA20000}"/>
    <cellStyle name="Input [yellow] 4 17 6" xfId="41705" xr:uid="{00000000-0005-0000-0000-0000EBA20000}"/>
    <cellStyle name="Input [yellow] 4 17 6 2" xfId="41706" xr:uid="{00000000-0005-0000-0000-0000ECA20000}"/>
    <cellStyle name="Input [yellow] 4 17 6 3" xfId="41707" xr:uid="{00000000-0005-0000-0000-0000EDA20000}"/>
    <cellStyle name="Input [yellow] 4 17 7" xfId="41708" xr:uid="{00000000-0005-0000-0000-0000EEA20000}"/>
    <cellStyle name="Input [yellow] 4 17 8" xfId="41709" xr:uid="{00000000-0005-0000-0000-0000EFA20000}"/>
    <cellStyle name="Input [yellow] 4 18" xfId="41710" xr:uid="{00000000-0005-0000-0000-0000F0A20000}"/>
    <cellStyle name="Input [yellow] 4 18 2" xfId="41711" xr:uid="{00000000-0005-0000-0000-0000F1A20000}"/>
    <cellStyle name="Input [yellow] 4 18 2 2" xfId="41712" xr:uid="{00000000-0005-0000-0000-0000F2A20000}"/>
    <cellStyle name="Input [yellow] 4 18 2 3" xfId="41713" xr:uid="{00000000-0005-0000-0000-0000F3A20000}"/>
    <cellStyle name="Input [yellow] 4 18 2 4" xfId="41714" xr:uid="{00000000-0005-0000-0000-0000F4A20000}"/>
    <cellStyle name="Input [yellow] 4 18 2 5" xfId="41715" xr:uid="{00000000-0005-0000-0000-0000F5A20000}"/>
    <cellStyle name="Input [yellow] 4 18 2 6" xfId="41716" xr:uid="{00000000-0005-0000-0000-0000F6A20000}"/>
    <cellStyle name="Input [yellow] 4 18 3" xfId="41717" xr:uid="{00000000-0005-0000-0000-0000F7A20000}"/>
    <cellStyle name="Input [yellow] 4 18 3 2" xfId="41718" xr:uid="{00000000-0005-0000-0000-0000F8A20000}"/>
    <cellStyle name="Input [yellow] 4 18 3 3" xfId="41719" xr:uid="{00000000-0005-0000-0000-0000F9A20000}"/>
    <cellStyle name="Input [yellow] 4 18 4" xfId="41720" xr:uid="{00000000-0005-0000-0000-0000FAA20000}"/>
    <cellStyle name="Input [yellow] 4 18 4 2" xfId="41721" xr:uid="{00000000-0005-0000-0000-0000FBA20000}"/>
    <cellStyle name="Input [yellow] 4 18 4 3" xfId="41722" xr:uid="{00000000-0005-0000-0000-0000FCA20000}"/>
    <cellStyle name="Input [yellow] 4 18 5" xfId="41723" xr:uid="{00000000-0005-0000-0000-0000FDA20000}"/>
    <cellStyle name="Input [yellow] 4 18 5 2" xfId="41724" xr:uid="{00000000-0005-0000-0000-0000FEA20000}"/>
    <cellStyle name="Input [yellow] 4 18 5 3" xfId="41725" xr:uid="{00000000-0005-0000-0000-0000FFA20000}"/>
    <cellStyle name="Input [yellow] 4 18 6" xfId="41726" xr:uid="{00000000-0005-0000-0000-000000A30000}"/>
    <cellStyle name="Input [yellow] 4 18 6 2" xfId="41727" xr:uid="{00000000-0005-0000-0000-000001A30000}"/>
    <cellStyle name="Input [yellow] 4 18 6 3" xfId="41728" xr:uid="{00000000-0005-0000-0000-000002A30000}"/>
    <cellStyle name="Input [yellow] 4 18 7" xfId="41729" xr:uid="{00000000-0005-0000-0000-000003A30000}"/>
    <cellStyle name="Input [yellow] 4 18 8" xfId="41730" xr:uid="{00000000-0005-0000-0000-000004A30000}"/>
    <cellStyle name="Input [yellow] 4 19" xfId="41731" xr:uid="{00000000-0005-0000-0000-000005A30000}"/>
    <cellStyle name="Input [yellow] 4 19 2" xfId="41732" xr:uid="{00000000-0005-0000-0000-000006A30000}"/>
    <cellStyle name="Input [yellow] 4 19 2 2" xfId="41733" xr:uid="{00000000-0005-0000-0000-000007A30000}"/>
    <cellStyle name="Input [yellow] 4 19 2 3" xfId="41734" xr:uid="{00000000-0005-0000-0000-000008A30000}"/>
    <cellStyle name="Input [yellow] 4 19 2 4" xfId="41735" xr:uid="{00000000-0005-0000-0000-000009A30000}"/>
    <cellStyle name="Input [yellow] 4 19 2 5" xfId="41736" xr:uid="{00000000-0005-0000-0000-00000AA30000}"/>
    <cellStyle name="Input [yellow] 4 19 2 6" xfId="41737" xr:uid="{00000000-0005-0000-0000-00000BA30000}"/>
    <cellStyle name="Input [yellow] 4 19 3" xfId="41738" xr:uid="{00000000-0005-0000-0000-00000CA30000}"/>
    <cellStyle name="Input [yellow] 4 19 3 2" xfId="41739" xr:uid="{00000000-0005-0000-0000-00000DA30000}"/>
    <cellStyle name="Input [yellow] 4 19 3 3" xfId="41740" xr:uid="{00000000-0005-0000-0000-00000EA30000}"/>
    <cellStyle name="Input [yellow] 4 19 4" xfId="41741" xr:uid="{00000000-0005-0000-0000-00000FA30000}"/>
    <cellStyle name="Input [yellow] 4 19 4 2" xfId="41742" xr:uid="{00000000-0005-0000-0000-000010A30000}"/>
    <cellStyle name="Input [yellow] 4 19 4 3" xfId="41743" xr:uid="{00000000-0005-0000-0000-000011A30000}"/>
    <cellStyle name="Input [yellow] 4 19 5" xfId="41744" xr:uid="{00000000-0005-0000-0000-000012A30000}"/>
    <cellStyle name="Input [yellow] 4 19 5 2" xfId="41745" xr:uid="{00000000-0005-0000-0000-000013A30000}"/>
    <cellStyle name="Input [yellow] 4 19 5 3" xfId="41746" xr:uid="{00000000-0005-0000-0000-000014A30000}"/>
    <cellStyle name="Input [yellow] 4 19 6" xfId="41747" xr:uid="{00000000-0005-0000-0000-000015A30000}"/>
    <cellStyle name="Input [yellow] 4 19 6 2" xfId="41748" xr:uid="{00000000-0005-0000-0000-000016A30000}"/>
    <cellStyle name="Input [yellow] 4 19 6 3" xfId="41749" xr:uid="{00000000-0005-0000-0000-000017A30000}"/>
    <cellStyle name="Input [yellow] 4 19 7" xfId="41750" xr:uid="{00000000-0005-0000-0000-000018A30000}"/>
    <cellStyle name="Input [yellow] 4 19 8" xfId="41751" xr:uid="{00000000-0005-0000-0000-000019A30000}"/>
    <cellStyle name="Input [yellow] 4 2" xfId="41752" xr:uid="{00000000-0005-0000-0000-00001AA30000}"/>
    <cellStyle name="Input [yellow] 4 2 2" xfId="41753" xr:uid="{00000000-0005-0000-0000-00001BA30000}"/>
    <cellStyle name="Input [yellow] 4 2 2 2" xfId="41754" xr:uid="{00000000-0005-0000-0000-00001CA30000}"/>
    <cellStyle name="Input [yellow] 4 2 2 3" xfId="41755" xr:uid="{00000000-0005-0000-0000-00001DA30000}"/>
    <cellStyle name="Input [yellow] 4 2 2 4" xfId="41756" xr:uid="{00000000-0005-0000-0000-00001EA30000}"/>
    <cellStyle name="Input [yellow] 4 2 2 5" xfId="41757" xr:uid="{00000000-0005-0000-0000-00001FA30000}"/>
    <cellStyle name="Input [yellow] 4 2 2 6" xfId="41758" xr:uid="{00000000-0005-0000-0000-000020A30000}"/>
    <cellStyle name="Input [yellow] 4 2 3" xfId="41759" xr:uid="{00000000-0005-0000-0000-000021A30000}"/>
    <cellStyle name="Input [yellow] 4 2 3 2" xfId="41760" xr:uid="{00000000-0005-0000-0000-000022A30000}"/>
    <cellStyle name="Input [yellow] 4 2 3 3" xfId="41761" xr:uid="{00000000-0005-0000-0000-000023A30000}"/>
    <cellStyle name="Input [yellow] 4 2 4" xfId="41762" xr:uid="{00000000-0005-0000-0000-000024A30000}"/>
    <cellStyle name="Input [yellow] 4 2 4 2" xfId="41763" xr:uid="{00000000-0005-0000-0000-000025A30000}"/>
    <cellStyle name="Input [yellow] 4 2 4 3" xfId="41764" xr:uid="{00000000-0005-0000-0000-000026A30000}"/>
    <cellStyle name="Input [yellow] 4 2 5" xfId="41765" xr:uid="{00000000-0005-0000-0000-000027A30000}"/>
    <cellStyle name="Input [yellow] 4 2 5 2" xfId="41766" xr:uid="{00000000-0005-0000-0000-000028A30000}"/>
    <cellStyle name="Input [yellow] 4 2 5 3" xfId="41767" xr:uid="{00000000-0005-0000-0000-000029A30000}"/>
    <cellStyle name="Input [yellow] 4 2 6" xfId="41768" xr:uid="{00000000-0005-0000-0000-00002AA30000}"/>
    <cellStyle name="Input [yellow] 4 2 6 2" xfId="41769" xr:uid="{00000000-0005-0000-0000-00002BA30000}"/>
    <cellStyle name="Input [yellow] 4 2 6 3" xfId="41770" xr:uid="{00000000-0005-0000-0000-00002CA30000}"/>
    <cellStyle name="Input [yellow] 4 2 7" xfId="41771" xr:uid="{00000000-0005-0000-0000-00002DA30000}"/>
    <cellStyle name="Input [yellow] 4 2 8" xfId="41772" xr:uid="{00000000-0005-0000-0000-00002EA30000}"/>
    <cellStyle name="Input [yellow] 4 20" xfId="41773" xr:uid="{00000000-0005-0000-0000-00002FA30000}"/>
    <cellStyle name="Input [yellow] 4 20 2" xfId="41774" xr:uid="{00000000-0005-0000-0000-000030A30000}"/>
    <cellStyle name="Input [yellow] 4 20 2 2" xfId="41775" xr:uid="{00000000-0005-0000-0000-000031A30000}"/>
    <cellStyle name="Input [yellow] 4 20 2 3" xfId="41776" xr:uid="{00000000-0005-0000-0000-000032A30000}"/>
    <cellStyle name="Input [yellow] 4 20 2 4" xfId="41777" xr:uid="{00000000-0005-0000-0000-000033A30000}"/>
    <cellStyle name="Input [yellow] 4 20 2 5" xfId="41778" xr:uid="{00000000-0005-0000-0000-000034A30000}"/>
    <cellStyle name="Input [yellow] 4 20 2 6" xfId="41779" xr:uid="{00000000-0005-0000-0000-000035A30000}"/>
    <cellStyle name="Input [yellow] 4 20 3" xfId="41780" xr:uid="{00000000-0005-0000-0000-000036A30000}"/>
    <cellStyle name="Input [yellow] 4 20 3 2" xfId="41781" xr:uid="{00000000-0005-0000-0000-000037A30000}"/>
    <cellStyle name="Input [yellow] 4 20 3 3" xfId="41782" xr:uid="{00000000-0005-0000-0000-000038A30000}"/>
    <cellStyle name="Input [yellow] 4 20 4" xfId="41783" xr:uid="{00000000-0005-0000-0000-000039A30000}"/>
    <cellStyle name="Input [yellow] 4 20 4 2" xfId="41784" xr:uid="{00000000-0005-0000-0000-00003AA30000}"/>
    <cellStyle name="Input [yellow] 4 20 4 3" xfId="41785" xr:uid="{00000000-0005-0000-0000-00003BA30000}"/>
    <cellStyle name="Input [yellow] 4 20 5" xfId="41786" xr:uid="{00000000-0005-0000-0000-00003CA30000}"/>
    <cellStyle name="Input [yellow] 4 20 5 2" xfId="41787" xr:uid="{00000000-0005-0000-0000-00003DA30000}"/>
    <cellStyle name="Input [yellow] 4 20 5 3" xfId="41788" xr:uid="{00000000-0005-0000-0000-00003EA30000}"/>
    <cellStyle name="Input [yellow] 4 20 6" xfId="41789" xr:uid="{00000000-0005-0000-0000-00003FA30000}"/>
    <cellStyle name="Input [yellow] 4 20 6 2" xfId="41790" xr:uid="{00000000-0005-0000-0000-000040A30000}"/>
    <cellStyle name="Input [yellow] 4 20 6 3" xfId="41791" xr:uid="{00000000-0005-0000-0000-000041A30000}"/>
    <cellStyle name="Input [yellow] 4 20 7" xfId="41792" xr:uid="{00000000-0005-0000-0000-000042A30000}"/>
    <cellStyle name="Input [yellow] 4 20 8" xfId="41793" xr:uid="{00000000-0005-0000-0000-000043A30000}"/>
    <cellStyle name="Input [yellow] 4 21" xfId="41794" xr:uid="{00000000-0005-0000-0000-000044A30000}"/>
    <cellStyle name="Input [yellow] 4 21 2" xfId="41795" xr:uid="{00000000-0005-0000-0000-000045A30000}"/>
    <cellStyle name="Input [yellow] 4 21 2 2" xfId="41796" xr:uid="{00000000-0005-0000-0000-000046A30000}"/>
    <cellStyle name="Input [yellow] 4 21 2 3" xfId="41797" xr:uid="{00000000-0005-0000-0000-000047A30000}"/>
    <cellStyle name="Input [yellow] 4 21 2 4" xfId="41798" xr:uid="{00000000-0005-0000-0000-000048A30000}"/>
    <cellStyle name="Input [yellow] 4 21 2 5" xfId="41799" xr:uid="{00000000-0005-0000-0000-000049A30000}"/>
    <cellStyle name="Input [yellow] 4 21 2 6" xfId="41800" xr:uid="{00000000-0005-0000-0000-00004AA30000}"/>
    <cellStyle name="Input [yellow] 4 21 3" xfId="41801" xr:uid="{00000000-0005-0000-0000-00004BA30000}"/>
    <cellStyle name="Input [yellow] 4 21 3 2" xfId="41802" xr:uid="{00000000-0005-0000-0000-00004CA30000}"/>
    <cellStyle name="Input [yellow] 4 21 3 3" xfId="41803" xr:uid="{00000000-0005-0000-0000-00004DA30000}"/>
    <cellStyle name="Input [yellow] 4 21 4" xfId="41804" xr:uid="{00000000-0005-0000-0000-00004EA30000}"/>
    <cellStyle name="Input [yellow] 4 21 4 2" xfId="41805" xr:uid="{00000000-0005-0000-0000-00004FA30000}"/>
    <cellStyle name="Input [yellow] 4 21 4 3" xfId="41806" xr:uid="{00000000-0005-0000-0000-000050A30000}"/>
    <cellStyle name="Input [yellow] 4 21 5" xfId="41807" xr:uid="{00000000-0005-0000-0000-000051A30000}"/>
    <cellStyle name="Input [yellow] 4 21 5 2" xfId="41808" xr:uid="{00000000-0005-0000-0000-000052A30000}"/>
    <cellStyle name="Input [yellow] 4 21 5 3" xfId="41809" xr:uid="{00000000-0005-0000-0000-000053A30000}"/>
    <cellStyle name="Input [yellow] 4 21 6" xfId="41810" xr:uid="{00000000-0005-0000-0000-000054A30000}"/>
    <cellStyle name="Input [yellow] 4 21 6 2" xfId="41811" xr:uid="{00000000-0005-0000-0000-000055A30000}"/>
    <cellStyle name="Input [yellow] 4 21 6 3" xfId="41812" xr:uid="{00000000-0005-0000-0000-000056A30000}"/>
    <cellStyle name="Input [yellow] 4 21 7" xfId="41813" xr:uid="{00000000-0005-0000-0000-000057A30000}"/>
    <cellStyle name="Input [yellow] 4 21 8" xfId="41814" xr:uid="{00000000-0005-0000-0000-000058A30000}"/>
    <cellStyle name="Input [yellow] 4 22" xfId="41815" xr:uid="{00000000-0005-0000-0000-000059A30000}"/>
    <cellStyle name="Input [yellow] 4 22 2" xfId="41816" xr:uid="{00000000-0005-0000-0000-00005AA30000}"/>
    <cellStyle name="Input [yellow] 4 22 2 2" xfId="41817" xr:uid="{00000000-0005-0000-0000-00005BA30000}"/>
    <cellStyle name="Input [yellow] 4 22 2 3" xfId="41818" xr:uid="{00000000-0005-0000-0000-00005CA30000}"/>
    <cellStyle name="Input [yellow] 4 22 2 4" xfId="41819" xr:uid="{00000000-0005-0000-0000-00005DA30000}"/>
    <cellStyle name="Input [yellow] 4 22 2 5" xfId="41820" xr:uid="{00000000-0005-0000-0000-00005EA30000}"/>
    <cellStyle name="Input [yellow] 4 22 2 6" xfId="41821" xr:uid="{00000000-0005-0000-0000-00005FA30000}"/>
    <cellStyle name="Input [yellow] 4 22 3" xfId="41822" xr:uid="{00000000-0005-0000-0000-000060A30000}"/>
    <cellStyle name="Input [yellow] 4 22 3 2" xfId="41823" xr:uid="{00000000-0005-0000-0000-000061A30000}"/>
    <cellStyle name="Input [yellow] 4 22 3 3" xfId="41824" xr:uid="{00000000-0005-0000-0000-000062A30000}"/>
    <cellStyle name="Input [yellow] 4 22 4" xfId="41825" xr:uid="{00000000-0005-0000-0000-000063A30000}"/>
    <cellStyle name="Input [yellow] 4 22 4 2" xfId="41826" xr:uid="{00000000-0005-0000-0000-000064A30000}"/>
    <cellStyle name="Input [yellow] 4 22 4 3" xfId="41827" xr:uid="{00000000-0005-0000-0000-000065A30000}"/>
    <cellStyle name="Input [yellow] 4 22 5" xfId="41828" xr:uid="{00000000-0005-0000-0000-000066A30000}"/>
    <cellStyle name="Input [yellow] 4 22 5 2" xfId="41829" xr:uid="{00000000-0005-0000-0000-000067A30000}"/>
    <cellStyle name="Input [yellow] 4 22 5 3" xfId="41830" xr:uid="{00000000-0005-0000-0000-000068A30000}"/>
    <cellStyle name="Input [yellow] 4 22 6" xfId="41831" xr:uid="{00000000-0005-0000-0000-000069A30000}"/>
    <cellStyle name="Input [yellow] 4 22 6 2" xfId="41832" xr:uid="{00000000-0005-0000-0000-00006AA30000}"/>
    <cellStyle name="Input [yellow] 4 22 6 3" xfId="41833" xr:uid="{00000000-0005-0000-0000-00006BA30000}"/>
    <cellStyle name="Input [yellow] 4 22 7" xfId="41834" xr:uid="{00000000-0005-0000-0000-00006CA30000}"/>
    <cellStyle name="Input [yellow] 4 22 8" xfId="41835" xr:uid="{00000000-0005-0000-0000-00006DA30000}"/>
    <cellStyle name="Input [yellow] 4 23" xfId="41836" xr:uid="{00000000-0005-0000-0000-00006EA30000}"/>
    <cellStyle name="Input [yellow] 4 23 2" xfId="41837" xr:uid="{00000000-0005-0000-0000-00006FA30000}"/>
    <cellStyle name="Input [yellow] 4 23 2 2" xfId="41838" xr:uid="{00000000-0005-0000-0000-000070A30000}"/>
    <cellStyle name="Input [yellow] 4 23 2 3" xfId="41839" xr:uid="{00000000-0005-0000-0000-000071A30000}"/>
    <cellStyle name="Input [yellow] 4 23 2 4" xfId="41840" xr:uid="{00000000-0005-0000-0000-000072A30000}"/>
    <cellStyle name="Input [yellow] 4 23 2 5" xfId="41841" xr:uid="{00000000-0005-0000-0000-000073A30000}"/>
    <cellStyle name="Input [yellow] 4 23 2 6" xfId="41842" xr:uid="{00000000-0005-0000-0000-000074A30000}"/>
    <cellStyle name="Input [yellow] 4 23 3" xfId="41843" xr:uid="{00000000-0005-0000-0000-000075A30000}"/>
    <cellStyle name="Input [yellow] 4 23 3 2" xfId="41844" xr:uid="{00000000-0005-0000-0000-000076A30000}"/>
    <cellStyle name="Input [yellow] 4 23 3 3" xfId="41845" xr:uid="{00000000-0005-0000-0000-000077A30000}"/>
    <cellStyle name="Input [yellow] 4 23 4" xfId="41846" xr:uid="{00000000-0005-0000-0000-000078A30000}"/>
    <cellStyle name="Input [yellow] 4 23 4 2" xfId="41847" xr:uid="{00000000-0005-0000-0000-000079A30000}"/>
    <cellStyle name="Input [yellow] 4 23 4 3" xfId="41848" xr:uid="{00000000-0005-0000-0000-00007AA30000}"/>
    <cellStyle name="Input [yellow] 4 23 5" xfId="41849" xr:uid="{00000000-0005-0000-0000-00007BA30000}"/>
    <cellStyle name="Input [yellow] 4 23 5 2" xfId="41850" xr:uid="{00000000-0005-0000-0000-00007CA30000}"/>
    <cellStyle name="Input [yellow] 4 23 5 3" xfId="41851" xr:uid="{00000000-0005-0000-0000-00007DA30000}"/>
    <cellStyle name="Input [yellow] 4 23 6" xfId="41852" xr:uid="{00000000-0005-0000-0000-00007EA30000}"/>
    <cellStyle name="Input [yellow] 4 23 6 2" xfId="41853" xr:uid="{00000000-0005-0000-0000-00007FA30000}"/>
    <cellStyle name="Input [yellow] 4 23 6 3" xfId="41854" xr:uid="{00000000-0005-0000-0000-000080A30000}"/>
    <cellStyle name="Input [yellow] 4 23 7" xfId="41855" xr:uid="{00000000-0005-0000-0000-000081A30000}"/>
    <cellStyle name="Input [yellow] 4 23 8" xfId="41856" xr:uid="{00000000-0005-0000-0000-000082A30000}"/>
    <cellStyle name="Input [yellow] 4 24" xfId="41857" xr:uid="{00000000-0005-0000-0000-000083A30000}"/>
    <cellStyle name="Input [yellow] 4 24 2" xfId="41858" xr:uid="{00000000-0005-0000-0000-000084A30000}"/>
    <cellStyle name="Input [yellow] 4 24 2 2" xfId="41859" xr:uid="{00000000-0005-0000-0000-000085A30000}"/>
    <cellStyle name="Input [yellow] 4 24 2 3" xfId="41860" xr:uid="{00000000-0005-0000-0000-000086A30000}"/>
    <cellStyle name="Input [yellow] 4 24 2 4" xfId="41861" xr:uid="{00000000-0005-0000-0000-000087A30000}"/>
    <cellStyle name="Input [yellow] 4 24 2 5" xfId="41862" xr:uid="{00000000-0005-0000-0000-000088A30000}"/>
    <cellStyle name="Input [yellow] 4 24 2 6" xfId="41863" xr:uid="{00000000-0005-0000-0000-000089A30000}"/>
    <cellStyle name="Input [yellow] 4 24 3" xfId="41864" xr:uid="{00000000-0005-0000-0000-00008AA30000}"/>
    <cellStyle name="Input [yellow] 4 24 3 2" xfId="41865" xr:uid="{00000000-0005-0000-0000-00008BA30000}"/>
    <cellStyle name="Input [yellow] 4 24 3 3" xfId="41866" xr:uid="{00000000-0005-0000-0000-00008CA30000}"/>
    <cellStyle name="Input [yellow] 4 24 4" xfId="41867" xr:uid="{00000000-0005-0000-0000-00008DA30000}"/>
    <cellStyle name="Input [yellow] 4 24 4 2" xfId="41868" xr:uid="{00000000-0005-0000-0000-00008EA30000}"/>
    <cellStyle name="Input [yellow] 4 24 4 3" xfId="41869" xr:uid="{00000000-0005-0000-0000-00008FA30000}"/>
    <cellStyle name="Input [yellow] 4 24 5" xfId="41870" xr:uid="{00000000-0005-0000-0000-000090A30000}"/>
    <cellStyle name="Input [yellow] 4 24 5 2" xfId="41871" xr:uid="{00000000-0005-0000-0000-000091A30000}"/>
    <cellStyle name="Input [yellow] 4 24 5 3" xfId="41872" xr:uid="{00000000-0005-0000-0000-000092A30000}"/>
    <cellStyle name="Input [yellow] 4 24 6" xfId="41873" xr:uid="{00000000-0005-0000-0000-000093A30000}"/>
    <cellStyle name="Input [yellow] 4 24 6 2" xfId="41874" xr:uid="{00000000-0005-0000-0000-000094A30000}"/>
    <cellStyle name="Input [yellow] 4 24 6 3" xfId="41875" xr:uid="{00000000-0005-0000-0000-000095A30000}"/>
    <cellStyle name="Input [yellow] 4 24 7" xfId="41876" xr:uid="{00000000-0005-0000-0000-000096A30000}"/>
    <cellStyle name="Input [yellow] 4 24 8" xfId="41877" xr:uid="{00000000-0005-0000-0000-000097A30000}"/>
    <cellStyle name="Input [yellow] 4 25" xfId="41878" xr:uid="{00000000-0005-0000-0000-000098A30000}"/>
    <cellStyle name="Input [yellow] 4 25 2" xfId="41879" xr:uid="{00000000-0005-0000-0000-000099A30000}"/>
    <cellStyle name="Input [yellow] 4 25 2 2" xfId="41880" xr:uid="{00000000-0005-0000-0000-00009AA30000}"/>
    <cellStyle name="Input [yellow] 4 25 2 3" xfId="41881" xr:uid="{00000000-0005-0000-0000-00009BA30000}"/>
    <cellStyle name="Input [yellow] 4 25 2 4" xfId="41882" xr:uid="{00000000-0005-0000-0000-00009CA30000}"/>
    <cellStyle name="Input [yellow] 4 25 2 5" xfId="41883" xr:uid="{00000000-0005-0000-0000-00009DA30000}"/>
    <cellStyle name="Input [yellow] 4 25 2 6" xfId="41884" xr:uid="{00000000-0005-0000-0000-00009EA30000}"/>
    <cellStyle name="Input [yellow] 4 25 3" xfId="41885" xr:uid="{00000000-0005-0000-0000-00009FA30000}"/>
    <cellStyle name="Input [yellow] 4 25 3 2" xfId="41886" xr:uid="{00000000-0005-0000-0000-0000A0A30000}"/>
    <cellStyle name="Input [yellow] 4 25 3 3" xfId="41887" xr:uid="{00000000-0005-0000-0000-0000A1A30000}"/>
    <cellStyle name="Input [yellow] 4 25 4" xfId="41888" xr:uid="{00000000-0005-0000-0000-0000A2A30000}"/>
    <cellStyle name="Input [yellow] 4 25 4 2" xfId="41889" xr:uid="{00000000-0005-0000-0000-0000A3A30000}"/>
    <cellStyle name="Input [yellow] 4 25 4 3" xfId="41890" xr:uid="{00000000-0005-0000-0000-0000A4A30000}"/>
    <cellStyle name="Input [yellow] 4 25 5" xfId="41891" xr:uid="{00000000-0005-0000-0000-0000A5A30000}"/>
    <cellStyle name="Input [yellow] 4 25 5 2" xfId="41892" xr:uid="{00000000-0005-0000-0000-0000A6A30000}"/>
    <cellStyle name="Input [yellow] 4 25 5 3" xfId="41893" xr:uid="{00000000-0005-0000-0000-0000A7A30000}"/>
    <cellStyle name="Input [yellow] 4 25 6" xfId="41894" xr:uid="{00000000-0005-0000-0000-0000A8A30000}"/>
    <cellStyle name="Input [yellow] 4 25 6 2" xfId="41895" xr:uid="{00000000-0005-0000-0000-0000A9A30000}"/>
    <cellStyle name="Input [yellow] 4 25 6 3" xfId="41896" xr:uid="{00000000-0005-0000-0000-0000AAA30000}"/>
    <cellStyle name="Input [yellow] 4 25 7" xfId="41897" xr:uid="{00000000-0005-0000-0000-0000ABA30000}"/>
    <cellStyle name="Input [yellow] 4 25 8" xfId="41898" xr:uid="{00000000-0005-0000-0000-0000ACA30000}"/>
    <cellStyle name="Input [yellow] 4 26" xfId="41899" xr:uid="{00000000-0005-0000-0000-0000ADA30000}"/>
    <cellStyle name="Input [yellow] 4 26 2" xfId="41900" xr:uid="{00000000-0005-0000-0000-0000AEA30000}"/>
    <cellStyle name="Input [yellow] 4 26 2 2" xfId="41901" xr:uid="{00000000-0005-0000-0000-0000AFA30000}"/>
    <cellStyle name="Input [yellow] 4 26 2 3" xfId="41902" xr:uid="{00000000-0005-0000-0000-0000B0A30000}"/>
    <cellStyle name="Input [yellow] 4 26 2 4" xfId="41903" xr:uid="{00000000-0005-0000-0000-0000B1A30000}"/>
    <cellStyle name="Input [yellow] 4 26 2 5" xfId="41904" xr:uid="{00000000-0005-0000-0000-0000B2A30000}"/>
    <cellStyle name="Input [yellow] 4 26 2 6" xfId="41905" xr:uid="{00000000-0005-0000-0000-0000B3A30000}"/>
    <cellStyle name="Input [yellow] 4 26 3" xfId="41906" xr:uid="{00000000-0005-0000-0000-0000B4A30000}"/>
    <cellStyle name="Input [yellow] 4 26 3 2" xfId="41907" xr:uid="{00000000-0005-0000-0000-0000B5A30000}"/>
    <cellStyle name="Input [yellow] 4 26 3 3" xfId="41908" xr:uid="{00000000-0005-0000-0000-0000B6A30000}"/>
    <cellStyle name="Input [yellow] 4 26 4" xfId="41909" xr:uid="{00000000-0005-0000-0000-0000B7A30000}"/>
    <cellStyle name="Input [yellow] 4 26 4 2" xfId="41910" xr:uid="{00000000-0005-0000-0000-0000B8A30000}"/>
    <cellStyle name="Input [yellow] 4 26 4 3" xfId="41911" xr:uid="{00000000-0005-0000-0000-0000B9A30000}"/>
    <cellStyle name="Input [yellow] 4 26 5" xfId="41912" xr:uid="{00000000-0005-0000-0000-0000BAA30000}"/>
    <cellStyle name="Input [yellow] 4 26 5 2" xfId="41913" xr:uid="{00000000-0005-0000-0000-0000BBA30000}"/>
    <cellStyle name="Input [yellow] 4 26 5 3" xfId="41914" xr:uid="{00000000-0005-0000-0000-0000BCA30000}"/>
    <cellStyle name="Input [yellow] 4 26 6" xfId="41915" xr:uid="{00000000-0005-0000-0000-0000BDA30000}"/>
    <cellStyle name="Input [yellow] 4 26 6 2" xfId="41916" xr:uid="{00000000-0005-0000-0000-0000BEA30000}"/>
    <cellStyle name="Input [yellow] 4 26 6 3" xfId="41917" xr:uid="{00000000-0005-0000-0000-0000BFA30000}"/>
    <cellStyle name="Input [yellow] 4 26 7" xfId="41918" xr:uid="{00000000-0005-0000-0000-0000C0A30000}"/>
    <cellStyle name="Input [yellow] 4 26 8" xfId="41919" xr:uid="{00000000-0005-0000-0000-0000C1A30000}"/>
    <cellStyle name="Input [yellow] 4 27" xfId="41920" xr:uid="{00000000-0005-0000-0000-0000C2A30000}"/>
    <cellStyle name="Input [yellow] 4 27 2" xfId="41921" xr:uid="{00000000-0005-0000-0000-0000C3A30000}"/>
    <cellStyle name="Input [yellow] 4 27 2 2" xfId="41922" xr:uid="{00000000-0005-0000-0000-0000C4A30000}"/>
    <cellStyle name="Input [yellow] 4 27 2 3" xfId="41923" xr:uid="{00000000-0005-0000-0000-0000C5A30000}"/>
    <cellStyle name="Input [yellow] 4 27 2 4" xfId="41924" xr:uid="{00000000-0005-0000-0000-0000C6A30000}"/>
    <cellStyle name="Input [yellow] 4 27 2 5" xfId="41925" xr:uid="{00000000-0005-0000-0000-0000C7A30000}"/>
    <cellStyle name="Input [yellow] 4 27 2 6" xfId="41926" xr:uid="{00000000-0005-0000-0000-0000C8A30000}"/>
    <cellStyle name="Input [yellow] 4 27 3" xfId="41927" xr:uid="{00000000-0005-0000-0000-0000C9A30000}"/>
    <cellStyle name="Input [yellow] 4 27 3 2" xfId="41928" xr:uid="{00000000-0005-0000-0000-0000CAA30000}"/>
    <cellStyle name="Input [yellow] 4 27 3 3" xfId="41929" xr:uid="{00000000-0005-0000-0000-0000CBA30000}"/>
    <cellStyle name="Input [yellow] 4 27 4" xfId="41930" xr:uid="{00000000-0005-0000-0000-0000CCA30000}"/>
    <cellStyle name="Input [yellow] 4 27 4 2" xfId="41931" xr:uid="{00000000-0005-0000-0000-0000CDA30000}"/>
    <cellStyle name="Input [yellow] 4 27 4 3" xfId="41932" xr:uid="{00000000-0005-0000-0000-0000CEA30000}"/>
    <cellStyle name="Input [yellow] 4 27 5" xfId="41933" xr:uid="{00000000-0005-0000-0000-0000CFA30000}"/>
    <cellStyle name="Input [yellow] 4 27 5 2" xfId="41934" xr:uid="{00000000-0005-0000-0000-0000D0A30000}"/>
    <cellStyle name="Input [yellow] 4 27 5 3" xfId="41935" xr:uid="{00000000-0005-0000-0000-0000D1A30000}"/>
    <cellStyle name="Input [yellow] 4 27 6" xfId="41936" xr:uid="{00000000-0005-0000-0000-0000D2A30000}"/>
    <cellStyle name="Input [yellow] 4 27 6 2" xfId="41937" xr:uid="{00000000-0005-0000-0000-0000D3A30000}"/>
    <cellStyle name="Input [yellow] 4 27 6 3" xfId="41938" xr:uid="{00000000-0005-0000-0000-0000D4A30000}"/>
    <cellStyle name="Input [yellow] 4 27 7" xfId="41939" xr:uid="{00000000-0005-0000-0000-0000D5A30000}"/>
    <cellStyle name="Input [yellow] 4 27 8" xfId="41940" xr:uid="{00000000-0005-0000-0000-0000D6A30000}"/>
    <cellStyle name="Input [yellow] 4 28" xfId="41941" xr:uid="{00000000-0005-0000-0000-0000D7A30000}"/>
    <cellStyle name="Input [yellow] 4 28 2" xfId="41942" xr:uid="{00000000-0005-0000-0000-0000D8A30000}"/>
    <cellStyle name="Input [yellow] 4 28 2 2" xfId="41943" xr:uid="{00000000-0005-0000-0000-0000D9A30000}"/>
    <cellStyle name="Input [yellow] 4 28 2 3" xfId="41944" xr:uid="{00000000-0005-0000-0000-0000DAA30000}"/>
    <cellStyle name="Input [yellow] 4 28 2 4" xfId="41945" xr:uid="{00000000-0005-0000-0000-0000DBA30000}"/>
    <cellStyle name="Input [yellow] 4 28 2 5" xfId="41946" xr:uid="{00000000-0005-0000-0000-0000DCA30000}"/>
    <cellStyle name="Input [yellow] 4 28 2 6" xfId="41947" xr:uid="{00000000-0005-0000-0000-0000DDA30000}"/>
    <cellStyle name="Input [yellow] 4 28 3" xfId="41948" xr:uid="{00000000-0005-0000-0000-0000DEA30000}"/>
    <cellStyle name="Input [yellow] 4 28 3 2" xfId="41949" xr:uid="{00000000-0005-0000-0000-0000DFA30000}"/>
    <cellStyle name="Input [yellow] 4 28 3 3" xfId="41950" xr:uid="{00000000-0005-0000-0000-0000E0A30000}"/>
    <cellStyle name="Input [yellow] 4 28 4" xfId="41951" xr:uid="{00000000-0005-0000-0000-0000E1A30000}"/>
    <cellStyle name="Input [yellow] 4 28 4 2" xfId="41952" xr:uid="{00000000-0005-0000-0000-0000E2A30000}"/>
    <cellStyle name="Input [yellow] 4 28 4 3" xfId="41953" xr:uid="{00000000-0005-0000-0000-0000E3A30000}"/>
    <cellStyle name="Input [yellow] 4 28 5" xfId="41954" xr:uid="{00000000-0005-0000-0000-0000E4A30000}"/>
    <cellStyle name="Input [yellow] 4 28 5 2" xfId="41955" xr:uid="{00000000-0005-0000-0000-0000E5A30000}"/>
    <cellStyle name="Input [yellow] 4 28 5 3" xfId="41956" xr:uid="{00000000-0005-0000-0000-0000E6A30000}"/>
    <cellStyle name="Input [yellow] 4 28 6" xfId="41957" xr:uid="{00000000-0005-0000-0000-0000E7A30000}"/>
    <cellStyle name="Input [yellow] 4 28 6 2" xfId="41958" xr:uid="{00000000-0005-0000-0000-0000E8A30000}"/>
    <cellStyle name="Input [yellow] 4 28 6 3" xfId="41959" xr:uid="{00000000-0005-0000-0000-0000E9A30000}"/>
    <cellStyle name="Input [yellow] 4 28 7" xfId="41960" xr:uid="{00000000-0005-0000-0000-0000EAA30000}"/>
    <cellStyle name="Input [yellow] 4 28 8" xfId="41961" xr:uid="{00000000-0005-0000-0000-0000EBA30000}"/>
    <cellStyle name="Input [yellow] 4 29" xfId="41962" xr:uid="{00000000-0005-0000-0000-0000ECA30000}"/>
    <cellStyle name="Input [yellow] 4 29 2" xfId="41963" xr:uid="{00000000-0005-0000-0000-0000EDA30000}"/>
    <cellStyle name="Input [yellow] 4 29 2 2" xfId="41964" xr:uid="{00000000-0005-0000-0000-0000EEA30000}"/>
    <cellStyle name="Input [yellow] 4 29 2 3" xfId="41965" xr:uid="{00000000-0005-0000-0000-0000EFA30000}"/>
    <cellStyle name="Input [yellow] 4 29 2 4" xfId="41966" xr:uid="{00000000-0005-0000-0000-0000F0A30000}"/>
    <cellStyle name="Input [yellow] 4 29 2 5" xfId="41967" xr:uid="{00000000-0005-0000-0000-0000F1A30000}"/>
    <cellStyle name="Input [yellow] 4 29 2 6" xfId="41968" xr:uid="{00000000-0005-0000-0000-0000F2A30000}"/>
    <cellStyle name="Input [yellow] 4 29 3" xfId="41969" xr:uid="{00000000-0005-0000-0000-0000F3A30000}"/>
    <cellStyle name="Input [yellow] 4 29 3 2" xfId="41970" xr:uid="{00000000-0005-0000-0000-0000F4A30000}"/>
    <cellStyle name="Input [yellow] 4 29 3 3" xfId="41971" xr:uid="{00000000-0005-0000-0000-0000F5A30000}"/>
    <cellStyle name="Input [yellow] 4 29 4" xfId="41972" xr:uid="{00000000-0005-0000-0000-0000F6A30000}"/>
    <cellStyle name="Input [yellow] 4 29 4 2" xfId="41973" xr:uid="{00000000-0005-0000-0000-0000F7A30000}"/>
    <cellStyle name="Input [yellow] 4 29 4 3" xfId="41974" xr:uid="{00000000-0005-0000-0000-0000F8A30000}"/>
    <cellStyle name="Input [yellow] 4 29 5" xfId="41975" xr:uid="{00000000-0005-0000-0000-0000F9A30000}"/>
    <cellStyle name="Input [yellow] 4 29 5 2" xfId="41976" xr:uid="{00000000-0005-0000-0000-0000FAA30000}"/>
    <cellStyle name="Input [yellow] 4 29 5 3" xfId="41977" xr:uid="{00000000-0005-0000-0000-0000FBA30000}"/>
    <cellStyle name="Input [yellow] 4 29 6" xfId="41978" xr:uid="{00000000-0005-0000-0000-0000FCA30000}"/>
    <cellStyle name="Input [yellow] 4 29 6 2" xfId="41979" xr:uid="{00000000-0005-0000-0000-0000FDA30000}"/>
    <cellStyle name="Input [yellow] 4 29 6 3" xfId="41980" xr:uid="{00000000-0005-0000-0000-0000FEA30000}"/>
    <cellStyle name="Input [yellow] 4 29 7" xfId="41981" xr:uid="{00000000-0005-0000-0000-0000FFA30000}"/>
    <cellStyle name="Input [yellow] 4 29 8" xfId="41982" xr:uid="{00000000-0005-0000-0000-000000A40000}"/>
    <cellStyle name="Input [yellow] 4 3" xfId="41983" xr:uid="{00000000-0005-0000-0000-000001A40000}"/>
    <cellStyle name="Input [yellow] 4 3 2" xfId="41984" xr:uid="{00000000-0005-0000-0000-000002A40000}"/>
    <cellStyle name="Input [yellow] 4 3 2 2" xfId="41985" xr:uid="{00000000-0005-0000-0000-000003A40000}"/>
    <cellStyle name="Input [yellow] 4 3 2 3" xfId="41986" xr:uid="{00000000-0005-0000-0000-000004A40000}"/>
    <cellStyle name="Input [yellow] 4 3 2 4" xfId="41987" xr:uid="{00000000-0005-0000-0000-000005A40000}"/>
    <cellStyle name="Input [yellow] 4 3 2 5" xfId="41988" xr:uid="{00000000-0005-0000-0000-000006A40000}"/>
    <cellStyle name="Input [yellow] 4 3 2 6" xfId="41989" xr:uid="{00000000-0005-0000-0000-000007A40000}"/>
    <cellStyle name="Input [yellow] 4 3 3" xfId="41990" xr:uid="{00000000-0005-0000-0000-000008A40000}"/>
    <cellStyle name="Input [yellow] 4 3 3 2" xfId="41991" xr:uid="{00000000-0005-0000-0000-000009A40000}"/>
    <cellStyle name="Input [yellow] 4 3 3 3" xfId="41992" xr:uid="{00000000-0005-0000-0000-00000AA40000}"/>
    <cellStyle name="Input [yellow] 4 3 4" xfId="41993" xr:uid="{00000000-0005-0000-0000-00000BA40000}"/>
    <cellStyle name="Input [yellow] 4 3 4 2" xfId="41994" xr:uid="{00000000-0005-0000-0000-00000CA40000}"/>
    <cellStyle name="Input [yellow] 4 3 4 3" xfId="41995" xr:uid="{00000000-0005-0000-0000-00000DA40000}"/>
    <cellStyle name="Input [yellow] 4 3 5" xfId="41996" xr:uid="{00000000-0005-0000-0000-00000EA40000}"/>
    <cellStyle name="Input [yellow] 4 3 5 2" xfId="41997" xr:uid="{00000000-0005-0000-0000-00000FA40000}"/>
    <cellStyle name="Input [yellow] 4 3 5 3" xfId="41998" xr:uid="{00000000-0005-0000-0000-000010A40000}"/>
    <cellStyle name="Input [yellow] 4 3 6" xfId="41999" xr:uid="{00000000-0005-0000-0000-000011A40000}"/>
    <cellStyle name="Input [yellow] 4 3 6 2" xfId="42000" xr:uid="{00000000-0005-0000-0000-000012A40000}"/>
    <cellStyle name="Input [yellow] 4 3 6 3" xfId="42001" xr:uid="{00000000-0005-0000-0000-000013A40000}"/>
    <cellStyle name="Input [yellow] 4 3 7" xfId="42002" xr:uid="{00000000-0005-0000-0000-000014A40000}"/>
    <cellStyle name="Input [yellow] 4 3 8" xfId="42003" xr:uid="{00000000-0005-0000-0000-000015A40000}"/>
    <cellStyle name="Input [yellow] 4 30" xfId="42004" xr:uid="{00000000-0005-0000-0000-000016A40000}"/>
    <cellStyle name="Input [yellow] 4 30 2" xfId="42005" xr:uid="{00000000-0005-0000-0000-000017A40000}"/>
    <cellStyle name="Input [yellow] 4 30 2 2" xfId="42006" xr:uid="{00000000-0005-0000-0000-000018A40000}"/>
    <cellStyle name="Input [yellow] 4 30 2 3" xfId="42007" xr:uid="{00000000-0005-0000-0000-000019A40000}"/>
    <cellStyle name="Input [yellow] 4 30 2 4" xfId="42008" xr:uid="{00000000-0005-0000-0000-00001AA40000}"/>
    <cellStyle name="Input [yellow] 4 30 2 5" xfId="42009" xr:uid="{00000000-0005-0000-0000-00001BA40000}"/>
    <cellStyle name="Input [yellow] 4 30 2 6" xfId="42010" xr:uid="{00000000-0005-0000-0000-00001CA40000}"/>
    <cellStyle name="Input [yellow] 4 30 3" xfId="42011" xr:uid="{00000000-0005-0000-0000-00001DA40000}"/>
    <cellStyle name="Input [yellow] 4 30 3 2" xfId="42012" xr:uid="{00000000-0005-0000-0000-00001EA40000}"/>
    <cellStyle name="Input [yellow] 4 30 3 3" xfId="42013" xr:uid="{00000000-0005-0000-0000-00001FA40000}"/>
    <cellStyle name="Input [yellow] 4 30 4" xfId="42014" xr:uid="{00000000-0005-0000-0000-000020A40000}"/>
    <cellStyle name="Input [yellow] 4 30 4 2" xfId="42015" xr:uid="{00000000-0005-0000-0000-000021A40000}"/>
    <cellStyle name="Input [yellow] 4 30 4 3" xfId="42016" xr:uid="{00000000-0005-0000-0000-000022A40000}"/>
    <cellStyle name="Input [yellow] 4 30 5" xfId="42017" xr:uid="{00000000-0005-0000-0000-000023A40000}"/>
    <cellStyle name="Input [yellow] 4 30 5 2" xfId="42018" xr:uid="{00000000-0005-0000-0000-000024A40000}"/>
    <cellStyle name="Input [yellow] 4 30 5 3" xfId="42019" xr:uid="{00000000-0005-0000-0000-000025A40000}"/>
    <cellStyle name="Input [yellow] 4 30 6" xfId="42020" xr:uid="{00000000-0005-0000-0000-000026A40000}"/>
    <cellStyle name="Input [yellow] 4 30 6 2" xfId="42021" xr:uid="{00000000-0005-0000-0000-000027A40000}"/>
    <cellStyle name="Input [yellow] 4 30 6 3" xfId="42022" xr:uid="{00000000-0005-0000-0000-000028A40000}"/>
    <cellStyle name="Input [yellow] 4 30 7" xfId="42023" xr:uid="{00000000-0005-0000-0000-000029A40000}"/>
    <cellStyle name="Input [yellow] 4 30 8" xfId="42024" xr:uid="{00000000-0005-0000-0000-00002AA40000}"/>
    <cellStyle name="Input [yellow] 4 31" xfId="42025" xr:uid="{00000000-0005-0000-0000-00002BA40000}"/>
    <cellStyle name="Input [yellow] 4 31 2" xfId="42026" xr:uid="{00000000-0005-0000-0000-00002CA40000}"/>
    <cellStyle name="Input [yellow] 4 31 2 2" xfId="42027" xr:uid="{00000000-0005-0000-0000-00002DA40000}"/>
    <cellStyle name="Input [yellow] 4 31 2 3" xfId="42028" xr:uid="{00000000-0005-0000-0000-00002EA40000}"/>
    <cellStyle name="Input [yellow] 4 31 2 4" xfId="42029" xr:uid="{00000000-0005-0000-0000-00002FA40000}"/>
    <cellStyle name="Input [yellow] 4 31 2 5" xfId="42030" xr:uid="{00000000-0005-0000-0000-000030A40000}"/>
    <cellStyle name="Input [yellow] 4 31 2 6" xfId="42031" xr:uid="{00000000-0005-0000-0000-000031A40000}"/>
    <cellStyle name="Input [yellow] 4 31 3" xfId="42032" xr:uid="{00000000-0005-0000-0000-000032A40000}"/>
    <cellStyle name="Input [yellow] 4 31 3 2" xfId="42033" xr:uid="{00000000-0005-0000-0000-000033A40000}"/>
    <cellStyle name="Input [yellow] 4 31 3 3" xfId="42034" xr:uid="{00000000-0005-0000-0000-000034A40000}"/>
    <cellStyle name="Input [yellow] 4 31 4" xfId="42035" xr:uid="{00000000-0005-0000-0000-000035A40000}"/>
    <cellStyle name="Input [yellow] 4 31 4 2" xfId="42036" xr:uid="{00000000-0005-0000-0000-000036A40000}"/>
    <cellStyle name="Input [yellow] 4 31 4 3" xfId="42037" xr:uid="{00000000-0005-0000-0000-000037A40000}"/>
    <cellStyle name="Input [yellow] 4 31 5" xfId="42038" xr:uid="{00000000-0005-0000-0000-000038A40000}"/>
    <cellStyle name="Input [yellow] 4 31 5 2" xfId="42039" xr:uid="{00000000-0005-0000-0000-000039A40000}"/>
    <cellStyle name="Input [yellow] 4 31 5 3" xfId="42040" xr:uid="{00000000-0005-0000-0000-00003AA40000}"/>
    <cellStyle name="Input [yellow] 4 31 6" xfId="42041" xr:uid="{00000000-0005-0000-0000-00003BA40000}"/>
    <cellStyle name="Input [yellow] 4 31 6 2" xfId="42042" xr:uid="{00000000-0005-0000-0000-00003CA40000}"/>
    <cellStyle name="Input [yellow] 4 31 6 3" xfId="42043" xr:uid="{00000000-0005-0000-0000-00003DA40000}"/>
    <cellStyle name="Input [yellow] 4 31 7" xfId="42044" xr:uid="{00000000-0005-0000-0000-00003EA40000}"/>
    <cellStyle name="Input [yellow] 4 31 8" xfId="42045" xr:uid="{00000000-0005-0000-0000-00003FA40000}"/>
    <cellStyle name="Input [yellow] 4 32" xfId="42046" xr:uid="{00000000-0005-0000-0000-000040A40000}"/>
    <cellStyle name="Input [yellow] 4 32 2" xfId="42047" xr:uid="{00000000-0005-0000-0000-000041A40000}"/>
    <cellStyle name="Input [yellow] 4 32 2 2" xfId="42048" xr:uid="{00000000-0005-0000-0000-000042A40000}"/>
    <cellStyle name="Input [yellow] 4 32 2 3" xfId="42049" xr:uid="{00000000-0005-0000-0000-000043A40000}"/>
    <cellStyle name="Input [yellow] 4 32 2 4" xfId="42050" xr:uid="{00000000-0005-0000-0000-000044A40000}"/>
    <cellStyle name="Input [yellow] 4 32 2 5" xfId="42051" xr:uid="{00000000-0005-0000-0000-000045A40000}"/>
    <cellStyle name="Input [yellow] 4 32 2 6" xfId="42052" xr:uid="{00000000-0005-0000-0000-000046A40000}"/>
    <cellStyle name="Input [yellow] 4 32 3" xfId="42053" xr:uid="{00000000-0005-0000-0000-000047A40000}"/>
    <cellStyle name="Input [yellow] 4 32 3 2" xfId="42054" xr:uid="{00000000-0005-0000-0000-000048A40000}"/>
    <cellStyle name="Input [yellow] 4 32 3 3" xfId="42055" xr:uid="{00000000-0005-0000-0000-000049A40000}"/>
    <cellStyle name="Input [yellow] 4 32 4" xfId="42056" xr:uid="{00000000-0005-0000-0000-00004AA40000}"/>
    <cellStyle name="Input [yellow] 4 32 4 2" xfId="42057" xr:uid="{00000000-0005-0000-0000-00004BA40000}"/>
    <cellStyle name="Input [yellow] 4 32 4 3" xfId="42058" xr:uid="{00000000-0005-0000-0000-00004CA40000}"/>
    <cellStyle name="Input [yellow] 4 32 5" xfId="42059" xr:uid="{00000000-0005-0000-0000-00004DA40000}"/>
    <cellStyle name="Input [yellow] 4 32 5 2" xfId="42060" xr:uid="{00000000-0005-0000-0000-00004EA40000}"/>
    <cellStyle name="Input [yellow] 4 32 5 3" xfId="42061" xr:uid="{00000000-0005-0000-0000-00004FA40000}"/>
    <cellStyle name="Input [yellow] 4 32 6" xfId="42062" xr:uid="{00000000-0005-0000-0000-000050A40000}"/>
    <cellStyle name="Input [yellow] 4 32 6 2" xfId="42063" xr:uid="{00000000-0005-0000-0000-000051A40000}"/>
    <cellStyle name="Input [yellow] 4 32 6 3" xfId="42064" xr:uid="{00000000-0005-0000-0000-000052A40000}"/>
    <cellStyle name="Input [yellow] 4 32 7" xfId="42065" xr:uid="{00000000-0005-0000-0000-000053A40000}"/>
    <cellStyle name="Input [yellow] 4 32 8" xfId="42066" xr:uid="{00000000-0005-0000-0000-000054A40000}"/>
    <cellStyle name="Input [yellow] 4 33" xfId="42067" xr:uid="{00000000-0005-0000-0000-000055A40000}"/>
    <cellStyle name="Input [yellow] 4 33 2" xfId="42068" xr:uid="{00000000-0005-0000-0000-000056A40000}"/>
    <cellStyle name="Input [yellow] 4 33 2 2" xfId="42069" xr:uid="{00000000-0005-0000-0000-000057A40000}"/>
    <cellStyle name="Input [yellow] 4 33 2 3" xfId="42070" xr:uid="{00000000-0005-0000-0000-000058A40000}"/>
    <cellStyle name="Input [yellow] 4 33 2 4" xfId="42071" xr:uid="{00000000-0005-0000-0000-000059A40000}"/>
    <cellStyle name="Input [yellow] 4 33 2 5" xfId="42072" xr:uid="{00000000-0005-0000-0000-00005AA40000}"/>
    <cellStyle name="Input [yellow] 4 33 2 6" xfId="42073" xr:uid="{00000000-0005-0000-0000-00005BA40000}"/>
    <cellStyle name="Input [yellow] 4 33 3" xfId="42074" xr:uid="{00000000-0005-0000-0000-00005CA40000}"/>
    <cellStyle name="Input [yellow] 4 33 3 2" xfId="42075" xr:uid="{00000000-0005-0000-0000-00005DA40000}"/>
    <cellStyle name="Input [yellow] 4 33 3 3" xfId="42076" xr:uid="{00000000-0005-0000-0000-00005EA40000}"/>
    <cellStyle name="Input [yellow] 4 33 4" xfId="42077" xr:uid="{00000000-0005-0000-0000-00005FA40000}"/>
    <cellStyle name="Input [yellow] 4 33 4 2" xfId="42078" xr:uid="{00000000-0005-0000-0000-000060A40000}"/>
    <cellStyle name="Input [yellow] 4 33 4 3" xfId="42079" xr:uid="{00000000-0005-0000-0000-000061A40000}"/>
    <cellStyle name="Input [yellow] 4 33 5" xfId="42080" xr:uid="{00000000-0005-0000-0000-000062A40000}"/>
    <cellStyle name="Input [yellow] 4 33 5 2" xfId="42081" xr:uid="{00000000-0005-0000-0000-000063A40000}"/>
    <cellStyle name="Input [yellow] 4 33 5 3" xfId="42082" xr:uid="{00000000-0005-0000-0000-000064A40000}"/>
    <cellStyle name="Input [yellow] 4 33 6" xfId="42083" xr:uid="{00000000-0005-0000-0000-000065A40000}"/>
    <cellStyle name="Input [yellow] 4 33 6 2" xfId="42084" xr:uid="{00000000-0005-0000-0000-000066A40000}"/>
    <cellStyle name="Input [yellow] 4 33 6 3" xfId="42085" xr:uid="{00000000-0005-0000-0000-000067A40000}"/>
    <cellStyle name="Input [yellow] 4 33 7" xfId="42086" xr:uid="{00000000-0005-0000-0000-000068A40000}"/>
    <cellStyle name="Input [yellow] 4 33 8" xfId="42087" xr:uid="{00000000-0005-0000-0000-000069A40000}"/>
    <cellStyle name="Input [yellow] 4 34" xfId="42088" xr:uid="{00000000-0005-0000-0000-00006AA40000}"/>
    <cellStyle name="Input [yellow] 4 34 2" xfId="42089" xr:uid="{00000000-0005-0000-0000-00006BA40000}"/>
    <cellStyle name="Input [yellow] 4 34 2 2" xfId="42090" xr:uid="{00000000-0005-0000-0000-00006CA40000}"/>
    <cellStyle name="Input [yellow] 4 34 2 3" xfId="42091" xr:uid="{00000000-0005-0000-0000-00006DA40000}"/>
    <cellStyle name="Input [yellow] 4 34 2 4" xfId="42092" xr:uid="{00000000-0005-0000-0000-00006EA40000}"/>
    <cellStyle name="Input [yellow] 4 34 2 5" xfId="42093" xr:uid="{00000000-0005-0000-0000-00006FA40000}"/>
    <cellStyle name="Input [yellow] 4 34 2 6" xfId="42094" xr:uid="{00000000-0005-0000-0000-000070A40000}"/>
    <cellStyle name="Input [yellow] 4 34 3" xfId="42095" xr:uid="{00000000-0005-0000-0000-000071A40000}"/>
    <cellStyle name="Input [yellow] 4 34 3 2" xfId="42096" xr:uid="{00000000-0005-0000-0000-000072A40000}"/>
    <cellStyle name="Input [yellow] 4 34 3 3" xfId="42097" xr:uid="{00000000-0005-0000-0000-000073A40000}"/>
    <cellStyle name="Input [yellow] 4 34 4" xfId="42098" xr:uid="{00000000-0005-0000-0000-000074A40000}"/>
    <cellStyle name="Input [yellow] 4 34 4 2" xfId="42099" xr:uid="{00000000-0005-0000-0000-000075A40000}"/>
    <cellStyle name="Input [yellow] 4 34 4 3" xfId="42100" xr:uid="{00000000-0005-0000-0000-000076A40000}"/>
    <cellStyle name="Input [yellow] 4 34 5" xfId="42101" xr:uid="{00000000-0005-0000-0000-000077A40000}"/>
    <cellStyle name="Input [yellow] 4 34 5 2" xfId="42102" xr:uid="{00000000-0005-0000-0000-000078A40000}"/>
    <cellStyle name="Input [yellow] 4 34 5 3" xfId="42103" xr:uid="{00000000-0005-0000-0000-000079A40000}"/>
    <cellStyle name="Input [yellow] 4 34 6" xfId="42104" xr:uid="{00000000-0005-0000-0000-00007AA40000}"/>
    <cellStyle name="Input [yellow] 4 34 6 2" xfId="42105" xr:uid="{00000000-0005-0000-0000-00007BA40000}"/>
    <cellStyle name="Input [yellow] 4 34 6 3" xfId="42106" xr:uid="{00000000-0005-0000-0000-00007CA40000}"/>
    <cellStyle name="Input [yellow] 4 34 7" xfId="42107" xr:uid="{00000000-0005-0000-0000-00007DA40000}"/>
    <cellStyle name="Input [yellow] 4 34 8" xfId="42108" xr:uid="{00000000-0005-0000-0000-00007EA40000}"/>
    <cellStyle name="Input [yellow] 4 35" xfId="42109" xr:uid="{00000000-0005-0000-0000-00007FA40000}"/>
    <cellStyle name="Input [yellow] 4 35 2" xfId="42110" xr:uid="{00000000-0005-0000-0000-000080A40000}"/>
    <cellStyle name="Input [yellow] 4 35 3" xfId="42111" xr:uid="{00000000-0005-0000-0000-000081A40000}"/>
    <cellStyle name="Input [yellow] 4 35 4" xfId="42112" xr:uid="{00000000-0005-0000-0000-000082A40000}"/>
    <cellStyle name="Input [yellow] 4 35 5" xfId="42113" xr:uid="{00000000-0005-0000-0000-000083A40000}"/>
    <cellStyle name="Input [yellow] 4 35 6" xfId="42114" xr:uid="{00000000-0005-0000-0000-000084A40000}"/>
    <cellStyle name="Input [yellow] 4 36" xfId="42115" xr:uid="{00000000-0005-0000-0000-000085A40000}"/>
    <cellStyle name="Input [yellow] 4 36 2" xfId="42116" xr:uid="{00000000-0005-0000-0000-000086A40000}"/>
    <cellStyle name="Input [yellow] 4 36 3" xfId="42117" xr:uid="{00000000-0005-0000-0000-000087A40000}"/>
    <cellStyle name="Input [yellow] 4 37" xfId="42118" xr:uid="{00000000-0005-0000-0000-000088A40000}"/>
    <cellStyle name="Input [yellow] 4 37 2" xfId="42119" xr:uid="{00000000-0005-0000-0000-000089A40000}"/>
    <cellStyle name="Input [yellow] 4 37 3" xfId="42120" xr:uid="{00000000-0005-0000-0000-00008AA40000}"/>
    <cellStyle name="Input [yellow] 4 38" xfId="42121" xr:uid="{00000000-0005-0000-0000-00008BA40000}"/>
    <cellStyle name="Input [yellow] 4 38 2" xfId="42122" xr:uid="{00000000-0005-0000-0000-00008CA40000}"/>
    <cellStyle name="Input [yellow] 4 38 3" xfId="42123" xr:uid="{00000000-0005-0000-0000-00008DA40000}"/>
    <cellStyle name="Input [yellow] 4 39" xfId="42124" xr:uid="{00000000-0005-0000-0000-00008EA40000}"/>
    <cellStyle name="Input [yellow] 4 39 2" xfId="42125" xr:uid="{00000000-0005-0000-0000-00008FA40000}"/>
    <cellStyle name="Input [yellow] 4 39 3" xfId="42126" xr:uid="{00000000-0005-0000-0000-000090A40000}"/>
    <cellStyle name="Input [yellow] 4 4" xfId="42127" xr:uid="{00000000-0005-0000-0000-000091A40000}"/>
    <cellStyle name="Input [yellow] 4 4 2" xfId="42128" xr:uid="{00000000-0005-0000-0000-000092A40000}"/>
    <cellStyle name="Input [yellow] 4 4 2 2" xfId="42129" xr:uid="{00000000-0005-0000-0000-000093A40000}"/>
    <cellStyle name="Input [yellow] 4 4 2 3" xfId="42130" xr:uid="{00000000-0005-0000-0000-000094A40000}"/>
    <cellStyle name="Input [yellow] 4 4 2 4" xfId="42131" xr:uid="{00000000-0005-0000-0000-000095A40000}"/>
    <cellStyle name="Input [yellow] 4 4 2 5" xfId="42132" xr:uid="{00000000-0005-0000-0000-000096A40000}"/>
    <cellStyle name="Input [yellow] 4 4 2 6" xfId="42133" xr:uid="{00000000-0005-0000-0000-000097A40000}"/>
    <cellStyle name="Input [yellow] 4 4 3" xfId="42134" xr:uid="{00000000-0005-0000-0000-000098A40000}"/>
    <cellStyle name="Input [yellow] 4 4 3 2" xfId="42135" xr:uid="{00000000-0005-0000-0000-000099A40000}"/>
    <cellStyle name="Input [yellow] 4 4 3 3" xfId="42136" xr:uid="{00000000-0005-0000-0000-00009AA40000}"/>
    <cellStyle name="Input [yellow] 4 4 4" xfId="42137" xr:uid="{00000000-0005-0000-0000-00009BA40000}"/>
    <cellStyle name="Input [yellow] 4 4 4 2" xfId="42138" xr:uid="{00000000-0005-0000-0000-00009CA40000}"/>
    <cellStyle name="Input [yellow] 4 4 4 3" xfId="42139" xr:uid="{00000000-0005-0000-0000-00009DA40000}"/>
    <cellStyle name="Input [yellow] 4 4 5" xfId="42140" xr:uid="{00000000-0005-0000-0000-00009EA40000}"/>
    <cellStyle name="Input [yellow] 4 4 5 2" xfId="42141" xr:uid="{00000000-0005-0000-0000-00009FA40000}"/>
    <cellStyle name="Input [yellow] 4 4 5 3" xfId="42142" xr:uid="{00000000-0005-0000-0000-0000A0A40000}"/>
    <cellStyle name="Input [yellow] 4 4 6" xfId="42143" xr:uid="{00000000-0005-0000-0000-0000A1A40000}"/>
    <cellStyle name="Input [yellow] 4 4 6 2" xfId="42144" xr:uid="{00000000-0005-0000-0000-0000A2A40000}"/>
    <cellStyle name="Input [yellow] 4 4 6 3" xfId="42145" xr:uid="{00000000-0005-0000-0000-0000A3A40000}"/>
    <cellStyle name="Input [yellow] 4 4 7" xfId="42146" xr:uid="{00000000-0005-0000-0000-0000A4A40000}"/>
    <cellStyle name="Input [yellow] 4 4 8" xfId="42147" xr:uid="{00000000-0005-0000-0000-0000A5A40000}"/>
    <cellStyle name="Input [yellow] 4 40" xfId="42148" xr:uid="{00000000-0005-0000-0000-0000A6A40000}"/>
    <cellStyle name="Input [yellow] 4 41" xfId="42149" xr:uid="{00000000-0005-0000-0000-0000A7A40000}"/>
    <cellStyle name="Input [yellow] 4 5" xfId="42150" xr:uid="{00000000-0005-0000-0000-0000A8A40000}"/>
    <cellStyle name="Input [yellow] 4 5 2" xfId="42151" xr:uid="{00000000-0005-0000-0000-0000A9A40000}"/>
    <cellStyle name="Input [yellow] 4 5 2 2" xfId="42152" xr:uid="{00000000-0005-0000-0000-0000AAA40000}"/>
    <cellStyle name="Input [yellow] 4 5 2 3" xfId="42153" xr:uid="{00000000-0005-0000-0000-0000ABA40000}"/>
    <cellStyle name="Input [yellow] 4 5 2 4" xfId="42154" xr:uid="{00000000-0005-0000-0000-0000ACA40000}"/>
    <cellStyle name="Input [yellow] 4 5 2 5" xfId="42155" xr:uid="{00000000-0005-0000-0000-0000ADA40000}"/>
    <cellStyle name="Input [yellow] 4 5 2 6" xfId="42156" xr:uid="{00000000-0005-0000-0000-0000AEA40000}"/>
    <cellStyle name="Input [yellow] 4 5 3" xfId="42157" xr:uid="{00000000-0005-0000-0000-0000AFA40000}"/>
    <cellStyle name="Input [yellow] 4 5 3 2" xfId="42158" xr:uid="{00000000-0005-0000-0000-0000B0A40000}"/>
    <cellStyle name="Input [yellow] 4 5 3 3" xfId="42159" xr:uid="{00000000-0005-0000-0000-0000B1A40000}"/>
    <cellStyle name="Input [yellow] 4 5 4" xfId="42160" xr:uid="{00000000-0005-0000-0000-0000B2A40000}"/>
    <cellStyle name="Input [yellow] 4 5 4 2" xfId="42161" xr:uid="{00000000-0005-0000-0000-0000B3A40000}"/>
    <cellStyle name="Input [yellow] 4 5 4 3" xfId="42162" xr:uid="{00000000-0005-0000-0000-0000B4A40000}"/>
    <cellStyle name="Input [yellow] 4 5 5" xfId="42163" xr:uid="{00000000-0005-0000-0000-0000B5A40000}"/>
    <cellStyle name="Input [yellow] 4 5 5 2" xfId="42164" xr:uid="{00000000-0005-0000-0000-0000B6A40000}"/>
    <cellStyle name="Input [yellow] 4 5 5 3" xfId="42165" xr:uid="{00000000-0005-0000-0000-0000B7A40000}"/>
    <cellStyle name="Input [yellow] 4 5 6" xfId="42166" xr:uid="{00000000-0005-0000-0000-0000B8A40000}"/>
    <cellStyle name="Input [yellow] 4 5 6 2" xfId="42167" xr:uid="{00000000-0005-0000-0000-0000B9A40000}"/>
    <cellStyle name="Input [yellow] 4 5 6 3" xfId="42168" xr:uid="{00000000-0005-0000-0000-0000BAA40000}"/>
    <cellStyle name="Input [yellow] 4 5 7" xfId="42169" xr:uid="{00000000-0005-0000-0000-0000BBA40000}"/>
    <cellStyle name="Input [yellow] 4 5 8" xfId="42170" xr:uid="{00000000-0005-0000-0000-0000BCA40000}"/>
    <cellStyle name="Input [yellow] 4 6" xfId="42171" xr:uid="{00000000-0005-0000-0000-0000BDA40000}"/>
    <cellStyle name="Input [yellow] 4 6 2" xfId="42172" xr:uid="{00000000-0005-0000-0000-0000BEA40000}"/>
    <cellStyle name="Input [yellow] 4 6 2 2" xfId="42173" xr:uid="{00000000-0005-0000-0000-0000BFA40000}"/>
    <cellStyle name="Input [yellow] 4 6 2 3" xfId="42174" xr:uid="{00000000-0005-0000-0000-0000C0A40000}"/>
    <cellStyle name="Input [yellow] 4 6 2 4" xfId="42175" xr:uid="{00000000-0005-0000-0000-0000C1A40000}"/>
    <cellStyle name="Input [yellow] 4 6 2 5" xfId="42176" xr:uid="{00000000-0005-0000-0000-0000C2A40000}"/>
    <cellStyle name="Input [yellow] 4 6 2 6" xfId="42177" xr:uid="{00000000-0005-0000-0000-0000C3A40000}"/>
    <cellStyle name="Input [yellow] 4 6 3" xfId="42178" xr:uid="{00000000-0005-0000-0000-0000C4A40000}"/>
    <cellStyle name="Input [yellow] 4 6 3 2" xfId="42179" xr:uid="{00000000-0005-0000-0000-0000C5A40000}"/>
    <cellStyle name="Input [yellow] 4 6 3 3" xfId="42180" xr:uid="{00000000-0005-0000-0000-0000C6A40000}"/>
    <cellStyle name="Input [yellow] 4 6 4" xfId="42181" xr:uid="{00000000-0005-0000-0000-0000C7A40000}"/>
    <cellStyle name="Input [yellow] 4 6 4 2" xfId="42182" xr:uid="{00000000-0005-0000-0000-0000C8A40000}"/>
    <cellStyle name="Input [yellow] 4 6 4 3" xfId="42183" xr:uid="{00000000-0005-0000-0000-0000C9A40000}"/>
    <cellStyle name="Input [yellow] 4 6 5" xfId="42184" xr:uid="{00000000-0005-0000-0000-0000CAA40000}"/>
    <cellStyle name="Input [yellow] 4 6 5 2" xfId="42185" xr:uid="{00000000-0005-0000-0000-0000CBA40000}"/>
    <cellStyle name="Input [yellow] 4 6 5 3" xfId="42186" xr:uid="{00000000-0005-0000-0000-0000CCA40000}"/>
    <cellStyle name="Input [yellow] 4 6 6" xfId="42187" xr:uid="{00000000-0005-0000-0000-0000CDA40000}"/>
    <cellStyle name="Input [yellow] 4 6 6 2" xfId="42188" xr:uid="{00000000-0005-0000-0000-0000CEA40000}"/>
    <cellStyle name="Input [yellow] 4 6 6 3" xfId="42189" xr:uid="{00000000-0005-0000-0000-0000CFA40000}"/>
    <cellStyle name="Input [yellow] 4 6 7" xfId="42190" xr:uid="{00000000-0005-0000-0000-0000D0A40000}"/>
    <cellStyle name="Input [yellow] 4 6 8" xfId="42191" xr:uid="{00000000-0005-0000-0000-0000D1A40000}"/>
    <cellStyle name="Input [yellow] 4 7" xfId="42192" xr:uid="{00000000-0005-0000-0000-0000D2A40000}"/>
    <cellStyle name="Input [yellow] 4 7 2" xfId="42193" xr:uid="{00000000-0005-0000-0000-0000D3A40000}"/>
    <cellStyle name="Input [yellow] 4 7 2 2" xfId="42194" xr:uid="{00000000-0005-0000-0000-0000D4A40000}"/>
    <cellStyle name="Input [yellow] 4 7 2 3" xfId="42195" xr:uid="{00000000-0005-0000-0000-0000D5A40000}"/>
    <cellStyle name="Input [yellow] 4 7 2 4" xfId="42196" xr:uid="{00000000-0005-0000-0000-0000D6A40000}"/>
    <cellStyle name="Input [yellow] 4 7 2 5" xfId="42197" xr:uid="{00000000-0005-0000-0000-0000D7A40000}"/>
    <cellStyle name="Input [yellow] 4 7 2 6" xfId="42198" xr:uid="{00000000-0005-0000-0000-0000D8A40000}"/>
    <cellStyle name="Input [yellow] 4 7 3" xfId="42199" xr:uid="{00000000-0005-0000-0000-0000D9A40000}"/>
    <cellStyle name="Input [yellow] 4 7 3 2" xfId="42200" xr:uid="{00000000-0005-0000-0000-0000DAA40000}"/>
    <cellStyle name="Input [yellow] 4 7 3 3" xfId="42201" xr:uid="{00000000-0005-0000-0000-0000DBA40000}"/>
    <cellStyle name="Input [yellow] 4 7 4" xfId="42202" xr:uid="{00000000-0005-0000-0000-0000DCA40000}"/>
    <cellStyle name="Input [yellow] 4 7 4 2" xfId="42203" xr:uid="{00000000-0005-0000-0000-0000DDA40000}"/>
    <cellStyle name="Input [yellow] 4 7 4 3" xfId="42204" xr:uid="{00000000-0005-0000-0000-0000DEA40000}"/>
    <cellStyle name="Input [yellow] 4 7 5" xfId="42205" xr:uid="{00000000-0005-0000-0000-0000DFA40000}"/>
    <cellStyle name="Input [yellow] 4 7 5 2" xfId="42206" xr:uid="{00000000-0005-0000-0000-0000E0A40000}"/>
    <cellStyle name="Input [yellow] 4 7 5 3" xfId="42207" xr:uid="{00000000-0005-0000-0000-0000E1A40000}"/>
    <cellStyle name="Input [yellow] 4 7 6" xfId="42208" xr:uid="{00000000-0005-0000-0000-0000E2A40000}"/>
    <cellStyle name="Input [yellow] 4 7 6 2" xfId="42209" xr:uid="{00000000-0005-0000-0000-0000E3A40000}"/>
    <cellStyle name="Input [yellow] 4 7 6 3" xfId="42210" xr:uid="{00000000-0005-0000-0000-0000E4A40000}"/>
    <cellStyle name="Input [yellow] 4 7 7" xfId="42211" xr:uid="{00000000-0005-0000-0000-0000E5A40000}"/>
    <cellStyle name="Input [yellow] 4 7 8" xfId="42212" xr:uid="{00000000-0005-0000-0000-0000E6A40000}"/>
    <cellStyle name="Input [yellow] 4 8" xfId="42213" xr:uid="{00000000-0005-0000-0000-0000E7A40000}"/>
    <cellStyle name="Input [yellow] 4 8 2" xfId="42214" xr:uid="{00000000-0005-0000-0000-0000E8A40000}"/>
    <cellStyle name="Input [yellow] 4 8 2 2" xfId="42215" xr:uid="{00000000-0005-0000-0000-0000E9A40000}"/>
    <cellStyle name="Input [yellow] 4 8 2 3" xfId="42216" xr:uid="{00000000-0005-0000-0000-0000EAA40000}"/>
    <cellStyle name="Input [yellow] 4 8 2 4" xfId="42217" xr:uid="{00000000-0005-0000-0000-0000EBA40000}"/>
    <cellStyle name="Input [yellow] 4 8 2 5" xfId="42218" xr:uid="{00000000-0005-0000-0000-0000ECA40000}"/>
    <cellStyle name="Input [yellow] 4 8 2 6" xfId="42219" xr:uid="{00000000-0005-0000-0000-0000EDA40000}"/>
    <cellStyle name="Input [yellow] 4 8 3" xfId="42220" xr:uid="{00000000-0005-0000-0000-0000EEA40000}"/>
    <cellStyle name="Input [yellow] 4 8 3 2" xfId="42221" xr:uid="{00000000-0005-0000-0000-0000EFA40000}"/>
    <cellStyle name="Input [yellow] 4 8 3 3" xfId="42222" xr:uid="{00000000-0005-0000-0000-0000F0A40000}"/>
    <cellStyle name="Input [yellow] 4 8 4" xfId="42223" xr:uid="{00000000-0005-0000-0000-0000F1A40000}"/>
    <cellStyle name="Input [yellow] 4 8 4 2" xfId="42224" xr:uid="{00000000-0005-0000-0000-0000F2A40000}"/>
    <cellStyle name="Input [yellow] 4 8 4 3" xfId="42225" xr:uid="{00000000-0005-0000-0000-0000F3A40000}"/>
    <cellStyle name="Input [yellow] 4 8 5" xfId="42226" xr:uid="{00000000-0005-0000-0000-0000F4A40000}"/>
    <cellStyle name="Input [yellow] 4 8 5 2" xfId="42227" xr:uid="{00000000-0005-0000-0000-0000F5A40000}"/>
    <cellStyle name="Input [yellow] 4 8 5 3" xfId="42228" xr:uid="{00000000-0005-0000-0000-0000F6A40000}"/>
    <cellStyle name="Input [yellow] 4 8 6" xfId="42229" xr:uid="{00000000-0005-0000-0000-0000F7A40000}"/>
    <cellStyle name="Input [yellow] 4 8 6 2" xfId="42230" xr:uid="{00000000-0005-0000-0000-0000F8A40000}"/>
    <cellStyle name="Input [yellow] 4 8 6 3" xfId="42231" xr:uid="{00000000-0005-0000-0000-0000F9A40000}"/>
    <cellStyle name="Input [yellow] 4 8 7" xfId="42232" xr:uid="{00000000-0005-0000-0000-0000FAA40000}"/>
    <cellStyle name="Input [yellow] 4 8 8" xfId="42233" xr:uid="{00000000-0005-0000-0000-0000FBA40000}"/>
    <cellStyle name="Input [yellow] 4 9" xfId="42234" xr:uid="{00000000-0005-0000-0000-0000FCA40000}"/>
    <cellStyle name="Input [yellow] 4 9 2" xfId="42235" xr:uid="{00000000-0005-0000-0000-0000FDA40000}"/>
    <cellStyle name="Input [yellow] 4 9 2 2" xfId="42236" xr:uid="{00000000-0005-0000-0000-0000FEA40000}"/>
    <cellStyle name="Input [yellow] 4 9 2 3" xfId="42237" xr:uid="{00000000-0005-0000-0000-0000FFA40000}"/>
    <cellStyle name="Input [yellow] 4 9 2 4" xfId="42238" xr:uid="{00000000-0005-0000-0000-000000A50000}"/>
    <cellStyle name="Input [yellow] 4 9 2 5" xfId="42239" xr:uid="{00000000-0005-0000-0000-000001A50000}"/>
    <cellStyle name="Input [yellow] 4 9 2 6" xfId="42240" xr:uid="{00000000-0005-0000-0000-000002A50000}"/>
    <cellStyle name="Input [yellow] 4 9 3" xfId="42241" xr:uid="{00000000-0005-0000-0000-000003A50000}"/>
    <cellStyle name="Input [yellow] 4 9 3 2" xfId="42242" xr:uid="{00000000-0005-0000-0000-000004A50000}"/>
    <cellStyle name="Input [yellow] 4 9 3 3" xfId="42243" xr:uid="{00000000-0005-0000-0000-000005A50000}"/>
    <cellStyle name="Input [yellow] 4 9 4" xfId="42244" xr:uid="{00000000-0005-0000-0000-000006A50000}"/>
    <cellStyle name="Input [yellow] 4 9 4 2" xfId="42245" xr:uid="{00000000-0005-0000-0000-000007A50000}"/>
    <cellStyle name="Input [yellow] 4 9 4 3" xfId="42246" xr:uid="{00000000-0005-0000-0000-000008A50000}"/>
    <cellStyle name="Input [yellow] 4 9 5" xfId="42247" xr:uid="{00000000-0005-0000-0000-000009A50000}"/>
    <cellStyle name="Input [yellow] 4 9 5 2" xfId="42248" xr:uid="{00000000-0005-0000-0000-00000AA50000}"/>
    <cellStyle name="Input [yellow] 4 9 5 3" xfId="42249" xr:uid="{00000000-0005-0000-0000-00000BA50000}"/>
    <cellStyle name="Input [yellow] 4 9 6" xfId="42250" xr:uid="{00000000-0005-0000-0000-00000CA50000}"/>
    <cellStyle name="Input [yellow] 4 9 6 2" xfId="42251" xr:uid="{00000000-0005-0000-0000-00000DA50000}"/>
    <cellStyle name="Input [yellow] 4 9 6 3" xfId="42252" xr:uid="{00000000-0005-0000-0000-00000EA50000}"/>
    <cellStyle name="Input [yellow] 4 9 7" xfId="42253" xr:uid="{00000000-0005-0000-0000-00000FA50000}"/>
    <cellStyle name="Input [yellow] 4 9 8" xfId="42254" xr:uid="{00000000-0005-0000-0000-000010A50000}"/>
    <cellStyle name="Input [yellow] 40" xfId="42255" xr:uid="{00000000-0005-0000-0000-000011A50000}"/>
    <cellStyle name="Input [yellow] 40 2" xfId="42256" xr:uid="{00000000-0005-0000-0000-000012A50000}"/>
    <cellStyle name="Input [yellow] 40 3" xfId="42257" xr:uid="{00000000-0005-0000-0000-000013A50000}"/>
    <cellStyle name="Input [yellow] 41" xfId="42258" xr:uid="{00000000-0005-0000-0000-000014A50000}"/>
    <cellStyle name="Input [yellow] 5" xfId="42259" xr:uid="{00000000-0005-0000-0000-000015A50000}"/>
    <cellStyle name="Input [yellow] 5 10" xfId="42260" xr:uid="{00000000-0005-0000-0000-000016A50000}"/>
    <cellStyle name="Input [yellow] 5 10 2" xfId="42261" xr:uid="{00000000-0005-0000-0000-000017A50000}"/>
    <cellStyle name="Input [yellow] 5 10 2 2" xfId="42262" xr:uid="{00000000-0005-0000-0000-000018A50000}"/>
    <cellStyle name="Input [yellow] 5 10 2 3" xfId="42263" xr:uid="{00000000-0005-0000-0000-000019A50000}"/>
    <cellStyle name="Input [yellow] 5 10 2 4" xfId="42264" xr:uid="{00000000-0005-0000-0000-00001AA50000}"/>
    <cellStyle name="Input [yellow] 5 10 2 5" xfId="42265" xr:uid="{00000000-0005-0000-0000-00001BA50000}"/>
    <cellStyle name="Input [yellow] 5 10 2 6" xfId="42266" xr:uid="{00000000-0005-0000-0000-00001CA50000}"/>
    <cellStyle name="Input [yellow] 5 10 3" xfId="42267" xr:uid="{00000000-0005-0000-0000-00001DA50000}"/>
    <cellStyle name="Input [yellow] 5 10 3 2" xfId="42268" xr:uid="{00000000-0005-0000-0000-00001EA50000}"/>
    <cellStyle name="Input [yellow] 5 10 3 3" xfId="42269" xr:uid="{00000000-0005-0000-0000-00001FA50000}"/>
    <cellStyle name="Input [yellow] 5 10 4" xfId="42270" xr:uid="{00000000-0005-0000-0000-000020A50000}"/>
    <cellStyle name="Input [yellow] 5 10 4 2" xfId="42271" xr:uid="{00000000-0005-0000-0000-000021A50000}"/>
    <cellStyle name="Input [yellow] 5 10 4 3" xfId="42272" xr:uid="{00000000-0005-0000-0000-000022A50000}"/>
    <cellStyle name="Input [yellow] 5 10 5" xfId="42273" xr:uid="{00000000-0005-0000-0000-000023A50000}"/>
    <cellStyle name="Input [yellow] 5 10 5 2" xfId="42274" xr:uid="{00000000-0005-0000-0000-000024A50000}"/>
    <cellStyle name="Input [yellow] 5 10 5 3" xfId="42275" xr:uid="{00000000-0005-0000-0000-000025A50000}"/>
    <cellStyle name="Input [yellow] 5 10 6" xfId="42276" xr:uid="{00000000-0005-0000-0000-000026A50000}"/>
    <cellStyle name="Input [yellow] 5 10 6 2" xfId="42277" xr:uid="{00000000-0005-0000-0000-000027A50000}"/>
    <cellStyle name="Input [yellow] 5 10 6 3" xfId="42278" xr:uid="{00000000-0005-0000-0000-000028A50000}"/>
    <cellStyle name="Input [yellow] 5 10 7" xfId="42279" xr:uid="{00000000-0005-0000-0000-000029A50000}"/>
    <cellStyle name="Input [yellow] 5 10 8" xfId="42280" xr:uid="{00000000-0005-0000-0000-00002AA50000}"/>
    <cellStyle name="Input [yellow] 5 11" xfId="42281" xr:uid="{00000000-0005-0000-0000-00002BA50000}"/>
    <cellStyle name="Input [yellow] 5 11 2" xfId="42282" xr:uid="{00000000-0005-0000-0000-00002CA50000}"/>
    <cellStyle name="Input [yellow] 5 11 2 2" xfId="42283" xr:uid="{00000000-0005-0000-0000-00002DA50000}"/>
    <cellStyle name="Input [yellow] 5 11 2 3" xfId="42284" xr:uid="{00000000-0005-0000-0000-00002EA50000}"/>
    <cellStyle name="Input [yellow] 5 11 2 4" xfId="42285" xr:uid="{00000000-0005-0000-0000-00002FA50000}"/>
    <cellStyle name="Input [yellow] 5 11 2 5" xfId="42286" xr:uid="{00000000-0005-0000-0000-000030A50000}"/>
    <cellStyle name="Input [yellow] 5 11 2 6" xfId="42287" xr:uid="{00000000-0005-0000-0000-000031A50000}"/>
    <cellStyle name="Input [yellow] 5 11 3" xfId="42288" xr:uid="{00000000-0005-0000-0000-000032A50000}"/>
    <cellStyle name="Input [yellow] 5 11 3 2" xfId="42289" xr:uid="{00000000-0005-0000-0000-000033A50000}"/>
    <cellStyle name="Input [yellow] 5 11 3 3" xfId="42290" xr:uid="{00000000-0005-0000-0000-000034A50000}"/>
    <cellStyle name="Input [yellow] 5 11 4" xfId="42291" xr:uid="{00000000-0005-0000-0000-000035A50000}"/>
    <cellStyle name="Input [yellow] 5 11 4 2" xfId="42292" xr:uid="{00000000-0005-0000-0000-000036A50000}"/>
    <cellStyle name="Input [yellow] 5 11 4 3" xfId="42293" xr:uid="{00000000-0005-0000-0000-000037A50000}"/>
    <cellStyle name="Input [yellow] 5 11 5" xfId="42294" xr:uid="{00000000-0005-0000-0000-000038A50000}"/>
    <cellStyle name="Input [yellow] 5 11 5 2" xfId="42295" xr:uid="{00000000-0005-0000-0000-000039A50000}"/>
    <cellStyle name="Input [yellow] 5 11 5 3" xfId="42296" xr:uid="{00000000-0005-0000-0000-00003AA50000}"/>
    <cellStyle name="Input [yellow] 5 11 6" xfId="42297" xr:uid="{00000000-0005-0000-0000-00003BA50000}"/>
    <cellStyle name="Input [yellow] 5 11 6 2" xfId="42298" xr:uid="{00000000-0005-0000-0000-00003CA50000}"/>
    <cellStyle name="Input [yellow] 5 11 6 3" xfId="42299" xr:uid="{00000000-0005-0000-0000-00003DA50000}"/>
    <cellStyle name="Input [yellow] 5 11 7" xfId="42300" xr:uid="{00000000-0005-0000-0000-00003EA50000}"/>
    <cellStyle name="Input [yellow] 5 11 8" xfId="42301" xr:uid="{00000000-0005-0000-0000-00003FA50000}"/>
    <cellStyle name="Input [yellow] 5 12" xfId="42302" xr:uid="{00000000-0005-0000-0000-000040A50000}"/>
    <cellStyle name="Input [yellow] 5 12 2" xfId="42303" xr:uid="{00000000-0005-0000-0000-000041A50000}"/>
    <cellStyle name="Input [yellow] 5 12 2 2" xfId="42304" xr:uid="{00000000-0005-0000-0000-000042A50000}"/>
    <cellStyle name="Input [yellow] 5 12 2 3" xfId="42305" xr:uid="{00000000-0005-0000-0000-000043A50000}"/>
    <cellStyle name="Input [yellow] 5 12 2 4" xfId="42306" xr:uid="{00000000-0005-0000-0000-000044A50000}"/>
    <cellStyle name="Input [yellow] 5 12 2 5" xfId="42307" xr:uid="{00000000-0005-0000-0000-000045A50000}"/>
    <cellStyle name="Input [yellow] 5 12 2 6" xfId="42308" xr:uid="{00000000-0005-0000-0000-000046A50000}"/>
    <cellStyle name="Input [yellow] 5 12 3" xfId="42309" xr:uid="{00000000-0005-0000-0000-000047A50000}"/>
    <cellStyle name="Input [yellow] 5 12 3 2" xfId="42310" xr:uid="{00000000-0005-0000-0000-000048A50000}"/>
    <cellStyle name="Input [yellow] 5 12 3 3" xfId="42311" xr:uid="{00000000-0005-0000-0000-000049A50000}"/>
    <cellStyle name="Input [yellow] 5 12 4" xfId="42312" xr:uid="{00000000-0005-0000-0000-00004AA50000}"/>
    <cellStyle name="Input [yellow] 5 12 4 2" xfId="42313" xr:uid="{00000000-0005-0000-0000-00004BA50000}"/>
    <cellStyle name="Input [yellow] 5 12 4 3" xfId="42314" xr:uid="{00000000-0005-0000-0000-00004CA50000}"/>
    <cellStyle name="Input [yellow] 5 12 5" xfId="42315" xr:uid="{00000000-0005-0000-0000-00004DA50000}"/>
    <cellStyle name="Input [yellow] 5 12 5 2" xfId="42316" xr:uid="{00000000-0005-0000-0000-00004EA50000}"/>
    <cellStyle name="Input [yellow] 5 12 5 3" xfId="42317" xr:uid="{00000000-0005-0000-0000-00004FA50000}"/>
    <cellStyle name="Input [yellow] 5 12 6" xfId="42318" xr:uid="{00000000-0005-0000-0000-000050A50000}"/>
    <cellStyle name="Input [yellow] 5 12 6 2" xfId="42319" xr:uid="{00000000-0005-0000-0000-000051A50000}"/>
    <cellStyle name="Input [yellow] 5 12 6 3" xfId="42320" xr:uid="{00000000-0005-0000-0000-000052A50000}"/>
    <cellStyle name="Input [yellow] 5 12 7" xfId="42321" xr:uid="{00000000-0005-0000-0000-000053A50000}"/>
    <cellStyle name="Input [yellow] 5 12 8" xfId="42322" xr:uid="{00000000-0005-0000-0000-000054A50000}"/>
    <cellStyle name="Input [yellow] 5 13" xfId="42323" xr:uid="{00000000-0005-0000-0000-000055A50000}"/>
    <cellStyle name="Input [yellow] 5 13 2" xfId="42324" xr:uid="{00000000-0005-0000-0000-000056A50000}"/>
    <cellStyle name="Input [yellow] 5 13 2 2" xfId="42325" xr:uid="{00000000-0005-0000-0000-000057A50000}"/>
    <cellStyle name="Input [yellow] 5 13 2 3" xfId="42326" xr:uid="{00000000-0005-0000-0000-000058A50000}"/>
    <cellStyle name="Input [yellow] 5 13 2 4" xfId="42327" xr:uid="{00000000-0005-0000-0000-000059A50000}"/>
    <cellStyle name="Input [yellow] 5 13 2 5" xfId="42328" xr:uid="{00000000-0005-0000-0000-00005AA50000}"/>
    <cellStyle name="Input [yellow] 5 13 2 6" xfId="42329" xr:uid="{00000000-0005-0000-0000-00005BA50000}"/>
    <cellStyle name="Input [yellow] 5 13 3" xfId="42330" xr:uid="{00000000-0005-0000-0000-00005CA50000}"/>
    <cellStyle name="Input [yellow] 5 13 3 2" xfId="42331" xr:uid="{00000000-0005-0000-0000-00005DA50000}"/>
    <cellStyle name="Input [yellow] 5 13 3 3" xfId="42332" xr:uid="{00000000-0005-0000-0000-00005EA50000}"/>
    <cellStyle name="Input [yellow] 5 13 4" xfId="42333" xr:uid="{00000000-0005-0000-0000-00005FA50000}"/>
    <cellStyle name="Input [yellow] 5 13 4 2" xfId="42334" xr:uid="{00000000-0005-0000-0000-000060A50000}"/>
    <cellStyle name="Input [yellow] 5 13 4 3" xfId="42335" xr:uid="{00000000-0005-0000-0000-000061A50000}"/>
    <cellStyle name="Input [yellow] 5 13 5" xfId="42336" xr:uid="{00000000-0005-0000-0000-000062A50000}"/>
    <cellStyle name="Input [yellow] 5 13 5 2" xfId="42337" xr:uid="{00000000-0005-0000-0000-000063A50000}"/>
    <cellStyle name="Input [yellow] 5 13 5 3" xfId="42338" xr:uid="{00000000-0005-0000-0000-000064A50000}"/>
    <cellStyle name="Input [yellow] 5 13 6" xfId="42339" xr:uid="{00000000-0005-0000-0000-000065A50000}"/>
    <cellStyle name="Input [yellow] 5 13 6 2" xfId="42340" xr:uid="{00000000-0005-0000-0000-000066A50000}"/>
    <cellStyle name="Input [yellow] 5 13 6 3" xfId="42341" xr:uid="{00000000-0005-0000-0000-000067A50000}"/>
    <cellStyle name="Input [yellow] 5 13 7" xfId="42342" xr:uid="{00000000-0005-0000-0000-000068A50000}"/>
    <cellStyle name="Input [yellow] 5 13 8" xfId="42343" xr:uid="{00000000-0005-0000-0000-000069A50000}"/>
    <cellStyle name="Input [yellow] 5 14" xfId="42344" xr:uid="{00000000-0005-0000-0000-00006AA50000}"/>
    <cellStyle name="Input [yellow] 5 14 2" xfId="42345" xr:uid="{00000000-0005-0000-0000-00006BA50000}"/>
    <cellStyle name="Input [yellow] 5 14 2 2" xfId="42346" xr:uid="{00000000-0005-0000-0000-00006CA50000}"/>
    <cellStyle name="Input [yellow] 5 14 2 3" xfId="42347" xr:uid="{00000000-0005-0000-0000-00006DA50000}"/>
    <cellStyle name="Input [yellow] 5 14 2 4" xfId="42348" xr:uid="{00000000-0005-0000-0000-00006EA50000}"/>
    <cellStyle name="Input [yellow] 5 14 2 5" xfId="42349" xr:uid="{00000000-0005-0000-0000-00006FA50000}"/>
    <cellStyle name="Input [yellow] 5 14 2 6" xfId="42350" xr:uid="{00000000-0005-0000-0000-000070A50000}"/>
    <cellStyle name="Input [yellow] 5 14 3" xfId="42351" xr:uid="{00000000-0005-0000-0000-000071A50000}"/>
    <cellStyle name="Input [yellow] 5 14 3 2" xfId="42352" xr:uid="{00000000-0005-0000-0000-000072A50000}"/>
    <cellStyle name="Input [yellow] 5 14 3 3" xfId="42353" xr:uid="{00000000-0005-0000-0000-000073A50000}"/>
    <cellStyle name="Input [yellow] 5 14 4" xfId="42354" xr:uid="{00000000-0005-0000-0000-000074A50000}"/>
    <cellStyle name="Input [yellow] 5 14 4 2" xfId="42355" xr:uid="{00000000-0005-0000-0000-000075A50000}"/>
    <cellStyle name="Input [yellow] 5 14 4 3" xfId="42356" xr:uid="{00000000-0005-0000-0000-000076A50000}"/>
    <cellStyle name="Input [yellow] 5 14 5" xfId="42357" xr:uid="{00000000-0005-0000-0000-000077A50000}"/>
    <cellStyle name="Input [yellow] 5 14 5 2" xfId="42358" xr:uid="{00000000-0005-0000-0000-000078A50000}"/>
    <cellStyle name="Input [yellow] 5 14 5 3" xfId="42359" xr:uid="{00000000-0005-0000-0000-000079A50000}"/>
    <cellStyle name="Input [yellow] 5 14 6" xfId="42360" xr:uid="{00000000-0005-0000-0000-00007AA50000}"/>
    <cellStyle name="Input [yellow] 5 14 6 2" xfId="42361" xr:uid="{00000000-0005-0000-0000-00007BA50000}"/>
    <cellStyle name="Input [yellow] 5 14 6 3" xfId="42362" xr:uid="{00000000-0005-0000-0000-00007CA50000}"/>
    <cellStyle name="Input [yellow] 5 14 7" xfId="42363" xr:uid="{00000000-0005-0000-0000-00007DA50000}"/>
    <cellStyle name="Input [yellow] 5 14 8" xfId="42364" xr:uid="{00000000-0005-0000-0000-00007EA50000}"/>
    <cellStyle name="Input [yellow] 5 15" xfId="42365" xr:uid="{00000000-0005-0000-0000-00007FA50000}"/>
    <cellStyle name="Input [yellow] 5 15 2" xfId="42366" xr:uid="{00000000-0005-0000-0000-000080A50000}"/>
    <cellStyle name="Input [yellow] 5 15 2 2" xfId="42367" xr:uid="{00000000-0005-0000-0000-000081A50000}"/>
    <cellStyle name="Input [yellow] 5 15 2 3" xfId="42368" xr:uid="{00000000-0005-0000-0000-000082A50000}"/>
    <cellStyle name="Input [yellow] 5 15 2 4" xfId="42369" xr:uid="{00000000-0005-0000-0000-000083A50000}"/>
    <cellStyle name="Input [yellow] 5 15 2 5" xfId="42370" xr:uid="{00000000-0005-0000-0000-000084A50000}"/>
    <cellStyle name="Input [yellow] 5 15 2 6" xfId="42371" xr:uid="{00000000-0005-0000-0000-000085A50000}"/>
    <cellStyle name="Input [yellow] 5 15 3" xfId="42372" xr:uid="{00000000-0005-0000-0000-000086A50000}"/>
    <cellStyle name="Input [yellow] 5 15 3 2" xfId="42373" xr:uid="{00000000-0005-0000-0000-000087A50000}"/>
    <cellStyle name="Input [yellow] 5 15 3 3" xfId="42374" xr:uid="{00000000-0005-0000-0000-000088A50000}"/>
    <cellStyle name="Input [yellow] 5 15 4" xfId="42375" xr:uid="{00000000-0005-0000-0000-000089A50000}"/>
    <cellStyle name="Input [yellow] 5 15 4 2" xfId="42376" xr:uid="{00000000-0005-0000-0000-00008AA50000}"/>
    <cellStyle name="Input [yellow] 5 15 4 3" xfId="42377" xr:uid="{00000000-0005-0000-0000-00008BA50000}"/>
    <cellStyle name="Input [yellow] 5 15 5" xfId="42378" xr:uid="{00000000-0005-0000-0000-00008CA50000}"/>
    <cellStyle name="Input [yellow] 5 15 5 2" xfId="42379" xr:uid="{00000000-0005-0000-0000-00008DA50000}"/>
    <cellStyle name="Input [yellow] 5 15 5 3" xfId="42380" xr:uid="{00000000-0005-0000-0000-00008EA50000}"/>
    <cellStyle name="Input [yellow] 5 15 6" xfId="42381" xr:uid="{00000000-0005-0000-0000-00008FA50000}"/>
    <cellStyle name="Input [yellow] 5 15 6 2" xfId="42382" xr:uid="{00000000-0005-0000-0000-000090A50000}"/>
    <cellStyle name="Input [yellow] 5 15 6 3" xfId="42383" xr:uid="{00000000-0005-0000-0000-000091A50000}"/>
    <cellStyle name="Input [yellow] 5 15 7" xfId="42384" xr:uid="{00000000-0005-0000-0000-000092A50000}"/>
    <cellStyle name="Input [yellow] 5 15 8" xfId="42385" xr:uid="{00000000-0005-0000-0000-000093A50000}"/>
    <cellStyle name="Input [yellow] 5 16" xfId="42386" xr:uid="{00000000-0005-0000-0000-000094A50000}"/>
    <cellStyle name="Input [yellow] 5 16 2" xfId="42387" xr:uid="{00000000-0005-0000-0000-000095A50000}"/>
    <cellStyle name="Input [yellow] 5 16 2 2" xfId="42388" xr:uid="{00000000-0005-0000-0000-000096A50000}"/>
    <cellStyle name="Input [yellow] 5 16 2 3" xfId="42389" xr:uid="{00000000-0005-0000-0000-000097A50000}"/>
    <cellStyle name="Input [yellow] 5 16 2 4" xfId="42390" xr:uid="{00000000-0005-0000-0000-000098A50000}"/>
    <cellStyle name="Input [yellow] 5 16 2 5" xfId="42391" xr:uid="{00000000-0005-0000-0000-000099A50000}"/>
    <cellStyle name="Input [yellow] 5 16 2 6" xfId="42392" xr:uid="{00000000-0005-0000-0000-00009AA50000}"/>
    <cellStyle name="Input [yellow] 5 16 3" xfId="42393" xr:uid="{00000000-0005-0000-0000-00009BA50000}"/>
    <cellStyle name="Input [yellow] 5 16 3 2" xfId="42394" xr:uid="{00000000-0005-0000-0000-00009CA50000}"/>
    <cellStyle name="Input [yellow] 5 16 3 3" xfId="42395" xr:uid="{00000000-0005-0000-0000-00009DA50000}"/>
    <cellStyle name="Input [yellow] 5 16 4" xfId="42396" xr:uid="{00000000-0005-0000-0000-00009EA50000}"/>
    <cellStyle name="Input [yellow] 5 16 4 2" xfId="42397" xr:uid="{00000000-0005-0000-0000-00009FA50000}"/>
    <cellStyle name="Input [yellow] 5 16 4 3" xfId="42398" xr:uid="{00000000-0005-0000-0000-0000A0A50000}"/>
    <cellStyle name="Input [yellow] 5 16 5" xfId="42399" xr:uid="{00000000-0005-0000-0000-0000A1A50000}"/>
    <cellStyle name="Input [yellow] 5 16 5 2" xfId="42400" xr:uid="{00000000-0005-0000-0000-0000A2A50000}"/>
    <cellStyle name="Input [yellow] 5 16 5 3" xfId="42401" xr:uid="{00000000-0005-0000-0000-0000A3A50000}"/>
    <cellStyle name="Input [yellow] 5 16 6" xfId="42402" xr:uid="{00000000-0005-0000-0000-0000A4A50000}"/>
    <cellStyle name="Input [yellow] 5 16 6 2" xfId="42403" xr:uid="{00000000-0005-0000-0000-0000A5A50000}"/>
    <cellStyle name="Input [yellow] 5 16 6 3" xfId="42404" xr:uid="{00000000-0005-0000-0000-0000A6A50000}"/>
    <cellStyle name="Input [yellow] 5 16 7" xfId="42405" xr:uid="{00000000-0005-0000-0000-0000A7A50000}"/>
    <cellStyle name="Input [yellow] 5 16 8" xfId="42406" xr:uid="{00000000-0005-0000-0000-0000A8A50000}"/>
    <cellStyle name="Input [yellow] 5 17" xfId="42407" xr:uid="{00000000-0005-0000-0000-0000A9A50000}"/>
    <cellStyle name="Input [yellow] 5 17 2" xfId="42408" xr:uid="{00000000-0005-0000-0000-0000AAA50000}"/>
    <cellStyle name="Input [yellow] 5 17 2 2" xfId="42409" xr:uid="{00000000-0005-0000-0000-0000ABA50000}"/>
    <cellStyle name="Input [yellow] 5 17 2 3" xfId="42410" xr:uid="{00000000-0005-0000-0000-0000ACA50000}"/>
    <cellStyle name="Input [yellow] 5 17 2 4" xfId="42411" xr:uid="{00000000-0005-0000-0000-0000ADA50000}"/>
    <cellStyle name="Input [yellow] 5 17 2 5" xfId="42412" xr:uid="{00000000-0005-0000-0000-0000AEA50000}"/>
    <cellStyle name="Input [yellow] 5 17 2 6" xfId="42413" xr:uid="{00000000-0005-0000-0000-0000AFA50000}"/>
    <cellStyle name="Input [yellow] 5 17 3" xfId="42414" xr:uid="{00000000-0005-0000-0000-0000B0A50000}"/>
    <cellStyle name="Input [yellow] 5 17 3 2" xfId="42415" xr:uid="{00000000-0005-0000-0000-0000B1A50000}"/>
    <cellStyle name="Input [yellow] 5 17 3 3" xfId="42416" xr:uid="{00000000-0005-0000-0000-0000B2A50000}"/>
    <cellStyle name="Input [yellow] 5 17 4" xfId="42417" xr:uid="{00000000-0005-0000-0000-0000B3A50000}"/>
    <cellStyle name="Input [yellow] 5 17 4 2" xfId="42418" xr:uid="{00000000-0005-0000-0000-0000B4A50000}"/>
    <cellStyle name="Input [yellow] 5 17 4 3" xfId="42419" xr:uid="{00000000-0005-0000-0000-0000B5A50000}"/>
    <cellStyle name="Input [yellow] 5 17 5" xfId="42420" xr:uid="{00000000-0005-0000-0000-0000B6A50000}"/>
    <cellStyle name="Input [yellow] 5 17 5 2" xfId="42421" xr:uid="{00000000-0005-0000-0000-0000B7A50000}"/>
    <cellStyle name="Input [yellow] 5 17 5 3" xfId="42422" xr:uid="{00000000-0005-0000-0000-0000B8A50000}"/>
    <cellStyle name="Input [yellow] 5 17 6" xfId="42423" xr:uid="{00000000-0005-0000-0000-0000B9A50000}"/>
    <cellStyle name="Input [yellow] 5 17 6 2" xfId="42424" xr:uid="{00000000-0005-0000-0000-0000BAA50000}"/>
    <cellStyle name="Input [yellow] 5 17 6 3" xfId="42425" xr:uid="{00000000-0005-0000-0000-0000BBA50000}"/>
    <cellStyle name="Input [yellow] 5 17 7" xfId="42426" xr:uid="{00000000-0005-0000-0000-0000BCA50000}"/>
    <cellStyle name="Input [yellow] 5 17 8" xfId="42427" xr:uid="{00000000-0005-0000-0000-0000BDA50000}"/>
    <cellStyle name="Input [yellow] 5 18" xfId="42428" xr:uid="{00000000-0005-0000-0000-0000BEA50000}"/>
    <cellStyle name="Input [yellow] 5 18 2" xfId="42429" xr:uid="{00000000-0005-0000-0000-0000BFA50000}"/>
    <cellStyle name="Input [yellow] 5 18 2 2" xfId="42430" xr:uid="{00000000-0005-0000-0000-0000C0A50000}"/>
    <cellStyle name="Input [yellow] 5 18 2 3" xfId="42431" xr:uid="{00000000-0005-0000-0000-0000C1A50000}"/>
    <cellStyle name="Input [yellow] 5 18 2 4" xfId="42432" xr:uid="{00000000-0005-0000-0000-0000C2A50000}"/>
    <cellStyle name="Input [yellow] 5 18 2 5" xfId="42433" xr:uid="{00000000-0005-0000-0000-0000C3A50000}"/>
    <cellStyle name="Input [yellow] 5 18 2 6" xfId="42434" xr:uid="{00000000-0005-0000-0000-0000C4A50000}"/>
    <cellStyle name="Input [yellow] 5 18 3" xfId="42435" xr:uid="{00000000-0005-0000-0000-0000C5A50000}"/>
    <cellStyle name="Input [yellow] 5 18 3 2" xfId="42436" xr:uid="{00000000-0005-0000-0000-0000C6A50000}"/>
    <cellStyle name="Input [yellow] 5 18 3 3" xfId="42437" xr:uid="{00000000-0005-0000-0000-0000C7A50000}"/>
    <cellStyle name="Input [yellow] 5 18 4" xfId="42438" xr:uid="{00000000-0005-0000-0000-0000C8A50000}"/>
    <cellStyle name="Input [yellow] 5 18 4 2" xfId="42439" xr:uid="{00000000-0005-0000-0000-0000C9A50000}"/>
    <cellStyle name="Input [yellow] 5 18 4 3" xfId="42440" xr:uid="{00000000-0005-0000-0000-0000CAA50000}"/>
    <cellStyle name="Input [yellow] 5 18 5" xfId="42441" xr:uid="{00000000-0005-0000-0000-0000CBA50000}"/>
    <cellStyle name="Input [yellow] 5 18 5 2" xfId="42442" xr:uid="{00000000-0005-0000-0000-0000CCA50000}"/>
    <cellStyle name="Input [yellow] 5 18 5 3" xfId="42443" xr:uid="{00000000-0005-0000-0000-0000CDA50000}"/>
    <cellStyle name="Input [yellow] 5 18 6" xfId="42444" xr:uid="{00000000-0005-0000-0000-0000CEA50000}"/>
    <cellStyle name="Input [yellow] 5 18 6 2" xfId="42445" xr:uid="{00000000-0005-0000-0000-0000CFA50000}"/>
    <cellStyle name="Input [yellow] 5 18 6 3" xfId="42446" xr:uid="{00000000-0005-0000-0000-0000D0A50000}"/>
    <cellStyle name="Input [yellow] 5 18 7" xfId="42447" xr:uid="{00000000-0005-0000-0000-0000D1A50000}"/>
    <cellStyle name="Input [yellow] 5 18 8" xfId="42448" xr:uid="{00000000-0005-0000-0000-0000D2A50000}"/>
    <cellStyle name="Input [yellow] 5 19" xfId="42449" xr:uid="{00000000-0005-0000-0000-0000D3A50000}"/>
    <cellStyle name="Input [yellow] 5 19 2" xfId="42450" xr:uid="{00000000-0005-0000-0000-0000D4A50000}"/>
    <cellStyle name="Input [yellow] 5 19 2 2" xfId="42451" xr:uid="{00000000-0005-0000-0000-0000D5A50000}"/>
    <cellStyle name="Input [yellow] 5 19 2 3" xfId="42452" xr:uid="{00000000-0005-0000-0000-0000D6A50000}"/>
    <cellStyle name="Input [yellow] 5 19 2 4" xfId="42453" xr:uid="{00000000-0005-0000-0000-0000D7A50000}"/>
    <cellStyle name="Input [yellow] 5 19 2 5" xfId="42454" xr:uid="{00000000-0005-0000-0000-0000D8A50000}"/>
    <cellStyle name="Input [yellow] 5 19 2 6" xfId="42455" xr:uid="{00000000-0005-0000-0000-0000D9A50000}"/>
    <cellStyle name="Input [yellow] 5 19 3" xfId="42456" xr:uid="{00000000-0005-0000-0000-0000DAA50000}"/>
    <cellStyle name="Input [yellow] 5 19 3 2" xfId="42457" xr:uid="{00000000-0005-0000-0000-0000DBA50000}"/>
    <cellStyle name="Input [yellow] 5 19 3 3" xfId="42458" xr:uid="{00000000-0005-0000-0000-0000DCA50000}"/>
    <cellStyle name="Input [yellow] 5 19 4" xfId="42459" xr:uid="{00000000-0005-0000-0000-0000DDA50000}"/>
    <cellStyle name="Input [yellow] 5 19 4 2" xfId="42460" xr:uid="{00000000-0005-0000-0000-0000DEA50000}"/>
    <cellStyle name="Input [yellow] 5 19 4 3" xfId="42461" xr:uid="{00000000-0005-0000-0000-0000DFA50000}"/>
    <cellStyle name="Input [yellow] 5 19 5" xfId="42462" xr:uid="{00000000-0005-0000-0000-0000E0A50000}"/>
    <cellStyle name="Input [yellow] 5 19 5 2" xfId="42463" xr:uid="{00000000-0005-0000-0000-0000E1A50000}"/>
    <cellStyle name="Input [yellow] 5 19 5 3" xfId="42464" xr:uid="{00000000-0005-0000-0000-0000E2A50000}"/>
    <cellStyle name="Input [yellow] 5 19 6" xfId="42465" xr:uid="{00000000-0005-0000-0000-0000E3A50000}"/>
    <cellStyle name="Input [yellow] 5 19 6 2" xfId="42466" xr:uid="{00000000-0005-0000-0000-0000E4A50000}"/>
    <cellStyle name="Input [yellow] 5 19 6 3" xfId="42467" xr:uid="{00000000-0005-0000-0000-0000E5A50000}"/>
    <cellStyle name="Input [yellow] 5 19 7" xfId="42468" xr:uid="{00000000-0005-0000-0000-0000E6A50000}"/>
    <cellStyle name="Input [yellow] 5 19 8" xfId="42469" xr:uid="{00000000-0005-0000-0000-0000E7A50000}"/>
    <cellStyle name="Input [yellow] 5 2" xfId="42470" xr:uid="{00000000-0005-0000-0000-0000E8A50000}"/>
    <cellStyle name="Input [yellow] 5 2 2" xfId="42471" xr:uid="{00000000-0005-0000-0000-0000E9A50000}"/>
    <cellStyle name="Input [yellow] 5 2 2 2" xfId="42472" xr:uid="{00000000-0005-0000-0000-0000EAA50000}"/>
    <cellStyle name="Input [yellow] 5 2 2 3" xfId="42473" xr:uid="{00000000-0005-0000-0000-0000EBA50000}"/>
    <cellStyle name="Input [yellow] 5 2 2 4" xfId="42474" xr:uid="{00000000-0005-0000-0000-0000ECA50000}"/>
    <cellStyle name="Input [yellow] 5 2 2 5" xfId="42475" xr:uid="{00000000-0005-0000-0000-0000EDA50000}"/>
    <cellStyle name="Input [yellow] 5 2 2 6" xfId="42476" xr:uid="{00000000-0005-0000-0000-0000EEA50000}"/>
    <cellStyle name="Input [yellow] 5 2 3" xfId="42477" xr:uid="{00000000-0005-0000-0000-0000EFA50000}"/>
    <cellStyle name="Input [yellow] 5 2 3 2" xfId="42478" xr:uid="{00000000-0005-0000-0000-0000F0A50000}"/>
    <cellStyle name="Input [yellow] 5 2 3 3" xfId="42479" xr:uid="{00000000-0005-0000-0000-0000F1A50000}"/>
    <cellStyle name="Input [yellow] 5 2 4" xfId="42480" xr:uid="{00000000-0005-0000-0000-0000F2A50000}"/>
    <cellStyle name="Input [yellow] 5 2 4 2" xfId="42481" xr:uid="{00000000-0005-0000-0000-0000F3A50000}"/>
    <cellStyle name="Input [yellow] 5 2 4 3" xfId="42482" xr:uid="{00000000-0005-0000-0000-0000F4A50000}"/>
    <cellStyle name="Input [yellow] 5 2 5" xfId="42483" xr:uid="{00000000-0005-0000-0000-0000F5A50000}"/>
    <cellStyle name="Input [yellow] 5 2 5 2" xfId="42484" xr:uid="{00000000-0005-0000-0000-0000F6A50000}"/>
    <cellStyle name="Input [yellow] 5 2 5 3" xfId="42485" xr:uid="{00000000-0005-0000-0000-0000F7A50000}"/>
    <cellStyle name="Input [yellow] 5 2 6" xfId="42486" xr:uid="{00000000-0005-0000-0000-0000F8A50000}"/>
    <cellStyle name="Input [yellow] 5 2 6 2" xfId="42487" xr:uid="{00000000-0005-0000-0000-0000F9A50000}"/>
    <cellStyle name="Input [yellow] 5 2 6 3" xfId="42488" xr:uid="{00000000-0005-0000-0000-0000FAA50000}"/>
    <cellStyle name="Input [yellow] 5 2 7" xfId="42489" xr:uid="{00000000-0005-0000-0000-0000FBA50000}"/>
    <cellStyle name="Input [yellow] 5 2 8" xfId="42490" xr:uid="{00000000-0005-0000-0000-0000FCA50000}"/>
    <cellStyle name="Input [yellow] 5 20" xfId="42491" xr:uid="{00000000-0005-0000-0000-0000FDA50000}"/>
    <cellStyle name="Input [yellow] 5 20 2" xfId="42492" xr:uid="{00000000-0005-0000-0000-0000FEA50000}"/>
    <cellStyle name="Input [yellow] 5 20 2 2" xfId="42493" xr:uid="{00000000-0005-0000-0000-0000FFA50000}"/>
    <cellStyle name="Input [yellow] 5 20 2 3" xfId="42494" xr:uid="{00000000-0005-0000-0000-000000A60000}"/>
    <cellStyle name="Input [yellow] 5 20 2 4" xfId="42495" xr:uid="{00000000-0005-0000-0000-000001A60000}"/>
    <cellStyle name="Input [yellow] 5 20 2 5" xfId="42496" xr:uid="{00000000-0005-0000-0000-000002A60000}"/>
    <cellStyle name="Input [yellow] 5 20 2 6" xfId="42497" xr:uid="{00000000-0005-0000-0000-000003A60000}"/>
    <cellStyle name="Input [yellow] 5 20 3" xfId="42498" xr:uid="{00000000-0005-0000-0000-000004A60000}"/>
    <cellStyle name="Input [yellow] 5 20 3 2" xfId="42499" xr:uid="{00000000-0005-0000-0000-000005A60000}"/>
    <cellStyle name="Input [yellow] 5 20 3 3" xfId="42500" xr:uid="{00000000-0005-0000-0000-000006A60000}"/>
    <cellStyle name="Input [yellow] 5 20 4" xfId="42501" xr:uid="{00000000-0005-0000-0000-000007A60000}"/>
    <cellStyle name="Input [yellow] 5 20 4 2" xfId="42502" xr:uid="{00000000-0005-0000-0000-000008A60000}"/>
    <cellStyle name="Input [yellow] 5 20 4 3" xfId="42503" xr:uid="{00000000-0005-0000-0000-000009A60000}"/>
    <cellStyle name="Input [yellow] 5 20 5" xfId="42504" xr:uid="{00000000-0005-0000-0000-00000AA60000}"/>
    <cellStyle name="Input [yellow] 5 20 5 2" xfId="42505" xr:uid="{00000000-0005-0000-0000-00000BA60000}"/>
    <cellStyle name="Input [yellow] 5 20 5 3" xfId="42506" xr:uid="{00000000-0005-0000-0000-00000CA60000}"/>
    <cellStyle name="Input [yellow] 5 20 6" xfId="42507" xr:uid="{00000000-0005-0000-0000-00000DA60000}"/>
    <cellStyle name="Input [yellow] 5 20 6 2" xfId="42508" xr:uid="{00000000-0005-0000-0000-00000EA60000}"/>
    <cellStyle name="Input [yellow] 5 20 6 3" xfId="42509" xr:uid="{00000000-0005-0000-0000-00000FA60000}"/>
    <cellStyle name="Input [yellow] 5 20 7" xfId="42510" xr:uid="{00000000-0005-0000-0000-000010A60000}"/>
    <cellStyle name="Input [yellow] 5 20 8" xfId="42511" xr:uid="{00000000-0005-0000-0000-000011A60000}"/>
    <cellStyle name="Input [yellow] 5 21" xfId="42512" xr:uid="{00000000-0005-0000-0000-000012A60000}"/>
    <cellStyle name="Input [yellow] 5 21 2" xfId="42513" xr:uid="{00000000-0005-0000-0000-000013A60000}"/>
    <cellStyle name="Input [yellow] 5 21 2 2" xfId="42514" xr:uid="{00000000-0005-0000-0000-000014A60000}"/>
    <cellStyle name="Input [yellow] 5 21 2 3" xfId="42515" xr:uid="{00000000-0005-0000-0000-000015A60000}"/>
    <cellStyle name="Input [yellow] 5 21 2 4" xfId="42516" xr:uid="{00000000-0005-0000-0000-000016A60000}"/>
    <cellStyle name="Input [yellow] 5 21 2 5" xfId="42517" xr:uid="{00000000-0005-0000-0000-000017A60000}"/>
    <cellStyle name="Input [yellow] 5 21 2 6" xfId="42518" xr:uid="{00000000-0005-0000-0000-000018A60000}"/>
    <cellStyle name="Input [yellow] 5 21 3" xfId="42519" xr:uid="{00000000-0005-0000-0000-000019A60000}"/>
    <cellStyle name="Input [yellow] 5 21 3 2" xfId="42520" xr:uid="{00000000-0005-0000-0000-00001AA60000}"/>
    <cellStyle name="Input [yellow] 5 21 3 3" xfId="42521" xr:uid="{00000000-0005-0000-0000-00001BA60000}"/>
    <cellStyle name="Input [yellow] 5 21 4" xfId="42522" xr:uid="{00000000-0005-0000-0000-00001CA60000}"/>
    <cellStyle name="Input [yellow] 5 21 4 2" xfId="42523" xr:uid="{00000000-0005-0000-0000-00001DA60000}"/>
    <cellStyle name="Input [yellow] 5 21 4 3" xfId="42524" xr:uid="{00000000-0005-0000-0000-00001EA60000}"/>
    <cellStyle name="Input [yellow] 5 21 5" xfId="42525" xr:uid="{00000000-0005-0000-0000-00001FA60000}"/>
    <cellStyle name="Input [yellow] 5 21 5 2" xfId="42526" xr:uid="{00000000-0005-0000-0000-000020A60000}"/>
    <cellStyle name="Input [yellow] 5 21 5 3" xfId="42527" xr:uid="{00000000-0005-0000-0000-000021A60000}"/>
    <cellStyle name="Input [yellow] 5 21 6" xfId="42528" xr:uid="{00000000-0005-0000-0000-000022A60000}"/>
    <cellStyle name="Input [yellow] 5 21 6 2" xfId="42529" xr:uid="{00000000-0005-0000-0000-000023A60000}"/>
    <cellStyle name="Input [yellow] 5 21 6 3" xfId="42530" xr:uid="{00000000-0005-0000-0000-000024A60000}"/>
    <cellStyle name="Input [yellow] 5 21 7" xfId="42531" xr:uid="{00000000-0005-0000-0000-000025A60000}"/>
    <cellStyle name="Input [yellow] 5 21 8" xfId="42532" xr:uid="{00000000-0005-0000-0000-000026A60000}"/>
    <cellStyle name="Input [yellow] 5 22" xfId="42533" xr:uid="{00000000-0005-0000-0000-000027A60000}"/>
    <cellStyle name="Input [yellow] 5 22 2" xfId="42534" xr:uid="{00000000-0005-0000-0000-000028A60000}"/>
    <cellStyle name="Input [yellow] 5 22 2 2" xfId="42535" xr:uid="{00000000-0005-0000-0000-000029A60000}"/>
    <cellStyle name="Input [yellow] 5 22 2 3" xfId="42536" xr:uid="{00000000-0005-0000-0000-00002AA60000}"/>
    <cellStyle name="Input [yellow] 5 22 2 4" xfId="42537" xr:uid="{00000000-0005-0000-0000-00002BA60000}"/>
    <cellStyle name="Input [yellow] 5 22 2 5" xfId="42538" xr:uid="{00000000-0005-0000-0000-00002CA60000}"/>
    <cellStyle name="Input [yellow] 5 22 2 6" xfId="42539" xr:uid="{00000000-0005-0000-0000-00002DA60000}"/>
    <cellStyle name="Input [yellow] 5 22 3" xfId="42540" xr:uid="{00000000-0005-0000-0000-00002EA60000}"/>
    <cellStyle name="Input [yellow] 5 22 3 2" xfId="42541" xr:uid="{00000000-0005-0000-0000-00002FA60000}"/>
    <cellStyle name="Input [yellow] 5 22 3 3" xfId="42542" xr:uid="{00000000-0005-0000-0000-000030A60000}"/>
    <cellStyle name="Input [yellow] 5 22 4" xfId="42543" xr:uid="{00000000-0005-0000-0000-000031A60000}"/>
    <cellStyle name="Input [yellow] 5 22 4 2" xfId="42544" xr:uid="{00000000-0005-0000-0000-000032A60000}"/>
    <cellStyle name="Input [yellow] 5 22 4 3" xfId="42545" xr:uid="{00000000-0005-0000-0000-000033A60000}"/>
    <cellStyle name="Input [yellow] 5 22 5" xfId="42546" xr:uid="{00000000-0005-0000-0000-000034A60000}"/>
    <cellStyle name="Input [yellow] 5 22 5 2" xfId="42547" xr:uid="{00000000-0005-0000-0000-000035A60000}"/>
    <cellStyle name="Input [yellow] 5 22 5 3" xfId="42548" xr:uid="{00000000-0005-0000-0000-000036A60000}"/>
    <cellStyle name="Input [yellow] 5 22 6" xfId="42549" xr:uid="{00000000-0005-0000-0000-000037A60000}"/>
    <cellStyle name="Input [yellow] 5 22 6 2" xfId="42550" xr:uid="{00000000-0005-0000-0000-000038A60000}"/>
    <cellStyle name="Input [yellow] 5 22 6 3" xfId="42551" xr:uid="{00000000-0005-0000-0000-000039A60000}"/>
    <cellStyle name="Input [yellow] 5 22 7" xfId="42552" xr:uid="{00000000-0005-0000-0000-00003AA60000}"/>
    <cellStyle name="Input [yellow] 5 22 8" xfId="42553" xr:uid="{00000000-0005-0000-0000-00003BA60000}"/>
    <cellStyle name="Input [yellow] 5 23" xfId="42554" xr:uid="{00000000-0005-0000-0000-00003CA60000}"/>
    <cellStyle name="Input [yellow] 5 23 2" xfId="42555" xr:uid="{00000000-0005-0000-0000-00003DA60000}"/>
    <cellStyle name="Input [yellow] 5 23 2 2" xfId="42556" xr:uid="{00000000-0005-0000-0000-00003EA60000}"/>
    <cellStyle name="Input [yellow] 5 23 2 3" xfId="42557" xr:uid="{00000000-0005-0000-0000-00003FA60000}"/>
    <cellStyle name="Input [yellow] 5 23 2 4" xfId="42558" xr:uid="{00000000-0005-0000-0000-000040A60000}"/>
    <cellStyle name="Input [yellow] 5 23 2 5" xfId="42559" xr:uid="{00000000-0005-0000-0000-000041A60000}"/>
    <cellStyle name="Input [yellow] 5 23 2 6" xfId="42560" xr:uid="{00000000-0005-0000-0000-000042A60000}"/>
    <cellStyle name="Input [yellow] 5 23 3" xfId="42561" xr:uid="{00000000-0005-0000-0000-000043A60000}"/>
    <cellStyle name="Input [yellow] 5 23 3 2" xfId="42562" xr:uid="{00000000-0005-0000-0000-000044A60000}"/>
    <cellStyle name="Input [yellow] 5 23 3 3" xfId="42563" xr:uid="{00000000-0005-0000-0000-000045A60000}"/>
    <cellStyle name="Input [yellow] 5 23 4" xfId="42564" xr:uid="{00000000-0005-0000-0000-000046A60000}"/>
    <cellStyle name="Input [yellow] 5 23 4 2" xfId="42565" xr:uid="{00000000-0005-0000-0000-000047A60000}"/>
    <cellStyle name="Input [yellow] 5 23 4 3" xfId="42566" xr:uid="{00000000-0005-0000-0000-000048A60000}"/>
    <cellStyle name="Input [yellow] 5 23 5" xfId="42567" xr:uid="{00000000-0005-0000-0000-000049A60000}"/>
    <cellStyle name="Input [yellow] 5 23 5 2" xfId="42568" xr:uid="{00000000-0005-0000-0000-00004AA60000}"/>
    <cellStyle name="Input [yellow] 5 23 5 3" xfId="42569" xr:uid="{00000000-0005-0000-0000-00004BA60000}"/>
    <cellStyle name="Input [yellow] 5 23 6" xfId="42570" xr:uid="{00000000-0005-0000-0000-00004CA60000}"/>
    <cellStyle name="Input [yellow] 5 23 6 2" xfId="42571" xr:uid="{00000000-0005-0000-0000-00004DA60000}"/>
    <cellStyle name="Input [yellow] 5 23 6 3" xfId="42572" xr:uid="{00000000-0005-0000-0000-00004EA60000}"/>
    <cellStyle name="Input [yellow] 5 23 7" xfId="42573" xr:uid="{00000000-0005-0000-0000-00004FA60000}"/>
    <cellStyle name="Input [yellow] 5 23 8" xfId="42574" xr:uid="{00000000-0005-0000-0000-000050A60000}"/>
    <cellStyle name="Input [yellow] 5 24" xfId="42575" xr:uid="{00000000-0005-0000-0000-000051A60000}"/>
    <cellStyle name="Input [yellow] 5 24 2" xfId="42576" xr:uid="{00000000-0005-0000-0000-000052A60000}"/>
    <cellStyle name="Input [yellow] 5 24 2 2" xfId="42577" xr:uid="{00000000-0005-0000-0000-000053A60000}"/>
    <cellStyle name="Input [yellow] 5 24 2 3" xfId="42578" xr:uid="{00000000-0005-0000-0000-000054A60000}"/>
    <cellStyle name="Input [yellow] 5 24 2 4" xfId="42579" xr:uid="{00000000-0005-0000-0000-000055A60000}"/>
    <cellStyle name="Input [yellow] 5 24 2 5" xfId="42580" xr:uid="{00000000-0005-0000-0000-000056A60000}"/>
    <cellStyle name="Input [yellow] 5 24 2 6" xfId="42581" xr:uid="{00000000-0005-0000-0000-000057A60000}"/>
    <cellStyle name="Input [yellow] 5 24 3" xfId="42582" xr:uid="{00000000-0005-0000-0000-000058A60000}"/>
    <cellStyle name="Input [yellow] 5 24 3 2" xfId="42583" xr:uid="{00000000-0005-0000-0000-000059A60000}"/>
    <cellStyle name="Input [yellow] 5 24 3 3" xfId="42584" xr:uid="{00000000-0005-0000-0000-00005AA60000}"/>
    <cellStyle name="Input [yellow] 5 24 4" xfId="42585" xr:uid="{00000000-0005-0000-0000-00005BA60000}"/>
    <cellStyle name="Input [yellow] 5 24 4 2" xfId="42586" xr:uid="{00000000-0005-0000-0000-00005CA60000}"/>
    <cellStyle name="Input [yellow] 5 24 4 3" xfId="42587" xr:uid="{00000000-0005-0000-0000-00005DA60000}"/>
    <cellStyle name="Input [yellow] 5 24 5" xfId="42588" xr:uid="{00000000-0005-0000-0000-00005EA60000}"/>
    <cellStyle name="Input [yellow] 5 24 5 2" xfId="42589" xr:uid="{00000000-0005-0000-0000-00005FA60000}"/>
    <cellStyle name="Input [yellow] 5 24 5 3" xfId="42590" xr:uid="{00000000-0005-0000-0000-000060A60000}"/>
    <cellStyle name="Input [yellow] 5 24 6" xfId="42591" xr:uid="{00000000-0005-0000-0000-000061A60000}"/>
    <cellStyle name="Input [yellow] 5 24 6 2" xfId="42592" xr:uid="{00000000-0005-0000-0000-000062A60000}"/>
    <cellStyle name="Input [yellow] 5 24 6 3" xfId="42593" xr:uid="{00000000-0005-0000-0000-000063A60000}"/>
    <cellStyle name="Input [yellow] 5 24 7" xfId="42594" xr:uid="{00000000-0005-0000-0000-000064A60000}"/>
    <cellStyle name="Input [yellow] 5 24 8" xfId="42595" xr:uid="{00000000-0005-0000-0000-000065A60000}"/>
    <cellStyle name="Input [yellow] 5 25" xfId="42596" xr:uid="{00000000-0005-0000-0000-000066A60000}"/>
    <cellStyle name="Input [yellow] 5 25 2" xfId="42597" xr:uid="{00000000-0005-0000-0000-000067A60000}"/>
    <cellStyle name="Input [yellow] 5 25 2 2" xfId="42598" xr:uid="{00000000-0005-0000-0000-000068A60000}"/>
    <cellStyle name="Input [yellow] 5 25 2 3" xfId="42599" xr:uid="{00000000-0005-0000-0000-000069A60000}"/>
    <cellStyle name="Input [yellow] 5 25 2 4" xfId="42600" xr:uid="{00000000-0005-0000-0000-00006AA60000}"/>
    <cellStyle name="Input [yellow] 5 25 2 5" xfId="42601" xr:uid="{00000000-0005-0000-0000-00006BA60000}"/>
    <cellStyle name="Input [yellow] 5 25 2 6" xfId="42602" xr:uid="{00000000-0005-0000-0000-00006CA60000}"/>
    <cellStyle name="Input [yellow] 5 25 3" xfId="42603" xr:uid="{00000000-0005-0000-0000-00006DA60000}"/>
    <cellStyle name="Input [yellow] 5 25 3 2" xfId="42604" xr:uid="{00000000-0005-0000-0000-00006EA60000}"/>
    <cellStyle name="Input [yellow] 5 25 3 3" xfId="42605" xr:uid="{00000000-0005-0000-0000-00006FA60000}"/>
    <cellStyle name="Input [yellow] 5 25 4" xfId="42606" xr:uid="{00000000-0005-0000-0000-000070A60000}"/>
    <cellStyle name="Input [yellow] 5 25 4 2" xfId="42607" xr:uid="{00000000-0005-0000-0000-000071A60000}"/>
    <cellStyle name="Input [yellow] 5 25 4 3" xfId="42608" xr:uid="{00000000-0005-0000-0000-000072A60000}"/>
    <cellStyle name="Input [yellow] 5 25 5" xfId="42609" xr:uid="{00000000-0005-0000-0000-000073A60000}"/>
    <cellStyle name="Input [yellow] 5 25 5 2" xfId="42610" xr:uid="{00000000-0005-0000-0000-000074A60000}"/>
    <cellStyle name="Input [yellow] 5 25 5 3" xfId="42611" xr:uid="{00000000-0005-0000-0000-000075A60000}"/>
    <cellStyle name="Input [yellow] 5 25 6" xfId="42612" xr:uid="{00000000-0005-0000-0000-000076A60000}"/>
    <cellStyle name="Input [yellow] 5 25 6 2" xfId="42613" xr:uid="{00000000-0005-0000-0000-000077A60000}"/>
    <cellStyle name="Input [yellow] 5 25 6 3" xfId="42614" xr:uid="{00000000-0005-0000-0000-000078A60000}"/>
    <cellStyle name="Input [yellow] 5 25 7" xfId="42615" xr:uid="{00000000-0005-0000-0000-000079A60000}"/>
    <cellStyle name="Input [yellow] 5 25 8" xfId="42616" xr:uid="{00000000-0005-0000-0000-00007AA60000}"/>
    <cellStyle name="Input [yellow] 5 26" xfId="42617" xr:uid="{00000000-0005-0000-0000-00007BA60000}"/>
    <cellStyle name="Input [yellow] 5 26 2" xfId="42618" xr:uid="{00000000-0005-0000-0000-00007CA60000}"/>
    <cellStyle name="Input [yellow] 5 26 2 2" xfId="42619" xr:uid="{00000000-0005-0000-0000-00007DA60000}"/>
    <cellStyle name="Input [yellow] 5 26 2 3" xfId="42620" xr:uid="{00000000-0005-0000-0000-00007EA60000}"/>
    <cellStyle name="Input [yellow] 5 26 2 4" xfId="42621" xr:uid="{00000000-0005-0000-0000-00007FA60000}"/>
    <cellStyle name="Input [yellow] 5 26 2 5" xfId="42622" xr:uid="{00000000-0005-0000-0000-000080A60000}"/>
    <cellStyle name="Input [yellow] 5 26 2 6" xfId="42623" xr:uid="{00000000-0005-0000-0000-000081A60000}"/>
    <cellStyle name="Input [yellow] 5 26 3" xfId="42624" xr:uid="{00000000-0005-0000-0000-000082A60000}"/>
    <cellStyle name="Input [yellow] 5 26 3 2" xfId="42625" xr:uid="{00000000-0005-0000-0000-000083A60000}"/>
    <cellStyle name="Input [yellow] 5 26 3 3" xfId="42626" xr:uid="{00000000-0005-0000-0000-000084A60000}"/>
    <cellStyle name="Input [yellow] 5 26 4" xfId="42627" xr:uid="{00000000-0005-0000-0000-000085A60000}"/>
    <cellStyle name="Input [yellow] 5 26 4 2" xfId="42628" xr:uid="{00000000-0005-0000-0000-000086A60000}"/>
    <cellStyle name="Input [yellow] 5 26 4 3" xfId="42629" xr:uid="{00000000-0005-0000-0000-000087A60000}"/>
    <cellStyle name="Input [yellow] 5 26 5" xfId="42630" xr:uid="{00000000-0005-0000-0000-000088A60000}"/>
    <cellStyle name="Input [yellow] 5 26 5 2" xfId="42631" xr:uid="{00000000-0005-0000-0000-000089A60000}"/>
    <cellStyle name="Input [yellow] 5 26 5 3" xfId="42632" xr:uid="{00000000-0005-0000-0000-00008AA60000}"/>
    <cellStyle name="Input [yellow] 5 26 6" xfId="42633" xr:uid="{00000000-0005-0000-0000-00008BA60000}"/>
    <cellStyle name="Input [yellow] 5 26 6 2" xfId="42634" xr:uid="{00000000-0005-0000-0000-00008CA60000}"/>
    <cellStyle name="Input [yellow] 5 26 6 3" xfId="42635" xr:uid="{00000000-0005-0000-0000-00008DA60000}"/>
    <cellStyle name="Input [yellow] 5 26 7" xfId="42636" xr:uid="{00000000-0005-0000-0000-00008EA60000}"/>
    <cellStyle name="Input [yellow] 5 26 8" xfId="42637" xr:uid="{00000000-0005-0000-0000-00008FA60000}"/>
    <cellStyle name="Input [yellow] 5 27" xfId="42638" xr:uid="{00000000-0005-0000-0000-000090A60000}"/>
    <cellStyle name="Input [yellow] 5 27 2" xfId="42639" xr:uid="{00000000-0005-0000-0000-000091A60000}"/>
    <cellStyle name="Input [yellow] 5 27 2 2" xfId="42640" xr:uid="{00000000-0005-0000-0000-000092A60000}"/>
    <cellStyle name="Input [yellow] 5 27 2 3" xfId="42641" xr:uid="{00000000-0005-0000-0000-000093A60000}"/>
    <cellStyle name="Input [yellow] 5 27 2 4" xfId="42642" xr:uid="{00000000-0005-0000-0000-000094A60000}"/>
    <cellStyle name="Input [yellow] 5 27 2 5" xfId="42643" xr:uid="{00000000-0005-0000-0000-000095A60000}"/>
    <cellStyle name="Input [yellow] 5 27 2 6" xfId="42644" xr:uid="{00000000-0005-0000-0000-000096A60000}"/>
    <cellStyle name="Input [yellow] 5 27 3" xfId="42645" xr:uid="{00000000-0005-0000-0000-000097A60000}"/>
    <cellStyle name="Input [yellow] 5 27 3 2" xfId="42646" xr:uid="{00000000-0005-0000-0000-000098A60000}"/>
    <cellStyle name="Input [yellow] 5 27 3 3" xfId="42647" xr:uid="{00000000-0005-0000-0000-000099A60000}"/>
    <cellStyle name="Input [yellow] 5 27 4" xfId="42648" xr:uid="{00000000-0005-0000-0000-00009AA60000}"/>
    <cellStyle name="Input [yellow] 5 27 4 2" xfId="42649" xr:uid="{00000000-0005-0000-0000-00009BA60000}"/>
    <cellStyle name="Input [yellow] 5 27 4 3" xfId="42650" xr:uid="{00000000-0005-0000-0000-00009CA60000}"/>
    <cellStyle name="Input [yellow] 5 27 5" xfId="42651" xr:uid="{00000000-0005-0000-0000-00009DA60000}"/>
    <cellStyle name="Input [yellow] 5 27 5 2" xfId="42652" xr:uid="{00000000-0005-0000-0000-00009EA60000}"/>
    <cellStyle name="Input [yellow] 5 27 5 3" xfId="42653" xr:uid="{00000000-0005-0000-0000-00009FA60000}"/>
    <cellStyle name="Input [yellow] 5 27 6" xfId="42654" xr:uid="{00000000-0005-0000-0000-0000A0A60000}"/>
    <cellStyle name="Input [yellow] 5 27 6 2" xfId="42655" xr:uid="{00000000-0005-0000-0000-0000A1A60000}"/>
    <cellStyle name="Input [yellow] 5 27 6 3" xfId="42656" xr:uid="{00000000-0005-0000-0000-0000A2A60000}"/>
    <cellStyle name="Input [yellow] 5 27 7" xfId="42657" xr:uid="{00000000-0005-0000-0000-0000A3A60000}"/>
    <cellStyle name="Input [yellow] 5 27 8" xfId="42658" xr:uid="{00000000-0005-0000-0000-0000A4A60000}"/>
    <cellStyle name="Input [yellow] 5 28" xfId="42659" xr:uid="{00000000-0005-0000-0000-0000A5A60000}"/>
    <cellStyle name="Input [yellow] 5 28 2" xfId="42660" xr:uid="{00000000-0005-0000-0000-0000A6A60000}"/>
    <cellStyle name="Input [yellow] 5 28 2 2" xfId="42661" xr:uid="{00000000-0005-0000-0000-0000A7A60000}"/>
    <cellStyle name="Input [yellow] 5 28 2 3" xfId="42662" xr:uid="{00000000-0005-0000-0000-0000A8A60000}"/>
    <cellStyle name="Input [yellow] 5 28 2 4" xfId="42663" xr:uid="{00000000-0005-0000-0000-0000A9A60000}"/>
    <cellStyle name="Input [yellow] 5 28 2 5" xfId="42664" xr:uid="{00000000-0005-0000-0000-0000AAA60000}"/>
    <cellStyle name="Input [yellow] 5 28 2 6" xfId="42665" xr:uid="{00000000-0005-0000-0000-0000ABA60000}"/>
    <cellStyle name="Input [yellow] 5 28 3" xfId="42666" xr:uid="{00000000-0005-0000-0000-0000ACA60000}"/>
    <cellStyle name="Input [yellow] 5 28 3 2" xfId="42667" xr:uid="{00000000-0005-0000-0000-0000ADA60000}"/>
    <cellStyle name="Input [yellow] 5 28 3 3" xfId="42668" xr:uid="{00000000-0005-0000-0000-0000AEA60000}"/>
    <cellStyle name="Input [yellow] 5 28 4" xfId="42669" xr:uid="{00000000-0005-0000-0000-0000AFA60000}"/>
    <cellStyle name="Input [yellow] 5 28 4 2" xfId="42670" xr:uid="{00000000-0005-0000-0000-0000B0A60000}"/>
    <cellStyle name="Input [yellow] 5 28 4 3" xfId="42671" xr:uid="{00000000-0005-0000-0000-0000B1A60000}"/>
    <cellStyle name="Input [yellow] 5 28 5" xfId="42672" xr:uid="{00000000-0005-0000-0000-0000B2A60000}"/>
    <cellStyle name="Input [yellow] 5 28 5 2" xfId="42673" xr:uid="{00000000-0005-0000-0000-0000B3A60000}"/>
    <cellStyle name="Input [yellow] 5 28 5 3" xfId="42674" xr:uid="{00000000-0005-0000-0000-0000B4A60000}"/>
    <cellStyle name="Input [yellow] 5 28 6" xfId="42675" xr:uid="{00000000-0005-0000-0000-0000B5A60000}"/>
    <cellStyle name="Input [yellow] 5 28 6 2" xfId="42676" xr:uid="{00000000-0005-0000-0000-0000B6A60000}"/>
    <cellStyle name="Input [yellow] 5 28 6 3" xfId="42677" xr:uid="{00000000-0005-0000-0000-0000B7A60000}"/>
    <cellStyle name="Input [yellow] 5 28 7" xfId="42678" xr:uid="{00000000-0005-0000-0000-0000B8A60000}"/>
    <cellStyle name="Input [yellow] 5 28 8" xfId="42679" xr:uid="{00000000-0005-0000-0000-0000B9A60000}"/>
    <cellStyle name="Input [yellow] 5 29" xfId="42680" xr:uid="{00000000-0005-0000-0000-0000BAA60000}"/>
    <cellStyle name="Input [yellow] 5 29 2" xfId="42681" xr:uid="{00000000-0005-0000-0000-0000BBA60000}"/>
    <cellStyle name="Input [yellow] 5 29 2 2" xfId="42682" xr:uid="{00000000-0005-0000-0000-0000BCA60000}"/>
    <cellStyle name="Input [yellow] 5 29 2 3" xfId="42683" xr:uid="{00000000-0005-0000-0000-0000BDA60000}"/>
    <cellStyle name="Input [yellow] 5 29 2 4" xfId="42684" xr:uid="{00000000-0005-0000-0000-0000BEA60000}"/>
    <cellStyle name="Input [yellow] 5 29 2 5" xfId="42685" xr:uid="{00000000-0005-0000-0000-0000BFA60000}"/>
    <cellStyle name="Input [yellow] 5 29 2 6" xfId="42686" xr:uid="{00000000-0005-0000-0000-0000C0A60000}"/>
    <cellStyle name="Input [yellow] 5 29 3" xfId="42687" xr:uid="{00000000-0005-0000-0000-0000C1A60000}"/>
    <cellStyle name="Input [yellow] 5 29 3 2" xfId="42688" xr:uid="{00000000-0005-0000-0000-0000C2A60000}"/>
    <cellStyle name="Input [yellow] 5 29 3 3" xfId="42689" xr:uid="{00000000-0005-0000-0000-0000C3A60000}"/>
    <cellStyle name="Input [yellow] 5 29 4" xfId="42690" xr:uid="{00000000-0005-0000-0000-0000C4A60000}"/>
    <cellStyle name="Input [yellow] 5 29 4 2" xfId="42691" xr:uid="{00000000-0005-0000-0000-0000C5A60000}"/>
    <cellStyle name="Input [yellow] 5 29 4 3" xfId="42692" xr:uid="{00000000-0005-0000-0000-0000C6A60000}"/>
    <cellStyle name="Input [yellow] 5 29 5" xfId="42693" xr:uid="{00000000-0005-0000-0000-0000C7A60000}"/>
    <cellStyle name="Input [yellow] 5 29 5 2" xfId="42694" xr:uid="{00000000-0005-0000-0000-0000C8A60000}"/>
    <cellStyle name="Input [yellow] 5 29 5 3" xfId="42695" xr:uid="{00000000-0005-0000-0000-0000C9A60000}"/>
    <cellStyle name="Input [yellow] 5 29 6" xfId="42696" xr:uid="{00000000-0005-0000-0000-0000CAA60000}"/>
    <cellStyle name="Input [yellow] 5 29 6 2" xfId="42697" xr:uid="{00000000-0005-0000-0000-0000CBA60000}"/>
    <cellStyle name="Input [yellow] 5 29 6 3" xfId="42698" xr:uid="{00000000-0005-0000-0000-0000CCA60000}"/>
    <cellStyle name="Input [yellow] 5 29 7" xfId="42699" xr:uid="{00000000-0005-0000-0000-0000CDA60000}"/>
    <cellStyle name="Input [yellow] 5 29 8" xfId="42700" xr:uid="{00000000-0005-0000-0000-0000CEA60000}"/>
    <cellStyle name="Input [yellow] 5 3" xfId="42701" xr:uid="{00000000-0005-0000-0000-0000CFA60000}"/>
    <cellStyle name="Input [yellow] 5 3 2" xfId="42702" xr:uid="{00000000-0005-0000-0000-0000D0A60000}"/>
    <cellStyle name="Input [yellow] 5 3 2 2" xfId="42703" xr:uid="{00000000-0005-0000-0000-0000D1A60000}"/>
    <cellStyle name="Input [yellow] 5 3 2 3" xfId="42704" xr:uid="{00000000-0005-0000-0000-0000D2A60000}"/>
    <cellStyle name="Input [yellow] 5 3 2 4" xfId="42705" xr:uid="{00000000-0005-0000-0000-0000D3A60000}"/>
    <cellStyle name="Input [yellow] 5 3 2 5" xfId="42706" xr:uid="{00000000-0005-0000-0000-0000D4A60000}"/>
    <cellStyle name="Input [yellow] 5 3 2 6" xfId="42707" xr:uid="{00000000-0005-0000-0000-0000D5A60000}"/>
    <cellStyle name="Input [yellow] 5 3 3" xfId="42708" xr:uid="{00000000-0005-0000-0000-0000D6A60000}"/>
    <cellStyle name="Input [yellow] 5 3 3 2" xfId="42709" xr:uid="{00000000-0005-0000-0000-0000D7A60000}"/>
    <cellStyle name="Input [yellow] 5 3 3 3" xfId="42710" xr:uid="{00000000-0005-0000-0000-0000D8A60000}"/>
    <cellStyle name="Input [yellow] 5 3 4" xfId="42711" xr:uid="{00000000-0005-0000-0000-0000D9A60000}"/>
    <cellStyle name="Input [yellow] 5 3 4 2" xfId="42712" xr:uid="{00000000-0005-0000-0000-0000DAA60000}"/>
    <cellStyle name="Input [yellow] 5 3 4 3" xfId="42713" xr:uid="{00000000-0005-0000-0000-0000DBA60000}"/>
    <cellStyle name="Input [yellow] 5 3 5" xfId="42714" xr:uid="{00000000-0005-0000-0000-0000DCA60000}"/>
    <cellStyle name="Input [yellow] 5 3 5 2" xfId="42715" xr:uid="{00000000-0005-0000-0000-0000DDA60000}"/>
    <cellStyle name="Input [yellow] 5 3 5 3" xfId="42716" xr:uid="{00000000-0005-0000-0000-0000DEA60000}"/>
    <cellStyle name="Input [yellow] 5 3 6" xfId="42717" xr:uid="{00000000-0005-0000-0000-0000DFA60000}"/>
    <cellStyle name="Input [yellow] 5 3 6 2" xfId="42718" xr:uid="{00000000-0005-0000-0000-0000E0A60000}"/>
    <cellStyle name="Input [yellow] 5 3 6 3" xfId="42719" xr:uid="{00000000-0005-0000-0000-0000E1A60000}"/>
    <cellStyle name="Input [yellow] 5 3 7" xfId="42720" xr:uid="{00000000-0005-0000-0000-0000E2A60000}"/>
    <cellStyle name="Input [yellow] 5 3 8" xfId="42721" xr:uid="{00000000-0005-0000-0000-0000E3A60000}"/>
    <cellStyle name="Input [yellow] 5 30" xfId="42722" xr:uid="{00000000-0005-0000-0000-0000E4A60000}"/>
    <cellStyle name="Input [yellow] 5 30 2" xfId="42723" xr:uid="{00000000-0005-0000-0000-0000E5A60000}"/>
    <cellStyle name="Input [yellow] 5 30 2 2" xfId="42724" xr:uid="{00000000-0005-0000-0000-0000E6A60000}"/>
    <cellStyle name="Input [yellow] 5 30 2 3" xfId="42725" xr:uid="{00000000-0005-0000-0000-0000E7A60000}"/>
    <cellStyle name="Input [yellow] 5 30 2 4" xfId="42726" xr:uid="{00000000-0005-0000-0000-0000E8A60000}"/>
    <cellStyle name="Input [yellow] 5 30 2 5" xfId="42727" xr:uid="{00000000-0005-0000-0000-0000E9A60000}"/>
    <cellStyle name="Input [yellow] 5 30 2 6" xfId="42728" xr:uid="{00000000-0005-0000-0000-0000EAA60000}"/>
    <cellStyle name="Input [yellow] 5 30 3" xfId="42729" xr:uid="{00000000-0005-0000-0000-0000EBA60000}"/>
    <cellStyle name="Input [yellow] 5 30 3 2" xfId="42730" xr:uid="{00000000-0005-0000-0000-0000ECA60000}"/>
    <cellStyle name="Input [yellow] 5 30 3 3" xfId="42731" xr:uid="{00000000-0005-0000-0000-0000EDA60000}"/>
    <cellStyle name="Input [yellow] 5 30 4" xfId="42732" xr:uid="{00000000-0005-0000-0000-0000EEA60000}"/>
    <cellStyle name="Input [yellow] 5 30 4 2" xfId="42733" xr:uid="{00000000-0005-0000-0000-0000EFA60000}"/>
    <cellStyle name="Input [yellow] 5 30 4 3" xfId="42734" xr:uid="{00000000-0005-0000-0000-0000F0A60000}"/>
    <cellStyle name="Input [yellow] 5 30 5" xfId="42735" xr:uid="{00000000-0005-0000-0000-0000F1A60000}"/>
    <cellStyle name="Input [yellow] 5 30 5 2" xfId="42736" xr:uid="{00000000-0005-0000-0000-0000F2A60000}"/>
    <cellStyle name="Input [yellow] 5 30 5 3" xfId="42737" xr:uid="{00000000-0005-0000-0000-0000F3A60000}"/>
    <cellStyle name="Input [yellow] 5 30 6" xfId="42738" xr:uid="{00000000-0005-0000-0000-0000F4A60000}"/>
    <cellStyle name="Input [yellow] 5 30 6 2" xfId="42739" xr:uid="{00000000-0005-0000-0000-0000F5A60000}"/>
    <cellStyle name="Input [yellow] 5 30 6 3" xfId="42740" xr:uid="{00000000-0005-0000-0000-0000F6A60000}"/>
    <cellStyle name="Input [yellow] 5 30 7" xfId="42741" xr:uid="{00000000-0005-0000-0000-0000F7A60000}"/>
    <cellStyle name="Input [yellow] 5 30 8" xfId="42742" xr:uid="{00000000-0005-0000-0000-0000F8A60000}"/>
    <cellStyle name="Input [yellow] 5 31" xfId="42743" xr:uid="{00000000-0005-0000-0000-0000F9A60000}"/>
    <cellStyle name="Input [yellow] 5 31 2" xfId="42744" xr:uid="{00000000-0005-0000-0000-0000FAA60000}"/>
    <cellStyle name="Input [yellow] 5 31 2 2" xfId="42745" xr:uid="{00000000-0005-0000-0000-0000FBA60000}"/>
    <cellStyle name="Input [yellow] 5 31 2 3" xfId="42746" xr:uid="{00000000-0005-0000-0000-0000FCA60000}"/>
    <cellStyle name="Input [yellow] 5 31 2 4" xfId="42747" xr:uid="{00000000-0005-0000-0000-0000FDA60000}"/>
    <cellStyle name="Input [yellow] 5 31 2 5" xfId="42748" xr:uid="{00000000-0005-0000-0000-0000FEA60000}"/>
    <cellStyle name="Input [yellow] 5 31 2 6" xfId="42749" xr:uid="{00000000-0005-0000-0000-0000FFA60000}"/>
    <cellStyle name="Input [yellow] 5 31 3" xfId="42750" xr:uid="{00000000-0005-0000-0000-000000A70000}"/>
    <cellStyle name="Input [yellow] 5 31 3 2" xfId="42751" xr:uid="{00000000-0005-0000-0000-000001A70000}"/>
    <cellStyle name="Input [yellow] 5 31 3 3" xfId="42752" xr:uid="{00000000-0005-0000-0000-000002A70000}"/>
    <cellStyle name="Input [yellow] 5 31 4" xfId="42753" xr:uid="{00000000-0005-0000-0000-000003A70000}"/>
    <cellStyle name="Input [yellow] 5 31 4 2" xfId="42754" xr:uid="{00000000-0005-0000-0000-000004A70000}"/>
    <cellStyle name="Input [yellow] 5 31 4 3" xfId="42755" xr:uid="{00000000-0005-0000-0000-000005A70000}"/>
    <cellStyle name="Input [yellow] 5 31 5" xfId="42756" xr:uid="{00000000-0005-0000-0000-000006A70000}"/>
    <cellStyle name="Input [yellow] 5 31 5 2" xfId="42757" xr:uid="{00000000-0005-0000-0000-000007A70000}"/>
    <cellStyle name="Input [yellow] 5 31 5 3" xfId="42758" xr:uid="{00000000-0005-0000-0000-000008A70000}"/>
    <cellStyle name="Input [yellow] 5 31 6" xfId="42759" xr:uid="{00000000-0005-0000-0000-000009A70000}"/>
    <cellStyle name="Input [yellow] 5 31 6 2" xfId="42760" xr:uid="{00000000-0005-0000-0000-00000AA70000}"/>
    <cellStyle name="Input [yellow] 5 31 6 3" xfId="42761" xr:uid="{00000000-0005-0000-0000-00000BA70000}"/>
    <cellStyle name="Input [yellow] 5 31 7" xfId="42762" xr:uid="{00000000-0005-0000-0000-00000CA70000}"/>
    <cellStyle name="Input [yellow] 5 31 8" xfId="42763" xr:uid="{00000000-0005-0000-0000-00000DA70000}"/>
    <cellStyle name="Input [yellow] 5 32" xfId="42764" xr:uid="{00000000-0005-0000-0000-00000EA70000}"/>
    <cellStyle name="Input [yellow] 5 32 2" xfId="42765" xr:uid="{00000000-0005-0000-0000-00000FA70000}"/>
    <cellStyle name="Input [yellow] 5 32 2 2" xfId="42766" xr:uid="{00000000-0005-0000-0000-000010A70000}"/>
    <cellStyle name="Input [yellow] 5 32 2 3" xfId="42767" xr:uid="{00000000-0005-0000-0000-000011A70000}"/>
    <cellStyle name="Input [yellow] 5 32 2 4" xfId="42768" xr:uid="{00000000-0005-0000-0000-000012A70000}"/>
    <cellStyle name="Input [yellow] 5 32 2 5" xfId="42769" xr:uid="{00000000-0005-0000-0000-000013A70000}"/>
    <cellStyle name="Input [yellow] 5 32 2 6" xfId="42770" xr:uid="{00000000-0005-0000-0000-000014A70000}"/>
    <cellStyle name="Input [yellow] 5 32 3" xfId="42771" xr:uid="{00000000-0005-0000-0000-000015A70000}"/>
    <cellStyle name="Input [yellow] 5 32 3 2" xfId="42772" xr:uid="{00000000-0005-0000-0000-000016A70000}"/>
    <cellStyle name="Input [yellow] 5 32 3 3" xfId="42773" xr:uid="{00000000-0005-0000-0000-000017A70000}"/>
    <cellStyle name="Input [yellow] 5 32 4" xfId="42774" xr:uid="{00000000-0005-0000-0000-000018A70000}"/>
    <cellStyle name="Input [yellow] 5 32 4 2" xfId="42775" xr:uid="{00000000-0005-0000-0000-000019A70000}"/>
    <cellStyle name="Input [yellow] 5 32 4 3" xfId="42776" xr:uid="{00000000-0005-0000-0000-00001AA70000}"/>
    <cellStyle name="Input [yellow] 5 32 5" xfId="42777" xr:uid="{00000000-0005-0000-0000-00001BA70000}"/>
    <cellStyle name="Input [yellow] 5 32 5 2" xfId="42778" xr:uid="{00000000-0005-0000-0000-00001CA70000}"/>
    <cellStyle name="Input [yellow] 5 32 5 3" xfId="42779" xr:uid="{00000000-0005-0000-0000-00001DA70000}"/>
    <cellStyle name="Input [yellow] 5 32 6" xfId="42780" xr:uid="{00000000-0005-0000-0000-00001EA70000}"/>
    <cellStyle name="Input [yellow] 5 32 6 2" xfId="42781" xr:uid="{00000000-0005-0000-0000-00001FA70000}"/>
    <cellStyle name="Input [yellow] 5 32 6 3" xfId="42782" xr:uid="{00000000-0005-0000-0000-000020A70000}"/>
    <cellStyle name="Input [yellow] 5 32 7" xfId="42783" xr:uid="{00000000-0005-0000-0000-000021A70000}"/>
    <cellStyle name="Input [yellow] 5 32 8" xfId="42784" xr:uid="{00000000-0005-0000-0000-000022A70000}"/>
    <cellStyle name="Input [yellow] 5 33" xfId="42785" xr:uid="{00000000-0005-0000-0000-000023A70000}"/>
    <cellStyle name="Input [yellow] 5 33 2" xfId="42786" xr:uid="{00000000-0005-0000-0000-000024A70000}"/>
    <cellStyle name="Input [yellow] 5 33 2 2" xfId="42787" xr:uid="{00000000-0005-0000-0000-000025A70000}"/>
    <cellStyle name="Input [yellow] 5 33 2 3" xfId="42788" xr:uid="{00000000-0005-0000-0000-000026A70000}"/>
    <cellStyle name="Input [yellow] 5 33 2 4" xfId="42789" xr:uid="{00000000-0005-0000-0000-000027A70000}"/>
    <cellStyle name="Input [yellow] 5 33 2 5" xfId="42790" xr:uid="{00000000-0005-0000-0000-000028A70000}"/>
    <cellStyle name="Input [yellow] 5 33 2 6" xfId="42791" xr:uid="{00000000-0005-0000-0000-000029A70000}"/>
    <cellStyle name="Input [yellow] 5 33 3" xfId="42792" xr:uid="{00000000-0005-0000-0000-00002AA70000}"/>
    <cellStyle name="Input [yellow] 5 33 3 2" xfId="42793" xr:uid="{00000000-0005-0000-0000-00002BA70000}"/>
    <cellStyle name="Input [yellow] 5 33 3 3" xfId="42794" xr:uid="{00000000-0005-0000-0000-00002CA70000}"/>
    <cellStyle name="Input [yellow] 5 33 4" xfId="42795" xr:uid="{00000000-0005-0000-0000-00002DA70000}"/>
    <cellStyle name="Input [yellow] 5 33 4 2" xfId="42796" xr:uid="{00000000-0005-0000-0000-00002EA70000}"/>
    <cellStyle name="Input [yellow] 5 33 4 3" xfId="42797" xr:uid="{00000000-0005-0000-0000-00002FA70000}"/>
    <cellStyle name="Input [yellow] 5 33 5" xfId="42798" xr:uid="{00000000-0005-0000-0000-000030A70000}"/>
    <cellStyle name="Input [yellow] 5 33 5 2" xfId="42799" xr:uid="{00000000-0005-0000-0000-000031A70000}"/>
    <cellStyle name="Input [yellow] 5 33 5 3" xfId="42800" xr:uid="{00000000-0005-0000-0000-000032A70000}"/>
    <cellStyle name="Input [yellow] 5 33 6" xfId="42801" xr:uid="{00000000-0005-0000-0000-000033A70000}"/>
    <cellStyle name="Input [yellow] 5 33 6 2" xfId="42802" xr:uid="{00000000-0005-0000-0000-000034A70000}"/>
    <cellStyle name="Input [yellow] 5 33 6 3" xfId="42803" xr:uid="{00000000-0005-0000-0000-000035A70000}"/>
    <cellStyle name="Input [yellow] 5 33 7" xfId="42804" xr:uid="{00000000-0005-0000-0000-000036A70000}"/>
    <cellStyle name="Input [yellow] 5 33 8" xfId="42805" xr:uid="{00000000-0005-0000-0000-000037A70000}"/>
    <cellStyle name="Input [yellow] 5 34" xfId="42806" xr:uid="{00000000-0005-0000-0000-000038A70000}"/>
    <cellStyle name="Input [yellow] 5 34 2" xfId="42807" xr:uid="{00000000-0005-0000-0000-000039A70000}"/>
    <cellStyle name="Input [yellow] 5 34 2 2" xfId="42808" xr:uid="{00000000-0005-0000-0000-00003AA70000}"/>
    <cellStyle name="Input [yellow] 5 34 2 3" xfId="42809" xr:uid="{00000000-0005-0000-0000-00003BA70000}"/>
    <cellStyle name="Input [yellow] 5 34 2 4" xfId="42810" xr:uid="{00000000-0005-0000-0000-00003CA70000}"/>
    <cellStyle name="Input [yellow] 5 34 2 5" xfId="42811" xr:uid="{00000000-0005-0000-0000-00003DA70000}"/>
    <cellStyle name="Input [yellow] 5 34 2 6" xfId="42812" xr:uid="{00000000-0005-0000-0000-00003EA70000}"/>
    <cellStyle name="Input [yellow] 5 34 3" xfId="42813" xr:uid="{00000000-0005-0000-0000-00003FA70000}"/>
    <cellStyle name="Input [yellow] 5 34 3 2" xfId="42814" xr:uid="{00000000-0005-0000-0000-000040A70000}"/>
    <cellStyle name="Input [yellow] 5 34 3 3" xfId="42815" xr:uid="{00000000-0005-0000-0000-000041A70000}"/>
    <cellStyle name="Input [yellow] 5 34 4" xfId="42816" xr:uid="{00000000-0005-0000-0000-000042A70000}"/>
    <cellStyle name="Input [yellow] 5 34 4 2" xfId="42817" xr:uid="{00000000-0005-0000-0000-000043A70000}"/>
    <cellStyle name="Input [yellow] 5 34 4 3" xfId="42818" xr:uid="{00000000-0005-0000-0000-000044A70000}"/>
    <cellStyle name="Input [yellow] 5 34 5" xfId="42819" xr:uid="{00000000-0005-0000-0000-000045A70000}"/>
    <cellStyle name="Input [yellow] 5 34 5 2" xfId="42820" xr:uid="{00000000-0005-0000-0000-000046A70000}"/>
    <cellStyle name="Input [yellow] 5 34 5 3" xfId="42821" xr:uid="{00000000-0005-0000-0000-000047A70000}"/>
    <cellStyle name="Input [yellow] 5 34 6" xfId="42822" xr:uid="{00000000-0005-0000-0000-000048A70000}"/>
    <cellStyle name="Input [yellow] 5 34 6 2" xfId="42823" xr:uid="{00000000-0005-0000-0000-000049A70000}"/>
    <cellStyle name="Input [yellow] 5 34 6 3" xfId="42824" xr:uid="{00000000-0005-0000-0000-00004AA70000}"/>
    <cellStyle name="Input [yellow] 5 34 7" xfId="42825" xr:uid="{00000000-0005-0000-0000-00004BA70000}"/>
    <cellStyle name="Input [yellow] 5 34 8" xfId="42826" xr:uid="{00000000-0005-0000-0000-00004CA70000}"/>
    <cellStyle name="Input [yellow] 5 35" xfId="42827" xr:uid="{00000000-0005-0000-0000-00004DA70000}"/>
    <cellStyle name="Input [yellow] 5 35 2" xfId="42828" xr:uid="{00000000-0005-0000-0000-00004EA70000}"/>
    <cellStyle name="Input [yellow] 5 35 3" xfId="42829" xr:uid="{00000000-0005-0000-0000-00004FA70000}"/>
    <cellStyle name="Input [yellow] 5 35 4" xfId="42830" xr:uid="{00000000-0005-0000-0000-000050A70000}"/>
    <cellStyle name="Input [yellow] 5 35 5" xfId="42831" xr:uid="{00000000-0005-0000-0000-000051A70000}"/>
    <cellStyle name="Input [yellow] 5 35 6" xfId="42832" xr:uid="{00000000-0005-0000-0000-000052A70000}"/>
    <cellStyle name="Input [yellow] 5 36" xfId="42833" xr:uid="{00000000-0005-0000-0000-000053A70000}"/>
    <cellStyle name="Input [yellow] 5 36 2" xfId="42834" xr:uid="{00000000-0005-0000-0000-000054A70000}"/>
    <cellStyle name="Input [yellow] 5 36 3" xfId="42835" xr:uid="{00000000-0005-0000-0000-000055A70000}"/>
    <cellStyle name="Input [yellow] 5 37" xfId="42836" xr:uid="{00000000-0005-0000-0000-000056A70000}"/>
    <cellStyle name="Input [yellow] 5 37 2" xfId="42837" xr:uid="{00000000-0005-0000-0000-000057A70000}"/>
    <cellStyle name="Input [yellow] 5 37 3" xfId="42838" xr:uid="{00000000-0005-0000-0000-000058A70000}"/>
    <cellStyle name="Input [yellow] 5 38" xfId="42839" xr:uid="{00000000-0005-0000-0000-000059A70000}"/>
    <cellStyle name="Input [yellow] 5 38 2" xfId="42840" xr:uid="{00000000-0005-0000-0000-00005AA70000}"/>
    <cellStyle name="Input [yellow] 5 38 3" xfId="42841" xr:uid="{00000000-0005-0000-0000-00005BA70000}"/>
    <cellStyle name="Input [yellow] 5 39" xfId="42842" xr:uid="{00000000-0005-0000-0000-00005CA70000}"/>
    <cellStyle name="Input [yellow] 5 39 2" xfId="42843" xr:uid="{00000000-0005-0000-0000-00005DA70000}"/>
    <cellStyle name="Input [yellow] 5 39 3" xfId="42844" xr:uid="{00000000-0005-0000-0000-00005EA70000}"/>
    <cellStyle name="Input [yellow] 5 4" xfId="42845" xr:uid="{00000000-0005-0000-0000-00005FA70000}"/>
    <cellStyle name="Input [yellow] 5 4 2" xfId="42846" xr:uid="{00000000-0005-0000-0000-000060A70000}"/>
    <cellStyle name="Input [yellow] 5 4 2 2" xfId="42847" xr:uid="{00000000-0005-0000-0000-000061A70000}"/>
    <cellStyle name="Input [yellow] 5 4 2 3" xfId="42848" xr:uid="{00000000-0005-0000-0000-000062A70000}"/>
    <cellStyle name="Input [yellow] 5 4 2 4" xfId="42849" xr:uid="{00000000-0005-0000-0000-000063A70000}"/>
    <cellStyle name="Input [yellow] 5 4 2 5" xfId="42850" xr:uid="{00000000-0005-0000-0000-000064A70000}"/>
    <cellStyle name="Input [yellow] 5 4 2 6" xfId="42851" xr:uid="{00000000-0005-0000-0000-000065A70000}"/>
    <cellStyle name="Input [yellow] 5 4 3" xfId="42852" xr:uid="{00000000-0005-0000-0000-000066A70000}"/>
    <cellStyle name="Input [yellow] 5 4 3 2" xfId="42853" xr:uid="{00000000-0005-0000-0000-000067A70000}"/>
    <cellStyle name="Input [yellow] 5 4 3 3" xfId="42854" xr:uid="{00000000-0005-0000-0000-000068A70000}"/>
    <cellStyle name="Input [yellow] 5 4 4" xfId="42855" xr:uid="{00000000-0005-0000-0000-000069A70000}"/>
    <cellStyle name="Input [yellow] 5 4 4 2" xfId="42856" xr:uid="{00000000-0005-0000-0000-00006AA70000}"/>
    <cellStyle name="Input [yellow] 5 4 4 3" xfId="42857" xr:uid="{00000000-0005-0000-0000-00006BA70000}"/>
    <cellStyle name="Input [yellow] 5 4 5" xfId="42858" xr:uid="{00000000-0005-0000-0000-00006CA70000}"/>
    <cellStyle name="Input [yellow] 5 4 5 2" xfId="42859" xr:uid="{00000000-0005-0000-0000-00006DA70000}"/>
    <cellStyle name="Input [yellow] 5 4 5 3" xfId="42860" xr:uid="{00000000-0005-0000-0000-00006EA70000}"/>
    <cellStyle name="Input [yellow] 5 4 6" xfId="42861" xr:uid="{00000000-0005-0000-0000-00006FA70000}"/>
    <cellStyle name="Input [yellow] 5 4 6 2" xfId="42862" xr:uid="{00000000-0005-0000-0000-000070A70000}"/>
    <cellStyle name="Input [yellow] 5 4 6 3" xfId="42863" xr:uid="{00000000-0005-0000-0000-000071A70000}"/>
    <cellStyle name="Input [yellow] 5 4 7" xfId="42864" xr:uid="{00000000-0005-0000-0000-000072A70000}"/>
    <cellStyle name="Input [yellow] 5 4 8" xfId="42865" xr:uid="{00000000-0005-0000-0000-000073A70000}"/>
    <cellStyle name="Input [yellow] 5 40" xfId="42866" xr:uid="{00000000-0005-0000-0000-000074A70000}"/>
    <cellStyle name="Input [yellow] 5 41" xfId="42867" xr:uid="{00000000-0005-0000-0000-000075A70000}"/>
    <cellStyle name="Input [yellow] 5 5" xfId="42868" xr:uid="{00000000-0005-0000-0000-000076A70000}"/>
    <cellStyle name="Input [yellow] 5 5 2" xfId="42869" xr:uid="{00000000-0005-0000-0000-000077A70000}"/>
    <cellStyle name="Input [yellow] 5 5 2 2" xfId="42870" xr:uid="{00000000-0005-0000-0000-000078A70000}"/>
    <cellStyle name="Input [yellow] 5 5 2 3" xfId="42871" xr:uid="{00000000-0005-0000-0000-000079A70000}"/>
    <cellStyle name="Input [yellow] 5 5 2 4" xfId="42872" xr:uid="{00000000-0005-0000-0000-00007AA70000}"/>
    <cellStyle name="Input [yellow] 5 5 2 5" xfId="42873" xr:uid="{00000000-0005-0000-0000-00007BA70000}"/>
    <cellStyle name="Input [yellow] 5 5 2 6" xfId="42874" xr:uid="{00000000-0005-0000-0000-00007CA70000}"/>
    <cellStyle name="Input [yellow] 5 5 3" xfId="42875" xr:uid="{00000000-0005-0000-0000-00007DA70000}"/>
    <cellStyle name="Input [yellow] 5 5 3 2" xfId="42876" xr:uid="{00000000-0005-0000-0000-00007EA70000}"/>
    <cellStyle name="Input [yellow] 5 5 3 3" xfId="42877" xr:uid="{00000000-0005-0000-0000-00007FA70000}"/>
    <cellStyle name="Input [yellow] 5 5 4" xfId="42878" xr:uid="{00000000-0005-0000-0000-000080A70000}"/>
    <cellStyle name="Input [yellow] 5 5 4 2" xfId="42879" xr:uid="{00000000-0005-0000-0000-000081A70000}"/>
    <cellStyle name="Input [yellow] 5 5 4 3" xfId="42880" xr:uid="{00000000-0005-0000-0000-000082A70000}"/>
    <cellStyle name="Input [yellow] 5 5 5" xfId="42881" xr:uid="{00000000-0005-0000-0000-000083A70000}"/>
    <cellStyle name="Input [yellow] 5 5 5 2" xfId="42882" xr:uid="{00000000-0005-0000-0000-000084A70000}"/>
    <cellStyle name="Input [yellow] 5 5 5 3" xfId="42883" xr:uid="{00000000-0005-0000-0000-000085A70000}"/>
    <cellStyle name="Input [yellow] 5 5 6" xfId="42884" xr:uid="{00000000-0005-0000-0000-000086A70000}"/>
    <cellStyle name="Input [yellow] 5 5 6 2" xfId="42885" xr:uid="{00000000-0005-0000-0000-000087A70000}"/>
    <cellStyle name="Input [yellow] 5 5 6 3" xfId="42886" xr:uid="{00000000-0005-0000-0000-000088A70000}"/>
    <cellStyle name="Input [yellow] 5 5 7" xfId="42887" xr:uid="{00000000-0005-0000-0000-000089A70000}"/>
    <cellStyle name="Input [yellow] 5 5 8" xfId="42888" xr:uid="{00000000-0005-0000-0000-00008AA70000}"/>
    <cellStyle name="Input [yellow] 5 6" xfId="42889" xr:uid="{00000000-0005-0000-0000-00008BA70000}"/>
    <cellStyle name="Input [yellow] 5 6 2" xfId="42890" xr:uid="{00000000-0005-0000-0000-00008CA70000}"/>
    <cellStyle name="Input [yellow] 5 6 2 2" xfId="42891" xr:uid="{00000000-0005-0000-0000-00008DA70000}"/>
    <cellStyle name="Input [yellow] 5 6 2 3" xfId="42892" xr:uid="{00000000-0005-0000-0000-00008EA70000}"/>
    <cellStyle name="Input [yellow] 5 6 2 4" xfId="42893" xr:uid="{00000000-0005-0000-0000-00008FA70000}"/>
    <cellStyle name="Input [yellow] 5 6 2 5" xfId="42894" xr:uid="{00000000-0005-0000-0000-000090A70000}"/>
    <cellStyle name="Input [yellow] 5 6 2 6" xfId="42895" xr:uid="{00000000-0005-0000-0000-000091A70000}"/>
    <cellStyle name="Input [yellow] 5 6 3" xfId="42896" xr:uid="{00000000-0005-0000-0000-000092A70000}"/>
    <cellStyle name="Input [yellow] 5 6 3 2" xfId="42897" xr:uid="{00000000-0005-0000-0000-000093A70000}"/>
    <cellStyle name="Input [yellow] 5 6 3 3" xfId="42898" xr:uid="{00000000-0005-0000-0000-000094A70000}"/>
    <cellStyle name="Input [yellow] 5 6 4" xfId="42899" xr:uid="{00000000-0005-0000-0000-000095A70000}"/>
    <cellStyle name="Input [yellow] 5 6 4 2" xfId="42900" xr:uid="{00000000-0005-0000-0000-000096A70000}"/>
    <cellStyle name="Input [yellow] 5 6 4 3" xfId="42901" xr:uid="{00000000-0005-0000-0000-000097A70000}"/>
    <cellStyle name="Input [yellow] 5 6 5" xfId="42902" xr:uid="{00000000-0005-0000-0000-000098A70000}"/>
    <cellStyle name="Input [yellow] 5 6 5 2" xfId="42903" xr:uid="{00000000-0005-0000-0000-000099A70000}"/>
    <cellStyle name="Input [yellow] 5 6 5 3" xfId="42904" xr:uid="{00000000-0005-0000-0000-00009AA70000}"/>
    <cellStyle name="Input [yellow] 5 6 6" xfId="42905" xr:uid="{00000000-0005-0000-0000-00009BA70000}"/>
    <cellStyle name="Input [yellow] 5 6 6 2" xfId="42906" xr:uid="{00000000-0005-0000-0000-00009CA70000}"/>
    <cellStyle name="Input [yellow] 5 6 6 3" xfId="42907" xr:uid="{00000000-0005-0000-0000-00009DA70000}"/>
    <cellStyle name="Input [yellow] 5 6 7" xfId="42908" xr:uid="{00000000-0005-0000-0000-00009EA70000}"/>
    <cellStyle name="Input [yellow] 5 6 8" xfId="42909" xr:uid="{00000000-0005-0000-0000-00009FA70000}"/>
    <cellStyle name="Input [yellow] 5 7" xfId="42910" xr:uid="{00000000-0005-0000-0000-0000A0A70000}"/>
    <cellStyle name="Input [yellow] 5 7 2" xfId="42911" xr:uid="{00000000-0005-0000-0000-0000A1A70000}"/>
    <cellStyle name="Input [yellow] 5 7 2 2" xfId="42912" xr:uid="{00000000-0005-0000-0000-0000A2A70000}"/>
    <cellStyle name="Input [yellow] 5 7 2 3" xfId="42913" xr:uid="{00000000-0005-0000-0000-0000A3A70000}"/>
    <cellStyle name="Input [yellow] 5 7 2 4" xfId="42914" xr:uid="{00000000-0005-0000-0000-0000A4A70000}"/>
    <cellStyle name="Input [yellow] 5 7 2 5" xfId="42915" xr:uid="{00000000-0005-0000-0000-0000A5A70000}"/>
    <cellStyle name="Input [yellow] 5 7 2 6" xfId="42916" xr:uid="{00000000-0005-0000-0000-0000A6A70000}"/>
    <cellStyle name="Input [yellow] 5 7 3" xfId="42917" xr:uid="{00000000-0005-0000-0000-0000A7A70000}"/>
    <cellStyle name="Input [yellow] 5 7 3 2" xfId="42918" xr:uid="{00000000-0005-0000-0000-0000A8A70000}"/>
    <cellStyle name="Input [yellow] 5 7 3 3" xfId="42919" xr:uid="{00000000-0005-0000-0000-0000A9A70000}"/>
    <cellStyle name="Input [yellow] 5 7 4" xfId="42920" xr:uid="{00000000-0005-0000-0000-0000AAA70000}"/>
    <cellStyle name="Input [yellow] 5 7 4 2" xfId="42921" xr:uid="{00000000-0005-0000-0000-0000ABA70000}"/>
    <cellStyle name="Input [yellow] 5 7 4 3" xfId="42922" xr:uid="{00000000-0005-0000-0000-0000ACA70000}"/>
    <cellStyle name="Input [yellow] 5 7 5" xfId="42923" xr:uid="{00000000-0005-0000-0000-0000ADA70000}"/>
    <cellStyle name="Input [yellow] 5 7 5 2" xfId="42924" xr:uid="{00000000-0005-0000-0000-0000AEA70000}"/>
    <cellStyle name="Input [yellow] 5 7 5 3" xfId="42925" xr:uid="{00000000-0005-0000-0000-0000AFA70000}"/>
    <cellStyle name="Input [yellow] 5 7 6" xfId="42926" xr:uid="{00000000-0005-0000-0000-0000B0A70000}"/>
    <cellStyle name="Input [yellow] 5 7 6 2" xfId="42927" xr:uid="{00000000-0005-0000-0000-0000B1A70000}"/>
    <cellStyle name="Input [yellow] 5 7 6 3" xfId="42928" xr:uid="{00000000-0005-0000-0000-0000B2A70000}"/>
    <cellStyle name="Input [yellow] 5 7 7" xfId="42929" xr:uid="{00000000-0005-0000-0000-0000B3A70000}"/>
    <cellStyle name="Input [yellow] 5 7 8" xfId="42930" xr:uid="{00000000-0005-0000-0000-0000B4A70000}"/>
    <cellStyle name="Input [yellow] 5 8" xfId="42931" xr:uid="{00000000-0005-0000-0000-0000B5A70000}"/>
    <cellStyle name="Input [yellow] 5 8 2" xfId="42932" xr:uid="{00000000-0005-0000-0000-0000B6A70000}"/>
    <cellStyle name="Input [yellow] 5 8 2 2" xfId="42933" xr:uid="{00000000-0005-0000-0000-0000B7A70000}"/>
    <cellStyle name="Input [yellow] 5 8 2 3" xfId="42934" xr:uid="{00000000-0005-0000-0000-0000B8A70000}"/>
    <cellStyle name="Input [yellow] 5 8 2 4" xfId="42935" xr:uid="{00000000-0005-0000-0000-0000B9A70000}"/>
    <cellStyle name="Input [yellow] 5 8 2 5" xfId="42936" xr:uid="{00000000-0005-0000-0000-0000BAA70000}"/>
    <cellStyle name="Input [yellow] 5 8 2 6" xfId="42937" xr:uid="{00000000-0005-0000-0000-0000BBA70000}"/>
    <cellStyle name="Input [yellow] 5 8 3" xfId="42938" xr:uid="{00000000-0005-0000-0000-0000BCA70000}"/>
    <cellStyle name="Input [yellow] 5 8 3 2" xfId="42939" xr:uid="{00000000-0005-0000-0000-0000BDA70000}"/>
    <cellStyle name="Input [yellow] 5 8 3 3" xfId="42940" xr:uid="{00000000-0005-0000-0000-0000BEA70000}"/>
    <cellStyle name="Input [yellow] 5 8 4" xfId="42941" xr:uid="{00000000-0005-0000-0000-0000BFA70000}"/>
    <cellStyle name="Input [yellow] 5 8 4 2" xfId="42942" xr:uid="{00000000-0005-0000-0000-0000C0A70000}"/>
    <cellStyle name="Input [yellow] 5 8 4 3" xfId="42943" xr:uid="{00000000-0005-0000-0000-0000C1A70000}"/>
    <cellStyle name="Input [yellow] 5 8 5" xfId="42944" xr:uid="{00000000-0005-0000-0000-0000C2A70000}"/>
    <cellStyle name="Input [yellow] 5 8 5 2" xfId="42945" xr:uid="{00000000-0005-0000-0000-0000C3A70000}"/>
    <cellStyle name="Input [yellow] 5 8 5 3" xfId="42946" xr:uid="{00000000-0005-0000-0000-0000C4A70000}"/>
    <cellStyle name="Input [yellow] 5 8 6" xfId="42947" xr:uid="{00000000-0005-0000-0000-0000C5A70000}"/>
    <cellStyle name="Input [yellow] 5 8 6 2" xfId="42948" xr:uid="{00000000-0005-0000-0000-0000C6A70000}"/>
    <cellStyle name="Input [yellow] 5 8 6 3" xfId="42949" xr:uid="{00000000-0005-0000-0000-0000C7A70000}"/>
    <cellStyle name="Input [yellow] 5 8 7" xfId="42950" xr:uid="{00000000-0005-0000-0000-0000C8A70000}"/>
    <cellStyle name="Input [yellow] 5 8 8" xfId="42951" xr:uid="{00000000-0005-0000-0000-0000C9A70000}"/>
    <cellStyle name="Input [yellow] 5 9" xfId="42952" xr:uid="{00000000-0005-0000-0000-0000CAA70000}"/>
    <cellStyle name="Input [yellow] 5 9 2" xfId="42953" xr:uid="{00000000-0005-0000-0000-0000CBA70000}"/>
    <cellStyle name="Input [yellow] 5 9 2 2" xfId="42954" xr:uid="{00000000-0005-0000-0000-0000CCA70000}"/>
    <cellStyle name="Input [yellow] 5 9 2 3" xfId="42955" xr:uid="{00000000-0005-0000-0000-0000CDA70000}"/>
    <cellStyle name="Input [yellow] 5 9 2 4" xfId="42956" xr:uid="{00000000-0005-0000-0000-0000CEA70000}"/>
    <cellStyle name="Input [yellow] 5 9 2 5" xfId="42957" xr:uid="{00000000-0005-0000-0000-0000CFA70000}"/>
    <cellStyle name="Input [yellow] 5 9 2 6" xfId="42958" xr:uid="{00000000-0005-0000-0000-0000D0A70000}"/>
    <cellStyle name="Input [yellow] 5 9 3" xfId="42959" xr:uid="{00000000-0005-0000-0000-0000D1A70000}"/>
    <cellStyle name="Input [yellow] 5 9 3 2" xfId="42960" xr:uid="{00000000-0005-0000-0000-0000D2A70000}"/>
    <cellStyle name="Input [yellow] 5 9 3 3" xfId="42961" xr:uid="{00000000-0005-0000-0000-0000D3A70000}"/>
    <cellStyle name="Input [yellow] 5 9 4" xfId="42962" xr:uid="{00000000-0005-0000-0000-0000D4A70000}"/>
    <cellStyle name="Input [yellow] 5 9 4 2" xfId="42963" xr:uid="{00000000-0005-0000-0000-0000D5A70000}"/>
    <cellStyle name="Input [yellow] 5 9 4 3" xfId="42964" xr:uid="{00000000-0005-0000-0000-0000D6A70000}"/>
    <cellStyle name="Input [yellow] 5 9 5" xfId="42965" xr:uid="{00000000-0005-0000-0000-0000D7A70000}"/>
    <cellStyle name="Input [yellow] 5 9 5 2" xfId="42966" xr:uid="{00000000-0005-0000-0000-0000D8A70000}"/>
    <cellStyle name="Input [yellow] 5 9 5 3" xfId="42967" xr:uid="{00000000-0005-0000-0000-0000D9A70000}"/>
    <cellStyle name="Input [yellow] 5 9 6" xfId="42968" xr:uid="{00000000-0005-0000-0000-0000DAA70000}"/>
    <cellStyle name="Input [yellow] 5 9 6 2" xfId="42969" xr:uid="{00000000-0005-0000-0000-0000DBA70000}"/>
    <cellStyle name="Input [yellow] 5 9 6 3" xfId="42970" xr:uid="{00000000-0005-0000-0000-0000DCA70000}"/>
    <cellStyle name="Input [yellow] 5 9 7" xfId="42971" xr:uid="{00000000-0005-0000-0000-0000DDA70000}"/>
    <cellStyle name="Input [yellow] 5 9 8" xfId="42972" xr:uid="{00000000-0005-0000-0000-0000DEA70000}"/>
    <cellStyle name="Input [yellow] 6" xfId="42973" xr:uid="{00000000-0005-0000-0000-0000DFA70000}"/>
    <cellStyle name="Input [yellow] 6 2" xfId="42974" xr:uid="{00000000-0005-0000-0000-0000E0A70000}"/>
    <cellStyle name="Input [yellow] 6 2 2" xfId="42975" xr:uid="{00000000-0005-0000-0000-0000E1A70000}"/>
    <cellStyle name="Input [yellow] 6 2 3" xfId="42976" xr:uid="{00000000-0005-0000-0000-0000E2A70000}"/>
    <cellStyle name="Input [yellow] 6 2 4" xfId="42977" xr:uid="{00000000-0005-0000-0000-0000E3A70000}"/>
    <cellStyle name="Input [yellow] 6 2 5" xfId="42978" xr:uid="{00000000-0005-0000-0000-0000E4A70000}"/>
    <cellStyle name="Input [yellow] 6 2 6" xfId="42979" xr:uid="{00000000-0005-0000-0000-0000E5A70000}"/>
    <cellStyle name="Input [yellow] 6 3" xfId="42980" xr:uid="{00000000-0005-0000-0000-0000E6A70000}"/>
    <cellStyle name="Input [yellow] 6 3 2" xfId="42981" xr:uid="{00000000-0005-0000-0000-0000E7A70000}"/>
    <cellStyle name="Input [yellow] 6 3 3" xfId="42982" xr:uid="{00000000-0005-0000-0000-0000E8A70000}"/>
    <cellStyle name="Input [yellow] 6 4" xfId="42983" xr:uid="{00000000-0005-0000-0000-0000E9A70000}"/>
    <cellStyle name="Input [yellow] 6 4 2" xfId="42984" xr:uid="{00000000-0005-0000-0000-0000EAA70000}"/>
    <cellStyle name="Input [yellow] 6 4 3" xfId="42985" xr:uid="{00000000-0005-0000-0000-0000EBA70000}"/>
    <cellStyle name="Input [yellow] 6 5" xfId="42986" xr:uid="{00000000-0005-0000-0000-0000ECA70000}"/>
    <cellStyle name="Input [yellow] 6 5 2" xfId="42987" xr:uid="{00000000-0005-0000-0000-0000EDA70000}"/>
    <cellStyle name="Input [yellow] 6 5 3" xfId="42988" xr:uid="{00000000-0005-0000-0000-0000EEA70000}"/>
    <cellStyle name="Input [yellow] 6 6" xfId="42989" xr:uid="{00000000-0005-0000-0000-0000EFA70000}"/>
    <cellStyle name="Input [yellow] 6 6 2" xfId="42990" xr:uid="{00000000-0005-0000-0000-0000F0A70000}"/>
    <cellStyle name="Input [yellow] 6 6 3" xfId="42991" xr:uid="{00000000-0005-0000-0000-0000F1A70000}"/>
    <cellStyle name="Input [yellow] 6 7" xfId="42992" xr:uid="{00000000-0005-0000-0000-0000F2A70000}"/>
    <cellStyle name="Input [yellow] 6 8" xfId="42993" xr:uid="{00000000-0005-0000-0000-0000F3A70000}"/>
    <cellStyle name="Input [yellow] 7" xfId="42994" xr:uid="{00000000-0005-0000-0000-0000F4A70000}"/>
    <cellStyle name="Input [yellow] 7 2" xfId="42995" xr:uid="{00000000-0005-0000-0000-0000F5A70000}"/>
    <cellStyle name="Input [yellow] 7 2 2" xfId="42996" xr:uid="{00000000-0005-0000-0000-0000F6A70000}"/>
    <cellStyle name="Input [yellow] 7 2 3" xfId="42997" xr:uid="{00000000-0005-0000-0000-0000F7A70000}"/>
    <cellStyle name="Input [yellow] 7 2 4" xfId="42998" xr:uid="{00000000-0005-0000-0000-0000F8A70000}"/>
    <cellStyle name="Input [yellow] 7 2 5" xfId="42999" xr:uid="{00000000-0005-0000-0000-0000F9A70000}"/>
    <cellStyle name="Input [yellow] 7 2 6" xfId="43000" xr:uid="{00000000-0005-0000-0000-0000FAA70000}"/>
    <cellStyle name="Input [yellow] 7 3" xfId="43001" xr:uid="{00000000-0005-0000-0000-0000FBA70000}"/>
    <cellStyle name="Input [yellow] 7 3 2" xfId="43002" xr:uid="{00000000-0005-0000-0000-0000FCA70000}"/>
    <cellStyle name="Input [yellow] 7 3 3" xfId="43003" xr:uid="{00000000-0005-0000-0000-0000FDA70000}"/>
    <cellStyle name="Input [yellow] 7 4" xfId="43004" xr:uid="{00000000-0005-0000-0000-0000FEA70000}"/>
    <cellStyle name="Input [yellow] 7 4 2" xfId="43005" xr:uid="{00000000-0005-0000-0000-0000FFA70000}"/>
    <cellStyle name="Input [yellow] 7 4 3" xfId="43006" xr:uid="{00000000-0005-0000-0000-000000A80000}"/>
    <cellStyle name="Input [yellow] 7 5" xfId="43007" xr:uid="{00000000-0005-0000-0000-000001A80000}"/>
    <cellStyle name="Input [yellow] 7 5 2" xfId="43008" xr:uid="{00000000-0005-0000-0000-000002A80000}"/>
    <cellStyle name="Input [yellow] 7 5 3" xfId="43009" xr:uid="{00000000-0005-0000-0000-000003A80000}"/>
    <cellStyle name="Input [yellow] 7 6" xfId="43010" xr:uid="{00000000-0005-0000-0000-000004A80000}"/>
    <cellStyle name="Input [yellow] 7 6 2" xfId="43011" xr:uid="{00000000-0005-0000-0000-000005A80000}"/>
    <cellStyle name="Input [yellow] 7 6 3" xfId="43012" xr:uid="{00000000-0005-0000-0000-000006A80000}"/>
    <cellStyle name="Input [yellow] 7 7" xfId="43013" xr:uid="{00000000-0005-0000-0000-000007A80000}"/>
    <cellStyle name="Input [yellow] 7 8" xfId="43014" xr:uid="{00000000-0005-0000-0000-000008A80000}"/>
    <cellStyle name="Input [yellow] 8" xfId="43015" xr:uid="{00000000-0005-0000-0000-000009A80000}"/>
    <cellStyle name="Input [yellow] 8 2" xfId="43016" xr:uid="{00000000-0005-0000-0000-00000AA80000}"/>
    <cellStyle name="Input [yellow] 8 2 2" xfId="43017" xr:uid="{00000000-0005-0000-0000-00000BA80000}"/>
    <cellStyle name="Input [yellow] 8 2 3" xfId="43018" xr:uid="{00000000-0005-0000-0000-00000CA80000}"/>
    <cellStyle name="Input [yellow] 8 2 4" xfId="43019" xr:uid="{00000000-0005-0000-0000-00000DA80000}"/>
    <cellStyle name="Input [yellow] 8 2 5" xfId="43020" xr:uid="{00000000-0005-0000-0000-00000EA80000}"/>
    <cellStyle name="Input [yellow] 8 2 6" xfId="43021" xr:uid="{00000000-0005-0000-0000-00000FA80000}"/>
    <cellStyle name="Input [yellow] 8 3" xfId="43022" xr:uid="{00000000-0005-0000-0000-000010A80000}"/>
    <cellStyle name="Input [yellow] 8 3 2" xfId="43023" xr:uid="{00000000-0005-0000-0000-000011A80000}"/>
    <cellStyle name="Input [yellow] 8 3 3" xfId="43024" xr:uid="{00000000-0005-0000-0000-000012A80000}"/>
    <cellStyle name="Input [yellow] 8 4" xfId="43025" xr:uid="{00000000-0005-0000-0000-000013A80000}"/>
    <cellStyle name="Input [yellow] 8 4 2" xfId="43026" xr:uid="{00000000-0005-0000-0000-000014A80000}"/>
    <cellStyle name="Input [yellow] 8 4 3" xfId="43027" xr:uid="{00000000-0005-0000-0000-000015A80000}"/>
    <cellStyle name="Input [yellow] 8 5" xfId="43028" xr:uid="{00000000-0005-0000-0000-000016A80000}"/>
    <cellStyle name="Input [yellow] 8 5 2" xfId="43029" xr:uid="{00000000-0005-0000-0000-000017A80000}"/>
    <cellStyle name="Input [yellow] 8 5 3" xfId="43030" xr:uid="{00000000-0005-0000-0000-000018A80000}"/>
    <cellStyle name="Input [yellow] 8 6" xfId="43031" xr:uid="{00000000-0005-0000-0000-000019A80000}"/>
    <cellStyle name="Input [yellow] 8 6 2" xfId="43032" xr:uid="{00000000-0005-0000-0000-00001AA80000}"/>
    <cellStyle name="Input [yellow] 8 6 3" xfId="43033" xr:uid="{00000000-0005-0000-0000-00001BA80000}"/>
    <cellStyle name="Input [yellow] 8 7" xfId="43034" xr:uid="{00000000-0005-0000-0000-00001CA80000}"/>
    <cellStyle name="Input [yellow] 8 8" xfId="43035" xr:uid="{00000000-0005-0000-0000-00001DA80000}"/>
    <cellStyle name="Input [yellow] 9" xfId="43036" xr:uid="{00000000-0005-0000-0000-00001EA80000}"/>
    <cellStyle name="Input [yellow] 9 2" xfId="43037" xr:uid="{00000000-0005-0000-0000-00001FA80000}"/>
    <cellStyle name="Input [yellow] 9 2 2" xfId="43038" xr:uid="{00000000-0005-0000-0000-000020A80000}"/>
    <cellStyle name="Input [yellow] 9 2 3" xfId="43039" xr:uid="{00000000-0005-0000-0000-000021A80000}"/>
    <cellStyle name="Input [yellow] 9 2 4" xfId="43040" xr:uid="{00000000-0005-0000-0000-000022A80000}"/>
    <cellStyle name="Input [yellow] 9 2 5" xfId="43041" xr:uid="{00000000-0005-0000-0000-000023A80000}"/>
    <cellStyle name="Input [yellow] 9 2 6" xfId="43042" xr:uid="{00000000-0005-0000-0000-000024A80000}"/>
    <cellStyle name="Input [yellow] 9 3" xfId="43043" xr:uid="{00000000-0005-0000-0000-000025A80000}"/>
    <cellStyle name="Input [yellow] 9 3 2" xfId="43044" xr:uid="{00000000-0005-0000-0000-000026A80000}"/>
    <cellStyle name="Input [yellow] 9 3 3" xfId="43045" xr:uid="{00000000-0005-0000-0000-000027A80000}"/>
    <cellStyle name="Input [yellow] 9 4" xfId="43046" xr:uid="{00000000-0005-0000-0000-000028A80000}"/>
    <cellStyle name="Input [yellow] 9 4 2" xfId="43047" xr:uid="{00000000-0005-0000-0000-000029A80000}"/>
    <cellStyle name="Input [yellow] 9 4 3" xfId="43048" xr:uid="{00000000-0005-0000-0000-00002AA80000}"/>
    <cellStyle name="Input [yellow] 9 5" xfId="43049" xr:uid="{00000000-0005-0000-0000-00002BA80000}"/>
    <cellStyle name="Input [yellow] 9 5 2" xfId="43050" xr:uid="{00000000-0005-0000-0000-00002CA80000}"/>
    <cellStyle name="Input [yellow] 9 5 3" xfId="43051" xr:uid="{00000000-0005-0000-0000-00002DA80000}"/>
    <cellStyle name="Input [yellow] 9 6" xfId="43052" xr:uid="{00000000-0005-0000-0000-00002EA80000}"/>
    <cellStyle name="Input [yellow] 9 6 2" xfId="43053" xr:uid="{00000000-0005-0000-0000-00002FA80000}"/>
    <cellStyle name="Input [yellow] 9 6 3" xfId="43054" xr:uid="{00000000-0005-0000-0000-000030A80000}"/>
    <cellStyle name="Input [yellow] 9 7" xfId="43055" xr:uid="{00000000-0005-0000-0000-000031A80000}"/>
    <cellStyle name="Input [yellow] 9 8" xfId="43056" xr:uid="{00000000-0005-0000-0000-000032A80000}"/>
    <cellStyle name="Input 2" xfId="23084" xr:uid="{00000000-0005-0000-0000-00002E5A0000}"/>
    <cellStyle name="Input 2 10" xfId="23085" xr:uid="{00000000-0005-0000-0000-00002F5A0000}"/>
    <cellStyle name="Input 2 10 2" xfId="23086" xr:uid="{00000000-0005-0000-0000-0000305A0000}"/>
    <cellStyle name="Input 2 10 2 2" xfId="23087" xr:uid="{00000000-0005-0000-0000-0000315A0000}"/>
    <cellStyle name="Input 2 10 2 3" xfId="23088" xr:uid="{00000000-0005-0000-0000-0000325A0000}"/>
    <cellStyle name="Input 2 10 2 4" xfId="23089" xr:uid="{00000000-0005-0000-0000-0000335A0000}"/>
    <cellStyle name="Input 2 10 2 5" xfId="23090" xr:uid="{00000000-0005-0000-0000-0000345A0000}"/>
    <cellStyle name="Input 2 10 2 6" xfId="23091" xr:uid="{00000000-0005-0000-0000-0000355A0000}"/>
    <cellStyle name="Input 2 10 3" xfId="23092" xr:uid="{00000000-0005-0000-0000-0000365A0000}"/>
    <cellStyle name="Input 2 10 3 2" xfId="23093" xr:uid="{00000000-0005-0000-0000-0000375A0000}"/>
    <cellStyle name="Input 2 10 3 3" xfId="23094" xr:uid="{00000000-0005-0000-0000-0000385A0000}"/>
    <cellStyle name="Input 2 10 4" xfId="23095" xr:uid="{00000000-0005-0000-0000-0000395A0000}"/>
    <cellStyle name="Input 2 10 4 2" xfId="23096" xr:uid="{00000000-0005-0000-0000-00003A5A0000}"/>
    <cellStyle name="Input 2 10 4 3" xfId="23097" xr:uid="{00000000-0005-0000-0000-00003B5A0000}"/>
    <cellStyle name="Input 2 10 5" xfId="23098" xr:uid="{00000000-0005-0000-0000-00003C5A0000}"/>
    <cellStyle name="Input 2 10 5 2" xfId="23099" xr:uid="{00000000-0005-0000-0000-00003D5A0000}"/>
    <cellStyle name="Input 2 10 5 3" xfId="23100" xr:uid="{00000000-0005-0000-0000-00003E5A0000}"/>
    <cellStyle name="Input 2 10 6" xfId="23101" xr:uid="{00000000-0005-0000-0000-00003F5A0000}"/>
    <cellStyle name="Input 2 10 6 2" xfId="23102" xr:uid="{00000000-0005-0000-0000-0000405A0000}"/>
    <cellStyle name="Input 2 10 6 3" xfId="23103" xr:uid="{00000000-0005-0000-0000-0000415A0000}"/>
    <cellStyle name="Input 2 10 7" xfId="23104" xr:uid="{00000000-0005-0000-0000-0000425A0000}"/>
    <cellStyle name="Input 2 10 8" xfId="23105" xr:uid="{00000000-0005-0000-0000-0000435A0000}"/>
    <cellStyle name="Input 2 11" xfId="23106" xr:uid="{00000000-0005-0000-0000-0000445A0000}"/>
    <cellStyle name="Input 2 11 2" xfId="23107" xr:uid="{00000000-0005-0000-0000-0000455A0000}"/>
    <cellStyle name="Input 2 11 2 2" xfId="23108" xr:uid="{00000000-0005-0000-0000-0000465A0000}"/>
    <cellStyle name="Input 2 11 2 3" xfId="23109" xr:uid="{00000000-0005-0000-0000-0000475A0000}"/>
    <cellStyle name="Input 2 11 2 4" xfId="23110" xr:uid="{00000000-0005-0000-0000-0000485A0000}"/>
    <cellStyle name="Input 2 11 2 5" xfId="23111" xr:uid="{00000000-0005-0000-0000-0000495A0000}"/>
    <cellStyle name="Input 2 11 2 6" xfId="23112" xr:uid="{00000000-0005-0000-0000-00004A5A0000}"/>
    <cellStyle name="Input 2 11 3" xfId="23113" xr:uid="{00000000-0005-0000-0000-00004B5A0000}"/>
    <cellStyle name="Input 2 11 3 2" xfId="23114" xr:uid="{00000000-0005-0000-0000-00004C5A0000}"/>
    <cellStyle name="Input 2 11 3 3" xfId="23115" xr:uid="{00000000-0005-0000-0000-00004D5A0000}"/>
    <cellStyle name="Input 2 11 4" xfId="23116" xr:uid="{00000000-0005-0000-0000-00004E5A0000}"/>
    <cellStyle name="Input 2 11 4 2" xfId="23117" xr:uid="{00000000-0005-0000-0000-00004F5A0000}"/>
    <cellStyle name="Input 2 11 4 3" xfId="23118" xr:uid="{00000000-0005-0000-0000-0000505A0000}"/>
    <cellStyle name="Input 2 11 5" xfId="23119" xr:uid="{00000000-0005-0000-0000-0000515A0000}"/>
    <cellStyle name="Input 2 11 5 2" xfId="23120" xr:uid="{00000000-0005-0000-0000-0000525A0000}"/>
    <cellStyle name="Input 2 11 5 3" xfId="23121" xr:uid="{00000000-0005-0000-0000-0000535A0000}"/>
    <cellStyle name="Input 2 11 6" xfId="23122" xr:uid="{00000000-0005-0000-0000-0000545A0000}"/>
    <cellStyle name="Input 2 11 6 2" xfId="23123" xr:uid="{00000000-0005-0000-0000-0000555A0000}"/>
    <cellStyle name="Input 2 11 6 3" xfId="23124" xr:uid="{00000000-0005-0000-0000-0000565A0000}"/>
    <cellStyle name="Input 2 11 7" xfId="23125" xr:uid="{00000000-0005-0000-0000-0000575A0000}"/>
    <cellStyle name="Input 2 11 8" xfId="23126" xr:uid="{00000000-0005-0000-0000-0000585A0000}"/>
    <cellStyle name="Input 2 12" xfId="23127" xr:uid="{00000000-0005-0000-0000-0000595A0000}"/>
    <cellStyle name="Input 2 12 2" xfId="23128" xr:uid="{00000000-0005-0000-0000-00005A5A0000}"/>
    <cellStyle name="Input 2 12 2 2" xfId="23129" xr:uid="{00000000-0005-0000-0000-00005B5A0000}"/>
    <cellStyle name="Input 2 12 2 3" xfId="23130" xr:uid="{00000000-0005-0000-0000-00005C5A0000}"/>
    <cellStyle name="Input 2 12 2 4" xfId="23131" xr:uid="{00000000-0005-0000-0000-00005D5A0000}"/>
    <cellStyle name="Input 2 12 2 5" xfId="23132" xr:uid="{00000000-0005-0000-0000-00005E5A0000}"/>
    <cellStyle name="Input 2 12 2 6" xfId="23133" xr:uid="{00000000-0005-0000-0000-00005F5A0000}"/>
    <cellStyle name="Input 2 12 3" xfId="23134" xr:uid="{00000000-0005-0000-0000-0000605A0000}"/>
    <cellStyle name="Input 2 12 3 2" xfId="23135" xr:uid="{00000000-0005-0000-0000-0000615A0000}"/>
    <cellStyle name="Input 2 12 3 3" xfId="23136" xr:uid="{00000000-0005-0000-0000-0000625A0000}"/>
    <cellStyle name="Input 2 12 4" xfId="23137" xr:uid="{00000000-0005-0000-0000-0000635A0000}"/>
    <cellStyle name="Input 2 12 4 2" xfId="23138" xr:uid="{00000000-0005-0000-0000-0000645A0000}"/>
    <cellStyle name="Input 2 12 4 3" xfId="23139" xr:uid="{00000000-0005-0000-0000-0000655A0000}"/>
    <cellStyle name="Input 2 12 5" xfId="23140" xr:uid="{00000000-0005-0000-0000-0000665A0000}"/>
    <cellStyle name="Input 2 12 5 2" xfId="23141" xr:uid="{00000000-0005-0000-0000-0000675A0000}"/>
    <cellStyle name="Input 2 12 5 3" xfId="23142" xr:uid="{00000000-0005-0000-0000-0000685A0000}"/>
    <cellStyle name="Input 2 12 6" xfId="23143" xr:uid="{00000000-0005-0000-0000-0000695A0000}"/>
    <cellStyle name="Input 2 12 6 2" xfId="23144" xr:uid="{00000000-0005-0000-0000-00006A5A0000}"/>
    <cellStyle name="Input 2 12 6 3" xfId="23145" xr:uid="{00000000-0005-0000-0000-00006B5A0000}"/>
    <cellStyle name="Input 2 12 7" xfId="23146" xr:uid="{00000000-0005-0000-0000-00006C5A0000}"/>
    <cellStyle name="Input 2 12 8" xfId="23147" xr:uid="{00000000-0005-0000-0000-00006D5A0000}"/>
    <cellStyle name="Input 2 13" xfId="23148" xr:uid="{00000000-0005-0000-0000-00006E5A0000}"/>
    <cellStyle name="Input 2 13 2" xfId="23149" xr:uid="{00000000-0005-0000-0000-00006F5A0000}"/>
    <cellStyle name="Input 2 13 2 2" xfId="23150" xr:uid="{00000000-0005-0000-0000-0000705A0000}"/>
    <cellStyle name="Input 2 13 2 3" xfId="23151" xr:uid="{00000000-0005-0000-0000-0000715A0000}"/>
    <cellStyle name="Input 2 13 2 4" xfId="23152" xr:uid="{00000000-0005-0000-0000-0000725A0000}"/>
    <cellStyle name="Input 2 13 2 5" xfId="23153" xr:uid="{00000000-0005-0000-0000-0000735A0000}"/>
    <cellStyle name="Input 2 13 2 6" xfId="23154" xr:uid="{00000000-0005-0000-0000-0000745A0000}"/>
    <cellStyle name="Input 2 13 3" xfId="23155" xr:uid="{00000000-0005-0000-0000-0000755A0000}"/>
    <cellStyle name="Input 2 13 3 2" xfId="23156" xr:uid="{00000000-0005-0000-0000-0000765A0000}"/>
    <cellStyle name="Input 2 13 3 3" xfId="23157" xr:uid="{00000000-0005-0000-0000-0000775A0000}"/>
    <cellStyle name="Input 2 13 4" xfId="23158" xr:uid="{00000000-0005-0000-0000-0000785A0000}"/>
    <cellStyle name="Input 2 13 4 2" xfId="23159" xr:uid="{00000000-0005-0000-0000-0000795A0000}"/>
    <cellStyle name="Input 2 13 4 3" xfId="23160" xr:uid="{00000000-0005-0000-0000-00007A5A0000}"/>
    <cellStyle name="Input 2 13 5" xfId="23161" xr:uid="{00000000-0005-0000-0000-00007B5A0000}"/>
    <cellStyle name="Input 2 13 5 2" xfId="23162" xr:uid="{00000000-0005-0000-0000-00007C5A0000}"/>
    <cellStyle name="Input 2 13 5 3" xfId="23163" xr:uid="{00000000-0005-0000-0000-00007D5A0000}"/>
    <cellStyle name="Input 2 13 6" xfId="23164" xr:uid="{00000000-0005-0000-0000-00007E5A0000}"/>
    <cellStyle name="Input 2 13 6 2" xfId="23165" xr:uid="{00000000-0005-0000-0000-00007F5A0000}"/>
    <cellStyle name="Input 2 13 6 3" xfId="23166" xr:uid="{00000000-0005-0000-0000-0000805A0000}"/>
    <cellStyle name="Input 2 13 7" xfId="23167" xr:uid="{00000000-0005-0000-0000-0000815A0000}"/>
    <cellStyle name="Input 2 13 8" xfId="23168" xr:uid="{00000000-0005-0000-0000-0000825A0000}"/>
    <cellStyle name="Input 2 14" xfId="23169" xr:uid="{00000000-0005-0000-0000-0000835A0000}"/>
    <cellStyle name="Input 2 14 2" xfId="23170" xr:uid="{00000000-0005-0000-0000-0000845A0000}"/>
    <cellStyle name="Input 2 14 2 2" xfId="23171" xr:uid="{00000000-0005-0000-0000-0000855A0000}"/>
    <cellStyle name="Input 2 14 2 3" xfId="23172" xr:uid="{00000000-0005-0000-0000-0000865A0000}"/>
    <cellStyle name="Input 2 14 2 4" xfId="23173" xr:uid="{00000000-0005-0000-0000-0000875A0000}"/>
    <cellStyle name="Input 2 14 2 5" xfId="23174" xr:uid="{00000000-0005-0000-0000-0000885A0000}"/>
    <cellStyle name="Input 2 14 2 6" xfId="23175" xr:uid="{00000000-0005-0000-0000-0000895A0000}"/>
    <cellStyle name="Input 2 14 3" xfId="23176" xr:uid="{00000000-0005-0000-0000-00008A5A0000}"/>
    <cellStyle name="Input 2 14 3 2" xfId="23177" xr:uid="{00000000-0005-0000-0000-00008B5A0000}"/>
    <cellStyle name="Input 2 14 3 3" xfId="23178" xr:uid="{00000000-0005-0000-0000-00008C5A0000}"/>
    <cellStyle name="Input 2 14 4" xfId="23179" xr:uid="{00000000-0005-0000-0000-00008D5A0000}"/>
    <cellStyle name="Input 2 14 4 2" xfId="23180" xr:uid="{00000000-0005-0000-0000-00008E5A0000}"/>
    <cellStyle name="Input 2 14 4 3" xfId="23181" xr:uid="{00000000-0005-0000-0000-00008F5A0000}"/>
    <cellStyle name="Input 2 14 5" xfId="23182" xr:uid="{00000000-0005-0000-0000-0000905A0000}"/>
    <cellStyle name="Input 2 14 5 2" xfId="23183" xr:uid="{00000000-0005-0000-0000-0000915A0000}"/>
    <cellStyle name="Input 2 14 5 3" xfId="23184" xr:uid="{00000000-0005-0000-0000-0000925A0000}"/>
    <cellStyle name="Input 2 14 6" xfId="23185" xr:uid="{00000000-0005-0000-0000-0000935A0000}"/>
    <cellStyle name="Input 2 14 6 2" xfId="23186" xr:uid="{00000000-0005-0000-0000-0000945A0000}"/>
    <cellStyle name="Input 2 14 6 3" xfId="23187" xr:uid="{00000000-0005-0000-0000-0000955A0000}"/>
    <cellStyle name="Input 2 14 7" xfId="23188" xr:uid="{00000000-0005-0000-0000-0000965A0000}"/>
    <cellStyle name="Input 2 14 8" xfId="23189" xr:uid="{00000000-0005-0000-0000-0000975A0000}"/>
    <cellStyle name="Input 2 15" xfId="23190" xr:uid="{00000000-0005-0000-0000-0000985A0000}"/>
    <cellStyle name="Input 2 15 2" xfId="23191" xr:uid="{00000000-0005-0000-0000-0000995A0000}"/>
    <cellStyle name="Input 2 15 2 2" xfId="23192" xr:uid="{00000000-0005-0000-0000-00009A5A0000}"/>
    <cellStyle name="Input 2 15 2 3" xfId="23193" xr:uid="{00000000-0005-0000-0000-00009B5A0000}"/>
    <cellStyle name="Input 2 15 2 4" xfId="23194" xr:uid="{00000000-0005-0000-0000-00009C5A0000}"/>
    <cellStyle name="Input 2 15 2 5" xfId="23195" xr:uid="{00000000-0005-0000-0000-00009D5A0000}"/>
    <cellStyle name="Input 2 15 2 6" xfId="23196" xr:uid="{00000000-0005-0000-0000-00009E5A0000}"/>
    <cellStyle name="Input 2 15 3" xfId="23197" xr:uid="{00000000-0005-0000-0000-00009F5A0000}"/>
    <cellStyle name="Input 2 15 3 2" xfId="23198" xr:uid="{00000000-0005-0000-0000-0000A05A0000}"/>
    <cellStyle name="Input 2 15 3 3" xfId="23199" xr:uid="{00000000-0005-0000-0000-0000A15A0000}"/>
    <cellStyle name="Input 2 15 4" xfId="23200" xr:uid="{00000000-0005-0000-0000-0000A25A0000}"/>
    <cellStyle name="Input 2 15 4 2" xfId="23201" xr:uid="{00000000-0005-0000-0000-0000A35A0000}"/>
    <cellStyle name="Input 2 15 4 3" xfId="23202" xr:uid="{00000000-0005-0000-0000-0000A45A0000}"/>
    <cellStyle name="Input 2 15 5" xfId="23203" xr:uid="{00000000-0005-0000-0000-0000A55A0000}"/>
    <cellStyle name="Input 2 15 5 2" xfId="23204" xr:uid="{00000000-0005-0000-0000-0000A65A0000}"/>
    <cellStyle name="Input 2 15 5 3" xfId="23205" xr:uid="{00000000-0005-0000-0000-0000A75A0000}"/>
    <cellStyle name="Input 2 15 6" xfId="23206" xr:uid="{00000000-0005-0000-0000-0000A85A0000}"/>
    <cellStyle name="Input 2 15 6 2" xfId="23207" xr:uid="{00000000-0005-0000-0000-0000A95A0000}"/>
    <cellStyle name="Input 2 15 6 3" xfId="23208" xr:uid="{00000000-0005-0000-0000-0000AA5A0000}"/>
    <cellStyle name="Input 2 15 7" xfId="23209" xr:uid="{00000000-0005-0000-0000-0000AB5A0000}"/>
    <cellStyle name="Input 2 15 8" xfId="23210" xr:uid="{00000000-0005-0000-0000-0000AC5A0000}"/>
    <cellStyle name="Input 2 16" xfId="23211" xr:uid="{00000000-0005-0000-0000-0000AD5A0000}"/>
    <cellStyle name="Input 2 16 2" xfId="23212" xr:uid="{00000000-0005-0000-0000-0000AE5A0000}"/>
    <cellStyle name="Input 2 16 2 2" xfId="23213" xr:uid="{00000000-0005-0000-0000-0000AF5A0000}"/>
    <cellStyle name="Input 2 16 2 3" xfId="23214" xr:uid="{00000000-0005-0000-0000-0000B05A0000}"/>
    <cellStyle name="Input 2 16 2 4" xfId="23215" xr:uid="{00000000-0005-0000-0000-0000B15A0000}"/>
    <cellStyle name="Input 2 16 2 5" xfId="23216" xr:uid="{00000000-0005-0000-0000-0000B25A0000}"/>
    <cellStyle name="Input 2 16 2 6" xfId="23217" xr:uid="{00000000-0005-0000-0000-0000B35A0000}"/>
    <cellStyle name="Input 2 16 3" xfId="23218" xr:uid="{00000000-0005-0000-0000-0000B45A0000}"/>
    <cellStyle name="Input 2 16 3 2" xfId="23219" xr:uid="{00000000-0005-0000-0000-0000B55A0000}"/>
    <cellStyle name="Input 2 16 3 3" xfId="23220" xr:uid="{00000000-0005-0000-0000-0000B65A0000}"/>
    <cellStyle name="Input 2 16 4" xfId="23221" xr:uid="{00000000-0005-0000-0000-0000B75A0000}"/>
    <cellStyle name="Input 2 16 4 2" xfId="23222" xr:uid="{00000000-0005-0000-0000-0000B85A0000}"/>
    <cellStyle name="Input 2 16 4 3" xfId="23223" xr:uid="{00000000-0005-0000-0000-0000B95A0000}"/>
    <cellStyle name="Input 2 16 5" xfId="23224" xr:uid="{00000000-0005-0000-0000-0000BA5A0000}"/>
    <cellStyle name="Input 2 16 5 2" xfId="23225" xr:uid="{00000000-0005-0000-0000-0000BB5A0000}"/>
    <cellStyle name="Input 2 16 5 3" xfId="23226" xr:uid="{00000000-0005-0000-0000-0000BC5A0000}"/>
    <cellStyle name="Input 2 16 6" xfId="23227" xr:uid="{00000000-0005-0000-0000-0000BD5A0000}"/>
    <cellStyle name="Input 2 16 6 2" xfId="23228" xr:uid="{00000000-0005-0000-0000-0000BE5A0000}"/>
    <cellStyle name="Input 2 16 6 3" xfId="23229" xr:uid="{00000000-0005-0000-0000-0000BF5A0000}"/>
    <cellStyle name="Input 2 16 7" xfId="23230" xr:uid="{00000000-0005-0000-0000-0000C05A0000}"/>
    <cellStyle name="Input 2 16 8" xfId="23231" xr:uid="{00000000-0005-0000-0000-0000C15A0000}"/>
    <cellStyle name="Input 2 17" xfId="23232" xr:uid="{00000000-0005-0000-0000-0000C25A0000}"/>
    <cellStyle name="Input 2 17 2" xfId="23233" xr:uid="{00000000-0005-0000-0000-0000C35A0000}"/>
    <cellStyle name="Input 2 17 2 2" xfId="23234" xr:uid="{00000000-0005-0000-0000-0000C45A0000}"/>
    <cellStyle name="Input 2 17 2 3" xfId="23235" xr:uid="{00000000-0005-0000-0000-0000C55A0000}"/>
    <cellStyle name="Input 2 17 2 4" xfId="23236" xr:uid="{00000000-0005-0000-0000-0000C65A0000}"/>
    <cellStyle name="Input 2 17 2 5" xfId="23237" xr:uid="{00000000-0005-0000-0000-0000C75A0000}"/>
    <cellStyle name="Input 2 17 2 6" xfId="23238" xr:uid="{00000000-0005-0000-0000-0000C85A0000}"/>
    <cellStyle name="Input 2 17 3" xfId="23239" xr:uid="{00000000-0005-0000-0000-0000C95A0000}"/>
    <cellStyle name="Input 2 17 3 2" xfId="23240" xr:uid="{00000000-0005-0000-0000-0000CA5A0000}"/>
    <cellStyle name="Input 2 17 3 3" xfId="23241" xr:uid="{00000000-0005-0000-0000-0000CB5A0000}"/>
    <cellStyle name="Input 2 17 4" xfId="23242" xr:uid="{00000000-0005-0000-0000-0000CC5A0000}"/>
    <cellStyle name="Input 2 17 4 2" xfId="23243" xr:uid="{00000000-0005-0000-0000-0000CD5A0000}"/>
    <cellStyle name="Input 2 17 4 3" xfId="23244" xr:uid="{00000000-0005-0000-0000-0000CE5A0000}"/>
    <cellStyle name="Input 2 17 5" xfId="23245" xr:uid="{00000000-0005-0000-0000-0000CF5A0000}"/>
    <cellStyle name="Input 2 17 5 2" xfId="23246" xr:uid="{00000000-0005-0000-0000-0000D05A0000}"/>
    <cellStyle name="Input 2 17 5 3" xfId="23247" xr:uid="{00000000-0005-0000-0000-0000D15A0000}"/>
    <cellStyle name="Input 2 17 6" xfId="23248" xr:uid="{00000000-0005-0000-0000-0000D25A0000}"/>
    <cellStyle name="Input 2 17 6 2" xfId="23249" xr:uid="{00000000-0005-0000-0000-0000D35A0000}"/>
    <cellStyle name="Input 2 17 6 3" xfId="23250" xr:uid="{00000000-0005-0000-0000-0000D45A0000}"/>
    <cellStyle name="Input 2 17 7" xfId="23251" xr:uid="{00000000-0005-0000-0000-0000D55A0000}"/>
    <cellStyle name="Input 2 17 8" xfId="23252" xr:uid="{00000000-0005-0000-0000-0000D65A0000}"/>
    <cellStyle name="Input 2 18" xfId="23253" xr:uid="{00000000-0005-0000-0000-0000D75A0000}"/>
    <cellStyle name="Input 2 18 2" xfId="23254" xr:uid="{00000000-0005-0000-0000-0000D85A0000}"/>
    <cellStyle name="Input 2 18 2 2" xfId="23255" xr:uid="{00000000-0005-0000-0000-0000D95A0000}"/>
    <cellStyle name="Input 2 18 2 3" xfId="23256" xr:uid="{00000000-0005-0000-0000-0000DA5A0000}"/>
    <cellStyle name="Input 2 18 2 4" xfId="23257" xr:uid="{00000000-0005-0000-0000-0000DB5A0000}"/>
    <cellStyle name="Input 2 18 2 5" xfId="23258" xr:uid="{00000000-0005-0000-0000-0000DC5A0000}"/>
    <cellStyle name="Input 2 18 2 6" xfId="23259" xr:uid="{00000000-0005-0000-0000-0000DD5A0000}"/>
    <cellStyle name="Input 2 18 3" xfId="23260" xr:uid="{00000000-0005-0000-0000-0000DE5A0000}"/>
    <cellStyle name="Input 2 18 3 2" xfId="23261" xr:uid="{00000000-0005-0000-0000-0000DF5A0000}"/>
    <cellStyle name="Input 2 18 3 3" xfId="23262" xr:uid="{00000000-0005-0000-0000-0000E05A0000}"/>
    <cellStyle name="Input 2 18 4" xfId="23263" xr:uid="{00000000-0005-0000-0000-0000E15A0000}"/>
    <cellStyle name="Input 2 18 4 2" xfId="23264" xr:uid="{00000000-0005-0000-0000-0000E25A0000}"/>
    <cellStyle name="Input 2 18 4 3" xfId="23265" xr:uid="{00000000-0005-0000-0000-0000E35A0000}"/>
    <cellStyle name="Input 2 18 5" xfId="23266" xr:uid="{00000000-0005-0000-0000-0000E45A0000}"/>
    <cellStyle name="Input 2 18 5 2" xfId="23267" xr:uid="{00000000-0005-0000-0000-0000E55A0000}"/>
    <cellStyle name="Input 2 18 5 3" xfId="23268" xr:uid="{00000000-0005-0000-0000-0000E65A0000}"/>
    <cellStyle name="Input 2 18 6" xfId="23269" xr:uid="{00000000-0005-0000-0000-0000E75A0000}"/>
    <cellStyle name="Input 2 18 6 2" xfId="23270" xr:uid="{00000000-0005-0000-0000-0000E85A0000}"/>
    <cellStyle name="Input 2 18 6 3" xfId="23271" xr:uid="{00000000-0005-0000-0000-0000E95A0000}"/>
    <cellStyle name="Input 2 18 7" xfId="23272" xr:uid="{00000000-0005-0000-0000-0000EA5A0000}"/>
    <cellStyle name="Input 2 18 8" xfId="23273" xr:uid="{00000000-0005-0000-0000-0000EB5A0000}"/>
    <cellStyle name="Input 2 19" xfId="23274" xr:uid="{00000000-0005-0000-0000-0000EC5A0000}"/>
    <cellStyle name="Input 2 19 2" xfId="23275" xr:uid="{00000000-0005-0000-0000-0000ED5A0000}"/>
    <cellStyle name="Input 2 19 2 2" xfId="23276" xr:uid="{00000000-0005-0000-0000-0000EE5A0000}"/>
    <cellStyle name="Input 2 19 2 3" xfId="23277" xr:uid="{00000000-0005-0000-0000-0000EF5A0000}"/>
    <cellStyle name="Input 2 19 2 4" xfId="23278" xr:uid="{00000000-0005-0000-0000-0000F05A0000}"/>
    <cellStyle name="Input 2 19 2 5" xfId="23279" xr:uid="{00000000-0005-0000-0000-0000F15A0000}"/>
    <cellStyle name="Input 2 19 2 6" xfId="23280" xr:uid="{00000000-0005-0000-0000-0000F25A0000}"/>
    <cellStyle name="Input 2 19 3" xfId="23281" xr:uid="{00000000-0005-0000-0000-0000F35A0000}"/>
    <cellStyle name="Input 2 19 3 2" xfId="23282" xr:uid="{00000000-0005-0000-0000-0000F45A0000}"/>
    <cellStyle name="Input 2 19 3 3" xfId="23283" xr:uid="{00000000-0005-0000-0000-0000F55A0000}"/>
    <cellStyle name="Input 2 19 4" xfId="23284" xr:uid="{00000000-0005-0000-0000-0000F65A0000}"/>
    <cellStyle name="Input 2 19 4 2" xfId="23285" xr:uid="{00000000-0005-0000-0000-0000F75A0000}"/>
    <cellStyle name="Input 2 19 4 3" xfId="23286" xr:uid="{00000000-0005-0000-0000-0000F85A0000}"/>
    <cellStyle name="Input 2 19 5" xfId="23287" xr:uid="{00000000-0005-0000-0000-0000F95A0000}"/>
    <cellStyle name="Input 2 19 5 2" xfId="23288" xr:uid="{00000000-0005-0000-0000-0000FA5A0000}"/>
    <cellStyle name="Input 2 19 5 3" xfId="23289" xr:uid="{00000000-0005-0000-0000-0000FB5A0000}"/>
    <cellStyle name="Input 2 19 6" xfId="23290" xr:uid="{00000000-0005-0000-0000-0000FC5A0000}"/>
    <cellStyle name="Input 2 19 6 2" xfId="23291" xr:uid="{00000000-0005-0000-0000-0000FD5A0000}"/>
    <cellStyle name="Input 2 19 6 3" xfId="23292" xr:uid="{00000000-0005-0000-0000-0000FE5A0000}"/>
    <cellStyle name="Input 2 19 7" xfId="23293" xr:uid="{00000000-0005-0000-0000-0000FF5A0000}"/>
    <cellStyle name="Input 2 19 8" xfId="23294" xr:uid="{00000000-0005-0000-0000-0000005B0000}"/>
    <cellStyle name="Input 2 2" xfId="23295" xr:uid="{00000000-0005-0000-0000-0000015B0000}"/>
    <cellStyle name="Input 2 2 10" xfId="23296" xr:uid="{00000000-0005-0000-0000-0000025B0000}"/>
    <cellStyle name="Input 2 2 10 2" xfId="23297" xr:uid="{00000000-0005-0000-0000-0000035B0000}"/>
    <cellStyle name="Input 2 2 10 2 2" xfId="23298" xr:uid="{00000000-0005-0000-0000-0000045B0000}"/>
    <cellStyle name="Input 2 2 10 2 3" xfId="23299" xr:uid="{00000000-0005-0000-0000-0000055B0000}"/>
    <cellStyle name="Input 2 2 10 2 4" xfId="23300" xr:uid="{00000000-0005-0000-0000-0000065B0000}"/>
    <cellStyle name="Input 2 2 10 2 5" xfId="23301" xr:uid="{00000000-0005-0000-0000-0000075B0000}"/>
    <cellStyle name="Input 2 2 10 2 6" xfId="23302" xr:uid="{00000000-0005-0000-0000-0000085B0000}"/>
    <cellStyle name="Input 2 2 10 3" xfId="23303" xr:uid="{00000000-0005-0000-0000-0000095B0000}"/>
    <cellStyle name="Input 2 2 10 3 2" xfId="23304" xr:uid="{00000000-0005-0000-0000-00000A5B0000}"/>
    <cellStyle name="Input 2 2 10 3 3" xfId="23305" xr:uid="{00000000-0005-0000-0000-00000B5B0000}"/>
    <cellStyle name="Input 2 2 10 4" xfId="23306" xr:uid="{00000000-0005-0000-0000-00000C5B0000}"/>
    <cellStyle name="Input 2 2 10 4 2" xfId="23307" xr:uid="{00000000-0005-0000-0000-00000D5B0000}"/>
    <cellStyle name="Input 2 2 10 4 3" xfId="23308" xr:uid="{00000000-0005-0000-0000-00000E5B0000}"/>
    <cellStyle name="Input 2 2 10 5" xfId="23309" xr:uid="{00000000-0005-0000-0000-00000F5B0000}"/>
    <cellStyle name="Input 2 2 10 5 2" xfId="23310" xr:uid="{00000000-0005-0000-0000-0000105B0000}"/>
    <cellStyle name="Input 2 2 10 5 3" xfId="23311" xr:uid="{00000000-0005-0000-0000-0000115B0000}"/>
    <cellStyle name="Input 2 2 10 6" xfId="23312" xr:uid="{00000000-0005-0000-0000-0000125B0000}"/>
    <cellStyle name="Input 2 2 10 6 2" xfId="23313" xr:uid="{00000000-0005-0000-0000-0000135B0000}"/>
    <cellStyle name="Input 2 2 10 6 3" xfId="23314" xr:uid="{00000000-0005-0000-0000-0000145B0000}"/>
    <cellStyle name="Input 2 2 10 7" xfId="23315" xr:uid="{00000000-0005-0000-0000-0000155B0000}"/>
    <cellStyle name="Input 2 2 10 8" xfId="23316" xr:uid="{00000000-0005-0000-0000-0000165B0000}"/>
    <cellStyle name="Input 2 2 11" xfId="23317" xr:uid="{00000000-0005-0000-0000-0000175B0000}"/>
    <cellStyle name="Input 2 2 11 2" xfId="23318" xr:uid="{00000000-0005-0000-0000-0000185B0000}"/>
    <cellStyle name="Input 2 2 11 2 2" xfId="23319" xr:uid="{00000000-0005-0000-0000-0000195B0000}"/>
    <cellStyle name="Input 2 2 11 2 3" xfId="23320" xr:uid="{00000000-0005-0000-0000-00001A5B0000}"/>
    <cellStyle name="Input 2 2 11 2 4" xfId="23321" xr:uid="{00000000-0005-0000-0000-00001B5B0000}"/>
    <cellStyle name="Input 2 2 11 2 5" xfId="23322" xr:uid="{00000000-0005-0000-0000-00001C5B0000}"/>
    <cellStyle name="Input 2 2 11 2 6" xfId="23323" xr:uid="{00000000-0005-0000-0000-00001D5B0000}"/>
    <cellStyle name="Input 2 2 11 3" xfId="23324" xr:uid="{00000000-0005-0000-0000-00001E5B0000}"/>
    <cellStyle name="Input 2 2 11 3 2" xfId="23325" xr:uid="{00000000-0005-0000-0000-00001F5B0000}"/>
    <cellStyle name="Input 2 2 11 3 3" xfId="23326" xr:uid="{00000000-0005-0000-0000-0000205B0000}"/>
    <cellStyle name="Input 2 2 11 4" xfId="23327" xr:uid="{00000000-0005-0000-0000-0000215B0000}"/>
    <cellStyle name="Input 2 2 11 4 2" xfId="23328" xr:uid="{00000000-0005-0000-0000-0000225B0000}"/>
    <cellStyle name="Input 2 2 11 4 3" xfId="23329" xr:uid="{00000000-0005-0000-0000-0000235B0000}"/>
    <cellStyle name="Input 2 2 11 5" xfId="23330" xr:uid="{00000000-0005-0000-0000-0000245B0000}"/>
    <cellStyle name="Input 2 2 11 5 2" xfId="23331" xr:uid="{00000000-0005-0000-0000-0000255B0000}"/>
    <cellStyle name="Input 2 2 11 5 3" xfId="23332" xr:uid="{00000000-0005-0000-0000-0000265B0000}"/>
    <cellStyle name="Input 2 2 11 6" xfId="23333" xr:uid="{00000000-0005-0000-0000-0000275B0000}"/>
    <cellStyle name="Input 2 2 11 6 2" xfId="23334" xr:uid="{00000000-0005-0000-0000-0000285B0000}"/>
    <cellStyle name="Input 2 2 11 6 3" xfId="23335" xr:uid="{00000000-0005-0000-0000-0000295B0000}"/>
    <cellStyle name="Input 2 2 11 7" xfId="23336" xr:uid="{00000000-0005-0000-0000-00002A5B0000}"/>
    <cellStyle name="Input 2 2 11 8" xfId="23337" xr:uid="{00000000-0005-0000-0000-00002B5B0000}"/>
    <cellStyle name="Input 2 2 12" xfId="23338" xr:uid="{00000000-0005-0000-0000-00002C5B0000}"/>
    <cellStyle name="Input 2 2 12 2" xfId="23339" xr:uid="{00000000-0005-0000-0000-00002D5B0000}"/>
    <cellStyle name="Input 2 2 12 2 2" xfId="23340" xr:uid="{00000000-0005-0000-0000-00002E5B0000}"/>
    <cellStyle name="Input 2 2 12 2 3" xfId="23341" xr:uid="{00000000-0005-0000-0000-00002F5B0000}"/>
    <cellStyle name="Input 2 2 12 2 4" xfId="23342" xr:uid="{00000000-0005-0000-0000-0000305B0000}"/>
    <cellStyle name="Input 2 2 12 2 5" xfId="23343" xr:uid="{00000000-0005-0000-0000-0000315B0000}"/>
    <cellStyle name="Input 2 2 12 2 6" xfId="23344" xr:uid="{00000000-0005-0000-0000-0000325B0000}"/>
    <cellStyle name="Input 2 2 12 3" xfId="23345" xr:uid="{00000000-0005-0000-0000-0000335B0000}"/>
    <cellStyle name="Input 2 2 12 3 2" xfId="23346" xr:uid="{00000000-0005-0000-0000-0000345B0000}"/>
    <cellStyle name="Input 2 2 12 3 3" xfId="23347" xr:uid="{00000000-0005-0000-0000-0000355B0000}"/>
    <cellStyle name="Input 2 2 12 4" xfId="23348" xr:uid="{00000000-0005-0000-0000-0000365B0000}"/>
    <cellStyle name="Input 2 2 12 4 2" xfId="23349" xr:uid="{00000000-0005-0000-0000-0000375B0000}"/>
    <cellStyle name="Input 2 2 12 4 3" xfId="23350" xr:uid="{00000000-0005-0000-0000-0000385B0000}"/>
    <cellStyle name="Input 2 2 12 5" xfId="23351" xr:uid="{00000000-0005-0000-0000-0000395B0000}"/>
    <cellStyle name="Input 2 2 12 5 2" xfId="23352" xr:uid="{00000000-0005-0000-0000-00003A5B0000}"/>
    <cellStyle name="Input 2 2 12 5 3" xfId="23353" xr:uid="{00000000-0005-0000-0000-00003B5B0000}"/>
    <cellStyle name="Input 2 2 12 6" xfId="23354" xr:uid="{00000000-0005-0000-0000-00003C5B0000}"/>
    <cellStyle name="Input 2 2 12 6 2" xfId="23355" xr:uid="{00000000-0005-0000-0000-00003D5B0000}"/>
    <cellStyle name="Input 2 2 12 6 3" xfId="23356" xr:uid="{00000000-0005-0000-0000-00003E5B0000}"/>
    <cellStyle name="Input 2 2 12 7" xfId="23357" xr:uid="{00000000-0005-0000-0000-00003F5B0000}"/>
    <cellStyle name="Input 2 2 12 8" xfId="23358" xr:uid="{00000000-0005-0000-0000-0000405B0000}"/>
    <cellStyle name="Input 2 2 13" xfId="23359" xr:uid="{00000000-0005-0000-0000-0000415B0000}"/>
    <cellStyle name="Input 2 2 13 2" xfId="23360" xr:uid="{00000000-0005-0000-0000-0000425B0000}"/>
    <cellStyle name="Input 2 2 13 2 2" xfId="23361" xr:uid="{00000000-0005-0000-0000-0000435B0000}"/>
    <cellStyle name="Input 2 2 13 2 3" xfId="23362" xr:uid="{00000000-0005-0000-0000-0000445B0000}"/>
    <cellStyle name="Input 2 2 13 2 4" xfId="23363" xr:uid="{00000000-0005-0000-0000-0000455B0000}"/>
    <cellStyle name="Input 2 2 13 2 5" xfId="23364" xr:uid="{00000000-0005-0000-0000-0000465B0000}"/>
    <cellStyle name="Input 2 2 13 2 6" xfId="23365" xr:uid="{00000000-0005-0000-0000-0000475B0000}"/>
    <cellStyle name="Input 2 2 13 3" xfId="23366" xr:uid="{00000000-0005-0000-0000-0000485B0000}"/>
    <cellStyle name="Input 2 2 13 3 2" xfId="23367" xr:uid="{00000000-0005-0000-0000-0000495B0000}"/>
    <cellStyle name="Input 2 2 13 3 3" xfId="23368" xr:uid="{00000000-0005-0000-0000-00004A5B0000}"/>
    <cellStyle name="Input 2 2 13 4" xfId="23369" xr:uid="{00000000-0005-0000-0000-00004B5B0000}"/>
    <cellStyle name="Input 2 2 13 4 2" xfId="23370" xr:uid="{00000000-0005-0000-0000-00004C5B0000}"/>
    <cellStyle name="Input 2 2 13 4 3" xfId="23371" xr:uid="{00000000-0005-0000-0000-00004D5B0000}"/>
    <cellStyle name="Input 2 2 13 5" xfId="23372" xr:uid="{00000000-0005-0000-0000-00004E5B0000}"/>
    <cellStyle name="Input 2 2 13 5 2" xfId="23373" xr:uid="{00000000-0005-0000-0000-00004F5B0000}"/>
    <cellStyle name="Input 2 2 13 5 3" xfId="23374" xr:uid="{00000000-0005-0000-0000-0000505B0000}"/>
    <cellStyle name="Input 2 2 13 6" xfId="23375" xr:uid="{00000000-0005-0000-0000-0000515B0000}"/>
    <cellStyle name="Input 2 2 13 6 2" xfId="23376" xr:uid="{00000000-0005-0000-0000-0000525B0000}"/>
    <cellStyle name="Input 2 2 13 6 3" xfId="23377" xr:uid="{00000000-0005-0000-0000-0000535B0000}"/>
    <cellStyle name="Input 2 2 13 7" xfId="23378" xr:uid="{00000000-0005-0000-0000-0000545B0000}"/>
    <cellStyle name="Input 2 2 13 8" xfId="23379" xr:uid="{00000000-0005-0000-0000-0000555B0000}"/>
    <cellStyle name="Input 2 2 14" xfId="23380" xr:uid="{00000000-0005-0000-0000-0000565B0000}"/>
    <cellStyle name="Input 2 2 14 2" xfId="23381" xr:uid="{00000000-0005-0000-0000-0000575B0000}"/>
    <cellStyle name="Input 2 2 14 2 2" xfId="23382" xr:uid="{00000000-0005-0000-0000-0000585B0000}"/>
    <cellStyle name="Input 2 2 14 2 3" xfId="23383" xr:uid="{00000000-0005-0000-0000-0000595B0000}"/>
    <cellStyle name="Input 2 2 14 2 4" xfId="23384" xr:uid="{00000000-0005-0000-0000-00005A5B0000}"/>
    <cellStyle name="Input 2 2 14 2 5" xfId="23385" xr:uid="{00000000-0005-0000-0000-00005B5B0000}"/>
    <cellStyle name="Input 2 2 14 2 6" xfId="23386" xr:uid="{00000000-0005-0000-0000-00005C5B0000}"/>
    <cellStyle name="Input 2 2 14 3" xfId="23387" xr:uid="{00000000-0005-0000-0000-00005D5B0000}"/>
    <cellStyle name="Input 2 2 14 3 2" xfId="23388" xr:uid="{00000000-0005-0000-0000-00005E5B0000}"/>
    <cellStyle name="Input 2 2 14 3 3" xfId="23389" xr:uid="{00000000-0005-0000-0000-00005F5B0000}"/>
    <cellStyle name="Input 2 2 14 4" xfId="23390" xr:uid="{00000000-0005-0000-0000-0000605B0000}"/>
    <cellStyle name="Input 2 2 14 4 2" xfId="23391" xr:uid="{00000000-0005-0000-0000-0000615B0000}"/>
    <cellStyle name="Input 2 2 14 4 3" xfId="23392" xr:uid="{00000000-0005-0000-0000-0000625B0000}"/>
    <cellStyle name="Input 2 2 14 5" xfId="23393" xr:uid="{00000000-0005-0000-0000-0000635B0000}"/>
    <cellStyle name="Input 2 2 14 5 2" xfId="23394" xr:uid="{00000000-0005-0000-0000-0000645B0000}"/>
    <cellStyle name="Input 2 2 14 5 3" xfId="23395" xr:uid="{00000000-0005-0000-0000-0000655B0000}"/>
    <cellStyle name="Input 2 2 14 6" xfId="23396" xr:uid="{00000000-0005-0000-0000-0000665B0000}"/>
    <cellStyle name="Input 2 2 14 6 2" xfId="23397" xr:uid="{00000000-0005-0000-0000-0000675B0000}"/>
    <cellStyle name="Input 2 2 14 6 3" xfId="23398" xr:uid="{00000000-0005-0000-0000-0000685B0000}"/>
    <cellStyle name="Input 2 2 14 7" xfId="23399" xr:uid="{00000000-0005-0000-0000-0000695B0000}"/>
    <cellStyle name="Input 2 2 14 8" xfId="23400" xr:uid="{00000000-0005-0000-0000-00006A5B0000}"/>
    <cellStyle name="Input 2 2 15" xfId="23401" xr:uid="{00000000-0005-0000-0000-00006B5B0000}"/>
    <cellStyle name="Input 2 2 15 2" xfId="23402" xr:uid="{00000000-0005-0000-0000-00006C5B0000}"/>
    <cellStyle name="Input 2 2 15 2 2" xfId="23403" xr:uid="{00000000-0005-0000-0000-00006D5B0000}"/>
    <cellStyle name="Input 2 2 15 2 3" xfId="23404" xr:uid="{00000000-0005-0000-0000-00006E5B0000}"/>
    <cellStyle name="Input 2 2 15 2 4" xfId="23405" xr:uid="{00000000-0005-0000-0000-00006F5B0000}"/>
    <cellStyle name="Input 2 2 15 2 5" xfId="23406" xr:uid="{00000000-0005-0000-0000-0000705B0000}"/>
    <cellStyle name="Input 2 2 15 2 6" xfId="23407" xr:uid="{00000000-0005-0000-0000-0000715B0000}"/>
    <cellStyle name="Input 2 2 15 3" xfId="23408" xr:uid="{00000000-0005-0000-0000-0000725B0000}"/>
    <cellStyle name="Input 2 2 15 3 2" xfId="23409" xr:uid="{00000000-0005-0000-0000-0000735B0000}"/>
    <cellStyle name="Input 2 2 15 3 3" xfId="23410" xr:uid="{00000000-0005-0000-0000-0000745B0000}"/>
    <cellStyle name="Input 2 2 15 4" xfId="23411" xr:uid="{00000000-0005-0000-0000-0000755B0000}"/>
    <cellStyle name="Input 2 2 15 4 2" xfId="23412" xr:uid="{00000000-0005-0000-0000-0000765B0000}"/>
    <cellStyle name="Input 2 2 15 4 3" xfId="23413" xr:uid="{00000000-0005-0000-0000-0000775B0000}"/>
    <cellStyle name="Input 2 2 15 5" xfId="23414" xr:uid="{00000000-0005-0000-0000-0000785B0000}"/>
    <cellStyle name="Input 2 2 15 5 2" xfId="23415" xr:uid="{00000000-0005-0000-0000-0000795B0000}"/>
    <cellStyle name="Input 2 2 15 5 3" xfId="23416" xr:uid="{00000000-0005-0000-0000-00007A5B0000}"/>
    <cellStyle name="Input 2 2 15 6" xfId="23417" xr:uid="{00000000-0005-0000-0000-00007B5B0000}"/>
    <cellStyle name="Input 2 2 15 6 2" xfId="23418" xr:uid="{00000000-0005-0000-0000-00007C5B0000}"/>
    <cellStyle name="Input 2 2 15 6 3" xfId="23419" xr:uid="{00000000-0005-0000-0000-00007D5B0000}"/>
    <cellStyle name="Input 2 2 15 7" xfId="23420" xr:uid="{00000000-0005-0000-0000-00007E5B0000}"/>
    <cellStyle name="Input 2 2 15 8" xfId="23421" xr:uid="{00000000-0005-0000-0000-00007F5B0000}"/>
    <cellStyle name="Input 2 2 16" xfId="23422" xr:uid="{00000000-0005-0000-0000-0000805B0000}"/>
    <cellStyle name="Input 2 2 16 2" xfId="23423" xr:uid="{00000000-0005-0000-0000-0000815B0000}"/>
    <cellStyle name="Input 2 2 16 2 2" xfId="23424" xr:uid="{00000000-0005-0000-0000-0000825B0000}"/>
    <cellStyle name="Input 2 2 16 2 3" xfId="23425" xr:uid="{00000000-0005-0000-0000-0000835B0000}"/>
    <cellStyle name="Input 2 2 16 2 4" xfId="23426" xr:uid="{00000000-0005-0000-0000-0000845B0000}"/>
    <cellStyle name="Input 2 2 16 2 5" xfId="23427" xr:uid="{00000000-0005-0000-0000-0000855B0000}"/>
    <cellStyle name="Input 2 2 16 2 6" xfId="23428" xr:uid="{00000000-0005-0000-0000-0000865B0000}"/>
    <cellStyle name="Input 2 2 16 3" xfId="23429" xr:uid="{00000000-0005-0000-0000-0000875B0000}"/>
    <cellStyle name="Input 2 2 16 3 2" xfId="23430" xr:uid="{00000000-0005-0000-0000-0000885B0000}"/>
    <cellStyle name="Input 2 2 16 3 3" xfId="23431" xr:uid="{00000000-0005-0000-0000-0000895B0000}"/>
    <cellStyle name="Input 2 2 16 4" xfId="23432" xr:uid="{00000000-0005-0000-0000-00008A5B0000}"/>
    <cellStyle name="Input 2 2 16 4 2" xfId="23433" xr:uid="{00000000-0005-0000-0000-00008B5B0000}"/>
    <cellStyle name="Input 2 2 16 4 3" xfId="23434" xr:uid="{00000000-0005-0000-0000-00008C5B0000}"/>
    <cellStyle name="Input 2 2 16 5" xfId="23435" xr:uid="{00000000-0005-0000-0000-00008D5B0000}"/>
    <cellStyle name="Input 2 2 16 5 2" xfId="23436" xr:uid="{00000000-0005-0000-0000-00008E5B0000}"/>
    <cellStyle name="Input 2 2 16 5 3" xfId="23437" xr:uid="{00000000-0005-0000-0000-00008F5B0000}"/>
    <cellStyle name="Input 2 2 16 6" xfId="23438" xr:uid="{00000000-0005-0000-0000-0000905B0000}"/>
    <cellStyle name="Input 2 2 16 6 2" xfId="23439" xr:uid="{00000000-0005-0000-0000-0000915B0000}"/>
    <cellStyle name="Input 2 2 16 6 3" xfId="23440" xr:uid="{00000000-0005-0000-0000-0000925B0000}"/>
    <cellStyle name="Input 2 2 16 7" xfId="23441" xr:uid="{00000000-0005-0000-0000-0000935B0000}"/>
    <cellStyle name="Input 2 2 16 8" xfId="23442" xr:uid="{00000000-0005-0000-0000-0000945B0000}"/>
    <cellStyle name="Input 2 2 17" xfId="23443" xr:uid="{00000000-0005-0000-0000-0000955B0000}"/>
    <cellStyle name="Input 2 2 17 2" xfId="23444" xr:uid="{00000000-0005-0000-0000-0000965B0000}"/>
    <cellStyle name="Input 2 2 17 2 2" xfId="23445" xr:uid="{00000000-0005-0000-0000-0000975B0000}"/>
    <cellStyle name="Input 2 2 17 2 3" xfId="23446" xr:uid="{00000000-0005-0000-0000-0000985B0000}"/>
    <cellStyle name="Input 2 2 17 2 4" xfId="23447" xr:uid="{00000000-0005-0000-0000-0000995B0000}"/>
    <cellStyle name="Input 2 2 17 2 5" xfId="23448" xr:uid="{00000000-0005-0000-0000-00009A5B0000}"/>
    <cellStyle name="Input 2 2 17 2 6" xfId="23449" xr:uid="{00000000-0005-0000-0000-00009B5B0000}"/>
    <cellStyle name="Input 2 2 17 3" xfId="23450" xr:uid="{00000000-0005-0000-0000-00009C5B0000}"/>
    <cellStyle name="Input 2 2 17 3 2" xfId="23451" xr:uid="{00000000-0005-0000-0000-00009D5B0000}"/>
    <cellStyle name="Input 2 2 17 3 3" xfId="23452" xr:uid="{00000000-0005-0000-0000-00009E5B0000}"/>
    <cellStyle name="Input 2 2 17 4" xfId="23453" xr:uid="{00000000-0005-0000-0000-00009F5B0000}"/>
    <cellStyle name="Input 2 2 17 4 2" xfId="23454" xr:uid="{00000000-0005-0000-0000-0000A05B0000}"/>
    <cellStyle name="Input 2 2 17 4 3" xfId="23455" xr:uid="{00000000-0005-0000-0000-0000A15B0000}"/>
    <cellStyle name="Input 2 2 17 5" xfId="23456" xr:uid="{00000000-0005-0000-0000-0000A25B0000}"/>
    <cellStyle name="Input 2 2 17 5 2" xfId="23457" xr:uid="{00000000-0005-0000-0000-0000A35B0000}"/>
    <cellStyle name="Input 2 2 17 5 3" xfId="23458" xr:uid="{00000000-0005-0000-0000-0000A45B0000}"/>
    <cellStyle name="Input 2 2 17 6" xfId="23459" xr:uid="{00000000-0005-0000-0000-0000A55B0000}"/>
    <cellStyle name="Input 2 2 17 6 2" xfId="23460" xr:uid="{00000000-0005-0000-0000-0000A65B0000}"/>
    <cellStyle name="Input 2 2 17 6 3" xfId="23461" xr:uid="{00000000-0005-0000-0000-0000A75B0000}"/>
    <cellStyle name="Input 2 2 17 7" xfId="23462" xr:uid="{00000000-0005-0000-0000-0000A85B0000}"/>
    <cellStyle name="Input 2 2 17 8" xfId="23463" xr:uid="{00000000-0005-0000-0000-0000A95B0000}"/>
    <cellStyle name="Input 2 2 18" xfId="23464" xr:uid="{00000000-0005-0000-0000-0000AA5B0000}"/>
    <cellStyle name="Input 2 2 18 2" xfId="23465" xr:uid="{00000000-0005-0000-0000-0000AB5B0000}"/>
    <cellStyle name="Input 2 2 18 2 2" xfId="23466" xr:uid="{00000000-0005-0000-0000-0000AC5B0000}"/>
    <cellStyle name="Input 2 2 18 2 3" xfId="23467" xr:uid="{00000000-0005-0000-0000-0000AD5B0000}"/>
    <cellStyle name="Input 2 2 18 2 4" xfId="23468" xr:uid="{00000000-0005-0000-0000-0000AE5B0000}"/>
    <cellStyle name="Input 2 2 18 2 5" xfId="23469" xr:uid="{00000000-0005-0000-0000-0000AF5B0000}"/>
    <cellStyle name="Input 2 2 18 2 6" xfId="23470" xr:uid="{00000000-0005-0000-0000-0000B05B0000}"/>
    <cellStyle name="Input 2 2 18 3" xfId="23471" xr:uid="{00000000-0005-0000-0000-0000B15B0000}"/>
    <cellStyle name="Input 2 2 18 3 2" xfId="23472" xr:uid="{00000000-0005-0000-0000-0000B25B0000}"/>
    <cellStyle name="Input 2 2 18 3 3" xfId="23473" xr:uid="{00000000-0005-0000-0000-0000B35B0000}"/>
    <cellStyle name="Input 2 2 18 4" xfId="23474" xr:uid="{00000000-0005-0000-0000-0000B45B0000}"/>
    <cellStyle name="Input 2 2 18 4 2" xfId="23475" xr:uid="{00000000-0005-0000-0000-0000B55B0000}"/>
    <cellStyle name="Input 2 2 18 4 3" xfId="23476" xr:uid="{00000000-0005-0000-0000-0000B65B0000}"/>
    <cellStyle name="Input 2 2 18 5" xfId="23477" xr:uid="{00000000-0005-0000-0000-0000B75B0000}"/>
    <cellStyle name="Input 2 2 18 5 2" xfId="23478" xr:uid="{00000000-0005-0000-0000-0000B85B0000}"/>
    <cellStyle name="Input 2 2 18 5 3" xfId="23479" xr:uid="{00000000-0005-0000-0000-0000B95B0000}"/>
    <cellStyle name="Input 2 2 18 6" xfId="23480" xr:uid="{00000000-0005-0000-0000-0000BA5B0000}"/>
    <cellStyle name="Input 2 2 18 6 2" xfId="23481" xr:uid="{00000000-0005-0000-0000-0000BB5B0000}"/>
    <cellStyle name="Input 2 2 18 6 3" xfId="23482" xr:uid="{00000000-0005-0000-0000-0000BC5B0000}"/>
    <cellStyle name="Input 2 2 18 7" xfId="23483" xr:uid="{00000000-0005-0000-0000-0000BD5B0000}"/>
    <cellStyle name="Input 2 2 18 8" xfId="23484" xr:uid="{00000000-0005-0000-0000-0000BE5B0000}"/>
    <cellStyle name="Input 2 2 19" xfId="23485" xr:uid="{00000000-0005-0000-0000-0000BF5B0000}"/>
    <cellStyle name="Input 2 2 19 2" xfId="23486" xr:uid="{00000000-0005-0000-0000-0000C05B0000}"/>
    <cellStyle name="Input 2 2 19 2 2" xfId="23487" xr:uid="{00000000-0005-0000-0000-0000C15B0000}"/>
    <cellStyle name="Input 2 2 19 2 3" xfId="23488" xr:uid="{00000000-0005-0000-0000-0000C25B0000}"/>
    <cellStyle name="Input 2 2 19 2 4" xfId="23489" xr:uid="{00000000-0005-0000-0000-0000C35B0000}"/>
    <cellStyle name="Input 2 2 19 2 5" xfId="23490" xr:uid="{00000000-0005-0000-0000-0000C45B0000}"/>
    <cellStyle name="Input 2 2 19 2 6" xfId="23491" xr:uid="{00000000-0005-0000-0000-0000C55B0000}"/>
    <cellStyle name="Input 2 2 19 3" xfId="23492" xr:uid="{00000000-0005-0000-0000-0000C65B0000}"/>
    <cellStyle name="Input 2 2 19 3 2" xfId="23493" xr:uid="{00000000-0005-0000-0000-0000C75B0000}"/>
    <cellStyle name="Input 2 2 19 3 3" xfId="23494" xr:uid="{00000000-0005-0000-0000-0000C85B0000}"/>
    <cellStyle name="Input 2 2 19 4" xfId="23495" xr:uid="{00000000-0005-0000-0000-0000C95B0000}"/>
    <cellStyle name="Input 2 2 19 4 2" xfId="23496" xr:uid="{00000000-0005-0000-0000-0000CA5B0000}"/>
    <cellStyle name="Input 2 2 19 4 3" xfId="23497" xr:uid="{00000000-0005-0000-0000-0000CB5B0000}"/>
    <cellStyle name="Input 2 2 19 5" xfId="23498" xr:uid="{00000000-0005-0000-0000-0000CC5B0000}"/>
    <cellStyle name="Input 2 2 19 5 2" xfId="23499" xr:uid="{00000000-0005-0000-0000-0000CD5B0000}"/>
    <cellStyle name="Input 2 2 19 5 3" xfId="23500" xr:uid="{00000000-0005-0000-0000-0000CE5B0000}"/>
    <cellStyle name="Input 2 2 19 6" xfId="23501" xr:uid="{00000000-0005-0000-0000-0000CF5B0000}"/>
    <cellStyle name="Input 2 2 19 6 2" xfId="23502" xr:uid="{00000000-0005-0000-0000-0000D05B0000}"/>
    <cellStyle name="Input 2 2 19 6 3" xfId="23503" xr:uid="{00000000-0005-0000-0000-0000D15B0000}"/>
    <cellStyle name="Input 2 2 19 7" xfId="23504" xr:uid="{00000000-0005-0000-0000-0000D25B0000}"/>
    <cellStyle name="Input 2 2 19 8" xfId="23505" xr:uid="{00000000-0005-0000-0000-0000D35B0000}"/>
    <cellStyle name="Input 2 2 2" xfId="23506" xr:uid="{00000000-0005-0000-0000-0000D45B0000}"/>
    <cellStyle name="Input 2 2 2 10" xfId="23507" xr:uid="{00000000-0005-0000-0000-0000D55B0000}"/>
    <cellStyle name="Input 2 2 2 10 2" xfId="23508" xr:uid="{00000000-0005-0000-0000-0000D65B0000}"/>
    <cellStyle name="Input 2 2 2 10 2 2" xfId="23509" xr:uid="{00000000-0005-0000-0000-0000D75B0000}"/>
    <cellStyle name="Input 2 2 2 10 2 3" xfId="23510" xr:uid="{00000000-0005-0000-0000-0000D85B0000}"/>
    <cellStyle name="Input 2 2 2 10 2 4" xfId="23511" xr:uid="{00000000-0005-0000-0000-0000D95B0000}"/>
    <cellStyle name="Input 2 2 2 10 2 5" xfId="23512" xr:uid="{00000000-0005-0000-0000-0000DA5B0000}"/>
    <cellStyle name="Input 2 2 2 10 2 6" xfId="23513" xr:uid="{00000000-0005-0000-0000-0000DB5B0000}"/>
    <cellStyle name="Input 2 2 2 10 3" xfId="23514" xr:uid="{00000000-0005-0000-0000-0000DC5B0000}"/>
    <cellStyle name="Input 2 2 2 10 3 2" xfId="23515" xr:uid="{00000000-0005-0000-0000-0000DD5B0000}"/>
    <cellStyle name="Input 2 2 2 10 3 3" xfId="23516" xr:uid="{00000000-0005-0000-0000-0000DE5B0000}"/>
    <cellStyle name="Input 2 2 2 10 4" xfId="23517" xr:uid="{00000000-0005-0000-0000-0000DF5B0000}"/>
    <cellStyle name="Input 2 2 2 10 4 2" xfId="23518" xr:uid="{00000000-0005-0000-0000-0000E05B0000}"/>
    <cellStyle name="Input 2 2 2 10 4 3" xfId="23519" xr:uid="{00000000-0005-0000-0000-0000E15B0000}"/>
    <cellStyle name="Input 2 2 2 10 5" xfId="23520" xr:uid="{00000000-0005-0000-0000-0000E25B0000}"/>
    <cellStyle name="Input 2 2 2 10 5 2" xfId="23521" xr:uid="{00000000-0005-0000-0000-0000E35B0000}"/>
    <cellStyle name="Input 2 2 2 10 5 3" xfId="23522" xr:uid="{00000000-0005-0000-0000-0000E45B0000}"/>
    <cellStyle name="Input 2 2 2 10 6" xfId="23523" xr:uid="{00000000-0005-0000-0000-0000E55B0000}"/>
    <cellStyle name="Input 2 2 2 10 6 2" xfId="23524" xr:uid="{00000000-0005-0000-0000-0000E65B0000}"/>
    <cellStyle name="Input 2 2 2 10 6 3" xfId="23525" xr:uid="{00000000-0005-0000-0000-0000E75B0000}"/>
    <cellStyle name="Input 2 2 2 10 7" xfId="23526" xr:uid="{00000000-0005-0000-0000-0000E85B0000}"/>
    <cellStyle name="Input 2 2 2 10 8" xfId="23527" xr:uid="{00000000-0005-0000-0000-0000E95B0000}"/>
    <cellStyle name="Input 2 2 2 11" xfId="23528" xr:uid="{00000000-0005-0000-0000-0000EA5B0000}"/>
    <cellStyle name="Input 2 2 2 11 2" xfId="23529" xr:uid="{00000000-0005-0000-0000-0000EB5B0000}"/>
    <cellStyle name="Input 2 2 2 11 2 2" xfId="23530" xr:uid="{00000000-0005-0000-0000-0000EC5B0000}"/>
    <cellStyle name="Input 2 2 2 11 2 3" xfId="23531" xr:uid="{00000000-0005-0000-0000-0000ED5B0000}"/>
    <cellStyle name="Input 2 2 2 11 2 4" xfId="23532" xr:uid="{00000000-0005-0000-0000-0000EE5B0000}"/>
    <cellStyle name="Input 2 2 2 11 2 5" xfId="23533" xr:uid="{00000000-0005-0000-0000-0000EF5B0000}"/>
    <cellStyle name="Input 2 2 2 11 2 6" xfId="23534" xr:uid="{00000000-0005-0000-0000-0000F05B0000}"/>
    <cellStyle name="Input 2 2 2 11 3" xfId="23535" xr:uid="{00000000-0005-0000-0000-0000F15B0000}"/>
    <cellStyle name="Input 2 2 2 11 3 2" xfId="23536" xr:uid="{00000000-0005-0000-0000-0000F25B0000}"/>
    <cellStyle name="Input 2 2 2 11 3 3" xfId="23537" xr:uid="{00000000-0005-0000-0000-0000F35B0000}"/>
    <cellStyle name="Input 2 2 2 11 4" xfId="23538" xr:uid="{00000000-0005-0000-0000-0000F45B0000}"/>
    <cellStyle name="Input 2 2 2 11 4 2" xfId="23539" xr:uid="{00000000-0005-0000-0000-0000F55B0000}"/>
    <cellStyle name="Input 2 2 2 11 4 3" xfId="23540" xr:uid="{00000000-0005-0000-0000-0000F65B0000}"/>
    <cellStyle name="Input 2 2 2 11 5" xfId="23541" xr:uid="{00000000-0005-0000-0000-0000F75B0000}"/>
    <cellStyle name="Input 2 2 2 11 5 2" xfId="23542" xr:uid="{00000000-0005-0000-0000-0000F85B0000}"/>
    <cellStyle name="Input 2 2 2 11 5 3" xfId="23543" xr:uid="{00000000-0005-0000-0000-0000F95B0000}"/>
    <cellStyle name="Input 2 2 2 11 6" xfId="23544" xr:uid="{00000000-0005-0000-0000-0000FA5B0000}"/>
    <cellStyle name="Input 2 2 2 11 6 2" xfId="23545" xr:uid="{00000000-0005-0000-0000-0000FB5B0000}"/>
    <cellStyle name="Input 2 2 2 11 6 3" xfId="23546" xr:uid="{00000000-0005-0000-0000-0000FC5B0000}"/>
    <cellStyle name="Input 2 2 2 11 7" xfId="23547" xr:uid="{00000000-0005-0000-0000-0000FD5B0000}"/>
    <cellStyle name="Input 2 2 2 11 8" xfId="23548" xr:uid="{00000000-0005-0000-0000-0000FE5B0000}"/>
    <cellStyle name="Input 2 2 2 12" xfId="23549" xr:uid="{00000000-0005-0000-0000-0000FF5B0000}"/>
    <cellStyle name="Input 2 2 2 12 2" xfId="23550" xr:uid="{00000000-0005-0000-0000-0000005C0000}"/>
    <cellStyle name="Input 2 2 2 12 2 2" xfId="23551" xr:uid="{00000000-0005-0000-0000-0000015C0000}"/>
    <cellStyle name="Input 2 2 2 12 2 3" xfId="23552" xr:uid="{00000000-0005-0000-0000-0000025C0000}"/>
    <cellStyle name="Input 2 2 2 12 2 4" xfId="23553" xr:uid="{00000000-0005-0000-0000-0000035C0000}"/>
    <cellStyle name="Input 2 2 2 12 2 5" xfId="23554" xr:uid="{00000000-0005-0000-0000-0000045C0000}"/>
    <cellStyle name="Input 2 2 2 12 2 6" xfId="23555" xr:uid="{00000000-0005-0000-0000-0000055C0000}"/>
    <cellStyle name="Input 2 2 2 12 3" xfId="23556" xr:uid="{00000000-0005-0000-0000-0000065C0000}"/>
    <cellStyle name="Input 2 2 2 12 3 2" xfId="23557" xr:uid="{00000000-0005-0000-0000-0000075C0000}"/>
    <cellStyle name="Input 2 2 2 12 3 3" xfId="23558" xr:uid="{00000000-0005-0000-0000-0000085C0000}"/>
    <cellStyle name="Input 2 2 2 12 4" xfId="23559" xr:uid="{00000000-0005-0000-0000-0000095C0000}"/>
    <cellStyle name="Input 2 2 2 12 4 2" xfId="23560" xr:uid="{00000000-0005-0000-0000-00000A5C0000}"/>
    <cellStyle name="Input 2 2 2 12 4 3" xfId="23561" xr:uid="{00000000-0005-0000-0000-00000B5C0000}"/>
    <cellStyle name="Input 2 2 2 12 5" xfId="23562" xr:uid="{00000000-0005-0000-0000-00000C5C0000}"/>
    <cellStyle name="Input 2 2 2 12 5 2" xfId="23563" xr:uid="{00000000-0005-0000-0000-00000D5C0000}"/>
    <cellStyle name="Input 2 2 2 12 5 3" xfId="23564" xr:uid="{00000000-0005-0000-0000-00000E5C0000}"/>
    <cellStyle name="Input 2 2 2 12 6" xfId="23565" xr:uid="{00000000-0005-0000-0000-00000F5C0000}"/>
    <cellStyle name="Input 2 2 2 12 6 2" xfId="23566" xr:uid="{00000000-0005-0000-0000-0000105C0000}"/>
    <cellStyle name="Input 2 2 2 12 6 3" xfId="23567" xr:uid="{00000000-0005-0000-0000-0000115C0000}"/>
    <cellStyle name="Input 2 2 2 12 7" xfId="23568" xr:uid="{00000000-0005-0000-0000-0000125C0000}"/>
    <cellStyle name="Input 2 2 2 12 8" xfId="23569" xr:uid="{00000000-0005-0000-0000-0000135C0000}"/>
    <cellStyle name="Input 2 2 2 13" xfId="23570" xr:uid="{00000000-0005-0000-0000-0000145C0000}"/>
    <cellStyle name="Input 2 2 2 13 2" xfId="23571" xr:uid="{00000000-0005-0000-0000-0000155C0000}"/>
    <cellStyle name="Input 2 2 2 13 2 2" xfId="23572" xr:uid="{00000000-0005-0000-0000-0000165C0000}"/>
    <cellStyle name="Input 2 2 2 13 2 3" xfId="23573" xr:uid="{00000000-0005-0000-0000-0000175C0000}"/>
    <cellStyle name="Input 2 2 2 13 2 4" xfId="23574" xr:uid="{00000000-0005-0000-0000-0000185C0000}"/>
    <cellStyle name="Input 2 2 2 13 2 5" xfId="23575" xr:uid="{00000000-0005-0000-0000-0000195C0000}"/>
    <cellStyle name="Input 2 2 2 13 2 6" xfId="23576" xr:uid="{00000000-0005-0000-0000-00001A5C0000}"/>
    <cellStyle name="Input 2 2 2 13 3" xfId="23577" xr:uid="{00000000-0005-0000-0000-00001B5C0000}"/>
    <cellStyle name="Input 2 2 2 13 3 2" xfId="23578" xr:uid="{00000000-0005-0000-0000-00001C5C0000}"/>
    <cellStyle name="Input 2 2 2 13 3 3" xfId="23579" xr:uid="{00000000-0005-0000-0000-00001D5C0000}"/>
    <cellStyle name="Input 2 2 2 13 4" xfId="23580" xr:uid="{00000000-0005-0000-0000-00001E5C0000}"/>
    <cellStyle name="Input 2 2 2 13 4 2" xfId="23581" xr:uid="{00000000-0005-0000-0000-00001F5C0000}"/>
    <cellStyle name="Input 2 2 2 13 4 3" xfId="23582" xr:uid="{00000000-0005-0000-0000-0000205C0000}"/>
    <cellStyle name="Input 2 2 2 13 5" xfId="23583" xr:uid="{00000000-0005-0000-0000-0000215C0000}"/>
    <cellStyle name="Input 2 2 2 13 5 2" xfId="23584" xr:uid="{00000000-0005-0000-0000-0000225C0000}"/>
    <cellStyle name="Input 2 2 2 13 5 3" xfId="23585" xr:uid="{00000000-0005-0000-0000-0000235C0000}"/>
    <cellStyle name="Input 2 2 2 13 6" xfId="23586" xr:uid="{00000000-0005-0000-0000-0000245C0000}"/>
    <cellStyle name="Input 2 2 2 13 6 2" xfId="23587" xr:uid="{00000000-0005-0000-0000-0000255C0000}"/>
    <cellStyle name="Input 2 2 2 13 6 3" xfId="23588" xr:uid="{00000000-0005-0000-0000-0000265C0000}"/>
    <cellStyle name="Input 2 2 2 13 7" xfId="23589" xr:uid="{00000000-0005-0000-0000-0000275C0000}"/>
    <cellStyle name="Input 2 2 2 13 8" xfId="23590" xr:uid="{00000000-0005-0000-0000-0000285C0000}"/>
    <cellStyle name="Input 2 2 2 14" xfId="23591" xr:uid="{00000000-0005-0000-0000-0000295C0000}"/>
    <cellStyle name="Input 2 2 2 14 2" xfId="23592" xr:uid="{00000000-0005-0000-0000-00002A5C0000}"/>
    <cellStyle name="Input 2 2 2 14 2 2" xfId="23593" xr:uid="{00000000-0005-0000-0000-00002B5C0000}"/>
    <cellStyle name="Input 2 2 2 14 2 3" xfId="23594" xr:uid="{00000000-0005-0000-0000-00002C5C0000}"/>
    <cellStyle name="Input 2 2 2 14 2 4" xfId="23595" xr:uid="{00000000-0005-0000-0000-00002D5C0000}"/>
    <cellStyle name="Input 2 2 2 14 2 5" xfId="23596" xr:uid="{00000000-0005-0000-0000-00002E5C0000}"/>
    <cellStyle name="Input 2 2 2 14 2 6" xfId="23597" xr:uid="{00000000-0005-0000-0000-00002F5C0000}"/>
    <cellStyle name="Input 2 2 2 14 3" xfId="23598" xr:uid="{00000000-0005-0000-0000-0000305C0000}"/>
    <cellStyle name="Input 2 2 2 14 3 2" xfId="23599" xr:uid="{00000000-0005-0000-0000-0000315C0000}"/>
    <cellStyle name="Input 2 2 2 14 3 3" xfId="23600" xr:uid="{00000000-0005-0000-0000-0000325C0000}"/>
    <cellStyle name="Input 2 2 2 14 4" xfId="23601" xr:uid="{00000000-0005-0000-0000-0000335C0000}"/>
    <cellStyle name="Input 2 2 2 14 4 2" xfId="23602" xr:uid="{00000000-0005-0000-0000-0000345C0000}"/>
    <cellStyle name="Input 2 2 2 14 4 3" xfId="23603" xr:uid="{00000000-0005-0000-0000-0000355C0000}"/>
    <cellStyle name="Input 2 2 2 14 5" xfId="23604" xr:uid="{00000000-0005-0000-0000-0000365C0000}"/>
    <cellStyle name="Input 2 2 2 14 5 2" xfId="23605" xr:uid="{00000000-0005-0000-0000-0000375C0000}"/>
    <cellStyle name="Input 2 2 2 14 5 3" xfId="23606" xr:uid="{00000000-0005-0000-0000-0000385C0000}"/>
    <cellStyle name="Input 2 2 2 14 6" xfId="23607" xr:uid="{00000000-0005-0000-0000-0000395C0000}"/>
    <cellStyle name="Input 2 2 2 14 6 2" xfId="23608" xr:uid="{00000000-0005-0000-0000-00003A5C0000}"/>
    <cellStyle name="Input 2 2 2 14 6 3" xfId="23609" xr:uid="{00000000-0005-0000-0000-00003B5C0000}"/>
    <cellStyle name="Input 2 2 2 14 7" xfId="23610" xr:uid="{00000000-0005-0000-0000-00003C5C0000}"/>
    <cellStyle name="Input 2 2 2 14 8" xfId="23611" xr:uid="{00000000-0005-0000-0000-00003D5C0000}"/>
    <cellStyle name="Input 2 2 2 15" xfId="23612" xr:uid="{00000000-0005-0000-0000-00003E5C0000}"/>
    <cellStyle name="Input 2 2 2 15 2" xfId="23613" xr:uid="{00000000-0005-0000-0000-00003F5C0000}"/>
    <cellStyle name="Input 2 2 2 15 2 2" xfId="23614" xr:uid="{00000000-0005-0000-0000-0000405C0000}"/>
    <cellStyle name="Input 2 2 2 15 2 3" xfId="23615" xr:uid="{00000000-0005-0000-0000-0000415C0000}"/>
    <cellStyle name="Input 2 2 2 15 2 4" xfId="23616" xr:uid="{00000000-0005-0000-0000-0000425C0000}"/>
    <cellStyle name="Input 2 2 2 15 2 5" xfId="23617" xr:uid="{00000000-0005-0000-0000-0000435C0000}"/>
    <cellStyle name="Input 2 2 2 15 2 6" xfId="23618" xr:uid="{00000000-0005-0000-0000-0000445C0000}"/>
    <cellStyle name="Input 2 2 2 15 3" xfId="23619" xr:uid="{00000000-0005-0000-0000-0000455C0000}"/>
    <cellStyle name="Input 2 2 2 15 3 2" xfId="23620" xr:uid="{00000000-0005-0000-0000-0000465C0000}"/>
    <cellStyle name="Input 2 2 2 15 3 3" xfId="23621" xr:uid="{00000000-0005-0000-0000-0000475C0000}"/>
    <cellStyle name="Input 2 2 2 15 4" xfId="23622" xr:uid="{00000000-0005-0000-0000-0000485C0000}"/>
    <cellStyle name="Input 2 2 2 15 4 2" xfId="23623" xr:uid="{00000000-0005-0000-0000-0000495C0000}"/>
    <cellStyle name="Input 2 2 2 15 4 3" xfId="23624" xr:uid="{00000000-0005-0000-0000-00004A5C0000}"/>
    <cellStyle name="Input 2 2 2 15 5" xfId="23625" xr:uid="{00000000-0005-0000-0000-00004B5C0000}"/>
    <cellStyle name="Input 2 2 2 15 5 2" xfId="23626" xr:uid="{00000000-0005-0000-0000-00004C5C0000}"/>
    <cellStyle name="Input 2 2 2 15 5 3" xfId="23627" xr:uid="{00000000-0005-0000-0000-00004D5C0000}"/>
    <cellStyle name="Input 2 2 2 15 6" xfId="23628" xr:uid="{00000000-0005-0000-0000-00004E5C0000}"/>
    <cellStyle name="Input 2 2 2 15 6 2" xfId="23629" xr:uid="{00000000-0005-0000-0000-00004F5C0000}"/>
    <cellStyle name="Input 2 2 2 15 6 3" xfId="23630" xr:uid="{00000000-0005-0000-0000-0000505C0000}"/>
    <cellStyle name="Input 2 2 2 15 7" xfId="23631" xr:uid="{00000000-0005-0000-0000-0000515C0000}"/>
    <cellStyle name="Input 2 2 2 15 8" xfId="23632" xr:uid="{00000000-0005-0000-0000-0000525C0000}"/>
    <cellStyle name="Input 2 2 2 16" xfId="23633" xr:uid="{00000000-0005-0000-0000-0000535C0000}"/>
    <cellStyle name="Input 2 2 2 16 2" xfId="23634" xr:uid="{00000000-0005-0000-0000-0000545C0000}"/>
    <cellStyle name="Input 2 2 2 16 2 2" xfId="23635" xr:uid="{00000000-0005-0000-0000-0000555C0000}"/>
    <cellStyle name="Input 2 2 2 16 2 3" xfId="23636" xr:uid="{00000000-0005-0000-0000-0000565C0000}"/>
    <cellStyle name="Input 2 2 2 16 2 4" xfId="23637" xr:uid="{00000000-0005-0000-0000-0000575C0000}"/>
    <cellStyle name="Input 2 2 2 16 2 5" xfId="23638" xr:uid="{00000000-0005-0000-0000-0000585C0000}"/>
    <cellStyle name="Input 2 2 2 16 2 6" xfId="23639" xr:uid="{00000000-0005-0000-0000-0000595C0000}"/>
    <cellStyle name="Input 2 2 2 16 3" xfId="23640" xr:uid="{00000000-0005-0000-0000-00005A5C0000}"/>
    <cellStyle name="Input 2 2 2 16 3 2" xfId="23641" xr:uid="{00000000-0005-0000-0000-00005B5C0000}"/>
    <cellStyle name="Input 2 2 2 16 3 3" xfId="23642" xr:uid="{00000000-0005-0000-0000-00005C5C0000}"/>
    <cellStyle name="Input 2 2 2 16 4" xfId="23643" xr:uid="{00000000-0005-0000-0000-00005D5C0000}"/>
    <cellStyle name="Input 2 2 2 16 4 2" xfId="23644" xr:uid="{00000000-0005-0000-0000-00005E5C0000}"/>
    <cellStyle name="Input 2 2 2 16 4 3" xfId="23645" xr:uid="{00000000-0005-0000-0000-00005F5C0000}"/>
    <cellStyle name="Input 2 2 2 16 5" xfId="23646" xr:uid="{00000000-0005-0000-0000-0000605C0000}"/>
    <cellStyle name="Input 2 2 2 16 5 2" xfId="23647" xr:uid="{00000000-0005-0000-0000-0000615C0000}"/>
    <cellStyle name="Input 2 2 2 16 5 3" xfId="23648" xr:uid="{00000000-0005-0000-0000-0000625C0000}"/>
    <cellStyle name="Input 2 2 2 16 6" xfId="23649" xr:uid="{00000000-0005-0000-0000-0000635C0000}"/>
    <cellStyle name="Input 2 2 2 16 6 2" xfId="23650" xr:uid="{00000000-0005-0000-0000-0000645C0000}"/>
    <cellStyle name="Input 2 2 2 16 6 3" xfId="23651" xr:uid="{00000000-0005-0000-0000-0000655C0000}"/>
    <cellStyle name="Input 2 2 2 16 7" xfId="23652" xr:uid="{00000000-0005-0000-0000-0000665C0000}"/>
    <cellStyle name="Input 2 2 2 16 8" xfId="23653" xr:uid="{00000000-0005-0000-0000-0000675C0000}"/>
    <cellStyle name="Input 2 2 2 17" xfId="23654" xr:uid="{00000000-0005-0000-0000-0000685C0000}"/>
    <cellStyle name="Input 2 2 2 17 2" xfId="23655" xr:uid="{00000000-0005-0000-0000-0000695C0000}"/>
    <cellStyle name="Input 2 2 2 17 2 2" xfId="23656" xr:uid="{00000000-0005-0000-0000-00006A5C0000}"/>
    <cellStyle name="Input 2 2 2 17 2 3" xfId="23657" xr:uid="{00000000-0005-0000-0000-00006B5C0000}"/>
    <cellStyle name="Input 2 2 2 17 2 4" xfId="23658" xr:uid="{00000000-0005-0000-0000-00006C5C0000}"/>
    <cellStyle name="Input 2 2 2 17 2 5" xfId="23659" xr:uid="{00000000-0005-0000-0000-00006D5C0000}"/>
    <cellStyle name="Input 2 2 2 17 2 6" xfId="23660" xr:uid="{00000000-0005-0000-0000-00006E5C0000}"/>
    <cellStyle name="Input 2 2 2 17 3" xfId="23661" xr:uid="{00000000-0005-0000-0000-00006F5C0000}"/>
    <cellStyle name="Input 2 2 2 17 3 2" xfId="23662" xr:uid="{00000000-0005-0000-0000-0000705C0000}"/>
    <cellStyle name="Input 2 2 2 17 3 3" xfId="23663" xr:uid="{00000000-0005-0000-0000-0000715C0000}"/>
    <cellStyle name="Input 2 2 2 17 4" xfId="23664" xr:uid="{00000000-0005-0000-0000-0000725C0000}"/>
    <cellStyle name="Input 2 2 2 17 4 2" xfId="23665" xr:uid="{00000000-0005-0000-0000-0000735C0000}"/>
    <cellStyle name="Input 2 2 2 17 4 3" xfId="23666" xr:uid="{00000000-0005-0000-0000-0000745C0000}"/>
    <cellStyle name="Input 2 2 2 17 5" xfId="23667" xr:uid="{00000000-0005-0000-0000-0000755C0000}"/>
    <cellStyle name="Input 2 2 2 17 5 2" xfId="23668" xr:uid="{00000000-0005-0000-0000-0000765C0000}"/>
    <cellStyle name="Input 2 2 2 17 5 3" xfId="23669" xr:uid="{00000000-0005-0000-0000-0000775C0000}"/>
    <cellStyle name="Input 2 2 2 17 6" xfId="23670" xr:uid="{00000000-0005-0000-0000-0000785C0000}"/>
    <cellStyle name="Input 2 2 2 17 6 2" xfId="23671" xr:uid="{00000000-0005-0000-0000-0000795C0000}"/>
    <cellStyle name="Input 2 2 2 17 6 3" xfId="23672" xr:uid="{00000000-0005-0000-0000-00007A5C0000}"/>
    <cellStyle name="Input 2 2 2 17 7" xfId="23673" xr:uid="{00000000-0005-0000-0000-00007B5C0000}"/>
    <cellStyle name="Input 2 2 2 17 8" xfId="23674" xr:uid="{00000000-0005-0000-0000-00007C5C0000}"/>
    <cellStyle name="Input 2 2 2 18" xfId="23675" xr:uid="{00000000-0005-0000-0000-00007D5C0000}"/>
    <cellStyle name="Input 2 2 2 18 2" xfId="23676" xr:uid="{00000000-0005-0000-0000-00007E5C0000}"/>
    <cellStyle name="Input 2 2 2 18 2 2" xfId="23677" xr:uid="{00000000-0005-0000-0000-00007F5C0000}"/>
    <cellStyle name="Input 2 2 2 18 2 3" xfId="23678" xr:uid="{00000000-0005-0000-0000-0000805C0000}"/>
    <cellStyle name="Input 2 2 2 18 2 4" xfId="23679" xr:uid="{00000000-0005-0000-0000-0000815C0000}"/>
    <cellStyle name="Input 2 2 2 18 2 5" xfId="23680" xr:uid="{00000000-0005-0000-0000-0000825C0000}"/>
    <cellStyle name="Input 2 2 2 18 2 6" xfId="23681" xr:uid="{00000000-0005-0000-0000-0000835C0000}"/>
    <cellStyle name="Input 2 2 2 18 3" xfId="23682" xr:uid="{00000000-0005-0000-0000-0000845C0000}"/>
    <cellStyle name="Input 2 2 2 18 3 2" xfId="23683" xr:uid="{00000000-0005-0000-0000-0000855C0000}"/>
    <cellStyle name="Input 2 2 2 18 3 3" xfId="23684" xr:uid="{00000000-0005-0000-0000-0000865C0000}"/>
    <cellStyle name="Input 2 2 2 18 4" xfId="23685" xr:uid="{00000000-0005-0000-0000-0000875C0000}"/>
    <cellStyle name="Input 2 2 2 18 4 2" xfId="23686" xr:uid="{00000000-0005-0000-0000-0000885C0000}"/>
    <cellStyle name="Input 2 2 2 18 4 3" xfId="23687" xr:uid="{00000000-0005-0000-0000-0000895C0000}"/>
    <cellStyle name="Input 2 2 2 18 5" xfId="23688" xr:uid="{00000000-0005-0000-0000-00008A5C0000}"/>
    <cellStyle name="Input 2 2 2 18 5 2" xfId="23689" xr:uid="{00000000-0005-0000-0000-00008B5C0000}"/>
    <cellStyle name="Input 2 2 2 18 5 3" xfId="23690" xr:uid="{00000000-0005-0000-0000-00008C5C0000}"/>
    <cellStyle name="Input 2 2 2 18 6" xfId="23691" xr:uid="{00000000-0005-0000-0000-00008D5C0000}"/>
    <cellStyle name="Input 2 2 2 18 6 2" xfId="23692" xr:uid="{00000000-0005-0000-0000-00008E5C0000}"/>
    <cellStyle name="Input 2 2 2 18 6 3" xfId="23693" xr:uid="{00000000-0005-0000-0000-00008F5C0000}"/>
    <cellStyle name="Input 2 2 2 18 7" xfId="23694" xr:uid="{00000000-0005-0000-0000-0000905C0000}"/>
    <cellStyle name="Input 2 2 2 18 8" xfId="23695" xr:uid="{00000000-0005-0000-0000-0000915C0000}"/>
    <cellStyle name="Input 2 2 2 19" xfId="23696" xr:uid="{00000000-0005-0000-0000-0000925C0000}"/>
    <cellStyle name="Input 2 2 2 19 2" xfId="23697" xr:uid="{00000000-0005-0000-0000-0000935C0000}"/>
    <cellStyle name="Input 2 2 2 19 2 2" xfId="23698" xr:uid="{00000000-0005-0000-0000-0000945C0000}"/>
    <cellStyle name="Input 2 2 2 19 2 3" xfId="23699" xr:uid="{00000000-0005-0000-0000-0000955C0000}"/>
    <cellStyle name="Input 2 2 2 19 2 4" xfId="23700" xr:uid="{00000000-0005-0000-0000-0000965C0000}"/>
    <cellStyle name="Input 2 2 2 19 2 5" xfId="23701" xr:uid="{00000000-0005-0000-0000-0000975C0000}"/>
    <cellStyle name="Input 2 2 2 19 2 6" xfId="23702" xr:uid="{00000000-0005-0000-0000-0000985C0000}"/>
    <cellStyle name="Input 2 2 2 19 3" xfId="23703" xr:uid="{00000000-0005-0000-0000-0000995C0000}"/>
    <cellStyle name="Input 2 2 2 19 3 2" xfId="23704" xr:uid="{00000000-0005-0000-0000-00009A5C0000}"/>
    <cellStyle name="Input 2 2 2 19 3 3" xfId="23705" xr:uid="{00000000-0005-0000-0000-00009B5C0000}"/>
    <cellStyle name="Input 2 2 2 19 4" xfId="23706" xr:uid="{00000000-0005-0000-0000-00009C5C0000}"/>
    <cellStyle name="Input 2 2 2 19 4 2" xfId="23707" xr:uid="{00000000-0005-0000-0000-00009D5C0000}"/>
    <cellStyle name="Input 2 2 2 19 4 3" xfId="23708" xr:uid="{00000000-0005-0000-0000-00009E5C0000}"/>
    <cellStyle name="Input 2 2 2 19 5" xfId="23709" xr:uid="{00000000-0005-0000-0000-00009F5C0000}"/>
    <cellStyle name="Input 2 2 2 19 5 2" xfId="23710" xr:uid="{00000000-0005-0000-0000-0000A05C0000}"/>
    <cellStyle name="Input 2 2 2 19 5 3" xfId="23711" xr:uid="{00000000-0005-0000-0000-0000A15C0000}"/>
    <cellStyle name="Input 2 2 2 19 6" xfId="23712" xr:uid="{00000000-0005-0000-0000-0000A25C0000}"/>
    <cellStyle name="Input 2 2 2 19 6 2" xfId="23713" xr:uid="{00000000-0005-0000-0000-0000A35C0000}"/>
    <cellStyle name="Input 2 2 2 19 6 3" xfId="23714" xr:uid="{00000000-0005-0000-0000-0000A45C0000}"/>
    <cellStyle name="Input 2 2 2 19 7" xfId="23715" xr:uid="{00000000-0005-0000-0000-0000A55C0000}"/>
    <cellStyle name="Input 2 2 2 19 8" xfId="23716" xr:uid="{00000000-0005-0000-0000-0000A65C0000}"/>
    <cellStyle name="Input 2 2 2 2" xfId="23717" xr:uid="{00000000-0005-0000-0000-0000A75C0000}"/>
    <cellStyle name="Input 2 2 2 2 2" xfId="23718" xr:uid="{00000000-0005-0000-0000-0000A85C0000}"/>
    <cellStyle name="Input 2 2 2 2 2 2" xfId="23719" xr:uid="{00000000-0005-0000-0000-0000A95C0000}"/>
    <cellStyle name="Input 2 2 2 2 2 3" xfId="23720" xr:uid="{00000000-0005-0000-0000-0000AA5C0000}"/>
    <cellStyle name="Input 2 2 2 2 2 4" xfId="23721" xr:uid="{00000000-0005-0000-0000-0000AB5C0000}"/>
    <cellStyle name="Input 2 2 2 2 2 5" xfId="23722" xr:uid="{00000000-0005-0000-0000-0000AC5C0000}"/>
    <cellStyle name="Input 2 2 2 2 2 6" xfId="23723" xr:uid="{00000000-0005-0000-0000-0000AD5C0000}"/>
    <cellStyle name="Input 2 2 2 2 3" xfId="23724" xr:uid="{00000000-0005-0000-0000-0000AE5C0000}"/>
    <cellStyle name="Input 2 2 2 2 3 2" xfId="23725" xr:uid="{00000000-0005-0000-0000-0000AF5C0000}"/>
    <cellStyle name="Input 2 2 2 2 3 3" xfId="23726" xr:uid="{00000000-0005-0000-0000-0000B05C0000}"/>
    <cellStyle name="Input 2 2 2 2 4" xfId="23727" xr:uid="{00000000-0005-0000-0000-0000B15C0000}"/>
    <cellStyle name="Input 2 2 2 2 4 2" xfId="23728" xr:uid="{00000000-0005-0000-0000-0000B25C0000}"/>
    <cellStyle name="Input 2 2 2 2 4 3" xfId="23729" xr:uid="{00000000-0005-0000-0000-0000B35C0000}"/>
    <cellStyle name="Input 2 2 2 2 5" xfId="23730" xr:uid="{00000000-0005-0000-0000-0000B45C0000}"/>
    <cellStyle name="Input 2 2 2 2 5 2" xfId="23731" xr:uid="{00000000-0005-0000-0000-0000B55C0000}"/>
    <cellStyle name="Input 2 2 2 2 5 3" xfId="23732" xr:uid="{00000000-0005-0000-0000-0000B65C0000}"/>
    <cellStyle name="Input 2 2 2 2 6" xfId="23733" xr:uid="{00000000-0005-0000-0000-0000B75C0000}"/>
    <cellStyle name="Input 2 2 2 2 6 2" xfId="23734" xr:uid="{00000000-0005-0000-0000-0000B85C0000}"/>
    <cellStyle name="Input 2 2 2 2 6 3" xfId="23735" xr:uid="{00000000-0005-0000-0000-0000B95C0000}"/>
    <cellStyle name="Input 2 2 2 2 7" xfId="23736" xr:uid="{00000000-0005-0000-0000-0000BA5C0000}"/>
    <cellStyle name="Input 2 2 2 2 8" xfId="23737" xr:uid="{00000000-0005-0000-0000-0000BB5C0000}"/>
    <cellStyle name="Input 2 2 2 20" xfId="23738" xr:uid="{00000000-0005-0000-0000-0000BC5C0000}"/>
    <cellStyle name="Input 2 2 2 20 2" xfId="23739" xr:uid="{00000000-0005-0000-0000-0000BD5C0000}"/>
    <cellStyle name="Input 2 2 2 20 2 2" xfId="23740" xr:uid="{00000000-0005-0000-0000-0000BE5C0000}"/>
    <cellStyle name="Input 2 2 2 20 2 3" xfId="23741" xr:uid="{00000000-0005-0000-0000-0000BF5C0000}"/>
    <cellStyle name="Input 2 2 2 20 2 4" xfId="23742" xr:uid="{00000000-0005-0000-0000-0000C05C0000}"/>
    <cellStyle name="Input 2 2 2 20 2 5" xfId="23743" xr:uid="{00000000-0005-0000-0000-0000C15C0000}"/>
    <cellStyle name="Input 2 2 2 20 2 6" xfId="23744" xr:uid="{00000000-0005-0000-0000-0000C25C0000}"/>
    <cellStyle name="Input 2 2 2 20 3" xfId="23745" xr:uid="{00000000-0005-0000-0000-0000C35C0000}"/>
    <cellStyle name="Input 2 2 2 20 3 2" xfId="23746" xr:uid="{00000000-0005-0000-0000-0000C45C0000}"/>
    <cellStyle name="Input 2 2 2 20 3 3" xfId="23747" xr:uid="{00000000-0005-0000-0000-0000C55C0000}"/>
    <cellStyle name="Input 2 2 2 20 4" xfId="23748" xr:uid="{00000000-0005-0000-0000-0000C65C0000}"/>
    <cellStyle name="Input 2 2 2 20 4 2" xfId="23749" xr:uid="{00000000-0005-0000-0000-0000C75C0000}"/>
    <cellStyle name="Input 2 2 2 20 4 3" xfId="23750" xr:uid="{00000000-0005-0000-0000-0000C85C0000}"/>
    <cellStyle name="Input 2 2 2 20 5" xfId="23751" xr:uid="{00000000-0005-0000-0000-0000C95C0000}"/>
    <cellStyle name="Input 2 2 2 20 5 2" xfId="23752" xr:uid="{00000000-0005-0000-0000-0000CA5C0000}"/>
    <cellStyle name="Input 2 2 2 20 5 3" xfId="23753" xr:uid="{00000000-0005-0000-0000-0000CB5C0000}"/>
    <cellStyle name="Input 2 2 2 20 6" xfId="23754" xr:uid="{00000000-0005-0000-0000-0000CC5C0000}"/>
    <cellStyle name="Input 2 2 2 20 6 2" xfId="23755" xr:uid="{00000000-0005-0000-0000-0000CD5C0000}"/>
    <cellStyle name="Input 2 2 2 20 6 3" xfId="23756" xr:uid="{00000000-0005-0000-0000-0000CE5C0000}"/>
    <cellStyle name="Input 2 2 2 20 7" xfId="23757" xr:uid="{00000000-0005-0000-0000-0000CF5C0000}"/>
    <cellStyle name="Input 2 2 2 20 8" xfId="23758" xr:uid="{00000000-0005-0000-0000-0000D05C0000}"/>
    <cellStyle name="Input 2 2 2 21" xfId="23759" xr:uid="{00000000-0005-0000-0000-0000D15C0000}"/>
    <cellStyle name="Input 2 2 2 21 2" xfId="23760" xr:uid="{00000000-0005-0000-0000-0000D25C0000}"/>
    <cellStyle name="Input 2 2 2 21 2 2" xfId="23761" xr:uid="{00000000-0005-0000-0000-0000D35C0000}"/>
    <cellStyle name="Input 2 2 2 21 2 3" xfId="23762" xr:uid="{00000000-0005-0000-0000-0000D45C0000}"/>
    <cellStyle name="Input 2 2 2 21 2 4" xfId="23763" xr:uid="{00000000-0005-0000-0000-0000D55C0000}"/>
    <cellStyle name="Input 2 2 2 21 2 5" xfId="23764" xr:uid="{00000000-0005-0000-0000-0000D65C0000}"/>
    <cellStyle name="Input 2 2 2 21 2 6" xfId="23765" xr:uid="{00000000-0005-0000-0000-0000D75C0000}"/>
    <cellStyle name="Input 2 2 2 21 3" xfId="23766" xr:uid="{00000000-0005-0000-0000-0000D85C0000}"/>
    <cellStyle name="Input 2 2 2 21 3 2" xfId="23767" xr:uid="{00000000-0005-0000-0000-0000D95C0000}"/>
    <cellStyle name="Input 2 2 2 21 3 3" xfId="23768" xr:uid="{00000000-0005-0000-0000-0000DA5C0000}"/>
    <cellStyle name="Input 2 2 2 21 4" xfId="23769" xr:uid="{00000000-0005-0000-0000-0000DB5C0000}"/>
    <cellStyle name="Input 2 2 2 21 4 2" xfId="23770" xr:uid="{00000000-0005-0000-0000-0000DC5C0000}"/>
    <cellStyle name="Input 2 2 2 21 4 3" xfId="23771" xr:uid="{00000000-0005-0000-0000-0000DD5C0000}"/>
    <cellStyle name="Input 2 2 2 21 5" xfId="23772" xr:uid="{00000000-0005-0000-0000-0000DE5C0000}"/>
    <cellStyle name="Input 2 2 2 21 5 2" xfId="23773" xr:uid="{00000000-0005-0000-0000-0000DF5C0000}"/>
    <cellStyle name="Input 2 2 2 21 5 3" xfId="23774" xr:uid="{00000000-0005-0000-0000-0000E05C0000}"/>
    <cellStyle name="Input 2 2 2 21 6" xfId="23775" xr:uid="{00000000-0005-0000-0000-0000E15C0000}"/>
    <cellStyle name="Input 2 2 2 21 6 2" xfId="23776" xr:uid="{00000000-0005-0000-0000-0000E25C0000}"/>
    <cellStyle name="Input 2 2 2 21 6 3" xfId="23777" xr:uid="{00000000-0005-0000-0000-0000E35C0000}"/>
    <cellStyle name="Input 2 2 2 21 7" xfId="23778" xr:uid="{00000000-0005-0000-0000-0000E45C0000}"/>
    <cellStyle name="Input 2 2 2 21 8" xfId="23779" xr:uid="{00000000-0005-0000-0000-0000E55C0000}"/>
    <cellStyle name="Input 2 2 2 22" xfId="23780" xr:uid="{00000000-0005-0000-0000-0000E65C0000}"/>
    <cellStyle name="Input 2 2 2 22 2" xfId="23781" xr:uid="{00000000-0005-0000-0000-0000E75C0000}"/>
    <cellStyle name="Input 2 2 2 22 2 2" xfId="23782" xr:uid="{00000000-0005-0000-0000-0000E85C0000}"/>
    <cellStyle name="Input 2 2 2 22 2 3" xfId="23783" xr:uid="{00000000-0005-0000-0000-0000E95C0000}"/>
    <cellStyle name="Input 2 2 2 22 2 4" xfId="23784" xr:uid="{00000000-0005-0000-0000-0000EA5C0000}"/>
    <cellStyle name="Input 2 2 2 22 2 5" xfId="23785" xr:uid="{00000000-0005-0000-0000-0000EB5C0000}"/>
    <cellStyle name="Input 2 2 2 22 2 6" xfId="23786" xr:uid="{00000000-0005-0000-0000-0000EC5C0000}"/>
    <cellStyle name="Input 2 2 2 22 3" xfId="23787" xr:uid="{00000000-0005-0000-0000-0000ED5C0000}"/>
    <cellStyle name="Input 2 2 2 22 3 2" xfId="23788" xr:uid="{00000000-0005-0000-0000-0000EE5C0000}"/>
    <cellStyle name="Input 2 2 2 22 3 3" xfId="23789" xr:uid="{00000000-0005-0000-0000-0000EF5C0000}"/>
    <cellStyle name="Input 2 2 2 22 4" xfId="23790" xr:uid="{00000000-0005-0000-0000-0000F05C0000}"/>
    <cellStyle name="Input 2 2 2 22 4 2" xfId="23791" xr:uid="{00000000-0005-0000-0000-0000F15C0000}"/>
    <cellStyle name="Input 2 2 2 22 4 3" xfId="23792" xr:uid="{00000000-0005-0000-0000-0000F25C0000}"/>
    <cellStyle name="Input 2 2 2 22 5" xfId="23793" xr:uid="{00000000-0005-0000-0000-0000F35C0000}"/>
    <cellStyle name="Input 2 2 2 22 5 2" xfId="23794" xr:uid="{00000000-0005-0000-0000-0000F45C0000}"/>
    <cellStyle name="Input 2 2 2 22 5 3" xfId="23795" xr:uid="{00000000-0005-0000-0000-0000F55C0000}"/>
    <cellStyle name="Input 2 2 2 22 6" xfId="23796" xr:uid="{00000000-0005-0000-0000-0000F65C0000}"/>
    <cellStyle name="Input 2 2 2 22 6 2" xfId="23797" xr:uid="{00000000-0005-0000-0000-0000F75C0000}"/>
    <cellStyle name="Input 2 2 2 22 6 3" xfId="23798" xr:uid="{00000000-0005-0000-0000-0000F85C0000}"/>
    <cellStyle name="Input 2 2 2 22 7" xfId="23799" xr:uid="{00000000-0005-0000-0000-0000F95C0000}"/>
    <cellStyle name="Input 2 2 2 22 8" xfId="23800" xr:uid="{00000000-0005-0000-0000-0000FA5C0000}"/>
    <cellStyle name="Input 2 2 2 23" xfId="23801" xr:uid="{00000000-0005-0000-0000-0000FB5C0000}"/>
    <cellStyle name="Input 2 2 2 23 2" xfId="23802" xr:uid="{00000000-0005-0000-0000-0000FC5C0000}"/>
    <cellStyle name="Input 2 2 2 23 2 2" xfId="23803" xr:uid="{00000000-0005-0000-0000-0000FD5C0000}"/>
    <cellStyle name="Input 2 2 2 23 2 3" xfId="23804" xr:uid="{00000000-0005-0000-0000-0000FE5C0000}"/>
    <cellStyle name="Input 2 2 2 23 2 4" xfId="23805" xr:uid="{00000000-0005-0000-0000-0000FF5C0000}"/>
    <cellStyle name="Input 2 2 2 23 2 5" xfId="23806" xr:uid="{00000000-0005-0000-0000-0000005D0000}"/>
    <cellStyle name="Input 2 2 2 23 2 6" xfId="23807" xr:uid="{00000000-0005-0000-0000-0000015D0000}"/>
    <cellStyle name="Input 2 2 2 23 3" xfId="23808" xr:uid="{00000000-0005-0000-0000-0000025D0000}"/>
    <cellStyle name="Input 2 2 2 23 3 2" xfId="23809" xr:uid="{00000000-0005-0000-0000-0000035D0000}"/>
    <cellStyle name="Input 2 2 2 23 3 3" xfId="23810" xr:uid="{00000000-0005-0000-0000-0000045D0000}"/>
    <cellStyle name="Input 2 2 2 23 4" xfId="23811" xr:uid="{00000000-0005-0000-0000-0000055D0000}"/>
    <cellStyle name="Input 2 2 2 23 4 2" xfId="23812" xr:uid="{00000000-0005-0000-0000-0000065D0000}"/>
    <cellStyle name="Input 2 2 2 23 4 3" xfId="23813" xr:uid="{00000000-0005-0000-0000-0000075D0000}"/>
    <cellStyle name="Input 2 2 2 23 5" xfId="23814" xr:uid="{00000000-0005-0000-0000-0000085D0000}"/>
    <cellStyle name="Input 2 2 2 23 5 2" xfId="23815" xr:uid="{00000000-0005-0000-0000-0000095D0000}"/>
    <cellStyle name="Input 2 2 2 23 5 3" xfId="23816" xr:uid="{00000000-0005-0000-0000-00000A5D0000}"/>
    <cellStyle name="Input 2 2 2 23 6" xfId="23817" xr:uid="{00000000-0005-0000-0000-00000B5D0000}"/>
    <cellStyle name="Input 2 2 2 23 6 2" xfId="23818" xr:uid="{00000000-0005-0000-0000-00000C5D0000}"/>
    <cellStyle name="Input 2 2 2 23 6 3" xfId="23819" xr:uid="{00000000-0005-0000-0000-00000D5D0000}"/>
    <cellStyle name="Input 2 2 2 23 7" xfId="23820" xr:uid="{00000000-0005-0000-0000-00000E5D0000}"/>
    <cellStyle name="Input 2 2 2 23 8" xfId="23821" xr:uid="{00000000-0005-0000-0000-00000F5D0000}"/>
    <cellStyle name="Input 2 2 2 24" xfId="23822" xr:uid="{00000000-0005-0000-0000-0000105D0000}"/>
    <cellStyle name="Input 2 2 2 24 2" xfId="23823" xr:uid="{00000000-0005-0000-0000-0000115D0000}"/>
    <cellStyle name="Input 2 2 2 24 2 2" xfId="23824" xr:uid="{00000000-0005-0000-0000-0000125D0000}"/>
    <cellStyle name="Input 2 2 2 24 2 3" xfId="23825" xr:uid="{00000000-0005-0000-0000-0000135D0000}"/>
    <cellStyle name="Input 2 2 2 24 2 4" xfId="23826" xr:uid="{00000000-0005-0000-0000-0000145D0000}"/>
    <cellStyle name="Input 2 2 2 24 2 5" xfId="23827" xr:uid="{00000000-0005-0000-0000-0000155D0000}"/>
    <cellStyle name="Input 2 2 2 24 2 6" xfId="23828" xr:uid="{00000000-0005-0000-0000-0000165D0000}"/>
    <cellStyle name="Input 2 2 2 24 3" xfId="23829" xr:uid="{00000000-0005-0000-0000-0000175D0000}"/>
    <cellStyle name="Input 2 2 2 24 3 2" xfId="23830" xr:uid="{00000000-0005-0000-0000-0000185D0000}"/>
    <cellStyle name="Input 2 2 2 24 3 3" xfId="23831" xr:uid="{00000000-0005-0000-0000-0000195D0000}"/>
    <cellStyle name="Input 2 2 2 24 4" xfId="23832" xr:uid="{00000000-0005-0000-0000-00001A5D0000}"/>
    <cellStyle name="Input 2 2 2 24 4 2" xfId="23833" xr:uid="{00000000-0005-0000-0000-00001B5D0000}"/>
    <cellStyle name="Input 2 2 2 24 4 3" xfId="23834" xr:uid="{00000000-0005-0000-0000-00001C5D0000}"/>
    <cellStyle name="Input 2 2 2 24 5" xfId="23835" xr:uid="{00000000-0005-0000-0000-00001D5D0000}"/>
    <cellStyle name="Input 2 2 2 24 5 2" xfId="23836" xr:uid="{00000000-0005-0000-0000-00001E5D0000}"/>
    <cellStyle name="Input 2 2 2 24 5 3" xfId="23837" xr:uid="{00000000-0005-0000-0000-00001F5D0000}"/>
    <cellStyle name="Input 2 2 2 24 6" xfId="23838" xr:uid="{00000000-0005-0000-0000-0000205D0000}"/>
    <cellStyle name="Input 2 2 2 24 6 2" xfId="23839" xr:uid="{00000000-0005-0000-0000-0000215D0000}"/>
    <cellStyle name="Input 2 2 2 24 6 3" xfId="23840" xr:uid="{00000000-0005-0000-0000-0000225D0000}"/>
    <cellStyle name="Input 2 2 2 24 7" xfId="23841" xr:uid="{00000000-0005-0000-0000-0000235D0000}"/>
    <cellStyle name="Input 2 2 2 24 8" xfId="23842" xr:uid="{00000000-0005-0000-0000-0000245D0000}"/>
    <cellStyle name="Input 2 2 2 25" xfId="23843" xr:uid="{00000000-0005-0000-0000-0000255D0000}"/>
    <cellStyle name="Input 2 2 2 25 2" xfId="23844" xr:uid="{00000000-0005-0000-0000-0000265D0000}"/>
    <cellStyle name="Input 2 2 2 25 2 2" xfId="23845" xr:uid="{00000000-0005-0000-0000-0000275D0000}"/>
    <cellStyle name="Input 2 2 2 25 2 3" xfId="23846" xr:uid="{00000000-0005-0000-0000-0000285D0000}"/>
    <cellStyle name="Input 2 2 2 25 2 4" xfId="23847" xr:uid="{00000000-0005-0000-0000-0000295D0000}"/>
    <cellStyle name="Input 2 2 2 25 2 5" xfId="23848" xr:uid="{00000000-0005-0000-0000-00002A5D0000}"/>
    <cellStyle name="Input 2 2 2 25 2 6" xfId="23849" xr:uid="{00000000-0005-0000-0000-00002B5D0000}"/>
    <cellStyle name="Input 2 2 2 25 3" xfId="23850" xr:uid="{00000000-0005-0000-0000-00002C5D0000}"/>
    <cellStyle name="Input 2 2 2 25 3 2" xfId="23851" xr:uid="{00000000-0005-0000-0000-00002D5D0000}"/>
    <cellStyle name="Input 2 2 2 25 3 3" xfId="23852" xr:uid="{00000000-0005-0000-0000-00002E5D0000}"/>
    <cellStyle name="Input 2 2 2 25 4" xfId="23853" xr:uid="{00000000-0005-0000-0000-00002F5D0000}"/>
    <cellStyle name="Input 2 2 2 25 4 2" xfId="23854" xr:uid="{00000000-0005-0000-0000-0000305D0000}"/>
    <cellStyle name="Input 2 2 2 25 4 3" xfId="23855" xr:uid="{00000000-0005-0000-0000-0000315D0000}"/>
    <cellStyle name="Input 2 2 2 25 5" xfId="23856" xr:uid="{00000000-0005-0000-0000-0000325D0000}"/>
    <cellStyle name="Input 2 2 2 25 5 2" xfId="23857" xr:uid="{00000000-0005-0000-0000-0000335D0000}"/>
    <cellStyle name="Input 2 2 2 25 5 3" xfId="23858" xr:uid="{00000000-0005-0000-0000-0000345D0000}"/>
    <cellStyle name="Input 2 2 2 25 6" xfId="23859" xr:uid="{00000000-0005-0000-0000-0000355D0000}"/>
    <cellStyle name="Input 2 2 2 25 6 2" xfId="23860" xr:uid="{00000000-0005-0000-0000-0000365D0000}"/>
    <cellStyle name="Input 2 2 2 25 6 3" xfId="23861" xr:uid="{00000000-0005-0000-0000-0000375D0000}"/>
    <cellStyle name="Input 2 2 2 25 7" xfId="23862" xr:uid="{00000000-0005-0000-0000-0000385D0000}"/>
    <cellStyle name="Input 2 2 2 25 8" xfId="23863" xr:uid="{00000000-0005-0000-0000-0000395D0000}"/>
    <cellStyle name="Input 2 2 2 26" xfId="23864" xr:uid="{00000000-0005-0000-0000-00003A5D0000}"/>
    <cellStyle name="Input 2 2 2 26 2" xfId="23865" xr:uid="{00000000-0005-0000-0000-00003B5D0000}"/>
    <cellStyle name="Input 2 2 2 26 2 2" xfId="23866" xr:uid="{00000000-0005-0000-0000-00003C5D0000}"/>
    <cellStyle name="Input 2 2 2 26 2 3" xfId="23867" xr:uid="{00000000-0005-0000-0000-00003D5D0000}"/>
    <cellStyle name="Input 2 2 2 26 2 4" xfId="23868" xr:uid="{00000000-0005-0000-0000-00003E5D0000}"/>
    <cellStyle name="Input 2 2 2 26 2 5" xfId="23869" xr:uid="{00000000-0005-0000-0000-00003F5D0000}"/>
    <cellStyle name="Input 2 2 2 26 2 6" xfId="23870" xr:uid="{00000000-0005-0000-0000-0000405D0000}"/>
    <cellStyle name="Input 2 2 2 26 3" xfId="23871" xr:uid="{00000000-0005-0000-0000-0000415D0000}"/>
    <cellStyle name="Input 2 2 2 26 3 2" xfId="23872" xr:uid="{00000000-0005-0000-0000-0000425D0000}"/>
    <cellStyle name="Input 2 2 2 26 3 3" xfId="23873" xr:uid="{00000000-0005-0000-0000-0000435D0000}"/>
    <cellStyle name="Input 2 2 2 26 4" xfId="23874" xr:uid="{00000000-0005-0000-0000-0000445D0000}"/>
    <cellStyle name="Input 2 2 2 26 4 2" xfId="23875" xr:uid="{00000000-0005-0000-0000-0000455D0000}"/>
    <cellStyle name="Input 2 2 2 26 4 3" xfId="23876" xr:uid="{00000000-0005-0000-0000-0000465D0000}"/>
    <cellStyle name="Input 2 2 2 26 5" xfId="23877" xr:uid="{00000000-0005-0000-0000-0000475D0000}"/>
    <cellStyle name="Input 2 2 2 26 5 2" xfId="23878" xr:uid="{00000000-0005-0000-0000-0000485D0000}"/>
    <cellStyle name="Input 2 2 2 26 5 3" xfId="23879" xr:uid="{00000000-0005-0000-0000-0000495D0000}"/>
    <cellStyle name="Input 2 2 2 26 6" xfId="23880" xr:uid="{00000000-0005-0000-0000-00004A5D0000}"/>
    <cellStyle name="Input 2 2 2 26 6 2" xfId="23881" xr:uid="{00000000-0005-0000-0000-00004B5D0000}"/>
    <cellStyle name="Input 2 2 2 26 6 3" xfId="23882" xr:uid="{00000000-0005-0000-0000-00004C5D0000}"/>
    <cellStyle name="Input 2 2 2 26 7" xfId="23883" xr:uid="{00000000-0005-0000-0000-00004D5D0000}"/>
    <cellStyle name="Input 2 2 2 26 8" xfId="23884" xr:uid="{00000000-0005-0000-0000-00004E5D0000}"/>
    <cellStyle name="Input 2 2 2 27" xfId="23885" xr:uid="{00000000-0005-0000-0000-00004F5D0000}"/>
    <cellStyle name="Input 2 2 2 27 2" xfId="23886" xr:uid="{00000000-0005-0000-0000-0000505D0000}"/>
    <cellStyle name="Input 2 2 2 27 2 2" xfId="23887" xr:uid="{00000000-0005-0000-0000-0000515D0000}"/>
    <cellStyle name="Input 2 2 2 27 2 3" xfId="23888" xr:uid="{00000000-0005-0000-0000-0000525D0000}"/>
    <cellStyle name="Input 2 2 2 27 2 4" xfId="23889" xr:uid="{00000000-0005-0000-0000-0000535D0000}"/>
    <cellStyle name="Input 2 2 2 27 2 5" xfId="23890" xr:uid="{00000000-0005-0000-0000-0000545D0000}"/>
    <cellStyle name="Input 2 2 2 27 2 6" xfId="23891" xr:uid="{00000000-0005-0000-0000-0000555D0000}"/>
    <cellStyle name="Input 2 2 2 27 3" xfId="23892" xr:uid="{00000000-0005-0000-0000-0000565D0000}"/>
    <cellStyle name="Input 2 2 2 27 3 2" xfId="23893" xr:uid="{00000000-0005-0000-0000-0000575D0000}"/>
    <cellStyle name="Input 2 2 2 27 3 3" xfId="23894" xr:uid="{00000000-0005-0000-0000-0000585D0000}"/>
    <cellStyle name="Input 2 2 2 27 4" xfId="23895" xr:uid="{00000000-0005-0000-0000-0000595D0000}"/>
    <cellStyle name="Input 2 2 2 27 4 2" xfId="23896" xr:uid="{00000000-0005-0000-0000-00005A5D0000}"/>
    <cellStyle name="Input 2 2 2 27 4 3" xfId="23897" xr:uid="{00000000-0005-0000-0000-00005B5D0000}"/>
    <cellStyle name="Input 2 2 2 27 5" xfId="23898" xr:uid="{00000000-0005-0000-0000-00005C5D0000}"/>
    <cellStyle name="Input 2 2 2 27 5 2" xfId="23899" xr:uid="{00000000-0005-0000-0000-00005D5D0000}"/>
    <cellStyle name="Input 2 2 2 27 5 3" xfId="23900" xr:uid="{00000000-0005-0000-0000-00005E5D0000}"/>
    <cellStyle name="Input 2 2 2 27 6" xfId="23901" xr:uid="{00000000-0005-0000-0000-00005F5D0000}"/>
    <cellStyle name="Input 2 2 2 27 6 2" xfId="23902" xr:uid="{00000000-0005-0000-0000-0000605D0000}"/>
    <cellStyle name="Input 2 2 2 27 6 3" xfId="23903" xr:uid="{00000000-0005-0000-0000-0000615D0000}"/>
    <cellStyle name="Input 2 2 2 27 7" xfId="23904" xr:uid="{00000000-0005-0000-0000-0000625D0000}"/>
    <cellStyle name="Input 2 2 2 27 8" xfId="23905" xr:uid="{00000000-0005-0000-0000-0000635D0000}"/>
    <cellStyle name="Input 2 2 2 28" xfId="23906" xr:uid="{00000000-0005-0000-0000-0000645D0000}"/>
    <cellStyle name="Input 2 2 2 28 2" xfId="23907" xr:uid="{00000000-0005-0000-0000-0000655D0000}"/>
    <cellStyle name="Input 2 2 2 28 2 2" xfId="23908" xr:uid="{00000000-0005-0000-0000-0000665D0000}"/>
    <cellStyle name="Input 2 2 2 28 2 3" xfId="23909" xr:uid="{00000000-0005-0000-0000-0000675D0000}"/>
    <cellStyle name="Input 2 2 2 28 2 4" xfId="23910" xr:uid="{00000000-0005-0000-0000-0000685D0000}"/>
    <cellStyle name="Input 2 2 2 28 2 5" xfId="23911" xr:uid="{00000000-0005-0000-0000-0000695D0000}"/>
    <cellStyle name="Input 2 2 2 28 2 6" xfId="23912" xr:uid="{00000000-0005-0000-0000-00006A5D0000}"/>
    <cellStyle name="Input 2 2 2 28 3" xfId="23913" xr:uid="{00000000-0005-0000-0000-00006B5D0000}"/>
    <cellStyle name="Input 2 2 2 28 3 2" xfId="23914" xr:uid="{00000000-0005-0000-0000-00006C5D0000}"/>
    <cellStyle name="Input 2 2 2 28 3 3" xfId="23915" xr:uid="{00000000-0005-0000-0000-00006D5D0000}"/>
    <cellStyle name="Input 2 2 2 28 4" xfId="23916" xr:uid="{00000000-0005-0000-0000-00006E5D0000}"/>
    <cellStyle name="Input 2 2 2 28 4 2" xfId="23917" xr:uid="{00000000-0005-0000-0000-00006F5D0000}"/>
    <cellStyle name="Input 2 2 2 28 4 3" xfId="23918" xr:uid="{00000000-0005-0000-0000-0000705D0000}"/>
    <cellStyle name="Input 2 2 2 28 5" xfId="23919" xr:uid="{00000000-0005-0000-0000-0000715D0000}"/>
    <cellStyle name="Input 2 2 2 28 5 2" xfId="23920" xr:uid="{00000000-0005-0000-0000-0000725D0000}"/>
    <cellStyle name="Input 2 2 2 28 5 3" xfId="23921" xr:uid="{00000000-0005-0000-0000-0000735D0000}"/>
    <cellStyle name="Input 2 2 2 28 6" xfId="23922" xr:uid="{00000000-0005-0000-0000-0000745D0000}"/>
    <cellStyle name="Input 2 2 2 28 6 2" xfId="23923" xr:uid="{00000000-0005-0000-0000-0000755D0000}"/>
    <cellStyle name="Input 2 2 2 28 6 3" xfId="23924" xr:uid="{00000000-0005-0000-0000-0000765D0000}"/>
    <cellStyle name="Input 2 2 2 28 7" xfId="23925" xr:uid="{00000000-0005-0000-0000-0000775D0000}"/>
    <cellStyle name="Input 2 2 2 28 8" xfId="23926" xr:uid="{00000000-0005-0000-0000-0000785D0000}"/>
    <cellStyle name="Input 2 2 2 29" xfId="23927" xr:uid="{00000000-0005-0000-0000-0000795D0000}"/>
    <cellStyle name="Input 2 2 2 29 2" xfId="23928" xr:uid="{00000000-0005-0000-0000-00007A5D0000}"/>
    <cellStyle name="Input 2 2 2 29 2 2" xfId="23929" xr:uid="{00000000-0005-0000-0000-00007B5D0000}"/>
    <cellStyle name="Input 2 2 2 29 2 3" xfId="23930" xr:uid="{00000000-0005-0000-0000-00007C5D0000}"/>
    <cellStyle name="Input 2 2 2 29 2 4" xfId="23931" xr:uid="{00000000-0005-0000-0000-00007D5D0000}"/>
    <cellStyle name="Input 2 2 2 29 2 5" xfId="23932" xr:uid="{00000000-0005-0000-0000-00007E5D0000}"/>
    <cellStyle name="Input 2 2 2 29 2 6" xfId="23933" xr:uid="{00000000-0005-0000-0000-00007F5D0000}"/>
    <cellStyle name="Input 2 2 2 29 3" xfId="23934" xr:uid="{00000000-0005-0000-0000-0000805D0000}"/>
    <cellStyle name="Input 2 2 2 29 3 2" xfId="23935" xr:uid="{00000000-0005-0000-0000-0000815D0000}"/>
    <cellStyle name="Input 2 2 2 29 3 3" xfId="23936" xr:uid="{00000000-0005-0000-0000-0000825D0000}"/>
    <cellStyle name="Input 2 2 2 29 4" xfId="23937" xr:uid="{00000000-0005-0000-0000-0000835D0000}"/>
    <cellStyle name="Input 2 2 2 29 4 2" xfId="23938" xr:uid="{00000000-0005-0000-0000-0000845D0000}"/>
    <cellStyle name="Input 2 2 2 29 4 3" xfId="23939" xr:uid="{00000000-0005-0000-0000-0000855D0000}"/>
    <cellStyle name="Input 2 2 2 29 5" xfId="23940" xr:uid="{00000000-0005-0000-0000-0000865D0000}"/>
    <cellStyle name="Input 2 2 2 29 5 2" xfId="23941" xr:uid="{00000000-0005-0000-0000-0000875D0000}"/>
    <cellStyle name="Input 2 2 2 29 5 3" xfId="23942" xr:uid="{00000000-0005-0000-0000-0000885D0000}"/>
    <cellStyle name="Input 2 2 2 29 6" xfId="23943" xr:uid="{00000000-0005-0000-0000-0000895D0000}"/>
    <cellStyle name="Input 2 2 2 29 6 2" xfId="23944" xr:uid="{00000000-0005-0000-0000-00008A5D0000}"/>
    <cellStyle name="Input 2 2 2 29 6 3" xfId="23945" xr:uid="{00000000-0005-0000-0000-00008B5D0000}"/>
    <cellStyle name="Input 2 2 2 29 7" xfId="23946" xr:uid="{00000000-0005-0000-0000-00008C5D0000}"/>
    <cellStyle name="Input 2 2 2 29 8" xfId="23947" xr:uid="{00000000-0005-0000-0000-00008D5D0000}"/>
    <cellStyle name="Input 2 2 2 3" xfId="23948" xr:uid="{00000000-0005-0000-0000-00008E5D0000}"/>
    <cellStyle name="Input 2 2 2 3 2" xfId="23949" xr:uid="{00000000-0005-0000-0000-00008F5D0000}"/>
    <cellStyle name="Input 2 2 2 3 2 2" xfId="23950" xr:uid="{00000000-0005-0000-0000-0000905D0000}"/>
    <cellStyle name="Input 2 2 2 3 2 3" xfId="23951" xr:uid="{00000000-0005-0000-0000-0000915D0000}"/>
    <cellStyle name="Input 2 2 2 3 2 4" xfId="23952" xr:uid="{00000000-0005-0000-0000-0000925D0000}"/>
    <cellStyle name="Input 2 2 2 3 2 5" xfId="23953" xr:uid="{00000000-0005-0000-0000-0000935D0000}"/>
    <cellStyle name="Input 2 2 2 3 2 6" xfId="23954" xr:uid="{00000000-0005-0000-0000-0000945D0000}"/>
    <cellStyle name="Input 2 2 2 3 3" xfId="23955" xr:uid="{00000000-0005-0000-0000-0000955D0000}"/>
    <cellStyle name="Input 2 2 2 3 3 2" xfId="23956" xr:uid="{00000000-0005-0000-0000-0000965D0000}"/>
    <cellStyle name="Input 2 2 2 3 3 3" xfId="23957" xr:uid="{00000000-0005-0000-0000-0000975D0000}"/>
    <cellStyle name="Input 2 2 2 3 4" xfId="23958" xr:uid="{00000000-0005-0000-0000-0000985D0000}"/>
    <cellStyle name="Input 2 2 2 3 4 2" xfId="23959" xr:uid="{00000000-0005-0000-0000-0000995D0000}"/>
    <cellStyle name="Input 2 2 2 3 4 3" xfId="23960" xr:uid="{00000000-0005-0000-0000-00009A5D0000}"/>
    <cellStyle name="Input 2 2 2 3 5" xfId="23961" xr:uid="{00000000-0005-0000-0000-00009B5D0000}"/>
    <cellStyle name="Input 2 2 2 3 5 2" xfId="23962" xr:uid="{00000000-0005-0000-0000-00009C5D0000}"/>
    <cellStyle name="Input 2 2 2 3 5 3" xfId="23963" xr:uid="{00000000-0005-0000-0000-00009D5D0000}"/>
    <cellStyle name="Input 2 2 2 3 6" xfId="23964" xr:uid="{00000000-0005-0000-0000-00009E5D0000}"/>
    <cellStyle name="Input 2 2 2 3 6 2" xfId="23965" xr:uid="{00000000-0005-0000-0000-00009F5D0000}"/>
    <cellStyle name="Input 2 2 2 3 6 3" xfId="23966" xr:uid="{00000000-0005-0000-0000-0000A05D0000}"/>
    <cellStyle name="Input 2 2 2 3 7" xfId="23967" xr:uid="{00000000-0005-0000-0000-0000A15D0000}"/>
    <cellStyle name="Input 2 2 2 3 8" xfId="23968" xr:uid="{00000000-0005-0000-0000-0000A25D0000}"/>
    <cellStyle name="Input 2 2 2 30" xfId="23969" xr:uid="{00000000-0005-0000-0000-0000A35D0000}"/>
    <cellStyle name="Input 2 2 2 30 2" xfId="23970" xr:uid="{00000000-0005-0000-0000-0000A45D0000}"/>
    <cellStyle name="Input 2 2 2 30 2 2" xfId="23971" xr:uid="{00000000-0005-0000-0000-0000A55D0000}"/>
    <cellStyle name="Input 2 2 2 30 2 3" xfId="23972" xr:uid="{00000000-0005-0000-0000-0000A65D0000}"/>
    <cellStyle name="Input 2 2 2 30 2 4" xfId="23973" xr:uid="{00000000-0005-0000-0000-0000A75D0000}"/>
    <cellStyle name="Input 2 2 2 30 2 5" xfId="23974" xr:uid="{00000000-0005-0000-0000-0000A85D0000}"/>
    <cellStyle name="Input 2 2 2 30 2 6" xfId="23975" xr:uid="{00000000-0005-0000-0000-0000A95D0000}"/>
    <cellStyle name="Input 2 2 2 30 3" xfId="23976" xr:uid="{00000000-0005-0000-0000-0000AA5D0000}"/>
    <cellStyle name="Input 2 2 2 30 3 2" xfId="23977" xr:uid="{00000000-0005-0000-0000-0000AB5D0000}"/>
    <cellStyle name="Input 2 2 2 30 3 3" xfId="23978" xr:uid="{00000000-0005-0000-0000-0000AC5D0000}"/>
    <cellStyle name="Input 2 2 2 30 4" xfId="23979" xr:uid="{00000000-0005-0000-0000-0000AD5D0000}"/>
    <cellStyle name="Input 2 2 2 30 4 2" xfId="23980" xr:uid="{00000000-0005-0000-0000-0000AE5D0000}"/>
    <cellStyle name="Input 2 2 2 30 4 3" xfId="23981" xr:uid="{00000000-0005-0000-0000-0000AF5D0000}"/>
    <cellStyle name="Input 2 2 2 30 5" xfId="23982" xr:uid="{00000000-0005-0000-0000-0000B05D0000}"/>
    <cellStyle name="Input 2 2 2 30 5 2" xfId="23983" xr:uid="{00000000-0005-0000-0000-0000B15D0000}"/>
    <cellStyle name="Input 2 2 2 30 5 3" xfId="23984" xr:uid="{00000000-0005-0000-0000-0000B25D0000}"/>
    <cellStyle name="Input 2 2 2 30 6" xfId="23985" xr:uid="{00000000-0005-0000-0000-0000B35D0000}"/>
    <cellStyle name="Input 2 2 2 30 6 2" xfId="23986" xr:uid="{00000000-0005-0000-0000-0000B45D0000}"/>
    <cellStyle name="Input 2 2 2 30 6 3" xfId="23987" xr:uid="{00000000-0005-0000-0000-0000B55D0000}"/>
    <cellStyle name="Input 2 2 2 30 7" xfId="23988" xr:uid="{00000000-0005-0000-0000-0000B65D0000}"/>
    <cellStyle name="Input 2 2 2 30 8" xfId="23989" xr:uid="{00000000-0005-0000-0000-0000B75D0000}"/>
    <cellStyle name="Input 2 2 2 31" xfId="23990" xr:uid="{00000000-0005-0000-0000-0000B85D0000}"/>
    <cellStyle name="Input 2 2 2 31 2" xfId="23991" xr:uid="{00000000-0005-0000-0000-0000B95D0000}"/>
    <cellStyle name="Input 2 2 2 31 2 2" xfId="23992" xr:uid="{00000000-0005-0000-0000-0000BA5D0000}"/>
    <cellStyle name="Input 2 2 2 31 2 3" xfId="23993" xr:uid="{00000000-0005-0000-0000-0000BB5D0000}"/>
    <cellStyle name="Input 2 2 2 31 2 4" xfId="23994" xr:uid="{00000000-0005-0000-0000-0000BC5D0000}"/>
    <cellStyle name="Input 2 2 2 31 2 5" xfId="23995" xr:uid="{00000000-0005-0000-0000-0000BD5D0000}"/>
    <cellStyle name="Input 2 2 2 31 2 6" xfId="23996" xr:uid="{00000000-0005-0000-0000-0000BE5D0000}"/>
    <cellStyle name="Input 2 2 2 31 3" xfId="23997" xr:uid="{00000000-0005-0000-0000-0000BF5D0000}"/>
    <cellStyle name="Input 2 2 2 31 3 2" xfId="23998" xr:uid="{00000000-0005-0000-0000-0000C05D0000}"/>
    <cellStyle name="Input 2 2 2 31 3 3" xfId="23999" xr:uid="{00000000-0005-0000-0000-0000C15D0000}"/>
    <cellStyle name="Input 2 2 2 31 4" xfId="24000" xr:uid="{00000000-0005-0000-0000-0000C25D0000}"/>
    <cellStyle name="Input 2 2 2 31 4 2" xfId="24001" xr:uid="{00000000-0005-0000-0000-0000C35D0000}"/>
    <cellStyle name="Input 2 2 2 31 4 3" xfId="24002" xr:uid="{00000000-0005-0000-0000-0000C45D0000}"/>
    <cellStyle name="Input 2 2 2 31 5" xfId="24003" xr:uid="{00000000-0005-0000-0000-0000C55D0000}"/>
    <cellStyle name="Input 2 2 2 31 5 2" xfId="24004" xr:uid="{00000000-0005-0000-0000-0000C65D0000}"/>
    <cellStyle name="Input 2 2 2 31 5 3" xfId="24005" xr:uid="{00000000-0005-0000-0000-0000C75D0000}"/>
    <cellStyle name="Input 2 2 2 31 6" xfId="24006" xr:uid="{00000000-0005-0000-0000-0000C85D0000}"/>
    <cellStyle name="Input 2 2 2 31 6 2" xfId="24007" xr:uid="{00000000-0005-0000-0000-0000C95D0000}"/>
    <cellStyle name="Input 2 2 2 31 6 3" xfId="24008" xr:uid="{00000000-0005-0000-0000-0000CA5D0000}"/>
    <cellStyle name="Input 2 2 2 31 7" xfId="24009" xr:uid="{00000000-0005-0000-0000-0000CB5D0000}"/>
    <cellStyle name="Input 2 2 2 31 8" xfId="24010" xr:uid="{00000000-0005-0000-0000-0000CC5D0000}"/>
    <cellStyle name="Input 2 2 2 32" xfId="24011" xr:uid="{00000000-0005-0000-0000-0000CD5D0000}"/>
    <cellStyle name="Input 2 2 2 32 2" xfId="24012" xr:uid="{00000000-0005-0000-0000-0000CE5D0000}"/>
    <cellStyle name="Input 2 2 2 32 2 2" xfId="24013" xr:uid="{00000000-0005-0000-0000-0000CF5D0000}"/>
    <cellStyle name="Input 2 2 2 32 2 3" xfId="24014" xr:uid="{00000000-0005-0000-0000-0000D05D0000}"/>
    <cellStyle name="Input 2 2 2 32 2 4" xfId="24015" xr:uid="{00000000-0005-0000-0000-0000D15D0000}"/>
    <cellStyle name="Input 2 2 2 32 2 5" xfId="24016" xr:uid="{00000000-0005-0000-0000-0000D25D0000}"/>
    <cellStyle name="Input 2 2 2 32 2 6" xfId="24017" xr:uid="{00000000-0005-0000-0000-0000D35D0000}"/>
    <cellStyle name="Input 2 2 2 32 3" xfId="24018" xr:uid="{00000000-0005-0000-0000-0000D45D0000}"/>
    <cellStyle name="Input 2 2 2 32 3 2" xfId="24019" xr:uid="{00000000-0005-0000-0000-0000D55D0000}"/>
    <cellStyle name="Input 2 2 2 32 3 3" xfId="24020" xr:uid="{00000000-0005-0000-0000-0000D65D0000}"/>
    <cellStyle name="Input 2 2 2 32 4" xfId="24021" xr:uid="{00000000-0005-0000-0000-0000D75D0000}"/>
    <cellStyle name="Input 2 2 2 32 4 2" xfId="24022" xr:uid="{00000000-0005-0000-0000-0000D85D0000}"/>
    <cellStyle name="Input 2 2 2 32 4 3" xfId="24023" xr:uid="{00000000-0005-0000-0000-0000D95D0000}"/>
    <cellStyle name="Input 2 2 2 32 5" xfId="24024" xr:uid="{00000000-0005-0000-0000-0000DA5D0000}"/>
    <cellStyle name="Input 2 2 2 32 5 2" xfId="24025" xr:uid="{00000000-0005-0000-0000-0000DB5D0000}"/>
    <cellStyle name="Input 2 2 2 32 5 3" xfId="24026" xr:uid="{00000000-0005-0000-0000-0000DC5D0000}"/>
    <cellStyle name="Input 2 2 2 32 6" xfId="24027" xr:uid="{00000000-0005-0000-0000-0000DD5D0000}"/>
    <cellStyle name="Input 2 2 2 32 6 2" xfId="24028" xr:uid="{00000000-0005-0000-0000-0000DE5D0000}"/>
    <cellStyle name="Input 2 2 2 32 6 3" xfId="24029" xr:uid="{00000000-0005-0000-0000-0000DF5D0000}"/>
    <cellStyle name="Input 2 2 2 32 7" xfId="24030" xr:uid="{00000000-0005-0000-0000-0000E05D0000}"/>
    <cellStyle name="Input 2 2 2 32 8" xfId="24031" xr:uid="{00000000-0005-0000-0000-0000E15D0000}"/>
    <cellStyle name="Input 2 2 2 33" xfId="24032" xr:uid="{00000000-0005-0000-0000-0000E25D0000}"/>
    <cellStyle name="Input 2 2 2 33 2" xfId="24033" xr:uid="{00000000-0005-0000-0000-0000E35D0000}"/>
    <cellStyle name="Input 2 2 2 33 2 2" xfId="24034" xr:uid="{00000000-0005-0000-0000-0000E45D0000}"/>
    <cellStyle name="Input 2 2 2 33 2 3" xfId="24035" xr:uid="{00000000-0005-0000-0000-0000E55D0000}"/>
    <cellStyle name="Input 2 2 2 33 2 4" xfId="24036" xr:uid="{00000000-0005-0000-0000-0000E65D0000}"/>
    <cellStyle name="Input 2 2 2 33 2 5" xfId="24037" xr:uid="{00000000-0005-0000-0000-0000E75D0000}"/>
    <cellStyle name="Input 2 2 2 33 2 6" xfId="24038" xr:uid="{00000000-0005-0000-0000-0000E85D0000}"/>
    <cellStyle name="Input 2 2 2 33 3" xfId="24039" xr:uid="{00000000-0005-0000-0000-0000E95D0000}"/>
    <cellStyle name="Input 2 2 2 33 3 2" xfId="24040" xr:uid="{00000000-0005-0000-0000-0000EA5D0000}"/>
    <cellStyle name="Input 2 2 2 33 3 3" xfId="24041" xr:uid="{00000000-0005-0000-0000-0000EB5D0000}"/>
    <cellStyle name="Input 2 2 2 33 4" xfId="24042" xr:uid="{00000000-0005-0000-0000-0000EC5D0000}"/>
    <cellStyle name="Input 2 2 2 33 4 2" xfId="24043" xr:uid="{00000000-0005-0000-0000-0000ED5D0000}"/>
    <cellStyle name="Input 2 2 2 33 4 3" xfId="24044" xr:uid="{00000000-0005-0000-0000-0000EE5D0000}"/>
    <cellStyle name="Input 2 2 2 33 5" xfId="24045" xr:uid="{00000000-0005-0000-0000-0000EF5D0000}"/>
    <cellStyle name="Input 2 2 2 33 5 2" xfId="24046" xr:uid="{00000000-0005-0000-0000-0000F05D0000}"/>
    <cellStyle name="Input 2 2 2 33 5 3" xfId="24047" xr:uid="{00000000-0005-0000-0000-0000F15D0000}"/>
    <cellStyle name="Input 2 2 2 33 6" xfId="24048" xr:uid="{00000000-0005-0000-0000-0000F25D0000}"/>
    <cellStyle name="Input 2 2 2 33 6 2" xfId="24049" xr:uid="{00000000-0005-0000-0000-0000F35D0000}"/>
    <cellStyle name="Input 2 2 2 33 6 3" xfId="24050" xr:uid="{00000000-0005-0000-0000-0000F45D0000}"/>
    <cellStyle name="Input 2 2 2 33 7" xfId="24051" xr:uid="{00000000-0005-0000-0000-0000F55D0000}"/>
    <cellStyle name="Input 2 2 2 33 8" xfId="24052" xr:uid="{00000000-0005-0000-0000-0000F65D0000}"/>
    <cellStyle name="Input 2 2 2 34" xfId="24053" xr:uid="{00000000-0005-0000-0000-0000F75D0000}"/>
    <cellStyle name="Input 2 2 2 34 2" xfId="24054" xr:uid="{00000000-0005-0000-0000-0000F85D0000}"/>
    <cellStyle name="Input 2 2 2 34 2 2" xfId="24055" xr:uid="{00000000-0005-0000-0000-0000F95D0000}"/>
    <cellStyle name="Input 2 2 2 34 2 3" xfId="24056" xr:uid="{00000000-0005-0000-0000-0000FA5D0000}"/>
    <cellStyle name="Input 2 2 2 34 2 4" xfId="24057" xr:uid="{00000000-0005-0000-0000-0000FB5D0000}"/>
    <cellStyle name="Input 2 2 2 34 2 5" xfId="24058" xr:uid="{00000000-0005-0000-0000-0000FC5D0000}"/>
    <cellStyle name="Input 2 2 2 34 2 6" xfId="24059" xr:uid="{00000000-0005-0000-0000-0000FD5D0000}"/>
    <cellStyle name="Input 2 2 2 34 3" xfId="24060" xr:uid="{00000000-0005-0000-0000-0000FE5D0000}"/>
    <cellStyle name="Input 2 2 2 34 3 2" xfId="24061" xr:uid="{00000000-0005-0000-0000-0000FF5D0000}"/>
    <cellStyle name="Input 2 2 2 34 3 3" xfId="24062" xr:uid="{00000000-0005-0000-0000-0000005E0000}"/>
    <cellStyle name="Input 2 2 2 34 4" xfId="24063" xr:uid="{00000000-0005-0000-0000-0000015E0000}"/>
    <cellStyle name="Input 2 2 2 34 4 2" xfId="24064" xr:uid="{00000000-0005-0000-0000-0000025E0000}"/>
    <cellStyle name="Input 2 2 2 34 4 3" xfId="24065" xr:uid="{00000000-0005-0000-0000-0000035E0000}"/>
    <cellStyle name="Input 2 2 2 34 5" xfId="24066" xr:uid="{00000000-0005-0000-0000-0000045E0000}"/>
    <cellStyle name="Input 2 2 2 34 5 2" xfId="24067" xr:uid="{00000000-0005-0000-0000-0000055E0000}"/>
    <cellStyle name="Input 2 2 2 34 5 3" xfId="24068" xr:uid="{00000000-0005-0000-0000-0000065E0000}"/>
    <cellStyle name="Input 2 2 2 34 6" xfId="24069" xr:uid="{00000000-0005-0000-0000-0000075E0000}"/>
    <cellStyle name="Input 2 2 2 34 6 2" xfId="24070" xr:uid="{00000000-0005-0000-0000-0000085E0000}"/>
    <cellStyle name="Input 2 2 2 34 6 3" xfId="24071" xr:uid="{00000000-0005-0000-0000-0000095E0000}"/>
    <cellStyle name="Input 2 2 2 34 7" xfId="24072" xr:uid="{00000000-0005-0000-0000-00000A5E0000}"/>
    <cellStyle name="Input 2 2 2 34 8" xfId="24073" xr:uid="{00000000-0005-0000-0000-00000B5E0000}"/>
    <cellStyle name="Input 2 2 2 35" xfId="24074" xr:uid="{00000000-0005-0000-0000-00000C5E0000}"/>
    <cellStyle name="Input 2 2 2 35 2" xfId="24075" xr:uid="{00000000-0005-0000-0000-00000D5E0000}"/>
    <cellStyle name="Input 2 2 2 35 3" xfId="24076" xr:uid="{00000000-0005-0000-0000-00000E5E0000}"/>
    <cellStyle name="Input 2 2 2 35 4" xfId="24077" xr:uid="{00000000-0005-0000-0000-00000F5E0000}"/>
    <cellStyle name="Input 2 2 2 35 5" xfId="24078" xr:uid="{00000000-0005-0000-0000-0000105E0000}"/>
    <cellStyle name="Input 2 2 2 35 6" xfId="24079" xr:uid="{00000000-0005-0000-0000-0000115E0000}"/>
    <cellStyle name="Input 2 2 2 36" xfId="24080" xr:uid="{00000000-0005-0000-0000-0000125E0000}"/>
    <cellStyle name="Input 2 2 2 36 2" xfId="24081" xr:uid="{00000000-0005-0000-0000-0000135E0000}"/>
    <cellStyle name="Input 2 2 2 36 3" xfId="24082" xr:uid="{00000000-0005-0000-0000-0000145E0000}"/>
    <cellStyle name="Input 2 2 2 37" xfId="24083" xr:uid="{00000000-0005-0000-0000-0000155E0000}"/>
    <cellStyle name="Input 2 2 2 37 2" xfId="24084" xr:uid="{00000000-0005-0000-0000-0000165E0000}"/>
    <cellStyle name="Input 2 2 2 37 3" xfId="24085" xr:uid="{00000000-0005-0000-0000-0000175E0000}"/>
    <cellStyle name="Input 2 2 2 38" xfId="24086" xr:uid="{00000000-0005-0000-0000-0000185E0000}"/>
    <cellStyle name="Input 2 2 2 38 2" xfId="24087" xr:uid="{00000000-0005-0000-0000-0000195E0000}"/>
    <cellStyle name="Input 2 2 2 38 3" xfId="24088" xr:uid="{00000000-0005-0000-0000-00001A5E0000}"/>
    <cellStyle name="Input 2 2 2 39" xfId="24089" xr:uid="{00000000-0005-0000-0000-00001B5E0000}"/>
    <cellStyle name="Input 2 2 2 39 2" xfId="24090" xr:uid="{00000000-0005-0000-0000-00001C5E0000}"/>
    <cellStyle name="Input 2 2 2 39 3" xfId="24091" xr:uid="{00000000-0005-0000-0000-00001D5E0000}"/>
    <cellStyle name="Input 2 2 2 4" xfId="24092" xr:uid="{00000000-0005-0000-0000-00001E5E0000}"/>
    <cellStyle name="Input 2 2 2 4 2" xfId="24093" xr:uid="{00000000-0005-0000-0000-00001F5E0000}"/>
    <cellStyle name="Input 2 2 2 4 2 2" xfId="24094" xr:uid="{00000000-0005-0000-0000-0000205E0000}"/>
    <cellStyle name="Input 2 2 2 4 2 3" xfId="24095" xr:uid="{00000000-0005-0000-0000-0000215E0000}"/>
    <cellStyle name="Input 2 2 2 4 2 4" xfId="24096" xr:uid="{00000000-0005-0000-0000-0000225E0000}"/>
    <cellStyle name="Input 2 2 2 4 2 5" xfId="24097" xr:uid="{00000000-0005-0000-0000-0000235E0000}"/>
    <cellStyle name="Input 2 2 2 4 2 6" xfId="24098" xr:uid="{00000000-0005-0000-0000-0000245E0000}"/>
    <cellStyle name="Input 2 2 2 4 3" xfId="24099" xr:uid="{00000000-0005-0000-0000-0000255E0000}"/>
    <cellStyle name="Input 2 2 2 4 3 2" xfId="24100" xr:uid="{00000000-0005-0000-0000-0000265E0000}"/>
    <cellStyle name="Input 2 2 2 4 3 3" xfId="24101" xr:uid="{00000000-0005-0000-0000-0000275E0000}"/>
    <cellStyle name="Input 2 2 2 4 4" xfId="24102" xr:uid="{00000000-0005-0000-0000-0000285E0000}"/>
    <cellStyle name="Input 2 2 2 4 4 2" xfId="24103" xr:uid="{00000000-0005-0000-0000-0000295E0000}"/>
    <cellStyle name="Input 2 2 2 4 4 3" xfId="24104" xr:uid="{00000000-0005-0000-0000-00002A5E0000}"/>
    <cellStyle name="Input 2 2 2 4 5" xfId="24105" xr:uid="{00000000-0005-0000-0000-00002B5E0000}"/>
    <cellStyle name="Input 2 2 2 4 5 2" xfId="24106" xr:uid="{00000000-0005-0000-0000-00002C5E0000}"/>
    <cellStyle name="Input 2 2 2 4 5 3" xfId="24107" xr:uid="{00000000-0005-0000-0000-00002D5E0000}"/>
    <cellStyle name="Input 2 2 2 4 6" xfId="24108" xr:uid="{00000000-0005-0000-0000-00002E5E0000}"/>
    <cellStyle name="Input 2 2 2 4 6 2" xfId="24109" xr:uid="{00000000-0005-0000-0000-00002F5E0000}"/>
    <cellStyle name="Input 2 2 2 4 6 3" xfId="24110" xr:uid="{00000000-0005-0000-0000-0000305E0000}"/>
    <cellStyle name="Input 2 2 2 4 7" xfId="24111" xr:uid="{00000000-0005-0000-0000-0000315E0000}"/>
    <cellStyle name="Input 2 2 2 4 8" xfId="24112" xr:uid="{00000000-0005-0000-0000-0000325E0000}"/>
    <cellStyle name="Input 2 2 2 40" xfId="24113" xr:uid="{00000000-0005-0000-0000-0000335E0000}"/>
    <cellStyle name="Input 2 2 2 41" xfId="24114" xr:uid="{00000000-0005-0000-0000-0000345E0000}"/>
    <cellStyle name="Input 2 2 2 5" xfId="24115" xr:uid="{00000000-0005-0000-0000-0000355E0000}"/>
    <cellStyle name="Input 2 2 2 5 2" xfId="24116" xr:uid="{00000000-0005-0000-0000-0000365E0000}"/>
    <cellStyle name="Input 2 2 2 5 2 2" xfId="24117" xr:uid="{00000000-0005-0000-0000-0000375E0000}"/>
    <cellStyle name="Input 2 2 2 5 2 3" xfId="24118" xr:uid="{00000000-0005-0000-0000-0000385E0000}"/>
    <cellStyle name="Input 2 2 2 5 2 4" xfId="24119" xr:uid="{00000000-0005-0000-0000-0000395E0000}"/>
    <cellStyle name="Input 2 2 2 5 2 5" xfId="24120" xr:uid="{00000000-0005-0000-0000-00003A5E0000}"/>
    <cellStyle name="Input 2 2 2 5 2 6" xfId="24121" xr:uid="{00000000-0005-0000-0000-00003B5E0000}"/>
    <cellStyle name="Input 2 2 2 5 3" xfId="24122" xr:uid="{00000000-0005-0000-0000-00003C5E0000}"/>
    <cellStyle name="Input 2 2 2 5 3 2" xfId="24123" xr:uid="{00000000-0005-0000-0000-00003D5E0000}"/>
    <cellStyle name="Input 2 2 2 5 3 3" xfId="24124" xr:uid="{00000000-0005-0000-0000-00003E5E0000}"/>
    <cellStyle name="Input 2 2 2 5 4" xfId="24125" xr:uid="{00000000-0005-0000-0000-00003F5E0000}"/>
    <cellStyle name="Input 2 2 2 5 4 2" xfId="24126" xr:uid="{00000000-0005-0000-0000-0000405E0000}"/>
    <cellStyle name="Input 2 2 2 5 4 3" xfId="24127" xr:uid="{00000000-0005-0000-0000-0000415E0000}"/>
    <cellStyle name="Input 2 2 2 5 5" xfId="24128" xr:uid="{00000000-0005-0000-0000-0000425E0000}"/>
    <cellStyle name="Input 2 2 2 5 5 2" xfId="24129" xr:uid="{00000000-0005-0000-0000-0000435E0000}"/>
    <cellStyle name="Input 2 2 2 5 5 3" xfId="24130" xr:uid="{00000000-0005-0000-0000-0000445E0000}"/>
    <cellStyle name="Input 2 2 2 5 6" xfId="24131" xr:uid="{00000000-0005-0000-0000-0000455E0000}"/>
    <cellStyle name="Input 2 2 2 5 6 2" xfId="24132" xr:uid="{00000000-0005-0000-0000-0000465E0000}"/>
    <cellStyle name="Input 2 2 2 5 6 3" xfId="24133" xr:uid="{00000000-0005-0000-0000-0000475E0000}"/>
    <cellStyle name="Input 2 2 2 5 7" xfId="24134" xr:uid="{00000000-0005-0000-0000-0000485E0000}"/>
    <cellStyle name="Input 2 2 2 5 8" xfId="24135" xr:uid="{00000000-0005-0000-0000-0000495E0000}"/>
    <cellStyle name="Input 2 2 2 6" xfId="24136" xr:uid="{00000000-0005-0000-0000-00004A5E0000}"/>
    <cellStyle name="Input 2 2 2 6 2" xfId="24137" xr:uid="{00000000-0005-0000-0000-00004B5E0000}"/>
    <cellStyle name="Input 2 2 2 6 2 2" xfId="24138" xr:uid="{00000000-0005-0000-0000-00004C5E0000}"/>
    <cellStyle name="Input 2 2 2 6 2 3" xfId="24139" xr:uid="{00000000-0005-0000-0000-00004D5E0000}"/>
    <cellStyle name="Input 2 2 2 6 2 4" xfId="24140" xr:uid="{00000000-0005-0000-0000-00004E5E0000}"/>
    <cellStyle name="Input 2 2 2 6 2 5" xfId="24141" xr:uid="{00000000-0005-0000-0000-00004F5E0000}"/>
    <cellStyle name="Input 2 2 2 6 2 6" xfId="24142" xr:uid="{00000000-0005-0000-0000-0000505E0000}"/>
    <cellStyle name="Input 2 2 2 6 3" xfId="24143" xr:uid="{00000000-0005-0000-0000-0000515E0000}"/>
    <cellStyle name="Input 2 2 2 6 3 2" xfId="24144" xr:uid="{00000000-0005-0000-0000-0000525E0000}"/>
    <cellStyle name="Input 2 2 2 6 3 3" xfId="24145" xr:uid="{00000000-0005-0000-0000-0000535E0000}"/>
    <cellStyle name="Input 2 2 2 6 4" xfId="24146" xr:uid="{00000000-0005-0000-0000-0000545E0000}"/>
    <cellStyle name="Input 2 2 2 6 4 2" xfId="24147" xr:uid="{00000000-0005-0000-0000-0000555E0000}"/>
    <cellStyle name="Input 2 2 2 6 4 3" xfId="24148" xr:uid="{00000000-0005-0000-0000-0000565E0000}"/>
    <cellStyle name="Input 2 2 2 6 5" xfId="24149" xr:uid="{00000000-0005-0000-0000-0000575E0000}"/>
    <cellStyle name="Input 2 2 2 6 5 2" xfId="24150" xr:uid="{00000000-0005-0000-0000-0000585E0000}"/>
    <cellStyle name="Input 2 2 2 6 5 3" xfId="24151" xr:uid="{00000000-0005-0000-0000-0000595E0000}"/>
    <cellStyle name="Input 2 2 2 6 6" xfId="24152" xr:uid="{00000000-0005-0000-0000-00005A5E0000}"/>
    <cellStyle name="Input 2 2 2 6 6 2" xfId="24153" xr:uid="{00000000-0005-0000-0000-00005B5E0000}"/>
    <cellStyle name="Input 2 2 2 6 6 3" xfId="24154" xr:uid="{00000000-0005-0000-0000-00005C5E0000}"/>
    <cellStyle name="Input 2 2 2 6 7" xfId="24155" xr:uid="{00000000-0005-0000-0000-00005D5E0000}"/>
    <cellStyle name="Input 2 2 2 6 8" xfId="24156" xr:uid="{00000000-0005-0000-0000-00005E5E0000}"/>
    <cellStyle name="Input 2 2 2 7" xfId="24157" xr:uid="{00000000-0005-0000-0000-00005F5E0000}"/>
    <cellStyle name="Input 2 2 2 7 2" xfId="24158" xr:uid="{00000000-0005-0000-0000-0000605E0000}"/>
    <cellStyle name="Input 2 2 2 7 2 2" xfId="24159" xr:uid="{00000000-0005-0000-0000-0000615E0000}"/>
    <cellStyle name="Input 2 2 2 7 2 3" xfId="24160" xr:uid="{00000000-0005-0000-0000-0000625E0000}"/>
    <cellStyle name="Input 2 2 2 7 2 4" xfId="24161" xr:uid="{00000000-0005-0000-0000-0000635E0000}"/>
    <cellStyle name="Input 2 2 2 7 2 5" xfId="24162" xr:uid="{00000000-0005-0000-0000-0000645E0000}"/>
    <cellStyle name="Input 2 2 2 7 2 6" xfId="24163" xr:uid="{00000000-0005-0000-0000-0000655E0000}"/>
    <cellStyle name="Input 2 2 2 7 3" xfId="24164" xr:uid="{00000000-0005-0000-0000-0000665E0000}"/>
    <cellStyle name="Input 2 2 2 7 3 2" xfId="24165" xr:uid="{00000000-0005-0000-0000-0000675E0000}"/>
    <cellStyle name="Input 2 2 2 7 3 3" xfId="24166" xr:uid="{00000000-0005-0000-0000-0000685E0000}"/>
    <cellStyle name="Input 2 2 2 7 4" xfId="24167" xr:uid="{00000000-0005-0000-0000-0000695E0000}"/>
    <cellStyle name="Input 2 2 2 7 4 2" xfId="24168" xr:uid="{00000000-0005-0000-0000-00006A5E0000}"/>
    <cellStyle name="Input 2 2 2 7 4 3" xfId="24169" xr:uid="{00000000-0005-0000-0000-00006B5E0000}"/>
    <cellStyle name="Input 2 2 2 7 5" xfId="24170" xr:uid="{00000000-0005-0000-0000-00006C5E0000}"/>
    <cellStyle name="Input 2 2 2 7 5 2" xfId="24171" xr:uid="{00000000-0005-0000-0000-00006D5E0000}"/>
    <cellStyle name="Input 2 2 2 7 5 3" xfId="24172" xr:uid="{00000000-0005-0000-0000-00006E5E0000}"/>
    <cellStyle name="Input 2 2 2 7 6" xfId="24173" xr:uid="{00000000-0005-0000-0000-00006F5E0000}"/>
    <cellStyle name="Input 2 2 2 7 6 2" xfId="24174" xr:uid="{00000000-0005-0000-0000-0000705E0000}"/>
    <cellStyle name="Input 2 2 2 7 6 3" xfId="24175" xr:uid="{00000000-0005-0000-0000-0000715E0000}"/>
    <cellStyle name="Input 2 2 2 7 7" xfId="24176" xr:uid="{00000000-0005-0000-0000-0000725E0000}"/>
    <cellStyle name="Input 2 2 2 7 8" xfId="24177" xr:uid="{00000000-0005-0000-0000-0000735E0000}"/>
    <cellStyle name="Input 2 2 2 8" xfId="24178" xr:uid="{00000000-0005-0000-0000-0000745E0000}"/>
    <cellStyle name="Input 2 2 2 8 2" xfId="24179" xr:uid="{00000000-0005-0000-0000-0000755E0000}"/>
    <cellStyle name="Input 2 2 2 8 2 2" xfId="24180" xr:uid="{00000000-0005-0000-0000-0000765E0000}"/>
    <cellStyle name="Input 2 2 2 8 2 3" xfId="24181" xr:uid="{00000000-0005-0000-0000-0000775E0000}"/>
    <cellStyle name="Input 2 2 2 8 2 4" xfId="24182" xr:uid="{00000000-0005-0000-0000-0000785E0000}"/>
    <cellStyle name="Input 2 2 2 8 2 5" xfId="24183" xr:uid="{00000000-0005-0000-0000-0000795E0000}"/>
    <cellStyle name="Input 2 2 2 8 2 6" xfId="24184" xr:uid="{00000000-0005-0000-0000-00007A5E0000}"/>
    <cellStyle name="Input 2 2 2 8 3" xfId="24185" xr:uid="{00000000-0005-0000-0000-00007B5E0000}"/>
    <cellStyle name="Input 2 2 2 8 3 2" xfId="24186" xr:uid="{00000000-0005-0000-0000-00007C5E0000}"/>
    <cellStyle name="Input 2 2 2 8 3 3" xfId="24187" xr:uid="{00000000-0005-0000-0000-00007D5E0000}"/>
    <cellStyle name="Input 2 2 2 8 4" xfId="24188" xr:uid="{00000000-0005-0000-0000-00007E5E0000}"/>
    <cellStyle name="Input 2 2 2 8 4 2" xfId="24189" xr:uid="{00000000-0005-0000-0000-00007F5E0000}"/>
    <cellStyle name="Input 2 2 2 8 4 3" xfId="24190" xr:uid="{00000000-0005-0000-0000-0000805E0000}"/>
    <cellStyle name="Input 2 2 2 8 5" xfId="24191" xr:uid="{00000000-0005-0000-0000-0000815E0000}"/>
    <cellStyle name="Input 2 2 2 8 5 2" xfId="24192" xr:uid="{00000000-0005-0000-0000-0000825E0000}"/>
    <cellStyle name="Input 2 2 2 8 5 3" xfId="24193" xr:uid="{00000000-0005-0000-0000-0000835E0000}"/>
    <cellStyle name="Input 2 2 2 8 6" xfId="24194" xr:uid="{00000000-0005-0000-0000-0000845E0000}"/>
    <cellStyle name="Input 2 2 2 8 6 2" xfId="24195" xr:uid="{00000000-0005-0000-0000-0000855E0000}"/>
    <cellStyle name="Input 2 2 2 8 6 3" xfId="24196" xr:uid="{00000000-0005-0000-0000-0000865E0000}"/>
    <cellStyle name="Input 2 2 2 8 7" xfId="24197" xr:uid="{00000000-0005-0000-0000-0000875E0000}"/>
    <cellStyle name="Input 2 2 2 8 8" xfId="24198" xr:uid="{00000000-0005-0000-0000-0000885E0000}"/>
    <cellStyle name="Input 2 2 2 9" xfId="24199" xr:uid="{00000000-0005-0000-0000-0000895E0000}"/>
    <cellStyle name="Input 2 2 2 9 2" xfId="24200" xr:uid="{00000000-0005-0000-0000-00008A5E0000}"/>
    <cellStyle name="Input 2 2 2 9 2 2" xfId="24201" xr:uid="{00000000-0005-0000-0000-00008B5E0000}"/>
    <cellStyle name="Input 2 2 2 9 2 3" xfId="24202" xr:uid="{00000000-0005-0000-0000-00008C5E0000}"/>
    <cellStyle name="Input 2 2 2 9 2 4" xfId="24203" xr:uid="{00000000-0005-0000-0000-00008D5E0000}"/>
    <cellStyle name="Input 2 2 2 9 2 5" xfId="24204" xr:uid="{00000000-0005-0000-0000-00008E5E0000}"/>
    <cellStyle name="Input 2 2 2 9 2 6" xfId="24205" xr:uid="{00000000-0005-0000-0000-00008F5E0000}"/>
    <cellStyle name="Input 2 2 2 9 3" xfId="24206" xr:uid="{00000000-0005-0000-0000-0000905E0000}"/>
    <cellStyle name="Input 2 2 2 9 3 2" xfId="24207" xr:uid="{00000000-0005-0000-0000-0000915E0000}"/>
    <cellStyle name="Input 2 2 2 9 3 3" xfId="24208" xr:uid="{00000000-0005-0000-0000-0000925E0000}"/>
    <cellStyle name="Input 2 2 2 9 4" xfId="24209" xr:uid="{00000000-0005-0000-0000-0000935E0000}"/>
    <cellStyle name="Input 2 2 2 9 4 2" xfId="24210" xr:uid="{00000000-0005-0000-0000-0000945E0000}"/>
    <cellStyle name="Input 2 2 2 9 4 3" xfId="24211" xr:uid="{00000000-0005-0000-0000-0000955E0000}"/>
    <cellStyle name="Input 2 2 2 9 5" xfId="24212" xr:uid="{00000000-0005-0000-0000-0000965E0000}"/>
    <cellStyle name="Input 2 2 2 9 5 2" xfId="24213" xr:uid="{00000000-0005-0000-0000-0000975E0000}"/>
    <cellStyle name="Input 2 2 2 9 5 3" xfId="24214" xr:uid="{00000000-0005-0000-0000-0000985E0000}"/>
    <cellStyle name="Input 2 2 2 9 6" xfId="24215" xr:uid="{00000000-0005-0000-0000-0000995E0000}"/>
    <cellStyle name="Input 2 2 2 9 6 2" xfId="24216" xr:uid="{00000000-0005-0000-0000-00009A5E0000}"/>
    <cellStyle name="Input 2 2 2 9 6 3" xfId="24217" xr:uid="{00000000-0005-0000-0000-00009B5E0000}"/>
    <cellStyle name="Input 2 2 2 9 7" xfId="24218" xr:uid="{00000000-0005-0000-0000-00009C5E0000}"/>
    <cellStyle name="Input 2 2 2 9 8" xfId="24219" xr:uid="{00000000-0005-0000-0000-00009D5E0000}"/>
    <cellStyle name="Input 2 2 20" xfId="24220" xr:uid="{00000000-0005-0000-0000-00009E5E0000}"/>
    <cellStyle name="Input 2 2 20 2" xfId="24221" xr:uid="{00000000-0005-0000-0000-00009F5E0000}"/>
    <cellStyle name="Input 2 2 20 2 2" xfId="24222" xr:uid="{00000000-0005-0000-0000-0000A05E0000}"/>
    <cellStyle name="Input 2 2 20 2 3" xfId="24223" xr:uid="{00000000-0005-0000-0000-0000A15E0000}"/>
    <cellStyle name="Input 2 2 20 2 4" xfId="24224" xr:uid="{00000000-0005-0000-0000-0000A25E0000}"/>
    <cellStyle name="Input 2 2 20 2 5" xfId="24225" xr:uid="{00000000-0005-0000-0000-0000A35E0000}"/>
    <cellStyle name="Input 2 2 20 2 6" xfId="24226" xr:uid="{00000000-0005-0000-0000-0000A45E0000}"/>
    <cellStyle name="Input 2 2 20 3" xfId="24227" xr:uid="{00000000-0005-0000-0000-0000A55E0000}"/>
    <cellStyle name="Input 2 2 20 3 2" xfId="24228" xr:uid="{00000000-0005-0000-0000-0000A65E0000}"/>
    <cellStyle name="Input 2 2 20 3 3" xfId="24229" xr:uid="{00000000-0005-0000-0000-0000A75E0000}"/>
    <cellStyle name="Input 2 2 20 4" xfId="24230" xr:uid="{00000000-0005-0000-0000-0000A85E0000}"/>
    <cellStyle name="Input 2 2 20 4 2" xfId="24231" xr:uid="{00000000-0005-0000-0000-0000A95E0000}"/>
    <cellStyle name="Input 2 2 20 4 3" xfId="24232" xr:uid="{00000000-0005-0000-0000-0000AA5E0000}"/>
    <cellStyle name="Input 2 2 20 5" xfId="24233" xr:uid="{00000000-0005-0000-0000-0000AB5E0000}"/>
    <cellStyle name="Input 2 2 20 5 2" xfId="24234" xr:uid="{00000000-0005-0000-0000-0000AC5E0000}"/>
    <cellStyle name="Input 2 2 20 5 3" xfId="24235" xr:uid="{00000000-0005-0000-0000-0000AD5E0000}"/>
    <cellStyle name="Input 2 2 20 6" xfId="24236" xr:uid="{00000000-0005-0000-0000-0000AE5E0000}"/>
    <cellStyle name="Input 2 2 20 6 2" xfId="24237" xr:uid="{00000000-0005-0000-0000-0000AF5E0000}"/>
    <cellStyle name="Input 2 2 20 6 3" xfId="24238" xr:uid="{00000000-0005-0000-0000-0000B05E0000}"/>
    <cellStyle name="Input 2 2 20 7" xfId="24239" xr:uid="{00000000-0005-0000-0000-0000B15E0000}"/>
    <cellStyle name="Input 2 2 20 8" xfId="24240" xr:uid="{00000000-0005-0000-0000-0000B25E0000}"/>
    <cellStyle name="Input 2 2 21" xfId="24241" xr:uid="{00000000-0005-0000-0000-0000B35E0000}"/>
    <cellStyle name="Input 2 2 21 2" xfId="24242" xr:uid="{00000000-0005-0000-0000-0000B45E0000}"/>
    <cellStyle name="Input 2 2 21 2 2" xfId="24243" xr:uid="{00000000-0005-0000-0000-0000B55E0000}"/>
    <cellStyle name="Input 2 2 21 2 3" xfId="24244" xr:uid="{00000000-0005-0000-0000-0000B65E0000}"/>
    <cellStyle name="Input 2 2 21 2 4" xfId="24245" xr:uid="{00000000-0005-0000-0000-0000B75E0000}"/>
    <cellStyle name="Input 2 2 21 2 5" xfId="24246" xr:uid="{00000000-0005-0000-0000-0000B85E0000}"/>
    <cellStyle name="Input 2 2 21 2 6" xfId="24247" xr:uid="{00000000-0005-0000-0000-0000B95E0000}"/>
    <cellStyle name="Input 2 2 21 3" xfId="24248" xr:uid="{00000000-0005-0000-0000-0000BA5E0000}"/>
    <cellStyle name="Input 2 2 21 3 2" xfId="24249" xr:uid="{00000000-0005-0000-0000-0000BB5E0000}"/>
    <cellStyle name="Input 2 2 21 3 3" xfId="24250" xr:uid="{00000000-0005-0000-0000-0000BC5E0000}"/>
    <cellStyle name="Input 2 2 21 4" xfId="24251" xr:uid="{00000000-0005-0000-0000-0000BD5E0000}"/>
    <cellStyle name="Input 2 2 21 4 2" xfId="24252" xr:uid="{00000000-0005-0000-0000-0000BE5E0000}"/>
    <cellStyle name="Input 2 2 21 4 3" xfId="24253" xr:uid="{00000000-0005-0000-0000-0000BF5E0000}"/>
    <cellStyle name="Input 2 2 21 5" xfId="24254" xr:uid="{00000000-0005-0000-0000-0000C05E0000}"/>
    <cellStyle name="Input 2 2 21 5 2" xfId="24255" xr:uid="{00000000-0005-0000-0000-0000C15E0000}"/>
    <cellStyle name="Input 2 2 21 5 3" xfId="24256" xr:uid="{00000000-0005-0000-0000-0000C25E0000}"/>
    <cellStyle name="Input 2 2 21 6" xfId="24257" xr:uid="{00000000-0005-0000-0000-0000C35E0000}"/>
    <cellStyle name="Input 2 2 21 6 2" xfId="24258" xr:uid="{00000000-0005-0000-0000-0000C45E0000}"/>
    <cellStyle name="Input 2 2 21 6 3" xfId="24259" xr:uid="{00000000-0005-0000-0000-0000C55E0000}"/>
    <cellStyle name="Input 2 2 21 7" xfId="24260" xr:uid="{00000000-0005-0000-0000-0000C65E0000}"/>
    <cellStyle name="Input 2 2 21 8" xfId="24261" xr:uid="{00000000-0005-0000-0000-0000C75E0000}"/>
    <cellStyle name="Input 2 2 22" xfId="24262" xr:uid="{00000000-0005-0000-0000-0000C85E0000}"/>
    <cellStyle name="Input 2 2 22 2" xfId="24263" xr:uid="{00000000-0005-0000-0000-0000C95E0000}"/>
    <cellStyle name="Input 2 2 22 2 2" xfId="24264" xr:uid="{00000000-0005-0000-0000-0000CA5E0000}"/>
    <cellStyle name="Input 2 2 22 2 3" xfId="24265" xr:uid="{00000000-0005-0000-0000-0000CB5E0000}"/>
    <cellStyle name="Input 2 2 22 2 4" xfId="24266" xr:uid="{00000000-0005-0000-0000-0000CC5E0000}"/>
    <cellStyle name="Input 2 2 22 2 5" xfId="24267" xr:uid="{00000000-0005-0000-0000-0000CD5E0000}"/>
    <cellStyle name="Input 2 2 22 2 6" xfId="24268" xr:uid="{00000000-0005-0000-0000-0000CE5E0000}"/>
    <cellStyle name="Input 2 2 22 3" xfId="24269" xr:uid="{00000000-0005-0000-0000-0000CF5E0000}"/>
    <cellStyle name="Input 2 2 22 3 2" xfId="24270" xr:uid="{00000000-0005-0000-0000-0000D05E0000}"/>
    <cellStyle name="Input 2 2 22 3 3" xfId="24271" xr:uid="{00000000-0005-0000-0000-0000D15E0000}"/>
    <cellStyle name="Input 2 2 22 4" xfId="24272" xr:uid="{00000000-0005-0000-0000-0000D25E0000}"/>
    <cellStyle name="Input 2 2 22 4 2" xfId="24273" xr:uid="{00000000-0005-0000-0000-0000D35E0000}"/>
    <cellStyle name="Input 2 2 22 4 3" xfId="24274" xr:uid="{00000000-0005-0000-0000-0000D45E0000}"/>
    <cellStyle name="Input 2 2 22 5" xfId="24275" xr:uid="{00000000-0005-0000-0000-0000D55E0000}"/>
    <cellStyle name="Input 2 2 22 5 2" xfId="24276" xr:uid="{00000000-0005-0000-0000-0000D65E0000}"/>
    <cellStyle name="Input 2 2 22 5 3" xfId="24277" xr:uid="{00000000-0005-0000-0000-0000D75E0000}"/>
    <cellStyle name="Input 2 2 22 6" xfId="24278" xr:uid="{00000000-0005-0000-0000-0000D85E0000}"/>
    <cellStyle name="Input 2 2 22 6 2" xfId="24279" xr:uid="{00000000-0005-0000-0000-0000D95E0000}"/>
    <cellStyle name="Input 2 2 22 6 3" xfId="24280" xr:uid="{00000000-0005-0000-0000-0000DA5E0000}"/>
    <cellStyle name="Input 2 2 22 7" xfId="24281" xr:uid="{00000000-0005-0000-0000-0000DB5E0000}"/>
    <cellStyle name="Input 2 2 22 8" xfId="24282" xr:uid="{00000000-0005-0000-0000-0000DC5E0000}"/>
    <cellStyle name="Input 2 2 23" xfId="24283" xr:uid="{00000000-0005-0000-0000-0000DD5E0000}"/>
    <cellStyle name="Input 2 2 23 2" xfId="24284" xr:uid="{00000000-0005-0000-0000-0000DE5E0000}"/>
    <cellStyle name="Input 2 2 23 2 2" xfId="24285" xr:uid="{00000000-0005-0000-0000-0000DF5E0000}"/>
    <cellStyle name="Input 2 2 23 2 3" xfId="24286" xr:uid="{00000000-0005-0000-0000-0000E05E0000}"/>
    <cellStyle name="Input 2 2 23 2 4" xfId="24287" xr:uid="{00000000-0005-0000-0000-0000E15E0000}"/>
    <cellStyle name="Input 2 2 23 2 5" xfId="24288" xr:uid="{00000000-0005-0000-0000-0000E25E0000}"/>
    <cellStyle name="Input 2 2 23 2 6" xfId="24289" xr:uid="{00000000-0005-0000-0000-0000E35E0000}"/>
    <cellStyle name="Input 2 2 23 3" xfId="24290" xr:uid="{00000000-0005-0000-0000-0000E45E0000}"/>
    <cellStyle name="Input 2 2 23 3 2" xfId="24291" xr:uid="{00000000-0005-0000-0000-0000E55E0000}"/>
    <cellStyle name="Input 2 2 23 3 3" xfId="24292" xr:uid="{00000000-0005-0000-0000-0000E65E0000}"/>
    <cellStyle name="Input 2 2 23 4" xfId="24293" xr:uid="{00000000-0005-0000-0000-0000E75E0000}"/>
    <cellStyle name="Input 2 2 23 4 2" xfId="24294" xr:uid="{00000000-0005-0000-0000-0000E85E0000}"/>
    <cellStyle name="Input 2 2 23 4 3" xfId="24295" xr:uid="{00000000-0005-0000-0000-0000E95E0000}"/>
    <cellStyle name="Input 2 2 23 5" xfId="24296" xr:uid="{00000000-0005-0000-0000-0000EA5E0000}"/>
    <cellStyle name="Input 2 2 23 5 2" xfId="24297" xr:uid="{00000000-0005-0000-0000-0000EB5E0000}"/>
    <cellStyle name="Input 2 2 23 5 3" xfId="24298" xr:uid="{00000000-0005-0000-0000-0000EC5E0000}"/>
    <cellStyle name="Input 2 2 23 6" xfId="24299" xr:uid="{00000000-0005-0000-0000-0000ED5E0000}"/>
    <cellStyle name="Input 2 2 23 6 2" xfId="24300" xr:uid="{00000000-0005-0000-0000-0000EE5E0000}"/>
    <cellStyle name="Input 2 2 23 6 3" xfId="24301" xr:uid="{00000000-0005-0000-0000-0000EF5E0000}"/>
    <cellStyle name="Input 2 2 23 7" xfId="24302" xr:uid="{00000000-0005-0000-0000-0000F05E0000}"/>
    <cellStyle name="Input 2 2 23 8" xfId="24303" xr:uid="{00000000-0005-0000-0000-0000F15E0000}"/>
    <cellStyle name="Input 2 2 24" xfId="24304" xr:uid="{00000000-0005-0000-0000-0000F25E0000}"/>
    <cellStyle name="Input 2 2 24 2" xfId="24305" xr:uid="{00000000-0005-0000-0000-0000F35E0000}"/>
    <cellStyle name="Input 2 2 24 2 2" xfId="24306" xr:uid="{00000000-0005-0000-0000-0000F45E0000}"/>
    <cellStyle name="Input 2 2 24 2 3" xfId="24307" xr:uid="{00000000-0005-0000-0000-0000F55E0000}"/>
    <cellStyle name="Input 2 2 24 2 4" xfId="24308" xr:uid="{00000000-0005-0000-0000-0000F65E0000}"/>
    <cellStyle name="Input 2 2 24 2 5" xfId="24309" xr:uid="{00000000-0005-0000-0000-0000F75E0000}"/>
    <cellStyle name="Input 2 2 24 2 6" xfId="24310" xr:uid="{00000000-0005-0000-0000-0000F85E0000}"/>
    <cellStyle name="Input 2 2 24 3" xfId="24311" xr:uid="{00000000-0005-0000-0000-0000F95E0000}"/>
    <cellStyle name="Input 2 2 24 3 2" xfId="24312" xr:uid="{00000000-0005-0000-0000-0000FA5E0000}"/>
    <cellStyle name="Input 2 2 24 3 3" xfId="24313" xr:uid="{00000000-0005-0000-0000-0000FB5E0000}"/>
    <cellStyle name="Input 2 2 24 4" xfId="24314" xr:uid="{00000000-0005-0000-0000-0000FC5E0000}"/>
    <cellStyle name="Input 2 2 24 4 2" xfId="24315" xr:uid="{00000000-0005-0000-0000-0000FD5E0000}"/>
    <cellStyle name="Input 2 2 24 4 3" xfId="24316" xr:uid="{00000000-0005-0000-0000-0000FE5E0000}"/>
    <cellStyle name="Input 2 2 24 5" xfId="24317" xr:uid="{00000000-0005-0000-0000-0000FF5E0000}"/>
    <cellStyle name="Input 2 2 24 5 2" xfId="24318" xr:uid="{00000000-0005-0000-0000-0000005F0000}"/>
    <cellStyle name="Input 2 2 24 5 3" xfId="24319" xr:uid="{00000000-0005-0000-0000-0000015F0000}"/>
    <cellStyle name="Input 2 2 24 6" xfId="24320" xr:uid="{00000000-0005-0000-0000-0000025F0000}"/>
    <cellStyle name="Input 2 2 24 6 2" xfId="24321" xr:uid="{00000000-0005-0000-0000-0000035F0000}"/>
    <cellStyle name="Input 2 2 24 6 3" xfId="24322" xr:uid="{00000000-0005-0000-0000-0000045F0000}"/>
    <cellStyle name="Input 2 2 24 7" xfId="24323" xr:uid="{00000000-0005-0000-0000-0000055F0000}"/>
    <cellStyle name="Input 2 2 24 8" xfId="24324" xr:uid="{00000000-0005-0000-0000-0000065F0000}"/>
    <cellStyle name="Input 2 2 25" xfId="24325" xr:uid="{00000000-0005-0000-0000-0000075F0000}"/>
    <cellStyle name="Input 2 2 25 2" xfId="24326" xr:uid="{00000000-0005-0000-0000-0000085F0000}"/>
    <cellStyle name="Input 2 2 25 2 2" xfId="24327" xr:uid="{00000000-0005-0000-0000-0000095F0000}"/>
    <cellStyle name="Input 2 2 25 2 3" xfId="24328" xr:uid="{00000000-0005-0000-0000-00000A5F0000}"/>
    <cellStyle name="Input 2 2 25 2 4" xfId="24329" xr:uid="{00000000-0005-0000-0000-00000B5F0000}"/>
    <cellStyle name="Input 2 2 25 2 5" xfId="24330" xr:uid="{00000000-0005-0000-0000-00000C5F0000}"/>
    <cellStyle name="Input 2 2 25 2 6" xfId="24331" xr:uid="{00000000-0005-0000-0000-00000D5F0000}"/>
    <cellStyle name="Input 2 2 25 3" xfId="24332" xr:uid="{00000000-0005-0000-0000-00000E5F0000}"/>
    <cellStyle name="Input 2 2 25 3 2" xfId="24333" xr:uid="{00000000-0005-0000-0000-00000F5F0000}"/>
    <cellStyle name="Input 2 2 25 3 3" xfId="24334" xr:uid="{00000000-0005-0000-0000-0000105F0000}"/>
    <cellStyle name="Input 2 2 25 4" xfId="24335" xr:uid="{00000000-0005-0000-0000-0000115F0000}"/>
    <cellStyle name="Input 2 2 25 4 2" xfId="24336" xr:uid="{00000000-0005-0000-0000-0000125F0000}"/>
    <cellStyle name="Input 2 2 25 4 3" xfId="24337" xr:uid="{00000000-0005-0000-0000-0000135F0000}"/>
    <cellStyle name="Input 2 2 25 5" xfId="24338" xr:uid="{00000000-0005-0000-0000-0000145F0000}"/>
    <cellStyle name="Input 2 2 25 5 2" xfId="24339" xr:uid="{00000000-0005-0000-0000-0000155F0000}"/>
    <cellStyle name="Input 2 2 25 5 3" xfId="24340" xr:uid="{00000000-0005-0000-0000-0000165F0000}"/>
    <cellStyle name="Input 2 2 25 6" xfId="24341" xr:uid="{00000000-0005-0000-0000-0000175F0000}"/>
    <cellStyle name="Input 2 2 25 6 2" xfId="24342" xr:uid="{00000000-0005-0000-0000-0000185F0000}"/>
    <cellStyle name="Input 2 2 25 6 3" xfId="24343" xr:uid="{00000000-0005-0000-0000-0000195F0000}"/>
    <cellStyle name="Input 2 2 25 7" xfId="24344" xr:uid="{00000000-0005-0000-0000-00001A5F0000}"/>
    <cellStyle name="Input 2 2 25 8" xfId="24345" xr:uid="{00000000-0005-0000-0000-00001B5F0000}"/>
    <cellStyle name="Input 2 2 26" xfId="24346" xr:uid="{00000000-0005-0000-0000-00001C5F0000}"/>
    <cellStyle name="Input 2 2 26 2" xfId="24347" xr:uid="{00000000-0005-0000-0000-00001D5F0000}"/>
    <cellStyle name="Input 2 2 26 2 2" xfId="24348" xr:uid="{00000000-0005-0000-0000-00001E5F0000}"/>
    <cellStyle name="Input 2 2 26 2 3" xfId="24349" xr:uid="{00000000-0005-0000-0000-00001F5F0000}"/>
    <cellStyle name="Input 2 2 26 2 4" xfId="24350" xr:uid="{00000000-0005-0000-0000-0000205F0000}"/>
    <cellStyle name="Input 2 2 26 2 5" xfId="24351" xr:uid="{00000000-0005-0000-0000-0000215F0000}"/>
    <cellStyle name="Input 2 2 26 2 6" xfId="24352" xr:uid="{00000000-0005-0000-0000-0000225F0000}"/>
    <cellStyle name="Input 2 2 26 3" xfId="24353" xr:uid="{00000000-0005-0000-0000-0000235F0000}"/>
    <cellStyle name="Input 2 2 26 3 2" xfId="24354" xr:uid="{00000000-0005-0000-0000-0000245F0000}"/>
    <cellStyle name="Input 2 2 26 3 3" xfId="24355" xr:uid="{00000000-0005-0000-0000-0000255F0000}"/>
    <cellStyle name="Input 2 2 26 4" xfId="24356" xr:uid="{00000000-0005-0000-0000-0000265F0000}"/>
    <cellStyle name="Input 2 2 26 4 2" xfId="24357" xr:uid="{00000000-0005-0000-0000-0000275F0000}"/>
    <cellStyle name="Input 2 2 26 4 3" xfId="24358" xr:uid="{00000000-0005-0000-0000-0000285F0000}"/>
    <cellStyle name="Input 2 2 26 5" xfId="24359" xr:uid="{00000000-0005-0000-0000-0000295F0000}"/>
    <cellStyle name="Input 2 2 26 5 2" xfId="24360" xr:uid="{00000000-0005-0000-0000-00002A5F0000}"/>
    <cellStyle name="Input 2 2 26 5 3" xfId="24361" xr:uid="{00000000-0005-0000-0000-00002B5F0000}"/>
    <cellStyle name="Input 2 2 26 6" xfId="24362" xr:uid="{00000000-0005-0000-0000-00002C5F0000}"/>
    <cellStyle name="Input 2 2 26 6 2" xfId="24363" xr:uid="{00000000-0005-0000-0000-00002D5F0000}"/>
    <cellStyle name="Input 2 2 26 6 3" xfId="24364" xr:uid="{00000000-0005-0000-0000-00002E5F0000}"/>
    <cellStyle name="Input 2 2 26 7" xfId="24365" xr:uid="{00000000-0005-0000-0000-00002F5F0000}"/>
    <cellStyle name="Input 2 2 26 8" xfId="24366" xr:uid="{00000000-0005-0000-0000-0000305F0000}"/>
    <cellStyle name="Input 2 2 27" xfId="24367" xr:uid="{00000000-0005-0000-0000-0000315F0000}"/>
    <cellStyle name="Input 2 2 27 2" xfId="24368" xr:uid="{00000000-0005-0000-0000-0000325F0000}"/>
    <cellStyle name="Input 2 2 27 2 2" xfId="24369" xr:uid="{00000000-0005-0000-0000-0000335F0000}"/>
    <cellStyle name="Input 2 2 27 2 3" xfId="24370" xr:uid="{00000000-0005-0000-0000-0000345F0000}"/>
    <cellStyle name="Input 2 2 27 2 4" xfId="24371" xr:uid="{00000000-0005-0000-0000-0000355F0000}"/>
    <cellStyle name="Input 2 2 27 2 5" xfId="24372" xr:uid="{00000000-0005-0000-0000-0000365F0000}"/>
    <cellStyle name="Input 2 2 27 2 6" xfId="24373" xr:uid="{00000000-0005-0000-0000-0000375F0000}"/>
    <cellStyle name="Input 2 2 27 3" xfId="24374" xr:uid="{00000000-0005-0000-0000-0000385F0000}"/>
    <cellStyle name="Input 2 2 27 3 2" xfId="24375" xr:uid="{00000000-0005-0000-0000-0000395F0000}"/>
    <cellStyle name="Input 2 2 27 3 3" xfId="24376" xr:uid="{00000000-0005-0000-0000-00003A5F0000}"/>
    <cellStyle name="Input 2 2 27 4" xfId="24377" xr:uid="{00000000-0005-0000-0000-00003B5F0000}"/>
    <cellStyle name="Input 2 2 27 4 2" xfId="24378" xr:uid="{00000000-0005-0000-0000-00003C5F0000}"/>
    <cellStyle name="Input 2 2 27 4 3" xfId="24379" xr:uid="{00000000-0005-0000-0000-00003D5F0000}"/>
    <cellStyle name="Input 2 2 27 5" xfId="24380" xr:uid="{00000000-0005-0000-0000-00003E5F0000}"/>
    <cellStyle name="Input 2 2 27 5 2" xfId="24381" xr:uid="{00000000-0005-0000-0000-00003F5F0000}"/>
    <cellStyle name="Input 2 2 27 5 3" xfId="24382" xr:uid="{00000000-0005-0000-0000-0000405F0000}"/>
    <cellStyle name="Input 2 2 27 6" xfId="24383" xr:uid="{00000000-0005-0000-0000-0000415F0000}"/>
    <cellStyle name="Input 2 2 27 6 2" xfId="24384" xr:uid="{00000000-0005-0000-0000-0000425F0000}"/>
    <cellStyle name="Input 2 2 27 6 3" xfId="24385" xr:uid="{00000000-0005-0000-0000-0000435F0000}"/>
    <cellStyle name="Input 2 2 27 7" xfId="24386" xr:uid="{00000000-0005-0000-0000-0000445F0000}"/>
    <cellStyle name="Input 2 2 27 8" xfId="24387" xr:uid="{00000000-0005-0000-0000-0000455F0000}"/>
    <cellStyle name="Input 2 2 28" xfId="24388" xr:uid="{00000000-0005-0000-0000-0000465F0000}"/>
    <cellStyle name="Input 2 2 28 2" xfId="24389" xr:uid="{00000000-0005-0000-0000-0000475F0000}"/>
    <cellStyle name="Input 2 2 28 2 2" xfId="24390" xr:uid="{00000000-0005-0000-0000-0000485F0000}"/>
    <cellStyle name="Input 2 2 28 2 3" xfId="24391" xr:uid="{00000000-0005-0000-0000-0000495F0000}"/>
    <cellStyle name="Input 2 2 28 2 4" xfId="24392" xr:uid="{00000000-0005-0000-0000-00004A5F0000}"/>
    <cellStyle name="Input 2 2 28 2 5" xfId="24393" xr:uid="{00000000-0005-0000-0000-00004B5F0000}"/>
    <cellStyle name="Input 2 2 28 2 6" xfId="24394" xr:uid="{00000000-0005-0000-0000-00004C5F0000}"/>
    <cellStyle name="Input 2 2 28 3" xfId="24395" xr:uid="{00000000-0005-0000-0000-00004D5F0000}"/>
    <cellStyle name="Input 2 2 28 3 2" xfId="24396" xr:uid="{00000000-0005-0000-0000-00004E5F0000}"/>
    <cellStyle name="Input 2 2 28 3 3" xfId="24397" xr:uid="{00000000-0005-0000-0000-00004F5F0000}"/>
    <cellStyle name="Input 2 2 28 4" xfId="24398" xr:uid="{00000000-0005-0000-0000-0000505F0000}"/>
    <cellStyle name="Input 2 2 28 4 2" xfId="24399" xr:uid="{00000000-0005-0000-0000-0000515F0000}"/>
    <cellStyle name="Input 2 2 28 4 3" xfId="24400" xr:uid="{00000000-0005-0000-0000-0000525F0000}"/>
    <cellStyle name="Input 2 2 28 5" xfId="24401" xr:uid="{00000000-0005-0000-0000-0000535F0000}"/>
    <cellStyle name="Input 2 2 28 5 2" xfId="24402" xr:uid="{00000000-0005-0000-0000-0000545F0000}"/>
    <cellStyle name="Input 2 2 28 5 3" xfId="24403" xr:uid="{00000000-0005-0000-0000-0000555F0000}"/>
    <cellStyle name="Input 2 2 28 6" xfId="24404" xr:uid="{00000000-0005-0000-0000-0000565F0000}"/>
    <cellStyle name="Input 2 2 28 6 2" xfId="24405" xr:uid="{00000000-0005-0000-0000-0000575F0000}"/>
    <cellStyle name="Input 2 2 28 6 3" xfId="24406" xr:uid="{00000000-0005-0000-0000-0000585F0000}"/>
    <cellStyle name="Input 2 2 28 7" xfId="24407" xr:uid="{00000000-0005-0000-0000-0000595F0000}"/>
    <cellStyle name="Input 2 2 28 8" xfId="24408" xr:uid="{00000000-0005-0000-0000-00005A5F0000}"/>
    <cellStyle name="Input 2 2 29" xfId="24409" xr:uid="{00000000-0005-0000-0000-00005B5F0000}"/>
    <cellStyle name="Input 2 2 29 2" xfId="24410" xr:uid="{00000000-0005-0000-0000-00005C5F0000}"/>
    <cellStyle name="Input 2 2 29 2 2" xfId="24411" xr:uid="{00000000-0005-0000-0000-00005D5F0000}"/>
    <cellStyle name="Input 2 2 29 2 3" xfId="24412" xr:uid="{00000000-0005-0000-0000-00005E5F0000}"/>
    <cellStyle name="Input 2 2 29 2 4" xfId="24413" xr:uid="{00000000-0005-0000-0000-00005F5F0000}"/>
    <cellStyle name="Input 2 2 29 2 5" xfId="24414" xr:uid="{00000000-0005-0000-0000-0000605F0000}"/>
    <cellStyle name="Input 2 2 29 2 6" xfId="24415" xr:uid="{00000000-0005-0000-0000-0000615F0000}"/>
    <cellStyle name="Input 2 2 29 3" xfId="24416" xr:uid="{00000000-0005-0000-0000-0000625F0000}"/>
    <cellStyle name="Input 2 2 29 3 2" xfId="24417" xr:uid="{00000000-0005-0000-0000-0000635F0000}"/>
    <cellStyle name="Input 2 2 29 3 3" xfId="24418" xr:uid="{00000000-0005-0000-0000-0000645F0000}"/>
    <cellStyle name="Input 2 2 29 4" xfId="24419" xr:uid="{00000000-0005-0000-0000-0000655F0000}"/>
    <cellStyle name="Input 2 2 29 4 2" xfId="24420" xr:uid="{00000000-0005-0000-0000-0000665F0000}"/>
    <cellStyle name="Input 2 2 29 4 3" xfId="24421" xr:uid="{00000000-0005-0000-0000-0000675F0000}"/>
    <cellStyle name="Input 2 2 29 5" xfId="24422" xr:uid="{00000000-0005-0000-0000-0000685F0000}"/>
    <cellStyle name="Input 2 2 29 5 2" xfId="24423" xr:uid="{00000000-0005-0000-0000-0000695F0000}"/>
    <cellStyle name="Input 2 2 29 5 3" xfId="24424" xr:uid="{00000000-0005-0000-0000-00006A5F0000}"/>
    <cellStyle name="Input 2 2 29 6" xfId="24425" xr:uid="{00000000-0005-0000-0000-00006B5F0000}"/>
    <cellStyle name="Input 2 2 29 6 2" xfId="24426" xr:uid="{00000000-0005-0000-0000-00006C5F0000}"/>
    <cellStyle name="Input 2 2 29 6 3" xfId="24427" xr:uid="{00000000-0005-0000-0000-00006D5F0000}"/>
    <cellStyle name="Input 2 2 29 7" xfId="24428" xr:uid="{00000000-0005-0000-0000-00006E5F0000}"/>
    <cellStyle name="Input 2 2 29 8" xfId="24429" xr:uid="{00000000-0005-0000-0000-00006F5F0000}"/>
    <cellStyle name="Input 2 2 3" xfId="24430" xr:uid="{00000000-0005-0000-0000-0000705F0000}"/>
    <cellStyle name="Input 2 2 3 2" xfId="24431" xr:uid="{00000000-0005-0000-0000-0000715F0000}"/>
    <cellStyle name="Input 2 2 3 2 2" xfId="24432" xr:uid="{00000000-0005-0000-0000-0000725F0000}"/>
    <cellStyle name="Input 2 2 3 2 3" xfId="24433" xr:uid="{00000000-0005-0000-0000-0000735F0000}"/>
    <cellStyle name="Input 2 2 3 2 4" xfId="24434" xr:uid="{00000000-0005-0000-0000-0000745F0000}"/>
    <cellStyle name="Input 2 2 3 2 5" xfId="24435" xr:uid="{00000000-0005-0000-0000-0000755F0000}"/>
    <cellStyle name="Input 2 2 3 2 6" xfId="24436" xr:uid="{00000000-0005-0000-0000-0000765F0000}"/>
    <cellStyle name="Input 2 2 3 3" xfId="24437" xr:uid="{00000000-0005-0000-0000-0000775F0000}"/>
    <cellStyle name="Input 2 2 3 3 2" xfId="24438" xr:uid="{00000000-0005-0000-0000-0000785F0000}"/>
    <cellStyle name="Input 2 2 3 3 3" xfId="24439" xr:uid="{00000000-0005-0000-0000-0000795F0000}"/>
    <cellStyle name="Input 2 2 3 4" xfId="24440" xr:uid="{00000000-0005-0000-0000-00007A5F0000}"/>
    <cellStyle name="Input 2 2 3 4 2" xfId="24441" xr:uid="{00000000-0005-0000-0000-00007B5F0000}"/>
    <cellStyle name="Input 2 2 3 4 3" xfId="24442" xr:uid="{00000000-0005-0000-0000-00007C5F0000}"/>
    <cellStyle name="Input 2 2 3 5" xfId="24443" xr:uid="{00000000-0005-0000-0000-00007D5F0000}"/>
    <cellStyle name="Input 2 2 3 5 2" xfId="24444" xr:uid="{00000000-0005-0000-0000-00007E5F0000}"/>
    <cellStyle name="Input 2 2 3 5 3" xfId="24445" xr:uid="{00000000-0005-0000-0000-00007F5F0000}"/>
    <cellStyle name="Input 2 2 3 6" xfId="24446" xr:uid="{00000000-0005-0000-0000-0000805F0000}"/>
    <cellStyle name="Input 2 2 3 6 2" xfId="24447" xr:uid="{00000000-0005-0000-0000-0000815F0000}"/>
    <cellStyle name="Input 2 2 3 6 3" xfId="24448" xr:uid="{00000000-0005-0000-0000-0000825F0000}"/>
    <cellStyle name="Input 2 2 3 7" xfId="24449" xr:uid="{00000000-0005-0000-0000-0000835F0000}"/>
    <cellStyle name="Input 2 2 3 8" xfId="24450" xr:uid="{00000000-0005-0000-0000-0000845F0000}"/>
    <cellStyle name="Input 2 2 30" xfId="24451" xr:uid="{00000000-0005-0000-0000-0000855F0000}"/>
    <cellStyle name="Input 2 2 30 2" xfId="24452" xr:uid="{00000000-0005-0000-0000-0000865F0000}"/>
    <cellStyle name="Input 2 2 30 2 2" xfId="24453" xr:uid="{00000000-0005-0000-0000-0000875F0000}"/>
    <cellStyle name="Input 2 2 30 2 3" xfId="24454" xr:uid="{00000000-0005-0000-0000-0000885F0000}"/>
    <cellStyle name="Input 2 2 30 2 4" xfId="24455" xr:uid="{00000000-0005-0000-0000-0000895F0000}"/>
    <cellStyle name="Input 2 2 30 2 5" xfId="24456" xr:uid="{00000000-0005-0000-0000-00008A5F0000}"/>
    <cellStyle name="Input 2 2 30 2 6" xfId="24457" xr:uid="{00000000-0005-0000-0000-00008B5F0000}"/>
    <cellStyle name="Input 2 2 30 3" xfId="24458" xr:uid="{00000000-0005-0000-0000-00008C5F0000}"/>
    <cellStyle name="Input 2 2 30 3 2" xfId="24459" xr:uid="{00000000-0005-0000-0000-00008D5F0000}"/>
    <cellStyle name="Input 2 2 30 3 3" xfId="24460" xr:uid="{00000000-0005-0000-0000-00008E5F0000}"/>
    <cellStyle name="Input 2 2 30 4" xfId="24461" xr:uid="{00000000-0005-0000-0000-00008F5F0000}"/>
    <cellStyle name="Input 2 2 30 4 2" xfId="24462" xr:uid="{00000000-0005-0000-0000-0000905F0000}"/>
    <cellStyle name="Input 2 2 30 4 3" xfId="24463" xr:uid="{00000000-0005-0000-0000-0000915F0000}"/>
    <cellStyle name="Input 2 2 30 5" xfId="24464" xr:uid="{00000000-0005-0000-0000-0000925F0000}"/>
    <cellStyle name="Input 2 2 30 5 2" xfId="24465" xr:uid="{00000000-0005-0000-0000-0000935F0000}"/>
    <cellStyle name="Input 2 2 30 5 3" xfId="24466" xr:uid="{00000000-0005-0000-0000-0000945F0000}"/>
    <cellStyle name="Input 2 2 30 6" xfId="24467" xr:uid="{00000000-0005-0000-0000-0000955F0000}"/>
    <cellStyle name="Input 2 2 30 6 2" xfId="24468" xr:uid="{00000000-0005-0000-0000-0000965F0000}"/>
    <cellStyle name="Input 2 2 30 6 3" xfId="24469" xr:uid="{00000000-0005-0000-0000-0000975F0000}"/>
    <cellStyle name="Input 2 2 30 7" xfId="24470" xr:uid="{00000000-0005-0000-0000-0000985F0000}"/>
    <cellStyle name="Input 2 2 30 8" xfId="24471" xr:uid="{00000000-0005-0000-0000-0000995F0000}"/>
    <cellStyle name="Input 2 2 31" xfId="24472" xr:uid="{00000000-0005-0000-0000-00009A5F0000}"/>
    <cellStyle name="Input 2 2 31 2" xfId="24473" xr:uid="{00000000-0005-0000-0000-00009B5F0000}"/>
    <cellStyle name="Input 2 2 31 2 2" xfId="24474" xr:uid="{00000000-0005-0000-0000-00009C5F0000}"/>
    <cellStyle name="Input 2 2 31 2 3" xfId="24475" xr:uid="{00000000-0005-0000-0000-00009D5F0000}"/>
    <cellStyle name="Input 2 2 31 2 4" xfId="24476" xr:uid="{00000000-0005-0000-0000-00009E5F0000}"/>
    <cellStyle name="Input 2 2 31 2 5" xfId="24477" xr:uid="{00000000-0005-0000-0000-00009F5F0000}"/>
    <cellStyle name="Input 2 2 31 2 6" xfId="24478" xr:uid="{00000000-0005-0000-0000-0000A05F0000}"/>
    <cellStyle name="Input 2 2 31 3" xfId="24479" xr:uid="{00000000-0005-0000-0000-0000A15F0000}"/>
    <cellStyle name="Input 2 2 31 3 2" xfId="24480" xr:uid="{00000000-0005-0000-0000-0000A25F0000}"/>
    <cellStyle name="Input 2 2 31 3 3" xfId="24481" xr:uid="{00000000-0005-0000-0000-0000A35F0000}"/>
    <cellStyle name="Input 2 2 31 4" xfId="24482" xr:uid="{00000000-0005-0000-0000-0000A45F0000}"/>
    <cellStyle name="Input 2 2 31 4 2" xfId="24483" xr:uid="{00000000-0005-0000-0000-0000A55F0000}"/>
    <cellStyle name="Input 2 2 31 4 3" xfId="24484" xr:uid="{00000000-0005-0000-0000-0000A65F0000}"/>
    <cellStyle name="Input 2 2 31 5" xfId="24485" xr:uid="{00000000-0005-0000-0000-0000A75F0000}"/>
    <cellStyle name="Input 2 2 31 5 2" xfId="24486" xr:uid="{00000000-0005-0000-0000-0000A85F0000}"/>
    <cellStyle name="Input 2 2 31 5 3" xfId="24487" xr:uid="{00000000-0005-0000-0000-0000A95F0000}"/>
    <cellStyle name="Input 2 2 31 6" xfId="24488" xr:uid="{00000000-0005-0000-0000-0000AA5F0000}"/>
    <cellStyle name="Input 2 2 31 6 2" xfId="24489" xr:uid="{00000000-0005-0000-0000-0000AB5F0000}"/>
    <cellStyle name="Input 2 2 31 6 3" xfId="24490" xr:uid="{00000000-0005-0000-0000-0000AC5F0000}"/>
    <cellStyle name="Input 2 2 31 7" xfId="24491" xr:uid="{00000000-0005-0000-0000-0000AD5F0000}"/>
    <cellStyle name="Input 2 2 31 8" xfId="24492" xr:uid="{00000000-0005-0000-0000-0000AE5F0000}"/>
    <cellStyle name="Input 2 2 32" xfId="24493" xr:uid="{00000000-0005-0000-0000-0000AF5F0000}"/>
    <cellStyle name="Input 2 2 32 2" xfId="24494" xr:uid="{00000000-0005-0000-0000-0000B05F0000}"/>
    <cellStyle name="Input 2 2 32 2 2" xfId="24495" xr:uid="{00000000-0005-0000-0000-0000B15F0000}"/>
    <cellStyle name="Input 2 2 32 2 3" xfId="24496" xr:uid="{00000000-0005-0000-0000-0000B25F0000}"/>
    <cellStyle name="Input 2 2 32 2 4" xfId="24497" xr:uid="{00000000-0005-0000-0000-0000B35F0000}"/>
    <cellStyle name="Input 2 2 32 2 5" xfId="24498" xr:uid="{00000000-0005-0000-0000-0000B45F0000}"/>
    <cellStyle name="Input 2 2 32 2 6" xfId="24499" xr:uid="{00000000-0005-0000-0000-0000B55F0000}"/>
    <cellStyle name="Input 2 2 32 3" xfId="24500" xr:uid="{00000000-0005-0000-0000-0000B65F0000}"/>
    <cellStyle name="Input 2 2 32 3 2" xfId="24501" xr:uid="{00000000-0005-0000-0000-0000B75F0000}"/>
    <cellStyle name="Input 2 2 32 3 3" xfId="24502" xr:uid="{00000000-0005-0000-0000-0000B85F0000}"/>
    <cellStyle name="Input 2 2 32 4" xfId="24503" xr:uid="{00000000-0005-0000-0000-0000B95F0000}"/>
    <cellStyle name="Input 2 2 32 4 2" xfId="24504" xr:uid="{00000000-0005-0000-0000-0000BA5F0000}"/>
    <cellStyle name="Input 2 2 32 4 3" xfId="24505" xr:uid="{00000000-0005-0000-0000-0000BB5F0000}"/>
    <cellStyle name="Input 2 2 32 5" xfId="24506" xr:uid="{00000000-0005-0000-0000-0000BC5F0000}"/>
    <cellStyle name="Input 2 2 32 5 2" xfId="24507" xr:uid="{00000000-0005-0000-0000-0000BD5F0000}"/>
    <cellStyle name="Input 2 2 32 5 3" xfId="24508" xr:uid="{00000000-0005-0000-0000-0000BE5F0000}"/>
    <cellStyle name="Input 2 2 32 6" xfId="24509" xr:uid="{00000000-0005-0000-0000-0000BF5F0000}"/>
    <cellStyle name="Input 2 2 32 6 2" xfId="24510" xr:uid="{00000000-0005-0000-0000-0000C05F0000}"/>
    <cellStyle name="Input 2 2 32 6 3" xfId="24511" xr:uid="{00000000-0005-0000-0000-0000C15F0000}"/>
    <cellStyle name="Input 2 2 32 7" xfId="24512" xr:uid="{00000000-0005-0000-0000-0000C25F0000}"/>
    <cellStyle name="Input 2 2 32 8" xfId="24513" xr:uid="{00000000-0005-0000-0000-0000C35F0000}"/>
    <cellStyle name="Input 2 2 33" xfId="24514" xr:uid="{00000000-0005-0000-0000-0000C45F0000}"/>
    <cellStyle name="Input 2 2 33 2" xfId="24515" xr:uid="{00000000-0005-0000-0000-0000C55F0000}"/>
    <cellStyle name="Input 2 2 33 2 2" xfId="24516" xr:uid="{00000000-0005-0000-0000-0000C65F0000}"/>
    <cellStyle name="Input 2 2 33 2 3" xfId="24517" xr:uid="{00000000-0005-0000-0000-0000C75F0000}"/>
    <cellStyle name="Input 2 2 33 2 4" xfId="24518" xr:uid="{00000000-0005-0000-0000-0000C85F0000}"/>
    <cellStyle name="Input 2 2 33 2 5" xfId="24519" xr:uid="{00000000-0005-0000-0000-0000C95F0000}"/>
    <cellStyle name="Input 2 2 33 2 6" xfId="24520" xr:uid="{00000000-0005-0000-0000-0000CA5F0000}"/>
    <cellStyle name="Input 2 2 33 3" xfId="24521" xr:uid="{00000000-0005-0000-0000-0000CB5F0000}"/>
    <cellStyle name="Input 2 2 33 3 2" xfId="24522" xr:uid="{00000000-0005-0000-0000-0000CC5F0000}"/>
    <cellStyle name="Input 2 2 33 3 3" xfId="24523" xr:uid="{00000000-0005-0000-0000-0000CD5F0000}"/>
    <cellStyle name="Input 2 2 33 4" xfId="24524" xr:uid="{00000000-0005-0000-0000-0000CE5F0000}"/>
    <cellStyle name="Input 2 2 33 4 2" xfId="24525" xr:uid="{00000000-0005-0000-0000-0000CF5F0000}"/>
    <cellStyle name="Input 2 2 33 4 3" xfId="24526" xr:uid="{00000000-0005-0000-0000-0000D05F0000}"/>
    <cellStyle name="Input 2 2 33 5" xfId="24527" xr:uid="{00000000-0005-0000-0000-0000D15F0000}"/>
    <cellStyle name="Input 2 2 33 5 2" xfId="24528" xr:uid="{00000000-0005-0000-0000-0000D25F0000}"/>
    <cellStyle name="Input 2 2 33 5 3" xfId="24529" xr:uid="{00000000-0005-0000-0000-0000D35F0000}"/>
    <cellStyle name="Input 2 2 33 6" xfId="24530" xr:uid="{00000000-0005-0000-0000-0000D45F0000}"/>
    <cellStyle name="Input 2 2 33 6 2" xfId="24531" xr:uid="{00000000-0005-0000-0000-0000D55F0000}"/>
    <cellStyle name="Input 2 2 33 6 3" xfId="24532" xr:uid="{00000000-0005-0000-0000-0000D65F0000}"/>
    <cellStyle name="Input 2 2 33 7" xfId="24533" xr:uid="{00000000-0005-0000-0000-0000D75F0000}"/>
    <cellStyle name="Input 2 2 33 8" xfId="24534" xr:uid="{00000000-0005-0000-0000-0000D85F0000}"/>
    <cellStyle name="Input 2 2 34" xfId="24535" xr:uid="{00000000-0005-0000-0000-0000D95F0000}"/>
    <cellStyle name="Input 2 2 34 2" xfId="24536" xr:uid="{00000000-0005-0000-0000-0000DA5F0000}"/>
    <cellStyle name="Input 2 2 34 2 2" xfId="24537" xr:uid="{00000000-0005-0000-0000-0000DB5F0000}"/>
    <cellStyle name="Input 2 2 34 2 3" xfId="24538" xr:uid="{00000000-0005-0000-0000-0000DC5F0000}"/>
    <cellStyle name="Input 2 2 34 2 4" xfId="24539" xr:uid="{00000000-0005-0000-0000-0000DD5F0000}"/>
    <cellStyle name="Input 2 2 34 2 5" xfId="24540" xr:uid="{00000000-0005-0000-0000-0000DE5F0000}"/>
    <cellStyle name="Input 2 2 34 2 6" xfId="24541" xr:uid="{00000000-0005-0000-0000-0000DF5F0000}"/>
    <cellStyle name="Input 2 2 34 3" xfId="24542" xr:uid="{00000000-0005-0000-0000-0000E05F0000}"/>
    <cellStyle name="Input 2 2 34 3 2" xfId="24543" xr:uid="{00000000-0005-0000-0000-0000E15F0000}"/>
    <cellStyle name="Input 2 2 34 3 3" xfId="24544" xr:uid="{00000000-0005-0000-0000-0000E25F0000}"/>
    <cellStyle name="Input 2 2 34 4" xfId="24545" xr:uid="{00000000-0005-0000-0000-0000E35F0000}"/>
    <cellStyle name="Input 2 2 34 4 2" xfId="24546" xr:uid="{00000000-0005-0000-0000-0000E45F0000}"/>
    <cellStyle name="Input 2 2 34 4 3" xfId="24547" xr:uid="{00000000-0005-0000-0000-0000E55F0000}"/>
    <cellStyle name="Input 2 2 34 5" xfId="24548" xr:uid="{00000000-0005-0000-0000-0000E65F0000}"/>
    <cellStyle name="Input 2 2 34 5 2" xfId="24549" xr:uid="{00000000-0005-0000-0000-0000E75F0000}"/>
    <cellStyle name="Input 2 2 34 5 3" xfId="24550" xr:uid="{00000000-0005-0000-0000-0000E85F0000}"/>
    <cellStyle name="Input 2 2 34 6" xfId="24551" xr:uid="{00000000-0005-0000-0000-0000E95F0000}"/>
    <cellStyle name="Input 2 2 34 6 2" xfId="24552" xr:uid="{00000000-0005-0000-0000-0000EA5F0000}"/>
    <cellStyle name="Input 2 2 34 6 3" xfId="24553" xr:uid="{00000000-0005-0000-0000-0000EB5F0000}"/>
    <cellStyle name="Input 2 2 34 7" xfId="24554" xr:uid="{00000000-0005-0000-0000-0000EC5F0000}"/>
    <cellStyle name="Input 2 2 34 8" xfId="24555" xr:uid="{00000000-0005-0000-0000-0000ED5F0000}"/>
    <cellStyle name="Input 2 2 35" xfId="24556" xr:uid="{00000000-0005-0000-0000-0000EE5F0000}"/>
    <cellStyle name="Input 2 2 35 2" xfId="24557" xr:uid="{00000000-0005-0000-0000-0000EF5F0000}"/>
    <cellStyle name="Input 2 2 35 2 2" xfId="24558" xr:uid="{00000000-0005-0000-0000-0000F05F0000}"/>
    <cellStyle name="Input 2 2 35 2 3" xfId="24559" xr:uid="{00000000-0005-0000-0000-0000F15F0000}"/>
    <cellStyle name="Input 2 2 35 2 4" xfId="24560" xr:uid="{00000000-0005-0000-0000-0000F25F0000}"/>
    <cellStyle name="Input 2 2 35 2 5" xfId="24561" xr:uid="{00000000-0005-0000-0000-0000F35F0000}"/>
    <cellStyle name="Input 2 2 35 2 6" xfId="24562" xr:uid="{00000000-0005-0000-0000-0000F45F0000}"/>
    <cellStyle name="Input 2 2 35 3" xfId="24563" xr:uid="{00000000-0005-0000-0000-0000F55F0000}"/>
    <cellStyle name="Input 2 2 35 3 2" xfId="24564" xr:uid="{00000000-0005-0000-0000-0000F65F0000}"/>
    <cellStyle name="Input 2 2 35 3 3" xfId="24565" xr:uid="{00000000-0005-0000-0000-0000F75F0000}"/>
    <cellStyle name="Input 2 2 35 4" xfId="24566" xr:uid="{00000000-0005-0000-0000-0000F85F0000}"/>
    <cellStyle name="Input 2 2 35 4 2" xfId="24567" xr:uid="{00000000-0005-0000-0000-0000F95F0000}"/>
    <cellStyle name="Input 2 2 35 4 3" xfId="24568" xr:uid="{00000000-0005-0000-0000-0000FA5F0000}"/>
    <cellStyle name="Input 2 2 35 5" xfId="24569" xr:uid="{00000000-0005-0000-0000-0000FB5F0000}"/>
    <cellStyle name="Input 2 2 35 5 2" xfId="24570" xr:uid="{00000000-0005-0000-0000-0000FC5F0000}"/>
    <cellStyle name="Input 2 2 35 5 3" xfId="24571" xr:uid="{00000000-0005-0000-0000-0000FD5F0000}"/>
    <cellStyle name="Input 2 2 35 6" xfId="24572" xr:uid="{00000000-0005-0000-0000-0000FE5F0000}"/>
    <cellStyle name="Input 2 2 35 6 2" xfId="24573" xr:uid="{00000000-0005-0000-0000-0000FF5F0000}"/>
    <cellStyle name="Input 2 2 35 6 3" xfId="24574" xr:uid="{00000000-0005-0000-0000-000000600000}"/>
    <cellStyle name="Input 2 2 35 7" xfId="24575" xr:uid="{00000000-0005-0000-0000-000001600000}"/>
    <cellStyle name="Input 2 2 35 8" xfId="24576" xr:uid="{00000000-0005-0000-0000-000002600000}"/>
    <cellStyle name="Input 2 2 36" xfId="24577" xr:uid="{00000000-0005-0000-0000-000003600000}"/>
    <cellStyle name="Input 2 2 36 2" xfId="24578" xr:uid="{00000000-0005-0000-0000-000004600000}"/>
    <cellStyle name="Input 2 2 36 3" xfId="24579" xr:uid="{00000000-0005-0000-0000-000005600000}"/>
    <cellStyle name="Input 2 2 36 4" xfId="24580" xr:uid="{00000000-0005-0000-0000-000006600000}"/>
    <cellStyle name="Input 2 2 36 5" xfId="24581" xr:uid="{00000000-0005-0000-0000-000007600000}"/>
    <cellStyle name="Input 2 2 36 6" xfId="24582" xr:uid="{00000000-0005-0000-0000-000008600000}"/>
    <cellStyle name="Input 2 2 37" xfId="24583" xr:uid="{00000000-0005-0000-0000-000009600000}"/>
    <cellStyle name="Input 2 2 37 2" xfId="24584" xr:uid="{00000000-0005-0000-0000-00000A600000}"/>
    <cellStyle name="Input 2 2 37 3" xfId="24585" xr:uid="{00000000-0005-0000-0000-00000B600000}"/>
    <cellStyle name="Input 2 2 37 4" xfId="24586" xr:uid="{00000000-0005-0000-0000-00000C600000}"/>
    <cellStyle name="Input 2 2 37 5" xfId="24587" xr:uid="{00000000-0005-0000-0000-00000D600000}"/>
    <cellStyle name="Input 2 2 37 6" xfId="24588" xr:uid="{00000000-0005-0000-0000-00000E600000}"/>
    <cellStyle name="Input 2 2 38" xfId="24589" xr:uid="{00000000-0005-0000-0000-00000F600000}"/>
    <cellStyle name="Input 2 2 38 2" xfId="24590" xr:uid="{00000000-0005-0000-0000-000010600000}"/>
    <cellStyle name="Input 2 2 38 3" xfId="24591" xr:uid="{00000000-0005-0000-0000-000011600000}"/>
    <cellStyle name="Input 2 2 39" xfId="24592" xr:uid="{00000000-0005-0000-0000-000012600000}"/>
    <cellStyle name="Input 2 2 39 2" xfId="24593" xr:uid="{00000000-0005-0000-0000-000013600000}"/>
    <cellStyle name="Input 2 2 39 3" xfId="24594" xr:uid="{00000000-0005-0000-0000-000014600000}"/>
    <cellStyle name="Input 2 2 4" xfId="24595" xr:uid="{00000000-0005-0000-0000-000015600000}"/>
    <cellStyle name="Input 2 2 4 2" xfId="24596" xr:uid="{00000000-0005-0000-0000-000016600000}"/>
    <cellStyle name="Input 2 2 4 2 2" xfId="24597" xr:uid="{00000000-0005-0000-0000-000017600000}"/>
    <cellStyle name="Input 2 2 4 2 3" xfId="24598" xr:uid="{00000000-0005-0000-0000-000018600000}"/>
    <cellStyle name="Input 2 2 4 2 4" xfId="24599" xr:uid="{00000000-0005-0000-0000-000019600000}"/>
    <cellStyle name="Input 2 2 4 2 5" xfId="24600" xr:uid="{00000000-0005-0000-0000-00001A600000}"/>
    <cellStyle name="Input 2 2 4 2 6" xfId="24601" xr:uid="{00000000-0005-0000-0000-00001B600000}"/>
    <cellStyle name="Input 2 2 4 3" xfId="24602" xr:uid="{00000000-0005-0000-0000-00001C600000}"/>
    <cellStyle name="Input 2 2 4 3 2" xfId="24603" xr:uid="{00000000-0005-0000-0000-00001D600000}"/>
    <cellStyle name="Input 2 2 4 3 3" xfId="24604" xr:uid="{00000000-0005-0000-0000-00001E600000}"/>
    <cellStyle name="Input 2 2 4 4" xfId="24605" xr:uid="{00000000-0005-0000-0000-00001F600000}"/>
    <cellStyle name="Input 2 2 4 4 2" xfId="24606" xr:uid="{00000000-0005-0000-0000-000020600000}"/>
    <cellStyle name="Input 2 2 4 4 3" xfId="24607" xr:uid="{00000000-0005-0000-0000-000021600000}"/>
    <cellStyle name="Input 2 2 4 5" xfId="24608" xr:uid="{00000000-0005-0000-0000-000022600000}"/>
    <cellStyle name="Input 2 2 4 5 2" xfId="24609" xr:uid="{00000000-0005-0000-0000-000023600000}"/>
    <cellStyle name="Input 2 2 4 5 3" xfId="24610" xr:uid="{00000000-0005-0000-0000-000024600000}"/>
    <cellStyle name="Input 2 2 4 6" xfId="24611" xr:uid="{00000000-0005-0000-0000-000025600000}"/>
    <cellStyle name="Input 2 2 4 6 2" xfId="24612" xr:uid="{00000000-0005-0000-0000-000026600000}"/>
    <cellStyle name="Input 2 2 4 6 3" xfId="24613" xr:uid="{00000000-0005-0000-0000-000027600000}"/>
    <cellStyle name="Input 2 2 4 7" xfId="24614" xr:uid="{00000000-0005-0000-0000-000028600000}"/>
    <cellStyle name="Input 2 2 4 8" xfId="24615" xr:uid="{00000000-0005-0000-0000-000029600000}"/>
    <cellStyle name="Input 2 2 40" xfId="24616" xr:uid="{00000000-0005-0000-0000-00002A600000}"/>
    <cellStyle name="Input 2 2 40 2" xfId="24617" xr:uid="{00000000-0005-0000-0000-00002B600000}"/>
    <cellStyle name="Input 2 2 40 3" xfId="24618" xr:uid="{00000000-0005-0000-0000-00002C600000}"/>
    <cellStyle name="Input 2 2 41" xfId="24619" xr:uid="{00000000-0005-0000-0000-00002D600000}"/>
    <cellStyle name="Input 2 2 42" xfId="24620" xr:uid="{00000000-0005-0000-0000-00002E600000}"/>
    <cellStyle name="Input 2 2 43" xfId="24621" xr:uid="{00000000-0005-0000-0000-00002F600000}"/>
    <cellStyle name="Input 2 2 5" xfId="24622" xr:uid="{00000000-0005-0000-0000-000030600000}"/>
    <cellStyle name="Input 2 2 5 2" xfId="24623" xr:uid="{00000000-0005-0000-0000-000031600000}"/>
    <cellStyle name="Input 2 2 5 2 2" xfId="24624" xr:uid="{00000000-0005-0000-0000-000032600000}"/>
    <cellStyle name="Input 2 2 5 2 3" xfId="24625" xr:uid="{00000000-0005-0000-0000-000033600000}"/>
    <cellStyle name="Input 2 2 5 2 4" xfId="24626" xr:uid="{00000000-0005-0000-0000-000034600000}"/>
    <cellStyle name="Input 2 2 5 2 5" xfId="24627" xr:uid="{00000000-0005-0000-0000-000035600000}"/>
    <cellStyle name="Input 2 2 5 2 6" xfId="24628" xr:uid="{00000000-0005-0000-0000-000036600000}"/>
    <cellStyle name="Input 2 2 5 3" xfId="24629" xr:uid="{00000000-0005-0000-0000-000037600000}"/>
    <cellStyle name="Input 2 2 5 3 2" xfId="24630" xr:uid="{00000000-0005-0000-0000-000038600000}"/>
    <cellStyle name="Input 2 2 5 3 3" xfId="24631" xr:uid="{00000000-0005-0000-0000-000039600000}"/>
    <cellStyle name="Input 2 2 5 4" xfId="24632" xr:uid="{00000000-0005-0000-0000-00003A600000}"/>
    <cellStyle name="Input 2 2 5 4 2" xfId="24633" xr:uid="{00000000-0005-0000-0000-00003B600000}"/>
    <cellStyle name="Input 2 2 5 4 3" xfId="24634" xr:uid="{00000000-0005-0000-0000-00003C600000}"/>
    <cellStyle name="Input 2 2 5 5" xfId="24635" xr:uid="{00000000-0005-0000-0000-00003D600000}"/>
    <cellStyle name="Input 2 2 5 5 2" xfId="24636" xr:uid="{00000000-0005-0000-0000-00003E600000}"/>
    <cellStyle name="Input 2 2 5 5 3" xfId="24637" xr:uid="{00000000-0005-0000-0000-00003F600000}"/>
    <cellStyle name="Input 2 2 5 6" xfId="24638" xr:uid="{00000000-0005-0000-0000-000040600000}"/>
    <cellStyle name="Input 2 2 5 6 2" xfId="24639" xr:uid="{00000000-0005-0000-0000-000041600000}"/>
    <cellStyle name="Input 2 2 5 6 3" xfId="24640" xr:uid="{00000000-0005-0000-0000-000042600000}"/>
    <cellStyle name="Input 2 2 5 7" xfId="24641" xr:uid="{00000000-0005-0000-0000-000043600000}"/>
    <cellStyle name="Input 2 2 5 8" xfId="24642" xr:uid="{00000000-0005-0000-0000-000044600000}"/>
    <cellStyle name="Input 2 2 6" xfId="24643" xr:uid="{00000000-0005-0000-0000-000045600000}"/>
    <cellStyle name="Input 2 2 6 2" xfId="24644" xr:uid="{00000000-0005-0000-0000-000046600000}"/>
    <cellStyle name="Input 2 2 6 2 2" xfId="24645" xr:uid="{00000000-0005-0000-0000-000047600000}"/>
    <cellStyle name="Input 2 2 6 2 3" xfId="24646" xr:uid="{00000000-0005-0000-0000-000048600000}"/>
    <cellStyle name="Input 2 2 6 2 4" xfId="24647" xr:uid="{00000000-0005-0000-0000-000049600000}"/>
    <cellStyle name="Input 2 2 6 2 5" xfId="24648" xr:uid="{00000000-0005-0000-0000-00004A600000}"/>
    <cellStyle name="Input 2 2 6 2 6" xfId="24649" xr:uid="{00000000-0005-0000-0000-00004B600000}"/>
    <cellStyle name="Input 2 2 6 3" xfId="24650" xr:uid="{00000000-0005-0000-0000-00004C600000}"/>
    <cellStyle name="Input 2 2 6 3 2" xfId="24651" xr:uid="{00000000-0005-0000-0000-00004D600000}"/>
    <cellStyle name="Input 2 2 6 3 3" xfId="24652" xr:uid="{00000000-0005-0000-0000-00004E600000}"/>
    <cellStyle name="Input 2 2 6 4" xfId="24653" xr:uid="{00000000-0005-0000-0000-00004F600000}"/>
    <cellStyle name="Input 2 2 6 4 2" xfId="24654" xr:uid="{00000000-0005-0000-0000-000050600000}"/>
    <cellStyle name="Input 2 2 6 4 3" xfId="24655" xr:uid="{00000000-0005-0000-0000-000051600000}"/>
    <cellStyle name="Input 2 2 6 5" xfId="24656" xr:uid="{00000000-0005-0000-0000-000052600000}"/>
    <cellStyle name="Input 2 2 6 5 2" xfId="24657" xr:uid="{00000000-0005-0000-0000-000053600000}"/>
    <cellStyle name="Input 2 2 6 5 3" xfId="24658" xr:uid="{00000000-0005-0000-0000-000054600000}"/>
    <cellStyle name="Input 2 2 6 6" xfId="24659" xr:uid="{00000000-0005-0000-0000-000055600000}"/>
    <cellStyle name="Input 2 2 6 6 2" xfId="24660" xr:uid="{00000000-0005-0000-0000-000056600000}"/>
    <cellStyle name="Input 2 2 6 6 3" xfId="24661" xr:uid="{00000000-0005-0000-0000-000057600000}"/>
    <cellStyle name="Input 2 2 6 7" xfId="24662" xr:uid="{00000000-0005-0000-0000-000058600000}"/>
    <cellStyle name="Input 2 2 6 8" xfId="24663" xr:uid="{00000000-0005-0000-0000-000059600000}"/>
    <cellStyle name="Input 2 2 7" xfId="24664" xr:uid="{00000000-0005-0000-0000-00005A600000}"/>
    <cellStyle name="Input 2 2 7 2" xfId="24665" xr:uid="{00000000-0005-0000-0000-00005B600000}"/>
    <cellStyle name="Input 2 2 7 2 2" xfId="24666" xr:uid="{00000000-0005-0000-0000-00005C600000}"/>
    <cellStyle name="Input 2 2 7 2 3" xfId="24667" xr:uid="{00000000-0005-0000-0000-00005D600000}"/>
    <cellStyle name="Input 2 2 7 2 4" xfId="24668" xr:uid="{00000000-0005-0000-0000-00005E600000}"/>
    <cellStyle name="Input 2 2 7 2 5" xfId="24669" xr:uid="{00000000-0005-0000-0000-00005F600000}"/>
    <cellStyle name="Input 2 2 7 2 6" xfId="24670" xr:uid="{00000000-0005-0000-0000-000060600000}"/>
    <cellStyle name="Input 2 2 7 3" xfId="24671" xr:uid="{00000000-0005-0000-0000-000061600000}"/>
    <cellStyle name="Input 2 2 7 3 2" xfId="24672" xr:uid="{00000000-0005-0000-0000-000062600000}"/>
    <cellStyle name="Input 2 2 7 3 3" xfId="24673" xr:uid="{00000000-0005-0000-0000-000063600000}"/>
    <cellStyle name="Input 2 2 7 4" xfId="24674" xr:uid="{00000000-0005-0000-0000-000064600000}"/>
    <cellStyle name="Input 2 2 7 4 2" xfId="24675" xr:uid="{00000000-0005-0000-0000-000065600000}"/>
    <cellStyle name="Input 2 2 7 4 3" xfId="24676" xr:uid="{00000000-0005-0000-0000-000066600000}"/>
    <cellStyle name="Input 2 2 7 5" xfId="24677" xr:uid="{00000000-0005-0000-0000-000067600000}"/>
    <cellStyle name="Input 2 2 7 5 2" xfId="24678" xr:uid="{00000000-0005-0000-0000-000068600000}"/>
    <cellStyle name="Input 2 2 7 5 3" xfId="24679" xr:uid="{00000000-0005-0000-0000-000069600000}"/>
    <cellStyle name="Input 2 2 7 6" xfId="24680" xr:uid="{00000000-0005-0000-0000-00006A600000}"/>
    <cellStyle name="Input 2 2 7 6 2" xfId="24681" xr:uid="{00000000-0005-0000-0000-00006B600000}"/>
    <cellStyle name="Input 2 2 7 6 3" xfId="24682" xr:uid="{00000000-0005-0000-0000-00006C600000}"/>
    <cellStyle name="Input 2 2 7 7" xfId="24683" xr:uid="{00000000-0005-0000-0000-00006D600000}"/>
    <cellStyle name="Input 2 2 7 8" xfId="24684" xr:uid="{00000000-0005-0000-0000-00006E600000}"/>
    <cellStyle name="Input 2 2 8" xfId="24685" xr:uid="{00000000-0005-0000-0000-00006F600000}"/>
    <cellStyle name="Input 2 2 8 2" xfId="24686" xr:uid="{00000000-0005-0000-0000-000070600000}"/>
    <cellStyle name="Input 2 2 8 2 2" xfId="24687" xr:uid="{00000000-0005-0000-0000-000071600000}"/>
    <cellStyle name="Input 2 2 8 2 3" xfId="24688" xr:uid="{00000000-0005-0000-0000-000072600000}"/>
    <cellStyle name="Input 2 2 8 2 4" xfId="24689" xr:uid="{00000000-0005-0000-0000-000073600000}"/>
    <cellStyle name="Input 2 2 8 2 5" xfId="24690" xr:uid="{00000000-0005-0000-0000-000074600000}"/>
    <cellStyle name="Input 2 2 8 2 6" xfId="24691" xr:uid="{00000000-0005-0000-0000-000075600000}"/>
    <cellStyle name="Input 2 2 8 3" xfId="24692" xr:uid="{00000000-0005-0000-0000-000076600000}"/>
    <cellStyle name="Input 2 2 8 3 2" xfId="24693" xr:uid="{00000000-0005-0000-0000-000077600000}"/>
    <cellStyle name="Input 2 2 8 3 3" xfId="24694" xr:uid="{00000000-0005-0000-0000-000078600000}"/>
    <cellStyle name="Input 2 2 8 4" xfId="24695" xr:uid="{00000000-0005-0000-0000-000079600000}"/>
    <cellStyle name="Input 2 2 8 4 2" xfId="24696" xr:uid="{00000000-0005-0000-0000-00007A600000}"/>
    <cellStyle name="Input 2 2 8 4 3" xfId="24697" xr:uid="{00000000-0005-0000-0000-00007B600000}"/>
    <cellStyle name="Input 2 2 8 5" xfId="24698" xr:uid="{00000000-0005-0000-0000-00007C600000}"/>
    <cellStyle name="Input 2 2 8 5 2" xfId="24699" xr:uid="{00000000-0005-0000-0000-00007D600000}"/>
    <cellStyle name="Input 2 2 8 5 3" xfId="24700" xr:uid="{00000000-0005-0000-0000-00007E600000}"/>
    <cellStyle name="Input 2 2 8 6" xfId="24701" xr:uid="{00000000-0005-0000-0000-00007F600000}"/>
    <cellStyle name="Input 2 2 8 6 2" xfId="24702" xr:uid="{00000000-0005-0000-0000-000080600000}"/>
    <cellStyle name="Input 2 2 8 6 3" xfId="24703" xr:uid="{00000000-0005-0000-0000-000081600000}"/>
    <cellStyle name="Input 2 2 8 7" xfId="24704" xr:uid="{00000000-0005-0000-0000-000082600000}"/>
    <cellStyle name="Input 2 2 8 8" xfId="24705" xr:uid="{00000000-0005-0000-0000-000083600000}"/>
    <cellStyle name="Input 2 2 9" xfId="24706" xr:uid="{00000000-0005-0000-0000-000084600000}"/>
    <cellStyle name="Input 2 2 9 2" xfId="24707" xr:uid="{00000000-0005-0000-0000-000085600000}"/>
    <cellStyle name="Input 2 2 9 2 2" xfId="24708" xr:uid="{00000000-0005-0000-0000-000086600000}"/>
    <cellStyle name="Input 2 2 9 2 3" xfId="24709" xr:uid="{00000000-0005-0000-0000-000087600000}"/>
    <cellStyle name="Input 2 2 9 2 4" xfId="24710" xr:uid="{00000000-0005-0000-0000-000088600000}"/>
    <cellStyle name="Input 2 2 9 2 5" xfId="24711" xr:uid="{00000000-0005-0000-0000-000089600000}"/>
    <cellStyle name="Input 2 2 9 2 6" xfId="24712" xr:uid="{00000000-0005-0000-0000-00008A600000}"/>
    <cellStyle name="Input 2 2 9 3" xfId="24713" xr:uid="{00000000-0005-0000-0000-00008B600000}"/>
    <cellStyle name="Input 2 2 9 3 2" xfId="24714" xr:uid="{00000000-0005-0000-0000-00008C600000}"/>
    <cellStyle name="Input 2 2 9 3 3" xfId="24715" xr:uid="{00000000-0005-0000-0000-00008D600000}"/>
    <cellStyle name="Input 2 2 9 4" xfId="24716" xr:uid="{00000000-0005-0000-0000-00008E600000}"/>
    <cellStyle name="Input 2 2 9 4 2" xfId="24717" xr:uid="{00000000-0005-0000-0000-00008F600000}"/>
    <cellStyle name="Input 2 2 9 4 3" xfId="24718" xr:uid="{00000000-0005-0000-0000-000090600000}"/>
    <cellStyle name="Input 2 2 9 5" xfId="24719" xr:uid="{00000000-0005-0000-0000-000091600000}"/>
    <cellStyle name="Input 2 2 9 5 2" xfId="24720" xr:uid="{00000000-0005-0000-0000-000092600000}"/>
    <cellStyle name="Input 2 2 9 5 3" xfId="24721" xr:uid="{00000000-0005-0000-0000-000093600000}"/>
    <cellStyle name="Input 2 2 9 6" xfId="24722" xr:uid="{00000000-0005-0000-0000-000094600000}"/>
    <cellStyle name="Input 2 2 9 6 2" xfId="24723" xr:uid="{00000000-0005-0000-0000-000095600000}"/>
    <cellStyle name="Input 2 2 9 6 3" xfId="24724" xr:uid="{00000000-0005-0000-0000-000096600000}"/>
    <cellStyle name="Input 2 2 9 7" xfId="24725" xr:uid="{00000000-0005-0000-0000-000097600000}"/>
    <cellStyle name="Input 2 2 9 8" xfId="24726" xr:uid="{00000000-0005-0000-0000-000098600000}"/>
    <cellStyle name="Input 2 20" xfId="24727" xr:uid="{00000000-0005-0000-0000-000099600000}"/>
    <cellStyle name="Input 2 20 2" xfId="24728" xr:uid="{00000000-0005-0000-0000-00009A600000}"/>
    <cellStyle name="Input 2 20 2 2" xfId="24729" xr:uid="{00000000-0005-0000-0000-00009B600000}"/>
    <cellStyle name="Input 2 20 2 3" xfId="24730" xr:uid="{00000000-0005-0000-0000-00009C600000}"/>
    <cellStyle name="Input 2 20 2 4" xfId="24731" xr:uid="{00000000-0005-0000-0000-00009D600000}"/>
    <cellStyle name="Input 2 20 2 5" xfId="24732" xr:uid="{00000000-0005-0000-0000-00009E600000}"/>
    <cellStyle name="Input 2 20 2 6" xfId="24733" xr:uid="{00000000-0005-0000-0000-00009F600000}"/>
    <cellStyle name="Input 2 20 3" xfId="24734" xr:uid="{00000000-0005-0000-0000-0000A0600000}"/>
    <cellStyle name="Input 2 20 3 2" xfId="24735" xr:uid="{00000000-0005-0000-0000-0000A1600000}"/>
    <cellStyle name="Input 2 20 3 3" xfId="24736" xr:uid="{00000000-0005-0000-0000-0000A2600000}"/>
    <cellStyle name="Input 2 20 4" xfId="24737" xr:uid="{00000000-0005-0000-0000-0000A3600000}"/>
    <cellStyle name="Input 2 20 4 2" xfId="24738" xr:uid="{00000000-0005-0000-0000-0000A4600000}"/>
    <cellStyle name="Input 2 20 4 3" xfId="24739" xr:uid="{00000000-0005-0000-0000-0000A5600000}"/>
    <cellStyle name="Input 2 20 5" xfId="24740" xr:uid="{00000000-0005-0000-0000-0000A6600000}"/>
    <cellStyle name="Input 2 20 5 2" xfId="24741" xr:uid="{00000000-0005-0000-0000-0000A7600000}"/>
    <cellStyle name="Input 2 20 5 3" xfId="24742" xr:uid="{00000000-0005-0000-0000-0000A8600000}"/>
    <cellStyle name="Input 2 20 6" xfId="24743" xr:uid="{00000000-0005-0000-0000-0000A9600000}"/>
    <cellStyle name="Input 2 20 6 2" xfId="24744" xr:uid="{00000000-0005-0000-0000-0000AA600000}"/>
    <cellStyle name="Input 2 20 6 3" xfId="24745" xr:uid="{00000000-0005-0000-0000-0000AB600000}"/>
    <cellStyle name="Input 2 20 7" xfId="24746" xr:uid="{00000000-0005-0000-0000-0000AC600000}"/>
    <cellStyle name="Input 2 20 8" xfId="24747" xr:uid="{00000000-0005-0000-0000-0000AD600000}"/>
    <cellStyle name="Input 2 21" xfId="24748" xr:uid="{00000000-0005-0000-0000-0000AE600000}"/>
    <cellStyle name="Input 2 21 2" xfId="24749" xr:uid="{00000000-0005-0000-0000-0000AF600000}"/>
    <cellStyle name="Input 2 21 2 2" xfId="24750" xr:uid="{00000000-0005-0000-0000-0000B0600000}"/>
    <cellStyle name="Input 2 21 2 3" xfId="24751" xr:uid="{00000000-0005-0000-0000-0000B1600000}"/>
    <cellStyle name="Input 2 21 2 4" xfId="24752" xr:uid="{00000000-0005-0000-0000-0000B2600000}"/>
    <cellStyle name="Input 2 21 2 5" xfId="24753" xr:uid="{00000000-0005-0000-0000-0000B3600000}"/>
    <cellStyle name="Input 2 21 2 6" xfId="24754" xr:uid="{00000000-0005-0000-0000-0000B4600000}"/>
    <cellStyle name="Input 2 21 3" xfId="24755" xr:uid="{00000000-0005-0000-0000-0000B5600000}"/>
    <cellStyle name="Input 2 21 3 2" xfId="24756" xr:uid="{00000000-0005-0000-0000-0000B6600000}"/>
    <cellStyle name="Input 2 21 3 3" xfId="24757" xr:uid="{00000000-0005-0000-0000-0000B7600000}"/>
    <cellStyle name="Input 2 21 4" xfId="24758" xr:uid="{00000000-0005-0000-0000-0000B8600000}"/>
    <cellStyle name="Input 2 21 4 2" xfId="24759" xr:uid="{00000000-0005-0000-0000-0000B9600000}"/>
    <cellStyle name="Input 2 21 4 3" xfId="24760" xr:uid="{00000000-0005-0000-0000-0000BA600000}"/>
    <cellStyle name="Input 2 21 5" xfId="24761" xr:uid="{00000000-0005-0000-0000-0000BB600000}"/>
    <cellStyle name="Input 2 21 5 2" xfId="24762" xr:uid="{00000000-0005-0000-0000-0000BC600000}"/>
    <cellStyle name="Input 2 21 5 3" xfId="24763" xr:uid="{00000000-0005-0000-0000-0000BD600000}"/>
    <cellStyle name="Input 2 21 6" xfId="24764" xr:uid="{00000000-0005-0000-0000-0000BE600000}"/>
    <cellStyle name="Input 2 21 6 2" xfId="24765" xr:uid="{00000000-0005-0000-0000-0000BF600000}"/>
    <cellStyle name="Input 2 21 6 3" xfId="24766" xr:uid="{00000000-0005-0000-0000-0000C0600000}"/>
    <cellStyle name="Input 2 21 7" xfId="24767" xr:uid="{00000000-0005-0000-0000-0000C1600000}"/>
    <cellStyle name="Input 2 21 8" xfId="24768" xr:uid="{00000000-0005-0000-0000-0000C2600000}"/>
    <cellStyle name="Input 2 22" xfId="24769" xr:uid="{00000000-0005-0000-0000-0000C3600000}"/>
    <cellStyle name="Input 2 22 2" xfId="24770" xr:uid="{00000000-0005-0000-0000-0000C4600000}"/>
    <cellStyle name="Input 2 22 2 2" xfId="24771" xr:uid="{00000000-0005-0000-0000-0000C5600000}"/>
    <cellStyle name="Input 2 22 2 3" xfId="24772" xr:uid="{00000000-0005-0000-0000-0000C6600000}"/>
    <cellStyle name="Input 2 22 2 4" xfId="24773" xr:uid="{00000000-0005-0000-0000-0000C7600000}"/>
    <cellStyle name="Input 2 22 2 5" xfId="24774" xr:uid="{00000000-0005-0000-0000-0000C8600000}"/>
    <cellStyle name="Input 2 22 2 6" xfId="24775" xr:uid="{00000000-0005-0000-0000-0000C9600000}"/>
    <cellStyle name="Input 2 22 3" xfId="24776" xr:uid="{00000000-0005-0000-0000-0000CA600000}"/>
    <cellStyle name="Input 2 22 3 2" xfId="24777" xr:uid="{00000000-0005-0000-0000-0000CB600000}"/>
    <cellStyle name="Input 2 22 3 3" xfId="24778" xr:uid="{00000000-0005-0000-0000-0000CC600000}"/>
    <cellStyle name="Input 2 22 4" xfId="24779" xr:uid="{00000000-0005-0000-0000-0000CD600000}"/>
    <cellStyle name="Input 2 22 4 2" xfId="24780" xr:uid="{00000000-0005-0000-0000-0000CE600000}"/>
    <cellStyle name="Input 2 22 4 3" xfId="24781" xr:uid="{00000000-0005-0000-0000-0000CF600000}"/>
    <cellStyle name="Input 2 22 5" xfId="24782" xr:uid="{00000000-0005-0000-0000-0000D0600000}"/>
    <cellStyle name="Input 2 22 5 2" xfId="24783" xr:uid="{00000000-0005-0000-0000-0000D1600000}"/>
    <cellStyle name="Input 2 22 5 3" xfId="24784" xr:uid="{00000000-0005-0000-0000-0000D2600000}"/>
    <cellStyle name="Input 2 22 6" xfId="24785" xr:uid="{00000000-0005-0000-0000-0000D3600000}"/>
    <cellStyle name="Input 2 22 6 2" xfId="24786" xr:uid="{00000000-0005-0000-0000-0000D4600000}"/>
    <cellStyle name="Input 2 22 6 3" xfId="24787" xr:uid="{00000000-0005-0000-0000-0000D5600000}"/>
    <cellStyle name="Input 2 22 7" xfId="24788" xr:uid="{00000000-0005-0000-0000-0000D6600000}"/>
    <cellStyle name="Input 2 22 8" xfId="24789" xr:uid="{00000000-0005-0000-0000-0000D7600000}"/>
    <cellStyle name="Input 2 23" xfId="24790" xr:uid="{00000000-0005-0000-0000-0000D8600000}"/>
    <cellStyle name="Input 2 23 2" xfId="24791" xr:uid="{00000000-0005-0000-0000-0000D9600000}"/>
    <cellStyle name="Input 2 23 2 2" xfId="24792" xr:uid="{00000000-0005-0000-0000-0000DA600000}"/>
    <cellStyle name="Input 2 23 2 3" xfId="24793" xr:uid="{00000000-0005-0000-0000-0000DB600000}"/>
    <cellStyle name="Input 2 23 2 4" xfId="24794" xr:uid="{00000000-0005-0000-0000-0000DC600000}"/>
    <cellStyle name="Input 2 23 2 5" xfId="24795" xr:uid="{00000000-0005-0000-0000-0000DD600000}"/>
    <cellStyle name="Input 2 23 2 6" xfId="24796" xr:uid="{00000000-0005-0000-0000-0000DE600000}"/>
    <cellStyle name="Input 2 23 3" xfId="24797" xr:uid="{00000000-0005-0000-0000-0000DF600000}"/>
    <cellStyle name="Input 2 23 3 2" xfId="24798" xr:uid="{00000000-0005-0000-0000-0000E0600000}"/>
    <cellStyle name="Input 2 23 3 3" xfId="24799" xr:uid="{00000000-0005-0000-0000-0000E1600000}"/>
    <cellStyle name="Input 2 23 4" xfId="24800" xr:uid="{00000000-0005-0000-0000-0000E2600000}"/>
    <cellStyle name="Input 2 23 4 2" xfId="24801" xr:uid="{00000000-0005-0000-0000-0000E3600000}"/>
    <cellStyle name="Input 2 23 4 3" xfId="24802" xr:uid="{00000000-0005-0000-0000-0000E4600000}"/>
    <cellStyle name="Input 2 23 5" xfId="24803" xr:uid="{00000000-0005-0000-0000-0000E5600000}"/>
    <cellStyle name="Input 2 23 5 2" xfId="24804" xr:uid="{00000000-0005-0000-0000-0000E6600000}"/>
    <cellStyle name="Input 2 23 5 3" xfId="24805" xr:uid="{00000000-0005-0000-0000-0000E7600000}"/>
    <cellStyle name="Input 2 23 6" xfId="24806" xr:uid="{00000000-0005-0000-0000-0000E8600000}"/>
    <cellStyle name="Input 2 23 6 2" xfId="24807" xr:uid="{00000000-0005-0000-0000-0000E9600000}"/>
    <cellStyle name="Input 2 23 6 3" xfId="24808" xr:uid="{00000000-0005-0000-0000-0000EA600000}"/>
    <cellStyle name="Input 2 23 7" xfId="24809" xr:uid="{00000000-0005-0000-0000-0000EB600000}"/>
    <cellStyle name="Input 2 23 8" xfId="24810" xr:uid="{00000000-0005-0000-0000-0000EC600000}"/>
    <cellStyle name="Input 2 24" xfId="24811" xr:uid="{00000000-0005-0000-0000-0000ED600000}"/>
    <cellStyle name="Input 2 24 2" xfId="24812" xr:uid="{00000000-0005-0000-0000-0000EE600000}"/>
    <cellStyle name="Input 2 24 2 2" xfId="24813" xr:uid="{00000000-0005-0000-0000-0000EF600000}"/>
    <cellStyle name="Input 2 24 2 3" xfId="24814" xr:uid="{00000000-0005-0000-0000-0000F0600000}"/>
    <cellStyle name="Input 2 24 2 4" xfId="24815" xr:uid="{00000000-0005-0000-0000-0000F1600000}"/>
    <cellStyle name="Input 2 24 2 5" xfId="24816" xr:uid="{00000000-0005-0000-0000-0000F2600000}"/>
    <cellStyle name="Input 2 24 2 6" xfId="24817" xr:uid="{00000000-0005-0000-0000-0000F3600000}"/>
    <cellStyle name="Input 2 24 3" xfId="24818" xr:uid="{00000000-0005-0000-0000-0000F4600000}"/>
    <cellStyle name="Input 2 24 3 2" xfId="24819" xr:uid="{00000000-0005-0000-0000-0000F5600000}"/>
    <cellStyle name="Input 2 24 3 3" xfId="24820" xr:uid="{00000000-0005-0000-0000-0000F6600000}"/>
    <cellStyle name="Input 2 24 4" xfId="24821" xr:uid="{00000000-0005-0000-0000-0000F7600000}"/>
    <cellStyle name="Input 2 24 4 2" xfId="24822" xr:uid="{00000000-0005-0000-0000-0000F8600000}"/>
    <cellStyle name="Input 2 24 4 3" xfId="24823" xr:uid="{00000000-0005-0000-0000-0000F9600000}"/>
    <cellStyle name="Input 2 24 5" xfId="24824" xr:uid="{00000000-0005-0000-0000-0000FA600000}"/>
    <cellStyle name="Input 2 24 5 2" xfId="24825" xr:uid="{00000000-0005-0000-0000-0000FB600000}"/>
    <cellStyle name="Input 2 24 5 3" xfId="24826" xr:uid="{00000000-0005-0000-0000-0000FC600000}"/>
    <cellStyle name="Input 2 24 6" xfId="24827" xr:uid="{00000000-0005-0000-0000-0000FD600000}"/>
    <cellStyle name="Input 2 24 6 2" xfId="24828" xr:uid="{00000000-0005-0000-0000-0000FE600000}"/>
    <cellStyle name="Input 2 24 6 3" xfId="24829" xr:uid="{00000000-0005-0000-0000-0000FF600000}"/>
    <cellStyle name="Input 2 24 7" xfId="24830" xr:uid="{00000000-0005-0000-0000-000000610000}"/>
    <cellStyle name="Input 2 24 8" xfId="24831" xr:uid="{00000000-0005-0000-0000-000001610000}"/>
    <cellStyle name="Input 2 25" xfId="24832" xr:uid="{00000000-0005-0000-0000-000002610000}"/>
    <cellStyle name="Input 2 25 2" xfId="24833" xr:uid="{00000000-0005-0000-0000-000003610000}"/>
    <cellStyle name="Input 2 25 2 2" xfId="24834" xr:uid="{00000000-0005-0000-0000-000004610000}"/>
    <cellStyle name="Input 2 25 2 3" xfId="24835" xr:uid="{00000000-0005-0000-0000-000005610000}"/>
    <cellStyle name="Input 2 25 2 4" xfId="24836" xr:uid="{00000000-0005-0000-0000-000006610000}"/>
    <cellStyle name="Input 2 25 2 5" xfId="24837" xr:uid="{00000000-0005-0000-0000-000007610000}"/>
    <cellStyle name="Input 2 25 2 6" xfId="24838" xr:uid="{00000000-0005-0000-0000-000008610000}"/>
    <cellStyle name="Input 2 25 3" xfId="24839" xr:uid="{00000000-0005-0000-0000-000009610000}"/>
    <cellStyle name="Input 2 25 3 2" xfId="24840" xr:uid="{00000000-0005-0000-0000-00000A610000}"/>
    <cellStyle name="Input 2 25 3 3" xfId="24841" xr:uid="{00000000-0005-0000-0000-00000B610000}"/>
    <cellStyle name="Input 2 25 4" xfId="24842" xr:uid="{00000000-0005-0000-0000-00000C610000}"/>
    <cellStyle name="Input 2 25 4 2" xfId="24843" xr:uid="{00000000-0005-0000-0000-00000D610000}"/>
    <cellStyle name="Input 2 25 4 3" xfId="24844" xr:uid="{00000000-0005-0000-0000-00000E610000}"/>
    <cellStyle name="Input 2 25 5" xfId="24845" xr:uid="{00000000-0005-0000-0000-00000F610000}"/>
    <cellStyle name="Input 2 25 5 2" xfId="24846" xr:uid="{00000000-0005-0000-0000-000010610000}"/>
    <cellStyle name="Input 2 25 5 3" xfId="24847" xr:uid="{00000000-0005-0000-0000-000011610000}"/>
    <cellStyle name="Input 2 25 6" xfId="24848" xr:uid="{00000000-0005-0000-0000-000012610000}"/>
    <cellStyle name="Input 2 25 6 2" xfId="24849" xr:uid="{00000000-0005-0000-0000-000013610000}"/>
    <cellStyle name="Input 2 25 6 3" xfId="24850" xr:uid="{00000000-0005-0000-0000-000014610000}"/>
    <cellStyle name="Input 2 25 7" xfId="24851" xr:uid="{00000000-0005-0000-0000-000015610000}"/>
    <cellStyle name="Input 2 25 8" xfId="24852" xr:uid="{00000000-0005-0000-0000-000016610000}"/>
    <cellStyle name="Input 2 26" xfId="24853" xr:uid="{00000000-0005-0000-0000-000017610000}"/>
    <cellStyle name="Input 2 26 2" xfId="24854" xr:uid="{00000000-0005-0000-0000-000018610000}"/>
    <cellStyle name="Input 2 26 2 2" xfId="24855" xr:uid="{00000000-0005-0000-0000-000019610000}"/>
    <cellStyle name="Input 2 26 2 3" xfId="24856" xr:uid="{00000000-0005-0000-0000-00001A610000}"/>
    <cellStyle name="Input 2 26 2 4" xfId="24857" xr:uid="{00000000-0005-0000-0000-00001B610000}"/>
    <cellStyle name="Input 2 26 2 5" xfId="24858" xr:uid="{00000000-0005-0000-0000-00001C610000}"/>
    <cellStyle name="Input 2 26 2 6" xfId="24859" xr:uid="{00000000-0005-0000-0000-00001D610000}"/>
    <cellStyle name="Input 2 26 3" xfId="24860" xr:uid="{00000000-0005-0000-0000-00001E610000}"/>
    <cellStyle name="Input 2 26 3 2" xfId="24861" xr:uid="{00000000-0005-0000-0000-00001F610000}"/>
    <cellStyle name="Input 2 26 3 3" xfId="24862" xr:uid="{00000000-0005-0000-0000-000020610000}"/>
    <cellStyle name="Input 2 26 4" xfId="24863" xr:uid="{00000000-0005-0000-0000-000021610000}"/>
    <cellStyle name="Input 2 26 4 2" xfId="24864" xr:uid="{00000000-0005-0000-0000-000022610000}"/>
    <cellStyle name="Input 2 26 4 3" xfId="24865" xr:uid="{00000000-0005-0000-0000-000023610000}"/>
    <cellStyle name="Input 2 26 5" xfId="24866" xr:uid="{00000000-0005-0000-0000-000024610000}"/>
    <cellStyle name="Input 2 26 5 2" xfId="24867" xr:uid="{00000000-0005-0000-0000-000025610000}"/>
    <cellStyle name="Input 2 26 5 3" xfId="24868" xr:uid="{00000000-0005-0000-0000-000026610000}"/>
    <cellStyle name="Input 2 26 6" xfId="24869" xr:uid="{00000000-0005-0000-0000-000027610000}"/>
    <cellStyle name="Input 2 26 6 2" xfId="24870" xr:uid="{00000000-0005-0000-0000-000028610000}"/>
    <cellStyle name="Input 2 26 6 3" xfId="24871" xr:uid="{00000000-0005-0000-0000-000029610000}"/>
    <cellStyle name="Input 2 26 7" xfId="24872" xr:uid="{00000000-0005-0000-0000-00002A610000}"/>
    <cellStyle name="Input 2 26 8" xfId="24873" xr:uid="{00000000-0005-0000-0000-00002B610000}"/>
    <cellStyle name="Input 2 27" xfId="24874" xr:uid="{00000000-0005-0000-0000-00002C610000}"/>
    <cellStyle name="Input 2 27 2" xfId="24875" xr:uid="{00000000-0005-0000-0000-00002D610000}"/>
    <cellStyle name="Input 2 27 2 2" xfId="24876" xr:uid="{00000000-0005-0000-0000-00002E610000}"/>
    <cellStyle name="Input 2 27 2 3" xfId="24877" xr:uid="{00000000-0005-0000-0000-00002F610000}"/>
    <cellStyle name="Input 2 27 2 4" xfId="24878" xr:uid="{00000000-0005-0000-0000-000030610000}"/>
    <cellStyle name="Input 2 27 2 5" xfId="24879" xr:uid="{00000000-0005-0000-0000-000031610000}"/>
    <cellStyle name="Input 2 27 2 6" xfId="24880" xr:uid="{00000000-0005-0000-0000-000032610000}"/>
    <cellStyle name="Input 2 27 3" xfId="24881" xr:uid="{00000000-0005-0000-0000-000033610000}"/>
    <cellStyle name="Input 2 27 3 2" xfId="24882" xr:uid="{00000000-0005-0000-0000-000034610000}"/>
    <cellStyle name="Input 2 27 3 3" xfId="24883" xr:uid="{00000000-0005-0000-0000-000035610000}"/>
    <cellStyle name="Input 2 27 4" xfId="24884" xr:uid="{00000000-0005-0000-0000-000036610000}"/>
    <cellStyle name="Input 2 27 4 2" xfId="24885" xr:uid="{00000000-0005-0000-0000-000037610000}"/>
    <cellStyle name="Input 2 27 4 3" xfId="24886" xr:uid="{00000000-0005-0000-0000-000038610000}"/>
    <cellStyle name="Input 2 27 5" xfId="24887" xr:uid="{00000000-0005-0000-0000-000039610000}"/>
    <cellStyle name="Input 2 27 5 2" xfId="24888" xr:uid="{00000000-0005-0000-0000-00003A610000}"/>
    <cellStyle name="Input 2 27 5 3" xfId="24889" xr:uid="{00000000-0005-0000-0000-00003B610000}"/>
    <cellStyle name="Input 2 27 6" xfId="24890" xr:uid="{00000000-0005-0000-0000-00003C610000}"/>
    <cellStyle name="Input 2 27 6 2" xfId="24891" xr:uid="{00000000-0005-0000-0000-00003D610000}"/>
    <cellStyle name="Input 2 27 6 3" xfId="24892" xr:uid="{00000000-0005-0000-0000-00003E610000}"/>
    <cellStyle name="Input 2 27 7" xfId="24893" xr:uid="{00000000-0005-0000-0000-00003F610000}"/>
    <cellStyle name="Input 2 27 8" xfId="24894" xr:uid="{00000000-0005-0000-0000-000040610000}"/>
    <cellStyle name="Input 2 28" xfId="24895" xr:uid="{00000000-0005-0000-0000-000041610000}"/>
    <cellStyle name="Input 2 28 2" xfId="24896" xr:uid="{00000000-0005-0000-0000-000042610000}"/>
    <cellStyle name="Input 2 28 2 2" xfId="24897" xr:uid="{00000000-0005-0000-0000-000043610000}"/>
    <cellStyle name="Input 2 28 2 3" xfId="24898" xr:uid="{00000000-0005-0000-0000-000044610000}"/>
    <cellStyle name="Input 2 28 2 4" xfId="24899" xr:uid="{00000000-0005-0000-0000-000045610000}"/>
    <cellStyle name="Input 2 28 2 5" xfId="24900" xr:uid="{00000000-0005-0000-0000-000046610000}"/>
    <cellStyle name="Input 2 28 2 6" xfId="24901" xr:uid="{00000000-0005-0000-0000-000047610000}"/>
    <cellStyle name="Input 2 28 3" xfId="24902" xr:uid="{00000000-0005-0000-0000-000048610000}"/>
    <cellStyle name="Input 2 28 3 2" xfId="24903" xr:uid="{00000000-0005-0000-0000-000049610000}"/>
    <cellStyle name="Input 2 28 3 3" xfId="24904" xr:uid="{00000000-0005-0000-0000-00004A610000}"/>
    <cellStyle name="Input 2 28 4" xfId="24905" xr:uid="{00000000-0005-0000-0000-00004B610000}"/>
    <cellStyle name="Input 2 28 4 2" xfId="24906" xr:uid="{00000000-0005-0000-0000-00004C610000}"/>
    <cellStyle name="Input 2 28 4 3" xfId="24907" xr:uid="{00000000-0005-0000-0000-00004D610000}"/>
    <cellStyle name="Input 2 28 5" xfId="24908" xr:uid="{00000000-0005-0000-0000-00004E610000}"/>
    <cellStyle name="Input 2 28 5 2" xfId="24909" xr:uid="{00000000-0005-0000-0000-00004F610000}"/>
    <cellStyle name="Input 2 28 5 3" xfId="24910" xr:uid="{00000000-0005-0000-0000-000050610000}"/>
    <cellStyle name="Input 2 28 6" xfId="24911" xr:uid="{00000000-0005-0000-0000-000051610000}"/>
    <cellStyle name="Input 2 28 6 2" xfId="24912" xr:uid="{00000000-0005-0000-0000-000052610000}"/>
    <cellStyle name="Input 2 28 6 3" xfId="24913" xr:uid="{00000000-0005-0000-0000-000053610000}"/>
    <cellStyle name="Input 2 28 7" xfId="24914" xr:uid="{00000000-0005-0000-0000-000054610000}"/>
    <cellStyle name="Input 2 28 8" xfId="24915" xr:uid="{00000000-0005-0000-0000-000055610000}"/>
    <cellStyle name="Input 2 29" xfId="24916" xr:uid="{00000000-0005-0000-0000-000056610000}"/>
    <cellStyle name="Input 2 29 2" xfId="24917" xr:uid="{00000000-0005-0000-0000-000057610000}"/>
    <cellStyle name="Input 2 29 2 2" xfId="24918" xr:uid="{00000000-0005-0000-0000-000058610000}"/>
    <cellStyle name="Input 2 29 2 3" xfId="24919" xr:uid="{00000000-0005-0000-0000-000059610000}"/>
    <cellStyle name="Input 2 29 2 4" xfId="24920" xr:uid="{00000000-0005-0000-0000-00005A610000}"/>
    <cellStyle name="Input 2 29 2 5" xfId="24921" xr:uid="{00000000-0005-0000-0000-00005B610000}"/>
    <cellStyle name="Input 2 29 2 6" xfId="24922" xr:uid="{00000000-0005-0000-0000-00005C610000}"/>
    <cellStyle name="Input 2 29 3" xfId="24923" xr:uid="{00000000-0005-0000-0000-00005D610000}"/>
    <cellStyle name="Input 2 29 3 2" xfId="24924" xr:uid="{00000000-0005-0000-0000-00005E610000}"/>
    <cellStyle name="Input 2 29 3 3" xfId="24925" xr:uid="{00000000-0005-0000-0000-00005F610000}"/>
    <cellStyle name="Input 2 29 4" xfId="24926" xr:uid="{00000000-0005-0000-0000-000060610000}"/>
    <cellStyle name="Input 2 29 4 2" xfId="24927" xr:uid="{00000000-0005-0000-0000-000061610000}"/>
    <cellStyle name="Input 2 29 4 3" xfId="24928" xr:uid="{00000000-0005-0000-0000-000062610000}"/>
    <cellStyle name="Input 2 29 5" xfId="24929" xr:uid="{00000000-0005-0000-0000-000063610000}"/>
    <cellStyle name="Input 2 29 5 2" xfId="24930" xr:uid="{00000000-0005-0000-0000-000064610000}"/>
    <cellStyle name="Input 2 29 5 3" xfId="24931" xr:uid="{00000000-0005-0000-0000-000065610000}"/>
    <cellStyle name="Input 2 29 6" xfId="24932" xr:uid="{00000000-0005-0000-0000-000066610000}"/>
    <cellStyle name="Input 2 29 6 2" xfId="24933" xr:uid="{00000000-0005-0000-0000-000067610000}"/>
    <cellStyle name="Input 2 29 6 3" xfId="24934" xr:uid="{00000000-0005-0000-0000-000068610000}"/>
    <cellStyle name="Input 2 29 7" xfId="24935" xr:uid="{00000000-0005-0000-0000-000069610000}"/>
    <cellStyle name="Input 2 29 8" xfId="24936" xr:uid="{00000000-0005-0000-0000-00006A610000}"/>
    <cellStyle name="Input 2 3" xfId="24937" xr:uid="{00000000-0005-0000-0000-00006B610000}"/>
    <cellStyle name="Input 2 3 10" xfId="24938" xr:uid="{00000000-0005-0000-0000-00006C610000}"/>
    <cellStyle name="Input 2 3 10 2" xfId="24939" xr:uid="{00000000-0005-0000-0000-00006D610000}"/>
    <cellStyle name="Input 2 3 10 2 2" xfId="24940" xr:uid="{00000000-0005-0000-0000-00006E610000}"/>
    <cellStyle name="Input 2 3 10 2 3" xfId="24941" xr:uid="{00000000-0005-0000-0000-00006F610000}"/>
    <cellStyle name="Input 2 3 10 2 4" xfId="24942" xr:uid="{00000000-0005-0000-0000-000070610000}"/>
    <cellStyle name="Input 2 3 10 2 5" xfId="24943" xr:uid="{00000000-0005-0000-0000-000071610000}"/>
    <cellStyle name="Input 2 3 10 2 6" xfId="24944" xr:uid="{00000000-0005-0000-0000-000072610000}"/>
    <cellStyle name="Input 2 3 10 3" xfId="24945" xr:uid="{00000000-0005-0000-0000-000073610000}"/>
    <cellStyle name="Input 2 3 10 3 2" xfId="24946" xr:uid="{00000000-0005-0000-0000-000074610000}"/>
    <cellStyle name="Input 2 3 10 3 3" xfId="24947" xr:uid="{00000000-0005-0000-0000-000075610000}"/>
    <cellStyle name="Input 2 3 10 4" xfId="24948" xr:uid="{00000000-0005-0000-0000-000076610000}"/>
    <cellStyle name="Input 2 3 10 4 2" xfId="24949" xr:uid="{00000000-0005-0000-0000-000077610000}"/>
    <cellStyle name="Input 2 3 10 4 3" xfId="24950" xr:uid="{00000000-0005-0000-0000-000078610000}"/>
    <cellStyle name="Input 2 3 10 5" xfId="24951" xr:uid="{00000000-0005-0000-0000-000079610000}"/>
    <cellStyle name="Input 2 3 10 5 2" xfId="24952" xr:uid="{00000000-0005-0000-0000-00007A610000}"/>
    <cellStyle name="Input 2 3 10 5 3" xfId="24953" xr:uid="{00000000-0005-0000-0000-00007B610000}"/>
    <cellStyle name="Input 2 3 10 6" xfId="24954" xr:uid="{00000000-0005-0000-0000-00007C610000}"/>
    <cellStyle name="Input 2 3 10 6 2" xfId="24955" xr:uid="{00000000-0005-0000-0000-00007D610000}"/>
    <cellStyle name="Input 2 3 10 6 3" xfId="24956" xr:uid="{00000000-0005-0000-0000-00007E610000}"/>
    <cellStyle name="Input 2 3 10 7" xfId="24957" xr:uid="{00000000-0005-0000-0000-00007F610000}"/>
    <cellStyle name="Input 2 3 10 8" xfId="24958" xr:uid="{00000000-0005-0000-0000-000080610000}"/>
    <cellStyle name="Input 2 3 11" xfId="24959" xr:uid="{00000000-0005-0000-0000-000081610000}"/>
    <cellStyle name="Input 2 3 11 2" xfId="24960" xr:uid="{00000000-0005-0000-0000-000082610000}"/>
    <cellStyle name="Input 2 3 11 2 2" xfId="24961" xr:uid="{00000000-0005-0000-0000-000083610000}"/>
    <cellStyle name="Input 2 3 11 2 3" xfId="24962" xr:uid="{00000000-0005-0000-0000-000084610000}"/>
    <cellStyle name="Input 2 3 11 2 4" xfId="24963" xr:uid="{00000000-0005-0000-0000-000085610000}"/>
    <cellStyle name="Input 2 3 11 2 5" xfId="24964" xr:uid="{00000000-0005-0000-0000-000086610000}"/>
    <cellStyle name="Input 2 3 11 2 6" xfId="24965" xr:uid="{00000000-0005-0000-0000-000087610000}"/>
    <cellStyle name="Input 2 3 11 3" xfId="24966" xr:uid="{00000000-0005-0000-0000-000088610000}"/>
    <cellStyle name="Input 2 3 11 3 2" xfId="24967" xr:uid="{00000000-0005-0000-0000-000089610000}"/>
    <cellStyle name="Input 2 3 11 3 3" xfId="24968" xr:uid="{00000000-0005-0000-0000-00008A610000}"/>
    <cellStyle name="Input 2 3 11 4" xfId="24969" xr:uid="{00000000-0005-0000-0000-00008B610000}"/>
    <cellStyle name="Input 2 3 11 4 2" xfId="24970" xr:uid="{00000000-0005-0000-0000-00008C610000}"/>
    <cellStyle name="Input 2 3 11 4 3" xfId="24971" xr:uid="{00000000-0005-0000-0000-00008D610000}"/>
    <cellStyle name="Input 2 3 11 5" xfId="24972" xr:uid="{00000000-0005-0000-0000-00008E610000}"/>
    <cellStyle name="Input 2 3 11 5 2" xfId="24973" xr:uid="{00000000-0005-0000-0000-00008F610000}"/>
    <cellStyle name="Input 2 3 11 5 3" xfId="24974" xr:uid="{00000000-0005-0000-0000-000090610000}"/>
    <cellStyle name="Input 2 3 11 6" xfId="24975" xr:uid="{00000000-0005-0000-0000-000091610000}"/>
    <cellStyle name="Input 2 3 11 6 2" xfId="24976" xr:uid="{00000000-0005-0000-0000-000092610000}"/>
    <cellStyle name="Input 2 3 11 6 3" xfId="24977" xr:uid="{00000000-0005-0000-0000-000093610000}"/>
    <cellStyle name="Input 2 3 11 7" xfId="24978" xr:uid="{00000000-0005-0000-0000-000094610000}"/>
    <cellStyle name="Input 2 3 11 8" xfId="24979" xr:uid="{00000000-0005-0000-0000-000095610000}"/>
    <cellStyle name="Input 2 3 12" xfId="24980" xr:uid="{00000000-0005-0000-0000-000096610000}"/>
    <cellStyle name="Input 2 3 12 2" xfId="24981" xr:uid="{00000000-0005-0000-0000-000097610000}"/>
    <cellStyle name="Input 2 3 12 2 2" xfId="24982" xr:uid="{00000000-0005-0000-0000-000098610000}"/>
    <cellStyle name="Input 2 3 12 2 3" xfId="24983" xr:uid="{00000000-0005-0000-0000-000099610000}"/>
    <cellStyle name="Input 2 3 12 2 4" xfId="24984" xr:uid="{00000000-0005-0000-0000-00009A610000}"/>
    <cellStyle name="Input 2 3 12 2 5" xfId="24985" xr:uid="{00000000-0005-0000-0000-00009B610000}"/>
    <cellStyle name="Input 2 3 12 2 6" xfId="24986" xr:uid="{00000000-0005-0000-0000-00009C610000}"/>
    <cellStyle name="Input 2 3 12 3" xfId="24987" xr:uid="{00000000-0005-0000-0000-00009D610000}"/>
    <cellStyle name="Input 2 3 12 3 2" xfId="24988" xr:uid="{00000000-0005-0000-0000-00009E610000}"/>
    <cellStyle name="Input 2 3 12 3 3" xfId="24989" xr:uid="{00000000-0005-0000-0000-00009F610000}"/>
    <cellStyle name="Input 2 3 12 4" xfId="24990" xr:uid="{00000000-0005-0000-0000-0000A0610000}"/>
    <cellStyle name="Input 2 3 12 4 2" xfId="24991" xr:uid="{00000000-0005-0000-0000-0000A1610000}"/>
    <cellStyle name="Input 2 3 12 4 3" xfId="24992" xr:uid="{00000000-0005-0000-0000-0000A2610000}"/>
    <cellStyle name="Input 2 3 12 5" xfId="24993" xr:uid="{00000000-0005-0000-0000-0000A3610000}"/>
    <cellStyle name="Input 2 3 12 5 2" xfId="24994" xr:uid="{00000000-0005-0000-0000-0000A4610000}"/>
    <cellStyle name="Input 2 3 12 5 3" xfId="24995" xr:uid="{00000000-0005-0000-0000-0000A5610000}"/>
    <cellStyle name="Input 2 3 12 6" xfId="24996" xr:uid="{00000000-0005-0000-0000-0000A6610000}"/>
    <cellStyle name="Input 2 3 12 6 2" xfId="24997" xr:uid="{00000000-0005-0000-0000-0000A7610000}"/>
    <cellStyle name="Input 2 3 12 6 3" xfId="24998" xr:uid="{00000000-0005-0000-0000-0000A8610000}"/>
    <cellStyle name="Input 2 3 12 7" xfId="24999" xr:uid="{00000000-0005-0000-0000-0000A9610000}"/>
    <cellStyle name="Input 2 3 12 8" xfId="25000" xr:uid="{00000000-0005-0000-0000-0000AA610000}"/>
    <cellStyle name="Input 2 3 13" xfId="25001" xr:uid="{00000000-0005-0000-0000-0000AB610000}"/>
    <cellStyle name="Input 2 3 13 2" xfId="25002" xr:uid="{00000000-0005-0000-0000-0000AC610000}"/>
    <cellStyle name="Input 2 3 13 2 2" xfId="25003" xr:uid="{00000000-0005-0000-0000-0000AD610000}"/>
    <cellStyle name="Input 2 3 13 2 3" xfId="25004" xr:uid="{00000000-0005-0000-0000-0000AE610000}"/>
    <cellStyle name="Input 2 3 13 2 4" xfId="25005" xr:uid="{00000000-0005-0000-0000-0000AF610000}"/>
    <cellStyle name="Input 2 3 13 2 5" xfId="25006" xr:uid="{00000000-0005-0000-0000-0000B0610000}"/>
    <cellStyle name="Input 2 3 13 2 6" xfId="25007" xr:uid="{00000000-0005-0000-0000-0000B1610000}"/>
    <cellStyle name="Input 2 3 13 3" xfId="25008" xr:uid="{00000000-0005-0000-0000-0000B2610000}"/>
    <cellStyle name="Input 2 3 13 3 2" xfId="25009" xr:uid="{00000000-0005-0000-0000-0000B3610000}"/>
    <cellStyle name="Input 2 3 13 3 3" xfId="25010" xr:uid="{00000000-0005-0000-0000-0000B4610000}"/>
    <cellStyle name="Input 2 3 13 4" xfId="25011" xr:uid="{00000000-0005-0000-0000-0000B5610000}"/>
    <cellStyle name="Input 2 3 13 4 2" xfId="25012" xr:uid="{00000000-0005-0000-0000-0000B6610000}"/>
    <cellStyle name="Input 2 3 13 4 3" xfId="25013" xr:uid="{00000000-0005-0000-0000-0000B7610000}"/>
    <cellStyle name="Input 2 3 13 5" xfId="25014" xr:uid="{00000000-0005-0000-0000-0000B8610000}"/>
    <cellStyle name="Input 2 3 13 5 2" xfId="25015" xr:uid="{00000000-0005-0000-0000-0000B9610000}"/>
    <cellStyle name="Input 2 3 13 5 3" xfId="25016" xr:uid="{00000000-0005-0000-0000-0000BA610000}"/>
    <cellStyle name="Input 2 3 13 6" xfId="25017" xr:uid="{00000000-0005-0000-0000-0000BB610000}"/>
    <cellStyle name="Input 2 3 13 6 2" xfId="25018" xr:uid="{00000000-0005-0000-0000-0000BC610000}"/>
    <cellStyle name="Input 2 3 13 6 3" xfId="25019" xr:uid="{00000000-0005-0000-0000-0000BD610000}"/>
    <cellStyle name="Input 2 3 13 7" xfId="25020" xr:uid="{00000000-0005-0000-0000-0000BE610000}"/>
    <cellStyle name="Input 2 3 13 8" xfId="25021" xr:uid="{00000000-0005-0000-0000-0000BF610000}"/>
    <cellStyle name="Input 2 3 14" xfId="25022" xr:uid="{00000000-0005-0000-0000-0000C0610000}"/>
    <cellStyle name="Input 2 3 14 2" xfId="25023" xr:uid="{00000000-0005-0000-0000-0000C1610000}"/>
    <cellStyle name="Input 2 3 14 2 2" xfId="25024" xr:uid="{00000000-0005-0000-0000-0000C2610000}"/>
    <cellStyle name="Input 2 3 14 2 3" xfId="25025" xr:uid="{00000000-0005-0000-0000-0000C3610000}"/>
    <cellStyle name="Input 2 3 14 2 4" xfId="25026" xr:uid="{00000000-0005-0000-0000-0000C4610000}"/>
    <cellStyle name="Input 2 3 14 2 5" xfId="25027" xr:uid="{00000000-0005-0000-0000-0000C5610000}"/>
    <cellStyle name="Input 2 3 14 2 6" xfId="25028" xr:uid="{00000000-0005-0000-0000-0000C6610000}"/>
    <cellStyle name="Input 2 3 14 3" xfId="25029" xr:uid="{00000000-0005-0000-0000-0000C7610000}"/>
    <cellStyle name="Input 2 3 14 3 2" xfId="25030" xr:uid="{00000000-0005-0000-0000-0000C8610000}"/>
    <cellStyle name="Input 2 3 14 3 3" xfId="25031" xr:uid="{00000000-0005-0000-0000-0000C9610000}"/>
    <cellStyle name="Input 2 3 14 4" xfId="25032" xr:uid="{00000000-0005-0000-0000-0000CA610000}"/>
    <cellStyle name="Input 2 3 14 4 2" xfId="25033" xr:uid="{00000000-0005-0000-0000-0000CB610000}"/>
    <cellStyle name="Input 2 3 14 4 3" xfId="25034" xr:uid="{00000000-0005-0000-0000-0000CC610000}"/>
    <cellStyle name="Input 2 3 14 5" xfId="25035" xr:uid="{00000000-0005-0000-0000-0000CD610000}"/>
    <cellStyle name="Input 2 3 14 5 2" xfId="25036" xr:uid="{00000000-0005-0000-0000-0000CE610000}"/>
    <cellStyle name="Input 2 3 14 5 3" xfId="25037" xr:uid="{00000000-0005-0000-0000-0000CF610000}"/>
    <cellStyle name="Input 2 3 14 6" xfId="25038" xr:uid="{00000000-0005-0000-0000-0000D0610000}"/>
    <cellStyle name="Input 2 3 14 6 2" xfId="25039" xr:uid="{00000000-0005-0000-0000-0000D1610000}"/>
    <cellStyle name="Input 2 3 14 6 3" xfId="25040" xr:uid="{00000000-0005-0000-0000-0000D2610000}"/>
    <cellStyle name="Input 2 3 14 7" xfId="25041" xr:uid="{00000000-0005-0000-0000-0000D3610000}"/>
    <cellStyle name="Input 2 3 14 8" xfId="25042" xr:uid="{00000000-0005-0000-0000-0000D4610000}"/>
    <cellStyle name="Input 2 3 15" xfId="25043" xr:uid="{00000000-0005-0000-0000-0000D5610000}"/>
    <cellStyle name="Input 2 3 15 2" xfId="25044" xr:uid="{00000000-0005-0000-0000-0000D6610000}"/>
    <cellStyle name="Input 2 3 15 2 2" xfId="25045" xr:uid="{00000000-0005-0000-0000-0000D7610000}"/>
    <cellStyle name="Input 2 3 15 2 3" xfId="25046" xr:uid="{00000000-0005-0000-0000-0000D8610000}"/>
    <cellStyle name="Input 2 3 15 2 4" xfId="25047" xr:uid="{00000000-0005-0000-0000-0000D9610000}"/>
    <cellStyle name="Input 2 3 15 2 5" xfId="25048" xr:uid="{00000000-0005-0000-0000-0000DA610000}"/>
    <cellStyle name="Input 2 3 15 2 6" xfId="25049" xr:uid="{00000000-0005-0000-0000-0000DB610000}"/>
    <cellStyle name="Input 2 3 15 3" xfId="25050" xr:uid="{00000000-0005-0000-0000-0000DC610000}"/>
    <cellStyle name="Input 2 3 15 3 2" xfId="25051" xr:uid="{00000000-0005-0000-0000-0000DD610000}"/>
    <cellStyle name="Input 2 3 15 3 3" xfId="25052" xr:uid="{00000000-0005-0000-0000-0000DE610000}"/>
    <cellStyle name="Input 2 3 15 4" xfId="25053" xr:uid="{00000000-0005-0000-0000-0000DF610000}"/>
    <cellStyle name="Input 2 3 15 4 2" xfId="25054" xr:uid="{00000000-0005-0000-0000-0000E0610000}"/>
    <cellStyle name="Input 2 3 15 4 3" xfId="25055" xr:uid="{00000000-0005-0000-0000-0000E1610000}"/>
    <cellStyle name="Input 2 3 15 5" xfId="25056" xr:uid="{00000000-0005-0000-0000-0000E2610000}"/>
    <cellStyle name="Input 2 3 15 5 2" xfId="25057" xr:uid="{00000000-0005-0000-0000-0000E3610000}"/>
    <cellStyle name="Input 2 3 15 5 3" xfId="25058" xr:uid="{00000000-0005-0000-0000-0000E4610000}"/>
    <cellStyle name="Input 2 3 15 6" xfId="25059" xr:uid="{00000000-0005-0000-0000-0000E5610000}"/>
    <cellStyle name="Input 2 3 15 6 2" xfId="25060" xr:uid="{00000000-0005-0000-0000-0000E6610000}"/>
    <cellStyle name="Input 2 3 15 6 3" xfId="25061" xr:uid="{00000000-0005-0000-0000-0000E7610000}"/>
    <cellStyle name="Input 2 3 15 7" xfId="25062" xr:uid="{00000000-0005-0000-0000-0000E8610000}"/>
    <cellStyle name="Input 2 3 15 8" xfId="25063" xr:uid="{00000000-0005-0000-0000-0000E9610000}"/>
    <cellStyle name="Input 2 3 16" xfId="25064" xr:uid="{00000000-0005-0000-0000-0000EA610000}"/>
    <cellStyle name="Input 2 3 16 2" xfId="25065" xr:uid="{00000000-0005-0000-0000-0000EB610000}"/>
    <cellStyle name="Input 2 3 16 2 2" xfId="25066" xr:uid="{00000000-0005-0000-0000-0000EC610000}"/>
    <cellStyle name="Input 2 3 16 2 3" xfId="25067" xr:uid="{00000000-0005-0000-0000-0000ED610000}"/>
    <cellStyle name="Input 2 3 16 2 4" xfId="25068" xr:uid="{00000000-0005-0000-0000-0000EE610000}"/>
    <cellStyle name="Input 2 3 16 2 5" xfId="25069" xr:uid="{00000000-0005-0000-0000-0000EF610000}"/>
    <cellStyle name="Input 2 3 16 2 6" xfId="25070" xr:uid="{00000000-0005-0000-0000-0000F0610000}"/>
    <cellStyle name="Input 2 3 16 3" xfId="25071" xr:uid="{00000000-0005-0000-0000-0000F1610000}"/>
    <cellStyle name="Input 2 3 16 3 2" xfId="25072" xr:uid="{00000000-0005-0000-0000-0000F2610000}"/>
    <cellStyle name="Input 2 3 16 3 3" xfId="25073" xr:uid="{00000000-0005-0000-0000-0000F3610000}"/>
    <cellStyle name="Input 2 3 16 4" xfId="25074" xr:uid="{00000000-0005-0000-0000-0000F4610000}"/>
    <cellStyle name="Input 2 3 16 4 2" xfId="25075" xr:uid="{00000000-0005-0000-0000-0000F5610000}"/>
    <cellStyle name="Input 2 3 16 4 3" xfId="25076" xr:uid="{00000000-0005-0000-0000-0000F6610000}"/>
    <cellStyle name="Input 2 3 16 5" xfId="25077" xr:uid="{00000000-0005-0000-0000-0000F7610000}"/>
    <cellStyle name="Input 2 3 16 5 2" xfId="25078" xr:uid="{00000000-0005-0000-0000-0000F8610000}"/>
    <cellStyle name="Input 2 3 16 5 3" xfId="25079" xr:uid="{00000000-0005-0000-0000-0000F9610000}"/>
    <cellStyle name="Input 2 3 16 6" xfId="25080" xr:uid="{00000000-0005-0000-0000-0000FA610000}"/>
    <cellStyle name="Input 2 3 16 6 2" xfId="25081" xr:uid="{00000000-0005-0000-0000-0000FB610000}"/>
    <cellStyle name="Input 2 3 16 6 3" xfId="25082" xr:uid="{00000000-0005-0000-0000-0000FC610000}"/>
    <cellStyle name="Input 2 3 16 7" xfId="25083" xr:uid="{00000000-0005-0000-0000-0000FD610000}"/>
    <cellStyle name="Input 2 3 16 8" xfId="25084" xr:uid="{00000000-0005-0000-0000-0000FE610000}"/>
    <cellStyle name="Input 2 3 17" xfId="25085" xr:uid="{00000000-0005-0000-0000-0000FF610000}"/>
    <cellStyle name="Input 2 3 17 2" xfId="25086" xr:uid="{00000000-0005-0000-0000-000000620000}"/>
    <cellStyle name="Input 2 3 17 2 2" xfId="25087" xr:uid="{00000000-0005-0000-0000-000001620000}"/>
    <cellStyle name="Input 2 3 17 2 3" xfId="25088" xr:uid="{00000000-0005-0000-0000-000002620000}"/>
    <cellStyle name="Input 2 3 17 2 4" xfId="25089" xr:uid="{00000000-0005-0000-0000-000003620000}"/>
    <cellStyle name="Input 2 3 17 2 5" xfId="25090" xr:uid="{00000000-0005-0000-0000-000004620000}"/>
    <cellStyle name="Input 2 3 17 2 6" xfId="25091" xr:uid="{00000000-0005-0000-0000-000005620000}"/>
    <cellStyle name="Input 2 3 17 3" xfId="25092" xr:uid="{00000000-0005-0000-0000-000006620000}"/>
    <cellStyle name="Input 2 3 17 3 2" xfId="25093" xr:uid="{00000000-0005-0000-0000-000007620000}"/>
    <cellStyle name="Input 2 3 17 3 3" xfId="25094" xr:uid="{00000000-0005-0000-0000-000008620000}"/>
    <cellStyle name="Input 2 3 17 4" xfId="25095" xr:uid="{00000000-0005-0000-0000-000009620000}"/>
    <cellStyle name="Input 2 3 17 4 2" xfId="25096" xr:uid="{00000000-0005-0000-0000-00000A620000}"/>
    <cellStyle name="Input 2 3 17 4 3" xfId="25097" xr:uid="{00000000-0005-0000-0000-00000B620000}"/>
    <cellStyle name="Input 2 3 17 5" xfId="25098" xr:uid="{00000000-0005-0000-0000-00000C620000}"/>
    <cellStyle name="Input 2 3 17 5 2" xfId="25099" xr:uid="{00000000-0005-0000-0000-00000D620000}"/>
    <cellStyle name="Input 2 3 17 5 3" xfId="25100" xr:uid="{00000000-0005-0000-0000-00000E620000}"/>
    <cellStyle name="Input 2 3 17 6" xfId="25101" xr:uid="{00000000-0005-0000-0000-00000F620000}"/>
    <cellStyle name="Input 2 3 17 6 2" xfId="25102" xr:uid="{00000000-0005-0000-0000-000010620000}"/>
    <cellStyle name="Input 2 3 17 6 3" xfId="25103" xr:uid="{00000000-0005-0000-0000-000011620000}"/>
    <cellStyle name="Input 2 3 17 7" xfId="25104" xr:uid="{00000000-0005-0000-0000-000012620000}"/>
    <cellStyle name="Input 2 3 17 8" xfId="25105" xr:uid="{00000000-0005-0000-0000-000013620000}"/>
    <cellStyle name="Input 2 3 18" xfId="25106" xr:uid="{00000000-0005-0000-0000-000014620000}"/>
    <cellStyle name="Input 2 3 18 2" xfId="25107" xr:uid="{00000000-0005-0000-0000-000015620000}"/>
    <cellStyle name="Input 2 3 18 2 2" xfId="25108" xr:uid="{00000000-0005-0000-0000-000016620000}"/>
    <cellStyle name="Input 2 3 18 2 3" xfId="25109" xr:uid="{00000000-0005-0000-0000-000017620000}"/>
    <cellStyle name="Input 2 3 18 2 4" xfId="25110" xr:uid="{00000000-0005-0000-0000-000018620000}"/>
    <cellStyle name="Input 2 3 18 2 5" xfId="25111" xr:uid="{00000000-0005-0000-0000-000019620000}"/>
    <cellStyle name="Input 2 3 18 2 6" xfId="25112" xr:uid="{00000000-0005-0000-0000-00001A620000}"/>
    <cellStyle name="Input 2 3 18 3" xfId="25113" xr:uid="{00000000-0005-0000-0000-00001B620000}"/>
    <cellStyle name="Input 2 3 18 3 2" xfId="25114" xr:uid="{00000000-0005-0000-0000-00001C620000}"/>
    <cellStyle name="Input 2 3 18 3 3" xfId="25115" xr:uid="{00000000-0005-0000-0000-00001D620000}"/>
    <cellStyle name="Input 2 3 18 4" xfId="25116" xr:uid="{00000000-0005-0000-0000-00001E620000}"/>
    <cellStyle name="Input 2 3 18 4 2" xfId="25117" xr:uid="{00000000-0005-0000-0000-00001F620000}"/>
    <cellStyle name="Input 2 3 18 4 3" xfId="25118" xr:uid="{00000000-0005-0000-0000-000020620000}"/>
    <cellStyle name="Input 2 3 18 5" xfId="25119" xr:uid="{00000000-0005-0000-0000-000021620000}"/>
    <cellStyle name="Input 2 3 18 5 2" xfId="25120" xr:uid="{00000000-0005-0000-0000-000022620000}"/>
    <cellStyle name="Input 2 3 18 5 3" xfId="25121" xr:uid="{00000000-0005-0000-0000-000023620000}"/>
    <cellStyle name="Input 2 3 18 6" xfId="25122" xr:uid="{00000000-0005-0000-0000-000024620000}"/>
    <cellStyle name="Input 2 3 18 6 2" xfId="25123" xr:uid="{00000000-0005-0000-0000-000025620000}"/>
    <cellStyle name="Input 2 3 18 6 3" xfId="25124" xr:uid="{00000000-0005-0000-0000-000026620000}"/>
    <cellStyle name="Input 2 3 18 7" xfId="25125" xr:uid="{00000000-0005-0000-0000-000027620000}"/>
    <cellStyle name="Input 2 3 18 8" xfId="25126" xr:uid="{00000000-0005-0000-0000-000028620000}"/>
    <cellStyle name="Input 2 3 19" xfId="25127" xr:uid="{00000000-0005-0000-0000-000029620000}"/>
    <cellStyle name="Input 2 3 19 2" xfId="25128" xr:uid="{00000000-0005-0000-0000-00002A620000}"/>
    <cellStyle name="Input 2 3 19 2 2" xfId="25129" xr:uid="{00000000-0005-0000-0000-00002B620000}"/>
    <cellStyle name="Input 2 3 19 2 3" xfId="25130" xr:uid="{00000000-0005-0000-0000-00002C620000}"/>
    <cellStyle name="Input 2 3 19 2 4" xfId="25131" xr:uid="{00000000-0005-0000-0000-00002D620000}"/>
    <cellStyle name="Input 2 3 19 2 5" xfId="25132" xr:uid="{00000000-0005-0000-0000-00002E620000}"/>
    <cellStyle name="Input 2 3 19 2 6" xfId="25133" xr:uid="{00000000-0005-0000-0000-00002F620000}"/>
    <cellStyle name="Input 2 3 19 3" xfId="25134" xr:uid="{00000000-0005-0000-0000-000030620000}"/>
    <cellStyle name="Input 2 3 19 3 2" xfId="25135" xr:uid="{00000000-0005-0000-0000-000031620000}"/>
    <cellStyle name="Input 2 3 19 3 3" xfId="25136" xr:uid="{00000000-0005-0000-0000-000032620000}"/>
    <cellStyle name="Input 2 3 19 4" xfId="25137" xr:uid="{00000000-0005-0000-0000-000033620000}"/>
    <cellStyle name="Input 2 3 19 4 2" xfId="25138" xr:uid="{00000000-0005-0000-0000-000034620000}"/>
    <cellStyle name="Input 2 3 19 4 3" xfId="25139" xr:uid="{00000000-0005-0000-0000-000035620000}"/>
    <cellStyle name="Input 2 3 19 5" xfId="25140" xr:uid="{00000000-0005-0000-0000-000036620000}"/>
    <cellStyle name="Input 2 3 19 5 2" xfId="25141" xr:uid="{00000000-0005-0000-0000-000037620000}"/>
    <cellStyle name="Input 2 3 19 5 3" xfId="25142" xr:uid="{00000000-0005-0000-0000-000038620000}"/>
    <cellStyle name="Input 2 3 19 6" xfId="25143" xr:uid="{00000000-0005-0000-0000-000039620000}"/>
    <cellStyle name="Input 2 3 19 6 2" xfId="25144" xr:uid="{00000000-0005-0000-0000-00003A620000}"/>
    <cellStyle name="Input 2 3 19 6 3" xfId="25145" xr:uid="{00000000-0005-0000-0000-00003B620000}"/>
    <cellStyle name="Input 2 3 19 7" xfId="25146" xr:uid="{00000000-0005-0000-0000-00003C620000}"/>
    <cellStyle name="Input 2 3 19 8" xfId="25147" xr:uid="{00000000-0005-0000-0000-00003D620000}"/>
    <cellStyle name="Input 2 3 2" xfId="25148" xr:uid="{00000000-0005-0000-0000-00003E620000}"/>
    <cellStyle name="Input 2 3 2 10" xfId="25149" xr:uid="{00000000-0005-0000-0000-00003F620000}"/>
    <cellStyle name="Input 2 3 2 10 2" xfId="25150" xr:uid="{00000000-0005-0000-0000-000040620000}"/>
    <cellStyle name="Input 2 3 2 10 2 2" xfId="25151" xr:uid="{00000000-0005-0000-0000-000041620000}"/>
    <cellStyle name="Input 2 3 2 10 2 3" xfId="25152" xr:uid="{00000000-0005-0000-0000-000042620000}"/>
    <cellStyle name="Input 2 3 2 10 2 4" xfId="25153" xr:uid="{00000000-0005-0000-0000-000043620000}"/>
    <cellStyle name="Input 2 3 2 10 2 5" xfId="25154" xr:uid="{00000000-0005-0000-0000-000044620000}"/>
    <cellStyle name="Input 2 3 2 10 2 6" xfId="25155" xr:uid="{00000000-0005-0000-0000-000045620000}"/>
    <cellStyle name="Input 2 3 2 10 3" xfId="25156" xr:uid="{00000000-0005-0000-0000-000046620000}"/>
    <cellStyle name="Input 2 3 2 10 3 2" xfId="25157" xr:uid="{00000000-0005-0000-0000-000047620000}"/>
    <cellStyle name="Input 2 3 2 10 3 3" xfId="25158" xr:uid="{00000000-0005-0000-0000-000048620000}"/>
    <cellStyle name="Input 2 3 2 10 4" xfId="25159" xr:uid="{00000000-0005-0000-0000-000049620000}"/>
    <cellStyle name="Input 2 3 2 10 4 2" xfId="25160" xr:uid="{00000000-0005-0000-0000-00004A620000}"/>
    <cellStyle name="Input 2 3 2 10 4 3" xfId="25161" xr:uid="{00000000-0005-0000-0000-00004B620000}"/>
    <cellStyle name="Input 2 3 2 10 5" xfId="25162" xr:uid="{00000000-0005-0000-0000-00004C620000}"/>
    <cellStyle name="Input 2 3 2 10 5 2" xfId="25163" xr:uid="{00000000-0005-0000-0000-00004D620000}"/>
    <cellStyle name="Input 2 3 2 10 5 3" xfId="25164" xr:uid="{00000000-0005-0000-0000-00004E620000}"/>
    <cellStyle name="Input 2 3 2 10 6" xfId="25165" xr:uid="{00000000-0005-0000-0000-00004F620000}"/>
    <cellStyle name="Input 2 3 2 10 6 2" xfId="25166" xr:uid="{00000000-0005-0000-0000-000050620000}"/>
    <cellStyle name="Input 2 3 2 10 6 3" xfId="25167" xr:uid="{00000000-0005-0000-0000-000051620000}"/>
    <cellStyle name="Input 2 3 2 10 7" xfId="25168" xr:uid="{00000000-0005-0000-0000-000052620000}"/>
    <cellStyle name="Input 2 3 2 10 8" xfId="25169" xr:uid="{00000000-0005-0000-0000-000053620000}"/>
    <cellStyle name="Input 2 3 2 11" xfId="25170" xr:uid="{00000000-0005-0000-0000-000054620000}"/>
    <cellStyle name="Input 2 3 2 11 2" xfId="25171" xr:uid="{00000000-0005-0000-0000-000055620000}"/>
    <cellStyle name="Input 2 3 2 11 2 2" xfId="25172" xr:uid="{00000000-0005-0000-0000-000056620000}"/>
    <cellStyle name="Input 2 3 2 11 2 3" xfId="25173" xr:uid="{00000000-0005-0000-0000-000057620000}"/>
    <cellStyle name="Input 2 3 2 11 2 4" xfId="25174" xr:uid="{00000000-0005-0000-0000-000058620000}"/>
    <cellStyle name="Input 2 3 2 11 2 5" xfId="25175" xr:uid="{00000000-0005-0000-0000-000059620000}"/>
    <cellStyle name="Input 2 3 2 11 2 6" xfId="25176" xr:uid="{00000000-0005-0000-0000-00005A620000}"/>
    <cellStyle name="Input 2 3 2 11 3" xfId="25177" xr:uid="{00000000-0005-0000-0000-00005B620000}"/>
    <cellStyle name="Input 2 3 2 11 3 2" xfId="25178" xr:uid="{00000000-0005-0000-0000-00005C620000}"/>
    <cellStyle name="Input 2 3 2 11 3 3" xfId="25179" xr:uid="{00000000-0005-0000-0000-00005D620000}"/>
    <cellStyle name="Input 2 3 2 11 4" xfId="25180" xr:uid="{00000000-0005-0000-0000-00005E620000}"/>
    <cellStyle name="Input 2 3 2 11 4 2" xfId="25181" xr:uid="{00000000-0005-0000-0000-00005F620000}"/>
    <cellStyle name="Input 2 3 2 11 4 3" xfId="25182" xr:uid="{00000000-0005-0000-0000-000060620000}"/>
    <cellStyle name="Input 2 3 2 11 5" xfId="25183" xr:uid="{00000000-0005-0000-0000-000061620000}"/>
    <cellStyle name="Input 2 3 2 11 5 2" xfId="25184" xr:uid="{00000000-0005-0000-0000-000062620000}"/>
    <cellStyle name="Input 2 3 2 11 5 3" xfId="25185" xr:uid="{00000000-0005-0000-0000-000063620000}"/>
    <cellStyle name="Input 2 3 2 11 6" xfId="25186" xr:uid="{00000000-0005-0000-0000-000064620000}"/>
    <cellStyle name="Input 2 3 2 11 6 2" xfId="25187" xr:uid="{00000000-0005-0000-0000-000065620000}"/>
    <cellStyle name="Input 2 3 2 11 6 3" xfId="25188" xr:uid="{00000000-0005-0000-0000-000066620000}"/>
    <cellStyle name="Input 2 3 2 11 7" xfId="25189" xr:uid="{00000000-0005-0000-0000-000067620000}"/>
    <cellStyle name="Input 2 3 2 11 8" xfId="25190" xr:uid="{00000000-0005-0000-0000-000068620000}"/>
    <cellStyle name="Input 2 3 2 12" xfId="25191" xr:uid="{00000000-0005-0000-0000-000069620000}"/>
    <cellStyle name="Input 2 3 2 12 2" xfId="25192" xr:uid="{00000000-0005-0000-0000-00006A620000}"/>
    <cellStyle name="Input 2 3 2 12 2 2" xfId="25193" xr:uid="{00000000-0005-0000-0000-00006B620000}"/>
    <cellStyle name="Input 2 3 2 12 2 3" xfId="25194" xr:uid="{00000000-0005-0000-0000-00006C620000}"/>
    <cellStyle name="Input 2 3 2 12 2 4" xfId="25195" xr:uid="{00000000-0005-0000-0000-00006D620000}"/>
    <cellStyle name="Input 2 3 2 12 2 5" xfId="25196" xr:uid="{00000000-0005-0000-0000-00006E620000}"/>
    <cellStyle name="Input 2 3 2 12 2 6" xfId="25197" xr:uid="{00000000-0005-0000-0000-00006F620000}"/>
    <cellStyle name="Input 2 3 2 12 3" xfId="25198" xr:uid="{00000000-0005-0000-0000-000070620000}"/>
    <cellStyle name="Input 2 3 2 12 3 2" xfId="25199" xr:uid="{00000000-0005-0000-0000-000071620000}"/>
    <cellStyle name="Input 2 3 2 12 3 3" xfId="25200" xr:uid="{00000000-0005-0000-0000-000072620000}"/>
    <cellStyle name="Input 2 3 2 12 4" xfId="25201" xr:uid="{00000000-0005-0000-0000-000073620000}"/>
    <cellStyle name="Input 2 3 2 12 4 2" xfId="25202" xr:uid="{00000000-0005-0000-0000-000074620000}"/>
    <cellStyle name="Input 2 3 2 12 4 3" xfId="25203" xr:uid="{00000000-0005-0000-0000-000075620000}"/>
    <cellStyle name="Input 2 3 2 12 5" xfId="25204" xr:uid="{00000000-0005-0000-0000-000076620000}"/>
    <cellStyle name="Input 2 3 2 12 5 2" xfId="25205" xr:uid="{00000000-0005-0000-0000-000077620000}"/>
    <cellStyle name="Input 2 3 2 12 5 3" xfId="25206" xr:uid="{00000000-0005-0000-0000-000078620000}"/>
    <cellStyle name="Input 2 3 2 12 6" xfId="25207" xr:uid="{00000000-0005-0000-0000-000079620000}"/>
    <cellStyle name="Input 2 3 2 12 6 2" xfId="25208" xr:uid="{00000000-0005-0000-0000-00007A620000}"/>
    <cellStyle name="Input 2 3 2 12 6 3" xfId="25209" xr:uid="{00000000-0005-0000-0000-00007B620000}"/>
    <cellStyle name="Input 2 3 2 12 7" xfId="25210" xr:uid="{00000000-0005-0000-0000-00007C620000}"/>
    <cellStyle name="Input 2 3 2 12 8" xfId="25211" xr:uid="{00000000-0005-0000-0000-00007D620000}"/>
    <cellStyle name="Input 2 3 2 13" xfId="25212" xr:uid="{00000000-0005-0000-0000-00007E620000}"/>
    <cellStyle name="Input 2 3 2 13 2" xfId="25213" xr:uid="{00000000-0005-0000-0000-00007F620000}"/>
    <cellStyle name="Input 2 3 2 13 2 2" xfId="25214" xr:uid="{00000000-0005-0000-0000-000080620000}"/>
    <cellStyle name="Input 2 3 2 13 2 3" xfId="25215" xr:uid="{00000000-0005-0000-0000-000081620000}"/>
    <cellStyle name="Input 2 3 2 13 2 4" xfId="25216" xr:uid="{00000000-0005-0000-0000-000082620000}"/>
    <cellStyle name="Input 2 3 2 13 2 5" xfId="25217" xr:uid="{00000000-0005-0000-0000-000083620000}"/>
    <cellStyle name="Input 2 3 2 13 2 6" xfId="25218" xr:uid="{00000000-0005-0000-0000-000084620000}"/>
    <cellStyle name="Input 2 3 2 13 3" xfId="25219" xr:uid="{00000000-0005-0000-0000-000085620000}"/>
    <cellStyle name="Input 2 3 2 13 3 2" xfId="25220" xr:uid="{00000000-0005-0000-0000-000086620000}"/>
    <cellStyle name="Input 2 3 2 13 3 3" xfId="25221" xr:uid="{00000000-0005-0000-0000-000087620000}"/>
    <cellStyle name="Input 2 3 2 13 4" xfId="25222" xr:uid="{00000000-0005-0000-0000-000088620000}"/>
    <cellStyle name="Input 2 3 2 13 4 2" xfId="25223" xr:uid="{00000000-0005-0000-0000-000089620000}"/>
    <cellStyle name="Input 2 3 2 13 4 3" xfId="25224" xr:uid="{00000000-0005-0000-0000-00008A620000}"/>
    <cellStyle name="Input 2 3 2 13 5" xfId="25225" xr:uid="{00000000-0005-0000-0000-00008B620000}"/>
    <cellStyle name="Input 2 3 2 13 5 2" xfId="25226" xr:uid="{00000000-0005-0000-0000-00008C620000}"/>
    <cellStyle name="Input 2 3 2 13 5 3" xfId="25227" xr:uid="{00000000-0005-0000-0000-00008D620000}"/>
    <cellStyle name="Input 2 3 2 13 6" xfId="25228" xr:uid="{00000000-0005-0000-0000-00008E620000}"/>
    <cellStyle name="Input 2 3 2 13 6 2" xfId="25229" xr:uid="{00000000-0005-0000-0000-00008F620000}"/>
    <cellStyle name="Input 2 3 2 13 6 3" xfId="25230" xr:uid="{00000000-0005-0000-0000-000090620000}"/>
    <cellStyle name="Input 2 3 2 13 7" xfId="25231" xr:uid="{00000000-0005-0000-0000-000091620000}"/>
    <cellStyle name="Input 2 3 2 13 8" xfId="25232" xr:uid="{00000000-0005-0000-0000-000092620000}"/>
    <cellStyle name="Input 2 3 2 14" xfId="25233" xr:uid="{00000000-0005-0000-0000-000093620000}"/>
    <cellStyle name="Input 2 3 2 14 2" xfId="25234" xr:uid="{00000000-0005-0000-0000-000094620000}"/>
    <cellStyle name="Input 2 3 2 14 2 2" xfId="25235" xr:uid="{00000000-0005-0000-0000-000095620000}"/>
    <cellStyle name="Input 2 3 2 14 2 3" xfId="25236" xr:uid="{00000000-0005-0000-0000-000096620000}"/>
    <cellStyle name="Input 2 3 2 14 2 4" xfId="25237" xr:uid="{00000000-0005-0000-0000-000097620000}"/>
    <cellStyle name="Input 2 3 2 14 2 5" xfId="25238" xr:uid="{00000000-0005-0000-0000-000098620000}"/>
    <cellStyle name="Input 2 3 2 14 2 6" xfId="25239" xr:uid="{00000000-0005-0000-0000-000099620000}"/>
    <cellStyle name="Input 2 3 2 14 3" xfId="25240" xr:uid="{00000000-0005-0000-0000-00009A620000}"/>
    <cellStyle name="Input 2 3 2 14 3 2" xfId="25241" xr:uid="{00000000-0005-0000-0000-00009B620000}"/>
    <cellStyle name="Input 2 3 2 14 3 3" xfId="25242" xr:uid="{00000000-0005-0000-0000-00009C620000}"/>
    <cellStyle name="Input 2 3 2 14 4" xfId="25243" xr:uid="{00000000-0005-0000-0000-00009D620000}"/>
    <cellStyle name="Input 2 3 2 14 4 2" xfId="25244" xr:uid="{00000000-0005-0000-0000-00009E620000}"/>
    <cellStyle name="Input 2 3 2 14 4 3" xfId="25245" xr:uid="{00000000-0005-0000-0000-00009F620000}"/>
    <cellStyle name="Input 2 3 2 14 5" xfId="25246" xr:uid="{00000000-0005-0000-0000-0000A0620000}"/>
    <cellStyle name="Input 2 3 2 14 5 2" xfId="25247" xr:uid="{00000000-0005-0000-0000-0000A1620000}"/>
    <cellStyle name="Input 2 3 2 14 5 3" xfId="25248" xr:uid="{00000000-0005-0000-0000-0000A2620000}"/>
    <cellStyle name="Input 2 3 2 14 6" xfId="25249" xr:uid="{00000000-0005-0000-0000-0000A3620000}"/>
    <cellStyle name="Input 2 3 2 14 6 2" xfId="25250" xr:uid="{00000000-0005-0000-0000-0000A4620000}"/>
    <cellStyle name="Input 2 3 2 14 6 3" xfId="25251" xr:uid="{00000000-0005-0000-0000-0000A5620000}"/>
    <cellStyle name="Input 2 3 2 14 7" xfId="25252" xr:uid="{00000000-0005-0000-0000-0000A6620000}"/>
    <cellStyle name="Input 2 3 2 14 8" xfId="25253" xr:uid="{00000000-0005-0000-0000-0000A7620000}"/>
    <cellStyle name="Input 2 3 2 15" xfId="25254" xr:uid="{00000000-0005-0000-0000-0000A8620000}"/>
    <cellStyle name="Input 2 3 2 15 2" xfId="25255" xr:uid="{00000000-0005-0000-0000-0000A9620000}"/>
    <cellStyle name="Input 2 3 2 15 2 2" xfId="25256" xr:uid="{00000000-0005-0000-0000-0000AA620000}"/>
    <cellStyle name="Input 2 3 2 15 2 3" xfId="25257" xr:uid="{00000000-0005-0000-0000-0000AB620000}"/>
    <cellStyle name="Input 2 3 2 15 2 4" xfId="25258" xr:uid="{00000000-0005-0000-0000-0000AC620000}"/>
    <cellStyle name="Input 2 3 2 15 2 5" xfId="25259" xr:uid="{00000000-0005-0000-0000-0000AD620000}"/>
    <cellStyle name="Input 2 3 2 15 2 6" xfId="25260" xr:uid="{00000000-0005-0000-0000-0000AE620000}"/>
    <cellStyle name="Input 2 3 2 15 3" xfId="25261" xr:uid="{00000000-0005-0000-0000-0000AF620000}"/>
    <cellStyle name="Input 2 3 2 15 3 2" xfId="25262" xr:uid="{00000000-0005-0000-0000-0000B0620000}"/>
    <cellStyle name="Input 2 3 2 15 3 3" xfId="25263" xr:uid="{00000000-0005-0000-0000-0000B1620000}"/>
    <cellStyle name="Input 2 3 2 15 4" xfId="25264" xr:uid="{00000000-0005-0000-0000-0000B2620000}"/>
    <cellStyle name="Input 2 3 2 15 4 2" xfId="25265" xr:uid="{00000000-0005-0000-0000-0000B3620000}"/>
    <cellStyle name="Input 2 3 2 15 4 3" xfId="25266" xr:uid="{00000000-0005-0000-0000-0000B4620000}"/>
    <cellStyle name="Input 2 3 2 15 5" xfId="25267" xr:uid="{00000000-0005-0000-0000-0000B5620000}"/>
    <cellStyle name="Input 2 3 2 15 5 2" xfId="25268" xr:uid="{00000000-0005-0000-0000-0000B6620000}"/>
    <cellStyle name="Input 2 3 2 15 5 3" xfId="25269" xr:uid="{00000000-0005-0000-0000-0000B7620000}"/>
    <cellStyle name="Input 2 3 2 15 6" xfId="25270" xr:uid="{00000000-0005-0000-0000-0000B8620000}"/>
    <cellStyle name="Input 2 3 2 15 6 2" xfId="25271" xr:uid="{00000000-0005-0000-0000-0000B9620000}"/>
    <cellStyle name="Input 2 3 2 15 6 3" xfId="25272" xr:uid="{00000000-0005-0000-0000-0000BA620000}"/>
    <cellStyle name="Input 2 3 2 15 7" xfId="25273" xr:uid="{00000000-0005-0000-0000-0000BB620000}"/>
    <cellStyle name="Input 2 3 2 15 8" xfId="25274" xr:uid="{00000000-0005-0000-0000-0000BC620000}"/>
    <cellStyle name="Input 2 3 2 16" xfId="25275" xr:uid="{00000000-0005-0000-0000-0000BD620000}"/>
    <cellStyle name="Input 2 3 2 16 2" xfId="25276" xr:uid="{00000000-0005-0000-0000-0000BE620000}"/>
    <cellStyle name="Input 2 3 2 16 2 2" xfId="25277" xr:uid="{00000000-0005-0000-0000-0000BF620000}"/>
    <cellStyle name="Input 2 3 2 16 2 3" xfId="25278" xr:uid="{00000000-0005-0000-0000-0000C0620000}"/>
    <cellStyle name="Input 2 3 2 16 2 4" xfId="25279" xr:uid="{00000000-0005-0000-0000-0000C1620000}"/>
    <cellStyle name="Input 2 3 2 16 2 5" xfId="25280" xr:uid="{00000000-0005-0000-0000-0000C2620000}"/>
    <cellStyle name="Input 2 3 2 16 2 6" xfId="25281" xr:uid="{00000000-0005-0000-0000-0000C3620000}"/>
    <cellStyle name="Input 2 3 2 16 3" xfId="25282" xr:uid="{00000000-0005-0000-0000-0000C4620000}"/>
    <cellStyle name="Input 2 3 2 16 3 2" xfId="25283" xr:uid="{00000000-0005-0000-0000-0000C5620000}"/>
    <cellStyle name="Input 2 3 2 16 3 3" xfId="25284" xr:uid="{00000000-0005-0000-0000-0000C6620000}"/>
    <cellStyle name="Input 2 3 2 16 4" xfId="25285" xr:uid="{00000000-0005-0000-0000-0000C7620000}"/>
    <cellStyle name="Input 2 3 2 16 4 2" xfId="25286" xr:uid="{00000000-0005-0000-0000-0000C8620000}"/>
    <cellStyle name="Input 2 3 2 16 4 3" xfId="25287" xr:uid="{00000000-0005-0000-0000-0000C9620000}"/>
    <cellStyle name="Input 2 3 2 16 5" xfId="25288" xr:uid="{00000000-0005-0000-0000-0000CA620000}"/>
    <cellStyle name="Input 2 3 2 16 5 2" xfId="25289" xr:uid="{00000000-0005-0000-0000-0000CB620000}"/>
    <cellStyle name="Input 2 3 2 16 5 3" xfId="25290" xr:uid="{00000000-0005-0000-0000-0000CC620000}"/>
    <cellStyle name="Input 2 3 2 16 6" xfId="25291" xr:uid="{00000000-0005-0000-0000-0000CD620000}"/>
    <cellStyle name="Input 2 3 2 16 6 2" xfId="25292" xr:uid="{00000000-0005-0000-0000-0000CE620000}"/>
    <cellStyle name="Input 2 3 2 16 6 3" xfId="25293" xr:uid="{00000000-0005-0000-0000-0000CF620000}"/>
    <cellStyle name="Input 2 3 2 16 7" xfId="25294" xr:uid="{00000000-0005-0000-0000-0000D0620000}"/>
    <cellStyle name="Input 2 3 2 16 8" xfId="25295" xr:uid="{00000000-0005-0000-0000-0000D1620000}"/>
    <cellStyle name="Input 2 3 2 17" xfId="25296" xr:uid="{00000000-0005-0000-0000-0000D2620000}"/>
    <cellStyle name="Input 2 3 2 17 2" xfId="25297" xr:uid="{00000000-0005-0000-0000-0000D3620000}"/>
    <cellStyle name="Input 2 3 2 17 2 2" xfId="25298" xr:uid="{00000000-0005-0000-0000-0000D4620000}"/>
    <cellStyle name="Input 2 3 2 17 2 3" xfId="25299" xr:uid="{00000000-0005-0000-0000-0000D5620000}"/>
    <cellStyle name="Input 2 3 2 17 2 4" xfId="25300" xr:uid="{00000000-0005-0000-0000-0000D6620000}"/>
    <cellStyle name="Input 2 3 2 17 2 5" xfId="25301" xr:uid="{00000000-0005-0000-0000-0000D7620000}"/>
    <cellStyle name="Input 2 3 2 17 2 6" xfId="25302" xr:uid="{00000000-0005-0000-0000-0000D8620000}"/>
    <cellStyle name="Input 2 3 2 17 3" xfId="25303" xr:uid="{00000000-0005-0000-0000-0000D9620000}"/>
    <cellStyle name="Input 2 3 2 17 3 2" xfId="25304" xr:uid="{00000000-0005-0000-0000-0000DA620000}"/>
    <cellStyle name="Input 2 3 2 17 3 3" xfId="25305" xr:uid="{00000000-0005-0000-0000-0000DB620000}"/>
    <cellStyle name="Input 2 3 2 17 4" xfId="25306" xr:uid="{00000000-0005-0000-0000-0000DC620000}"/>
    <cellStyle name="Input 2 3 2 17 4 2" xfId="25307" xr:uid="{00000000-0005-0000-0000-0000DD620000}"/>
    <cellStyle name="Input 2 3 2 17 4 3" xfId="25308" xr:uid="{00000000-0005-0000-0000-0000DE620000}"/>
    <cellStyle name="Input 2 3 2 17 5" xfId="25309" xr:uid="{00000000-0005-0000-0000-0000DF620000}"/>
    <cellStyle name="Input 2 3 2 17 5 2" xfId="25310" xr:uid="{00000000-0005-0000-0000-0000E0620000}"/>
    <cellStyle name="Input 2 3 2 17 5 3" xfId="25311" xr:uid="{00000000-0005-0000-0000-0000E1620000}"/>
    <cellStyle name="Input 2 3 2 17 6" xfId="25312" xr:uid="{00000000-0005-0000-0000-0000E2620000}"/>
    <cellStyle name="Input 2 3 2 17 6 2" xfId="25313" xr:uid="{00000000-0005-0000-0000-0000E3620000}"/>
    <cellStyle name="Input 2 3 2 17 6 3" xfId="25314" xr:uid="{00000000-0005-0000-0000-0000E4620000}"/>
    <cellStyle name="Input 2 3 2 17 7" xfId="25315" xr:uid="{00000000-0005-0000-0000-0000E5620000}"/>
    <cellStyle name="Input 2 3 2 17 8" xfId="25316" xr:uid="{00000000-0005-0000-0000-0000E6620000}"/>
    <cellStyle name="Input 2 3 2 18" xfId="25317" xr:uid="{00000000-0005-0000-0000-0000E7620000}"/>
    <cellStyle name="Input 2 3 2 18 2" xfId="25318" xr:uid="{00000000-0005-0000-0000-0000E8620000}"/>
    <cellStyle name="Input 2 3 2 18 2 2" xfId="25319" xr:uid="{00000000-0005-0000-0000-0000E9620000}"/>
    <cellStyle name="Input 2 3 2 18 2 3" xfId="25320" xr:uid="{00000000-0005-0000-0000-0000EA620000}"/>
    <cellStyle name="Input 2 3 2 18 2 4" xfId="25321" xr:uid="{00000000-0005-0000-0000-0000EB620000}"/>
    <cellStyle name="Input 2 3 2 18 2 5" xfId="25322" xr:uid="{00000000-0005-0000-0000-0000EC620000}"/>
    <cellStyle name="Input 2 3 2 18 2 6" xfId="25323" xr:uid="{00000000-0005-0000-0000-0000ED620000}"/>
    <cellStyle name="Input 2 3 2 18 3" xfId="25324" xr:uid="{00000000-0005-0000-0000-0000EE620000}"/>
    <cellStyle name="Input 2 3 2 18 3 2" xfId="25325" xr:uid="{00000000-0005-0000-0000-0000EF620000}"/>
    <cellStyle name="Input 2 3 2 18 3 3" xfId="25326" xr:uid="{00000000-0005-0000-0000-0000F0620000}"/>
    <cellStyle name="Input 2 3 2 18 4" xfId="25327" xr:uid="{00000000-0005-0000-0000-0000F1620000}"/>
    <cellStyle name="Input 2 3 2 18 4 2" xfId="25328" xr:uid="{00000000-0005-0000-0000-0000F2620000}"/>
    <cellStyle name="Input 2 3 2 18 4 3" xfId="25329" xr:uid="{00000000-0005-0000-0000-0000F3620000}"/>
    <cellStyle name="Input 2 3 2 18 5" xfId="25330" xr:uid="{00000000-0005-0000-0000-0000F4620000}"/>
    <cellStyle name="Input 2 3 2 18 5 2" xfId="25331" xr:uid="{00000000-0005-0000-0000-0000F5620000}"/>
    <cellStyle name="Input 2 3 2 18 5 3" xfId="25332" xr:uid="{00000000-0005-0000-0000-0000F6620000}"/>
    <cellStyle name="Input 2 3 2 18 6" xfId="25333" xr:uid="{00000000-0005-0000-0000-0000F7620000}"/>
    <cellStyle name="Input 2 3 2 18 6 2" xfId="25334" xr:uid="{00000000-0005-0000-0000-0000F8620000}"/>
    <cellStyle name="Input 2 3 2 18 6 3" xfId="25335" xr:uid="{00000000-0005-0000-0000-0000F9620000}"/>
    <cellStyle name="Input 2 3 2 18 7" xfId="25336" xr:uid="{00000000-0005-0000-0000-0000FA620000}"/>
    <cellStyle name="Input 2 3 2 18 8" xfId="25337" xr:uid="{00000000-0005-0000-0000-0000FB620000}"/>
    <cellStyle name="Input 2 3 2 19" xfId="25338" xr:uid="{00000000-0005-0000-0000-0000FC620000}"/>
    <cellStyle name="Input 2 3 2 19 2" xfId="25339" xr:uid="{00000000-0005-0000-0000-0000FD620000}"/>
    <cellStyle name="Input 2 3 2 19 2 2" xfId="25340" xr:uid="{00000000-0005-0000-0000-0000FE620000}"/>
    <cellStyle name="Input 2 3 2 19 2 3" xfId="25341" xr:uid="{00000000-0005-0000-0000-0000FF620000}"/>
    <cellStyle name="Input 2 3 2 19 2 4" xfId="25342" xr:uid="{00000000-0005-0000-0000-000000630000}"/>
    <cellStyle name="Input 2 3 2 19 2 5" xfId="25343" xr:uid="{00000000-0005-0000-0000-000001630000}"/>
    <cellStyle name="Input 2 3 2 19 2 6" xfId="25344" xr:uid="{00000000-0005-0000-0000-000002630000}"/>
    <cellStyle name="Input 2 3 2 19 3" xfId="25345" xr:uid="{00000000-0005-0000-0000-000003630000}"/>
    <cellStyle name="Input 2 3 2 19 3 2" xfId="25346" xr:uid="{00000000-0005-0000-0000-000004630000}"/>
    <cellStyle name="Input 2 3 2 19 3 3" xfId="25347" xr:uid="{00000000-0005-0000-0000-000005630000}"/>
    <cellStyle name="Input 2 3 2 19 4" xfId="25348" xr:uid="{00000000-0005-0000-0000-000006630000}"/>
    <cellStyle name="Input 2 3 2 19 4 2" xfId="25349" xr:uid="{00000000-0005-0000-0000-000007630000}"/>
    <cellStyle name="Input 2 3 2 19 4 3" xfId="25350" xr:uid="{00000000-0005-0000-0000-000008630000}"/>
    <cellStyle name="Input 2 3 2 19 5" xfId="25351" xr:uid="{00000000-0005-0000-0000-000009630000}"/>
    <cellStyle name="Input 2 3 2 19 5 2" xfId="25352" xr:uid="{00000000-0005-0000-0000-00000A630000}"/>
    <cellStyle name="Input 2 3 2 19 5 3" xfId="25353" xr:uid="{00000000-0005-0000-0000-00000B630000}"/>
    <cellStyle name="Input 2 3 2 19 6" xfId="25354" xr:uid="{00000000-0005-0000-0000-00000C630000}"/>
    <cellStyle name="Input 2 3 2 19 6 2" xfId="25355" xr:uid="{00000000-0005-0000-0000-00000D630000}"/>
    <cellStyle name="Input 2 3 2 19 6 3" xfId="25356" xr:uid="{00000000-0005-0000-0000-00000E630000}"/>
    <cellStyle name="Input 2 3 2 19 7" xfId="25357" xr:uid="{00000000-0005-0000-0000-00000F630000}"/>
    <cellStyle name="Input 2 3 2 19 8" xfId="25358" xr:uid="{00000000-0005-0000-0000-000010630000}"/>
    <cellStyle name="Input 2 3 2 2" xfId="25359" xr:uid="{00000000-0005-0000-0000-000011630000}"/>
    <cellStyle name="Input 2 3 2 2 2" xfId="25360" xr:uid="{00000000-0005-0000-0000-000012630000}"/>
    <cellStyle name="Input 2 3 2 2 2 2" xfId="25361" xr:uid="{00000000-0005-0000-0000-000013630000}"/>
    <cellStyle name="Input 2 3 2 2 2 3" xfId="25362" xr:uid="{00000000-0005-0000-0000-000014630000}"/>
    <cellStyle name="Input 2 3 2 2 2 4" xfId="25363" xr:uid="{00000000-0005-0000-0000-000015630000}"/>
    <cellStyle name="Input 2 3 2 2 2 5" xfId="25364" xr:uid="{00000000-0005-0000-0000-000016630000}"/>
    <cellStyle name="Input 2 3 2 2 2 6" xfId="25365" xr:uid="{00000000-0005-0000-0000-000017630000}"/>
    <cellStyle name="Input 2 3 2 2 3" xfId="25366" xr:uid="{00000000-0005-0000-0000-000018630000}"/>
    <cellStyle name="Input 2 3 2 2 3 2" xfId="25367" xr:uid="{00000000-0005-0000-0000-000019630000}"/>
    <cellStyle name="Input 2 3 2 2 3 3" xfId="25368" xr:uid="{00000000-0005-0000-0000-00001A630000}"/>
    <cellStyle name="Input 2 3 2 2 4" xfId="25369" xr:uid="{00000000-0005-0000-0000-00001B630000}"/>
    <cellStyle name="Input 2 3 2 2 4 2" xfId="25370" xr:uid="{00000000-0005-0000-0000-00001C630000}"/>
    <cellStyle name="Input 2 3 2 2 4 3" xfId="25371" xr:uid="{00000000-0005-0000-0000-00001D630000}"/>
    <cellStyle name="Input 2 3 2 2 5" xfId="25372" xr:uid="{00000000-0005-0000-0000-00001E630000}"/>
    <cellStyle name="Input 2 3 2 2 5 2" xfId="25373" xr:uid="{00000000-0005-0000-0000-00001F630000}"/>
    <cellStyle name="Input 2 3 2 2 5 3" xfId="25374" xr:uid="{00000000-0005-0000-0000-000020630000}"/>
    <cellStyle name="Input 2 3 2 2 6" xfId="25375" xr:uid="{00000000-0005-0000-0000-000021630000}"/>
    <cellStyle name="Input 2 3 2 2 6 2" xfId="25376" xr:uid="{00000000-0005-0000-0000-000022630000}"/>
    <cellStyle name="Input 2 3 2 2 6 3" xfId="25377" xr:uid="{00000000-0005-0000-0000-000023630000}"/>
    <cellStyle name="Input 2 3 2 2 7" xfId="25378" xr:uid="{00000000-0005-0000-0000-000024630000}"/>
    <cellStyle name="Input 2 3 2 2 8" xfId="25379" xr:uid="{00000000-0005-0000-0000-000025630000}"/>
    <cellStyle name="Input 2 3 2 20" xfId="25380" xr:uid="{00000000-0005-0000-0000-000026630000}"/>
    <cellStyle name="Input 2 3 2 20 2" xfId="25381" xr:uid="{00000000-0005-0000-0000-000027630000}"/>
    <cellStyle name="Input 2 3 2 20 2 2" xfId="25382" xr:uid="{00000000-0005-0000-0000-000028630000}"/>
    <cellStyle name="Input 2 3 2 20 2 3" xfId="25383" xr:uid="{00000000-0005-0000-0000-000029630000}"/>
    <cellStyle name="Input 2 3 2 20 2 4" xfId="25384" xr:uid="{00000000-0005-0000-0000-00002A630000}"/>
    <cellStyle name="Input 2 3 2 20 2 5" xfId="25385" xr:uid="{00000000-0005-0000-0000-00002B630000}"/>
    <cellStyle name="Input 2 3 2 20 2 6" xfId="25386" xr:uid="{00000000-0005-0000-0000-00002C630000}"/>
    <cellStyle name="Input 2 3 2 20 3" xfId="25387" xr:uid="{00000000-0005-0000-0000-00002D630000}"/>
    <cellStyle name="Input 2 3 2 20 3 2" xfId="25388" xr:uid="{00000000-0005-0000-0000-00002E630000}"/>
    <cellStyle name="Input 2 3 2 20 3 3" xfId="25389" xr:uid="{00000000-0005-0000-0000-00002F630000}"/>
    <cellStyle name="Input 2 3 2 20 4" xfId="25390" xr:uid="{00000000-0005-0000-0000-000030630000}"/>
    <cellStyle name="Input 2 3 2 20 4 2" xfId="25391" xr:uid="{00000000-0005-0000-0000-000031630000}"/>
    <cellStyle name="Input 2 3 2 20 4 3" xfId="25392" xr:uid="{00000000-0005-0000-0000-000032630000}"/>
    <cellStyle name="Input 2 3 2 20 5" xfId="25393" xr:uid="{00000000-0005-0000-0000-000033630000}"/>
    <cellStyle name="Input 2 3 2 20 5 2" xfId="25394" xr:uid="{00000000-0005-0000-0000-000034630000}"/>
    <cellStyle name="Input 2 3 2 20 5 3" xfId="25395" xr:uid="{00000000-0005-0000-0000-000035630000}"/>
    <cellStyle name="Input 2 3 2 20 6" xfId="25396" xr:uid="{00000000-0005-0000-0000-000036630000}"/>
    <cellStyle name="Input 2 3 2 20 6 2" xfId="25397" xr:uid="{00000000-0005-0000-0000-000037630000}"/>
    <cellStyle name="Input 2 3 2 20 6 3" xfId="25398" xr:uid="{00000000-0005-0000-0000-000038630000}"/>
    <cellStyle name="Input 2 3 2 20 7" xfId="25399" xr:uid="{00000000-0005-0000-0000-000039630000}"/>
    <cellStyle name="Input 2 3 2 20 8" xfId="25400" xr:uid="{00000000-0005-0000-0000-00003A630000}"/>
    <cellStyle name="Input 2 3 2 21" xfId="25401" xr:uid="{00000000-0005-0000-0000-00003B630000}"/>
    <cellStyle name="Input 2 3 2 21 2" xfId="25402" xr:uid="{00000000-0005-0000-0000-00003C630000}"/>
    <cellStyle name="Input 2 3 2 21 2 2" xfId="25403" xr:uid="{00000000-0005-0000-0000-00003D630000}"/>
    <cellStyle name="Input 2 3 2 21 2 3" xfId="25404" xr:uid="{00000000-0005-0000-0000-00003E630000}"/>
    <cellStyle name="Input 2 3 2 21 2 4" xfId="25405" xr:uid="{00000000-0005-0000-0000-00003F630000}"/>
    <cellStyle name="Input 2 3 2 21 2 5" xfId="25406" xr:uid="{00000000-0005-0000-0000-000040630000}"/>
    <cellStyle name="Input 2 3 2 21 2 6" xfId="25407" xr:uid="{00000000-0005-0000-0000-000041630000}"/>
    <cellStyle name="Input 2 3 2 21 3" xfId="25408" xr:uid="{00000000-0005-0000-0000-000042630000}"/>
    <cellStyle name="Input 2 3 2 21 3 2" xfId="25409" xr:uid="{00000000-0005-0000-0000-000043630000}"/>
    <cellStyle name="Input 2 3 2 21 3 3" xfId="25410" xr:uid="{00000000-0005-0000-0000-000044630000}"/>
    <cellStyle name="Input 2 3 2 21 4" xfId="25411" xr:uid="{00000000-0005-0000-0000-000045630000}"/>
    <cellStyle name="Input 2 3 2 21 4 2" xfId="25412" xr:uid="{00000000-0005-0000-0000-000046630000}"/>
    <cellStyle name="Input 2 3 2 21 4 3" xfId="25413" xr:uid="{00000000-0005-0000-0000-000047630000}"/>
    <cellStyle name="Input 2 3 2 21 5" xfId="25414" xr:uid="{00000000-0005-0000-0000-000048630000}"/>
    <cellStyle name="Input 2 3 2 21 5 2" xfId="25415" xr:uid="{00000000-0005-0000-0000-000049630000}"/>
    <cellStyle name="Input 2 3 2 21 5 3" xfId="25416" xr:uid="{00000000-0005-0000-0000-00004A630000}"/>
    <cellStyle name="Input 2 3 2 21 6" xfId="25417" xr:uid="{00000000-0005-0000-0000-00004B630000}"/>
    <cellStyle name="Input 2 3 2 21 6 2" xfId="25418" xr:uid="{00000000-0005-0000-0000-00004C630000}"/>
    <cellStyle name="Input 2 3 2 21 6 3" xfId="25419" xr:uid="{00000000-0005-0000-0000-00004D630000}"/>
    <cellStyle name="Input 2 3 2 21 7" xfId="25420" xr:uid="{00000000-0005-0000-0000-00004E630000}"/>
    <cellStyle name="Input 2 3 2 21 8" xfId="25421" xr:uid="{00000000-0005-0000-0000-00004F630000}"/>
    <cellStyle name="Input 2 3 2 22" xfId="25422" xr:uid="{00000000-0005-0000-0000-000050630000}"/>
    <cellStyle name="Input 2 3 2 22 2" xfId="25423" xr:uid="{00000000-0005-0000-0000-000051630000}"/>
    <cellStyle name="Input 2 3 2 22 2 2" xfId="25424" xr:uid="{00000000-0005-0000-0000-000052630000}"/>
    <cellStyle name="Input 2 3 2 22 2 3" xfId="25425" xr:uid="{00000000-0005-0000-0000-000053630000}"/>
    <cellStyle name="Input 2 3 2 22 2 4" xfId="25426" xr:uid="{00000000-0005-0000-0000-000054630000}"/>
    <cellStyle name="Input 2 3 2 22 2 5" xfId="25427" xr:uid="{00000000-0005-0000-0000-000055630000}"/>
    <cellStyle name="Input 2 3 2 22 2 6" xfId="25428" xr:uid="{00000000-0005-0000-0000-000056630000}"/>
    <cellStyle name="Input 2 3 2 22 3" xfId="25429" xr:uid="{00000000-0005-0000-0000-000057630000}"/>
    <cellStyle name="Input 2 3 2 22 3 2" xfId="25430" xr:uid="{00000000-0005-0000-0000-000058630000}"/>
    <cellStyle name="Input 2 3 2 22 3 3" xfId="25431" xr:uid="{00000000-0005-0000-0000-000059630000}"/>
    <cellStyle name="Input 2 3 2 22 4" xfId="25432" xr:uid="{00000000-0005-0000-0000-00005A630000}"/>
    <cellStyle name="Input 2 3 2 22 4 2" xfId="25433" xr:uid="{00000000-0005-0000-0000-00005B630000}"/>
    <cellStyle name="Input 2 3 2 22 4 3" xfId="25434" xr:uid="{00000000-0005-0000-0000-00005C630000}"/>
    <cellStyle name="Input 2 3 2 22 5" xfId="25435" xr:uid="{00000000-0005-0000-0000-00005D630000}"/>
    <cellStyle name="Input 2 3 2 22 5 2" xfId="25436" xr:uid="{00000000-0005-0000-0000-00005E630000}"/>
    <cellStyle name="Input 2 3 2 22 5 3" xfId="25437" xr:uid="{00000000-0005-0000-0000-00005F630000}"/>
    <cellStyle name="Input 2 3 2 22 6" xfId="25438" xr:uid="{00000000-0005-0000-0000-000060630000}"/>
    <cellStyle name="Input 2 3 2 22 6 2" xfId="25439" xr:uid="{00000000-0005-0000-0000-000061630000}"/>
    <cellStyle name="Input 2 3 2 22 6 3" xfId="25440" xr:uid="{00000000-0005-0000-0000-000062630000}"/>
    <cellStyle name="Input 2 3 2 22 7" xfId="25441" xr:uid="{00000000-0005-0000-0000-000063630000}"/>
    <cellStyle name="Input 2 3 2 22 8" xfId="25442" xr:uid="{00000000-0005-0000-0000-000064630000}"/>
    <cellStyle name="Input 2 3 2 23" xfId="25443" xr:uid="{00000000-0005-0000-0000-000065630000}"/>
    <cellStyle name="Input 2 3 2 23 2" xfId="25444" xr:uid="{00000000-0005-0000-0000-000066630000}"/>
    <cellStyle name="Input 2 3 2 23 2 2" xfId="25445" xr:uid="{00000000-0005-0000-0000-000067630000}"/>
    <cellStyle name="Input 2 3 2 23 2 3" xfId="25446" xr:uid="{00000000-0005-0000-0000-000068630000}"/>
    <cellStyle name="Input 2 3 2 23 2 4" xfId="25447" xr:uid="{00000000-0005-0000-0000-000069630000}"/>
    <cellStyle name="Input 2 3 2 23 2 5" xfId="25448" xr:uid="{00000000-0005-0000-0000-00006A630000}"/>
    <cellStyle name="Input 2 3 2 23 2 6" xfId="25449" xr:uid="{00000000-0005-0000-0000-00006B630000}"/>
    <cellStyle name="Input 2 3 2 23 3" xfId="25450" xr:uid="{00000000-0005-0000-0000-00006C630000}"/>
    <cellStyle name="Input 2 3 2 23 3 2" xfId="25451" xr:uid="{00000000-0005-0000-0000-00006D630000}"/>
    <cellStyle name="Input 2 3 2 23 3 3" xfId="25452" xr:uid="{00000000-0005-0000-0000-00006E630000}"/>
    <cellStyle name="Input 2 3 2 23 4" xfId="25453" xr:uid="{00000000-0005-0000-0000-00006F630000}"/>
    <cellStyle name="Input 2 3 2 23 4 2" xfId="25454" xr:uid="{00000000-0005-0000-0000-000070630000}"/>
    <cellStyle name="Input 2 3 2 23 4 3" xfId="25455" xr:uid="{00000000-0005-0000-0000-000071630000}"/>
    <cellStyle name="Input 2 3 2 23 5" xfId="25456" xr:uid="{00000000-0005-0000-0000-000072630000}"/>
    <cellStyle name="Input 2 3 2 23 5 2" xfId="25457" xr:uid="{00000000-0005-0000-0000-000073630000}"/>
    <cellStyle name="Input 2 3 2 23 5 3" xfId="25458" xr:uid="{00000000-0005-0000-0000-000074630000}"/>
    <cellStyle name="Input 2 3 2 23 6" xfId="25459" xr:uid="{00000000-0005-0000-0000-000075630000}"/>
    <cellStyle name="Input 2 3 2 23 6 2" xfId="25460" xr:uid="{00000000-0005-0000-0000-000076630000}"/>
    <cellStyle name="Input 2 3 2 23 6 3" xfId="25461" xr:uid="{00000000-0005-0000-0000-000077630000}"/>
    <cellStyle name="Input 2 3 2 23 7" xfId="25462" xr:uid="{00000000-0005-0000-0000-000078630000}"/>
    <cellStyle name="Input 2 3 2 23 8" xfId="25463" xr:uid="{00000000-0005-0000-0000-000079630000}"/>
    <cellStyle name="Input 2 3 2 24" xfId="25464" xr:uid="{00000000-0005-0000-0000-00007A630000}"/>
    <cellStyle name="Input 2 3 2 24 2" xfId="25465" xr:uid="{00000000-0005-0000-0000-00007B630000}"/>
    <cellStyle name="Input 2 3 2 24 2 2" xfId="25466" xr:uid="{00000000-0005-0000-0000-00007C630000}"/>
    <cellStyle name="Input 2 3 2 24 2 3" xfId="25467" xr:uid="{00000000-0005-0000-0000-00007D630000}"/>
    <cellStyle name="Input 2 3 2 24 2 4" xfId="25468" xr:uid="{00000000-0005-0000-0000-00007E630000}"/>
    <cellStyle name="Input 2 3 2 24 2 5" xfId="25469" xr:uid="{00000000-0005-0000-0000-00007F630000}"/>
    <cellStyle name="Input 2 3 2 24 2 6" xfId="25470" xr:uid="{00000000-0005-0000-0000-000080630000}"/>
    <cellStyle name="Input 2 3 2 24 3" xfId="25471" xr:uid="{00000000-0005-0000-0000-000081630000}"/>
    <cellStyle name="Input 2 3 2 24 3 2" xfId="25472" xr:uid="{00000000-0005-0000-0000-000082630000}"/>
    <cellStyle name="Input 2 3 2 24 3 3" xfId="25473" xr:uid="{00000000-0005-0000-0000-000083630000}"/>
    <cellStyle name="Input 2 3 2 24 4" xfId="25474" xr:uid="{00000000-0005-0000-0000-000084630000}"/>
    <cellStyle name="Input 2 3 2 24 4 2" xfId="25475" xr:uid="{00000000-0005-0000-0000-000085630000}"/>
    <cellStyle name="Input 2 3 2 24 4 3" xfId="25476" xr:uid="{00000000-0005-0000-0000-000086630000}"/>
    <cellStyle name="Input 2 3 2 24 5" xfId="25477" xr:uid="{00000000-0005-0000-0000-000087630000}"/>
    <cellStyle name="Input 2 3 2 24 5 2" xfId="25478" xr:uid="{00000000-0005-0000-0000-000088630000}"/>
    <cellStyle name="Input 2 3 2 24 5 3" xfId="25479" xr:uid="{00000000-0005-0000-0000-000089630000}"/>
    <cellStyle name="Input 2 3 2 24 6" xfId="25480" xr:uid="{00000000-0005-0000-0000-00008A630000}"/>
    <cellStyle name="Input 2 3 2 24 6 2" xfId="25481" xr:uid="{00000000-0005-0000-0000-00008B630000}"/>
    <cellStyle name="Input 2 3 2 24 6 3" xfId="25482" xr:uid="{00000000-0005-0000-0000-00008C630000}"/>
    <cellStyle name="Input 2 3 2 24 7" xfId="25483" xr:uid="{00000000-0005-0000-0000-00008D630000}"/>
    <cellStyle name="Input 2 3 2 24 8" xfId="25484" xr:uid="{00000000-0005-0000-0000-00008E630000}"/>
    <cellStyle name="Input 2 3 2 25" xfId="25485" xr:uid="{00000000-0005-0000-0000-00008F630000}"/>
    <cellStyle name="Input 2 3 2 25 2" xfId="25486" xr:uid="{00000000-0005-0000-0000-000090630000}"/>
    <cellStyle name="Input 2 3 2 25 2 2" xfId="25487" xr:uid="{00000000-0005-0000-0000-000091630000}"/>
    <cellStyle name="Input 2 3 2 25 2 3" xfId="25488" xr:uid="{00000000-0005-0000-0000-000092630000}"/>
    <cellStyle name="Input 2 3 2 25 2 4" xfId="25489" xr:uid="{00000000-0005-0000-0000-000093630000}"/>
    <cellStyle name="Input 2 3 2 25 2 5" xfId="25490" xr:uid="{00000000-0005-0000-0000-000094630000}"/>
    <cellStyle name="Input 2 3 2 25 2 6" xfId="25491" xr:uid="{00000000-0005-0000-0000-000095630000}"/>
    <cellStyle name="Input 2 3 2 25 3" xfId="25492" xr:uid="{00000000-0005-0000-0000-000096630000}"/>
    <cellStyle name="Input 2 3 2 25 3 2" xfId="25493" xr:uid="{00000000-0005-0000-0000-000097630000}"/>
    <cellStyle name="Input 2 3 2 25 3 3" xfId="25494" xr:uid="{00000000-0005-0000-0000-000098630000}"/>
    <cellStyle name="Input 2 3 2 25 4" xfId="25495" xr:uid="{00000000-0005-0000-0000-000099630000}"/>
    <cellStyle name="Input 2 3 2 25 4 2" xfId="25496" xr:uid="{00000000-0005-0000-0000-00009A630000}"/>
    <cellStyle name="Input 2 3 2 25 4 3" xfId="25497" xr:uid="{00000000-0005-0000-0000-00009B630000}"/>
    <cellStyle name="Input 2 3 2 25 5" xfId="25498" xr:uid="{00000000-0005-0000-0000-00009C630000}"/>
    <cellStyle name="Input 2 3 2 25 5 2" xfId="25499" xr:uid="{00000000-0005-0000-0000-00009D630000}"/>
    <cellStyle name="Input 2 3 2 25 5 3" xfId="25500" xr:uid="{00000000-0005-0000-0000-00009E630000}"/>
    <cellStyle name="Input 2 3 2 25 6" xfId="25501" xr:uid="{00000000-0005-0000-0000-00009F630000}"/>
    <cellStyle name="Input 2 3 2 25 6 2" xfId="25502" xr:uid="{00000000-0005-0000-0000-0000A0630000}"/>
    <cellStyle name="Input 2 3 2 25 6 3" xfId="25503" xr:uid="{00000000-0005-0000-0000-0000A1630000}"/>
    <cellStyle name="Input 2 3 2 25 7" xfId="25504" xr:uid="{00000000-0005-0000-0000-0000A2630000}"/>
    <cellStyle name="Input 2 3 2 25 8" xfId="25505" xr:uid="{00000000-0005-0000-0000-0000A3630000}"/>
    <cellStyle name="Input 2 3 2 26" xfId="25506" xr:uid="{00000000-0005-0000-0000-0000A4630000}"/>
    <cellStyle name="Input 2 3 2 26 2" xfId="25507" xr:uid="{00000000-0005-0000-0000-0000A5630000}"/>
    <cellStyle name="Input 2 3 2 26 2 2" xfId="25508" xr:uid="{00000000-0005-0000-0000-0000A6630000}"/>
    <cellStyle name="Input 2 3 2 26 2 3" xfId="25509" xr:uid="{00000000-0005-0000-0000-0000A7630000}"/>
    <cellStyle name="Input 2 3 2 26 2 4" xfId="25510" xr:uid="{00000000-0005-0000-0000-0000A8630000}"/>
    <cellStyle name="Input 2 3 2 26 2 5" xfId="25511" xr:uid="{00000000-0005-0000-0000-0000A9630000}"/>
    <cellStyle name="Input 2 3 2 26 2 6" xfId="25512" xr:uid="{00000000-0005-0000-0000-0000AA630000}"/>
    <cellStyle name="Input 2 3 2 26 3" xfId="25513" xr:uid="{00000000-0005-0000-0000-0000AB630000}"/>
    <cellStyle name="Input 2 3 2 26 3 2" xfId="25514" xr:uid="{00000000-0005-0000-0000-0000AC630000}"/>
    <cellStyle name="Input 2 3 2 26 3 3" xfId="25515" xr:uid="{00000000-0005-0000-0000-0000AD630000}"/>
    <cellStyle name="Input 2 3 2 26 4" xfId="25516" xr:uid="{00000000-0005-0000-0000-0000AE630000}"/>
    <cellStyle name="Input 2 3 2 26 4 2" xfId="25517" xr:uid="{00000000-0005-0000-0000-0000AF630000}"/>
    <cellStyle name="Input 2 3 2 26 4 3" xfId="25518" xr:uid="{00000000-0005-0000-0000-0000B0630000}"/>
    <cellStyle name="Input 2 3 2 26 5" xfId="25519" xr:uid="{00000000-0005-0000-0000-0000B1630000}"/>
    <cellStyle name="Input 2 3 2 26 5 2" xfId="25520" xr:uid="{00000000-0005-0000-0000-0000B2630000}"/>
    <cellStyle name="Input 2 3 2 26 5 3" xfId="25521" xr:uid="{00000000-0005-0000-0000-0000B3630000}"/>
    <cellStyle name="Input 2 3 2 26 6" xfId="25522" xr:uid="{00000000-0005-0000-0000-0000B4630000}"/>
    <cellStyle name="Input 2 3 2 26 6 2" xfId="25523" xr:uid="{00000000-0005-0000-0000-0000B5630000}"/>
    <cellStyle name="Input 2 3 2 26 6 3" xfId="25524" xr:uid="{00000000-0005-0000-0000-0000B6630000}"/>
    <cellStyle name="Input 2 3 2 26 7" xfId="25525" xr:uid="{00000000-0005-0000-0000-0000B7630000}"/>
    <cellStyle name="Input 2 3 2 26 8" xfId="25526" xr:uid="{00000000-0005-0000-0000-0000B8630000}"/>
    <cellStyle name="Input 2 3 2 27" xfId="25527" xr:uid="{00000000-0005-0000-0000-0000B9630000}"/>
    <cellStyle name="Input 2 3 2 27 2" xfId="25528" xr:uid="{00000000-0005-0000-0000-0000BA630000}"/>
    <cellStyle name="Input 2 3 2 27 2 2" xfId="25529" xr:uid="{00000000-0005-0000-0000-0000BB630000}"/>
    <cellStyle name="Input 2 3 2 27 2 3" xfId="25530" xr:uid="{00000000-0005-0000-0000-0000BC630000}"/>
    <cellStyle name="Input 2 3 2 27 2 4" xfId="25531" xr:uid="{00000000-0005-0000-0000-0000BD630000}"/>
    <cellStyle name="Input 2 3 2 27 2 5" xfId="25532" xr:uid="{00000000-0005-0000-0000-0000BE630000}"/>
    <cellStyle name="Input 2 3 2 27 2 6" xfId="25533" xr:uid="{00000000-0005-0000-0000-0000BF630000}"/>
    <cellStyle name="Input 2 3 2 27 3" xfId="25534" xr:uid="{00000000-0005-0000-0000-0000C0630000}"/>
    <cellStyle name="Input 2 3 2 27 3 2" xfId="25535" xr:uid="{00000000-0005-0000-0000-0000C1630000}"/>
    <cellStyle name="Input 2 3 2 27 3 3" xfId="25536" xr:uid="{00000000-0005-0000-0000-0000C2630000}"/>
    <cellStyle name="Input 2 3 2 27 4" xfId="25537" xr:uid="{00000000-0005-0000-0000-0000C3630000}"/>
    <cellStyle name="Input 2 3 2 27 4 2" xfId="25538" xr:uid="{00000000-0005-0000-0000-0000C4630000}"/>
    <cellStyle name="Input 2 3 2 27 4 3" xfId="25539" xr:uid="{00000000-0005-0000-0000-0000C5630000}"/>
    <cellStyle name="Input 2 3 2 27 5" xfId="25540" xr:uid="{00000000-0005-0000-0000-0000C6630000}"/>
    <cellStyle name="Input 2 3 2 27 5 2" xfId="25541" xr:uid="{00000000-0005-0000-0000-0000C7630000}"/>
    <cellStyle name="Input 2 3 2 27 5 3" xfId="25542" xr:uid="{00000000-0005-0000-0000-0000C8630000}"/>
    <cellStyle name="Input 2 3 2 27 6" xfId="25543" xr:uid="{00000000-0005-0000-0000-0000C9630000}"/>
    <cellStyle name="Input 2 3 2 27 6 2" xfId="25544" xr:uid="{00000000-0005-0000-0000-0000CA630000}"/>
    <cellStyle name="Input 2 3 2 27 6 3" xfId="25545" xr:uid="{00000000-0005-0000-0000-0000CB630000}"/>
    <cellStyle name="Input 2 3 2 27 7" xfId="25546" xr:uid="{00000000-0005-0000-0000-0000CC630000}"/>
    <cellStyle name="Input 2 3 2 27 8" xfId="25547" xr:uid="{00000000-0005-0000-0000-0000CD630000}"/>
    <cellStyle name="Input 2 3 2 28" xfId="25548" xr:uid="{00000000-0005-0000-0000-0000CE630000}"/>
    <cellStyle name="Input 2 3 2 28 2" xfId="25549" xr:uid="{00000000-0005-0000-0000-0000CF630000}"/>
    <cellStyle name="Input 2 3 2 28 2 2" xfId="25550" xr:uid="{00000000-0005-0000-0000-0000D0630000}"/>
    <cellStyle name="Input 2 3 2 28 2 3" xfId="25551" xr:uid="{00000000-0005-0000-0000-0000D1630000}"/>
    <cellStyle name="Input 2 3 2 28 2 4" xfId="25552" xr:uid="{00000000-0005-0000-0000-0000D2630000}"/>
    <cellStyle name="Input 2 3 2 28 2 5" xfId="25553" xr:uid="{00000000-0005-0000-0000-0000D3630000}"/>
    <cellStyle name="Input 2 3 2 28 2 6" xfId="25554" xr:uid="{00000000-0005-0000-0000-0000D4630000}"/>
    <cellStyle name="Input 2 3 2 28 3" xfId="25555" xr:uid="{00000000-0005-0000-0000-0000D5630000}"/>
    <cellStyle name="Input 2 3 2 28 3 2" xfId="25556" xr:uid="{00000000-0005-0000-0000-0000D6630000}"/>
    <cellStyle name="Input 2 3 2 28 3 3" xfId="25557" xr:uid="{00000000-0005-0000-0000-0000D7630000}"/>
    <cellStyle name="Input 2 3 2 28 4" xfId="25558" xr:uid="{00000000-0005-0000-0000-0000D8630000}"/>
    <cellStyle name="Input 2 3 2 28 4 2" xfId="25559" xr:uid="{00000000-0005-0000-0000-0000D9630000}"/>
    <cellStyle name="Input 2 3 2 28 4 3" xfId="25560" xr:uid="{00000000-0005-0000-0000-0000DA630000}"/>
    <cellStyle name="Input 2 3 2 28 5" xfId="25561" xr:uid="{00000000-0005-0000-0000-0000DB630000}"/>
    <cellStyle name="Input 2 3 2 28 5 2" xfId="25562" xr:uid="{00000000-0005-0000-0000-0000DC630000}"/>
    <cellStyle name="Input 2 3 2 28 5 3" xfId="25563" xr:uid="{00000000-0005-0000-0000-0000DD630000}"/>
    <cellStyle name="Input 2 3 2 28 6" xfId="25564" xr:uid="{00000000-0005-0000-0000-0000DE630000}"/>
    <cellStyle name="Input 2 3 2 28 6 2" xfId="25565" xr:uid="{00000000-0005-0000-0000-0000DF630000}"/>
    <cellStyle name="Input 2 3 2 28 6 3" xfId="25566" xr:uid="{00000000-0005-0000-0000-0000E0630000}"/>
    <cellStyle name="Input 2 3 2 28 7" xfId="25567" xr:uid="{00000000-0005-0000-0000-0000E1630000}"/>
    <cellStyle name="Input 2 3 2 28 8" xfId="25568" xr:uid="{00000000-0005-0000-0000-0000E2630000}"/>
    <cellStyle name="Input 2 3 2 29" xfId="25569" xr:uid="{00000000-0005-0000-0000-0000E3630000}"/>
    <cellStyle name="Input 2 3 2 29 2" xfId="25570" xr:uid="{00000000-0005-0000-0000-0000E4630000}"/>
    <cellStyle name="Input 2 3 2 29 2 2" xfId="25571" xr:uid="{00000000-0005-0000-0000-0000E5630000}"/>
    <cellStyle name="Input 2 3 2 29 2 3" xfId="25572" xr:uid="{00000000-0005-0000-0000-0000E6630000}"/>
    <cellStyle name="Input 2 3 2 29 2 4" xfId="25573" xr:uid="{00000000-0005-0000-0000-0000E7630000}"/>
    <cellStyle name="Input 2 3 2 29 2 5" xfId="25574" xr:uid="{00000000-0005-0000-0000-0000E8630000}"/>
    <cellStyle name="Input 2 3 2 29 2 6" xfId="25575" xr:uid="{00000000-0005-0000-0000-0000E9630000}"/>
    <cellStyle name="Input 2 3 2 29 3" xfId="25576" xr:uid="{00000000-0005-0000-0000-0000EA630000}"/>
    <cellStyle name="Input 2 3 2 29 3 2" xfId="25577" xr:uid="{00000000-0005-0000-0000-0000EB630000}"/>
    <cellStyle name="Input 2 3 2 29 3 3" xfId="25578" xr:uid="{00000000-0005-0000-0000-0000EC630000}"/>
    <cellStyle name="Input 2 3 2 29 4" xfId="25579" xr:uid="{00000000-0005-0000-0000-0000ED630000}"/>
    <cellStyle name="Input 2 3 2 29 4 2" xfId="25580" xr:uid="{00000000-0005-0000-0000-0000EE630000}"/>
    <cellStyle name="Input 2 3 2 29 4 3" xfId="25581" xr:uid="{00000000-0005-0000-0000-0000EF630000}"/>
    <cellStyle name="Input 2 3 2 29 5" xfId="25582" xr:uid="{00000000-0005-0000-0000-0000F0630000}"/>
    <cellStyle name="Input 2 3 2 29 5 2" xfId="25583" xr:uid="{00000000-0005-0000-0000-0000F1630000}"/>
    <cellStyle name="Input 2 3 2 29 5 3" xfId="25584" xr:uid="{00000000-0005-0000-0000-0000F2630000}"/>
    <cellStyle name="Input 2 3 2 29 6" xfId="25585" xr:uid="{00000000-0005-0000-0000-0000F3630000}"/>
    <cellStyle name="Input 2 3 2 29 6 2" xfId="25586" xr:uid="{00000000-0005-0000-0000-0000F4630000}"/>
    <cellStyle name="Input 2 3 2 29 6 3" xfId="25587" xr:uid="{00000000-0005-0000-0000-0000F5630000}"/>
    <cellStyle name="Input 2 3 2 29 7" xfId="25588" xr:uid="{00000000-0005-0000-0000-0000F6630000}"/>
    <cellStyle name="Input 2 3 2 29 8" xfId="25589" xr:uid="{00000000-0005-0000-0000-0000F7630000}"/>
    <cellStyle name="Input 2 3 2 3" xfId="25590" xr:uid="{00000000-0005-0000-0000-0000F8630000}"/>
    <cellStyle name="Input 2 3 2 3 2" xfId="25591" xr:uid="{00000000-0005-0000-0000-0000F9630000}"/>
    <cellStyle name="Input 2 3 2 3 2 2" xfId="25592" xr:uid="{00000000-0005-0000-0000-0000FA630000}"/>
    <cellStyle name="Input 2 3 2 3 2 3" xfId="25593" xr:uid="{00000000-0005-0000-0000-0000FB630000}"/>
    <cellStyle name="Input 2 3 2 3 2 4" xfId="25594" xr:uid="{00000000-0005-0000-0000-0000FC630000}"/>
    <cellStyle name="Input 2 3 2 3 2 5" xfId="25595" xr:uid="{00000000-0005-0000-0000-0000FD630000}"/>
    <cellStyle name="Input 2 3 2 3 2 6" xfId="25596" xr:uid="{00000000-0005-0000-0000-0000FE630000}"/>
    <cellStyle name="Input 2 3 2 3 3" xfId="25597" xr:uid="{00000000-0005-0000-0000-0000FF630000}"/>
    <cellStyle name="Input 2 3 2 3 3 2" xfId="25598" xr:uid="{00000000-0005-0000-0000-000000640000}"/>
    <cellStyle name="Input 2 3 2 3 3 3" xfId="25599" xr:uid="{00000000-0005-0000-0000-000001640000}"/>
    <cellStyle name="Input 2 3 2 3 4" xfId="25600" xr:uid="{00000000-0005-0000-0000-000002640000}"/>
    <cellStyle name="Input 2 3 2 3 4 2" xfId="25601" xr:uid="{00000000-0005-0000-0000-000003640000}"/>
    <cellStyle name="Input 2 3 2 3 4 3" xfId="25602" xr:uid="{00000000-0005-0000-0000-000004640000}"/>
    <cellStyle name="Input 2 3 2 3 5" xfId="25603" xr:uid="{00000000-0005-0000-0000-000005640000}"/>
    <cellStyle name="Input 2 3 2 3 5 2" xfId="25604" xr:uid="{00000000-0005-0000-0000-000006640000}"/>
    <cellStyle name="Input 2 3 2 3 5 3" xfId="25605" xr:uid="{00000000-0005-0000-0000-000007640000}"/>
    <cellStyle name="Input 2 3 2 3 6" xfId="25606" xr:uid="{00000000-0005-0000-0000-000008640000}"/>
    <cellStyle name="Input 2 3 2 3 6 2" xfId="25607" xr:uid="{00000000-0005-0000-0000-000009640000}"/>
    <cellStyle name="Input 2 3 2 3 6 3" xfId="25608" xr:uid="{00000000-0005-0000-0000-00000A640000}"/>
    <cellStyle name="Input 2 3 2 3 7" xfId="25609" xr:uid="{00000000-0005-0000-0000-00000B640000}"/>
    <cellStyle name="Input 2 3 2 3 8" xfId="25610" xr:uid="{00000000-0005-0000-0000-00000C640000}"/>
    <cellStyle name="Input 2 3 2 30" xfId="25611" xr:uid="{00000000-0005-0000-0000-00000D640000}"/>
    <cellStyle name="Input 2 3 2 30 2" xfId="25612" xr:uid="{00000000-0005-0000-0000-00000E640000}"/>
    <cellStyle name="Input 2 3 2 30 2 2" xfId="25613" xr:uid="{00000000-0005-0000-0000-00000F640000}"/>
    <cellStyle name="Input 2 3 2 30 2 3" xfId="25614" xr:uid="{00000000-0005-0000-0000-000010640000}"/>
    <cellStyle name="Input 2 3 2 30 2 4" xfId="25615" xr:uid="{00000000-0005-0000-0000-000011640000}"/>
    <cellStyle name="Input 2 3 2 30 2 5" xfId="25616" xr:uid="{00000000-0005-0000-0000-000012640000}"/>
    <cellStyle name="Input 2 3 2 30 2 6" xfId="25617" xr:uid="{00000000-0005-0000-0000-000013640000}"/>
    <cellStyle name="Input 2 3 2 30 3" xfId="25618" xr:uid="{00000000-0005-0000-0000-000014640000}"/>
    <cellStyle name="Input 2 3 2 30 3 2" xfId="25619" xr:uid="{00000000-0005-0000-0000-000015640000}"/>
    <cellStyle name="Input 2 3 2 30 3 3" xfId="25620" xr:uid="{00000000-0005-0000-0000-000016640000}"/>
    <cellStyle name="Input 2 3 2 30 4" xfId="25621" xr:uid="{00000000-0005-0000-0000-000017640000}"/>
    <cellStyle name="Input 2 3 2 30 4 2" xfId="25622" xr:uid="{00000000-0005-0000-0000-000018640000}"/>
    <cellStyle name="Input 2 3 2 30 4 3" xfId="25623" xr:uid="{00000000-0005-0000-0000-000019640000}"/>
    <cellStyle name="Input 2 3 2 30 5" xfId="25624" xr:uid="{00000000-0005-0000-0000-00001A640000}"/>
    <cellStyle name="Input 2 3 2 30 5 2" xfId="25625" xr:uid="{00000000-0005-0000-0000-00001B640000}"/>
    <cellStyle name="Input 2 3 2 30 5 3" xfId="25626" xr:uid="{00000000-0005-0000-0000-00001C640000}"/>
    <cellStyle name="Input 2 3 2 30 6" xfId="25627" xr:uid="{00000000-0005-0000-0000-00001D640000}"/>
    <cellStyle name="Input 2 3 2 30 6 2" xfId="25628" xr:uid="{00000000-0005-0000-0000-00001E640000}"/>
    <cellStyle name="Input 2 3 2 30 6 3" xfId="25629" xr:uid="{00000000-0005-0000-0000-00001F640000}"/>
    <cellStyle name="Input 2 3 2 30 7" xfId="25630" xr:uid="{00000000-0005-0000-0000-000020640000}"/>
    <cellStyle name="Input 2 3 2 30 8" xfId="25631" xr:uid="{00000000-0005-0000-0000-000021640000}"/>
    <cellStyle name="Input 2 3 2 31" xfId="25632" xr:uid="{00000000-0005-0000-0000-000022640000}"/>
    <cellStyle name="Input 2 3 2 31 2" xfId="25633" xr:uid="{00000000-0005-0000-0000-000023640000}"/>
    <cellStyle name="Input 2 3 2 31 2 2" xfId="25634" xr:uid="{00000000-0005-0000-0000-000024640000}"/>
    <cellStyle name="Input 2 3 2 31 2 3" xfId="25635" xr:uid="{00000000-0005-0000-0000-000025640000}"/>
    <cellStyle name="Input 2 3 2 31 2 4" xfId="25636" xr:uid="{00000000-0005-0000-0000-000026640000}"/>
    <cellStyle name="Input 2 3 2 31 2 5" xfId="25637" xr:uid="{00000000-0005-0000-0000-000027640000}"/>
    <cellStyle name="Input 2 3 2 31 2 6" xfId="25638" xr:uid="{00000000-0005-0000-0000-000028640000}"/>
    <cellStyle name="Input 2 3 2 31 3" xfId="25639" xr:uid="{00000000-0005-0000-0000-000029640000}"/>
    <cellStyle name="Input 2 3 2 31 3 2" xfId="25640" xr:uid="{00000000-0005-0000-0000-00002A640000}"/>
    <cellStyle name="Input 2 3 2 31 3 3" xfId="25641" xr:uid="{00000000-0005-0000-0000-00002B640000}"/>
    <cellStyle name="Input 2 3 2 31 4" xfId="25642" xr:uid="{00000000-0005-0000-0000-00002C640000}"/>
    <cellStyle name="Input 2 3 2 31 4 2" xfId="25643" xr:uid="{00000000-0005-0000-0000-00002D640000}"/>
    <cellStyle name="Input 2 3 2 31 4 3" xfId="25644" xr:uid="{00000000-0005-0000-0000-00002E640000}"/>
    <cellStyle name="Input 2 3 2 31 5" xfId="25645" xr:uid="{00000000-0005-0000-0000-00002F640000}"/>
    <cellStyle name="Input 2 3 2 31 5 2" xfId="25646" xr:uid="{00000000-0005-0000-0000-000030640000}"/>
    <cellStyle name="Input 2 3 2 31 5 3" xfId="25647" xr:uid="{00000000-0005-0000-0000-000031640000}"/>
    <cellStyle name="Input 2 3 2 31 6" xfId="25648" xr:uid="{00000000-0005-0000-0000-000032640000}"/>
    <cellStyle name="Input 2 3 2 31 6 2" xfId="25649" xr:uid="{00000000-0005-0000-0000-000033640000}"/>
    <cellStyle name="Input 2 3 2 31 6 3" xfId="25650" xr:uid="{00000000-0005-0000-0000-000034640000}"/>
    <cellStyle name="Input 2 3 2 31 7" xfId="25651" xr:uid="{00000000-0005-0000-0000-000035640000}"/>
    <cellStyle name="Input 2 3 2 31 8" xfId="25652" xr:uid="{00000000-0005-0000-0000-000036640000}"/>
    <cellStyle name="Input 2 3 2 32" xfId="25653" xr:uid="{00000000-0005-0000-0000-000037640000}"/>
    <cellStyle name="Input 2 3 2 32 2" xfId="25654" xr:uid="{00000000-0005-0000-0000-000038640000}"/>
    <cellStyle name="Input 2 3 2 32 2 2" xfId="25655" xr:uid="{00000000-0005-0000-0000-000039640000}"/>
    <cellStyle name="Input 2 3 2 32 2 3" xfId="25656" xr:uid="{00000000-0005-0000-0000-00003A640000}"/>
    <cellStyle name="Input 2 3 2 32 2 4" xfId="25657" xr:uid="{00000000-0005-0000-0000-00003B640000}"/>
    <cellStyle name="Input 2 3 2 32 2 5" xfId="25658" xr:uid="{00000000-0005-0000-0000-00003C640000}"/>
    <cellStyle name="Input 2 3 2 32 2 6" xfId="25659" xr:uid="{00000000-0005-0000-0000-00003D640000}"/>
    <cellStyle name="Input 2 3 2 32 3" xfId="25660" xr:uid="{00000000-0005-0000-0000-00003E640000}"/>
    <cellStyle name="Input 2 3 2 32 3 2" xfId="25661" xr:uid="{00000000-0005-0000-0000-00003F640000}"/>
    <cellStyle name="Input 2 3 2 32 3 3" xfId="25662" xr:uid="{00000000-0005-0000-0000-000040640000}"/>
    <cellStyle name="Input 2 3 2 32 4" xfId="25663" xr:uid="{00000000-0005-0000-0000-000041640000}"/>
    <cellStyle name="Input 2 3 2 32 4 2" xfId="25664" xr:uid="{00000000-0005-0000-0000-000042640000}"/>
    <cellStyle name="Input 2 3 2 32 4 3" xfId="25665" xr:uid="{00000000-0005-0000-0000-000043640000}"/>
    <cellStyle name="Input 2 3 2 32 5" xfId="25666" xr:uid="{00000000-0005-0000-0000-000044640000}"/>
    <cellStyle name="Input 2 3 2 32 5 2" xfId="25667" xr:uid="{00000000-0005-0000-0000-000045640000}"/>
    <cellStyle name="Input 2 3 2 32 5 3" xfId="25668" xr:uid="{00000000-0005-0000-0000-000046640000}"/>
    <cellStyle name="Input 2 3 2 32 6" xfId="25669" xr:uid="{00000000-0005-0000-0000-000047640000}"/>
    <cellStyle name="Input 2 3 2 32 6 2" xfId="25670" xr:uid="{00000000-0005-0000-0000-000048640000}"/>
    <cellStyle name="Input 2 3 2 32 6 3" xfId="25671" xr:uid="{00000000-0005-0000-0000-000049640000}"/>
    <cellStyle name="Input 2 3 2 32 7" xfId="25672" xr:uid="{00000000-0005-0000-0000-00004A640000}"/>
    <cellStyle name="Input 2 3 2 32 8" xfId="25673" xr:uid="{00000000-0005-0000-0000-00004B640000}"/>
    <cellStyle name="Input 2 3 2 33" xfId="25674" xr:uid="{00000000-0005-0000-0000-00004C640000}"/>
    <cellStyle name="Input 2 3 2 33 2" xfId="25675" xr:uid="{00000000-0005-0000-0000-00004D640000}"/>
    <cellStyle name="Input 2 3 2 33 2 2" xfId="25676" xr:uid="{00000000-0005-0000-0000-00004E640000}"/>
    <cellStyle name="Input 2 3 2 33 2 3" xfId="25677" xr:uid="{00000000-0005-0000-0000-00004F640000}"/>
    <cellStyle name="Input 2 3 2 33 2 4" xfId="25678" xr:uid="{00000000-0005-0000-0000-000050640000}"/>
    <cellStyle name="Input 2 3 2 33 2 5" xfId="25679" xr:uid="{00000000-0005-0000-0000-000051640000}"/>
    <cellStyle name="Input 2 3 2 33 2 6" xfId="25680" xr:uid="{00000000-0005-0000-0000-000052640000}"/>
    <cellStyle name="Input 2 3 2 33 3" xfId="25681" xr:uid="{00000000-0005-0000-0000-000053640000}"/>
    <cellStyle name="Input 2 3 2 33 3 2" xfId="25682" xr:uid="{00000000-0005-0000-0000-000054640000}"/>
    <cellStyle name="Input 2 3 2 33 3 3" xfId="25683" xr:uid="{00000000-0005-0000-0000-000055640000}"/>
    <cellStyle name="Input 2 3 2 33 4" xfId="25684" xr:uid="{00000000-0005-0000-0000-000056640000}"/>
    <cellStyle name="Input 2 3 2 33 4 2" xfId="25685" xr:uid="{00000000-0005-0000-0000-000057640000}"/>
    <cellStyle name="Input 2 3 2 33 4 3" xfId="25686" xr:uid="{00000000-0005-0000-0000-000058640000}"/>
    <cellStyle name="Input 2 3 2 33 5" xfId="25687" xr:uid="{00000000-0005-0000-0000-000059640000}"/>
    <cellStyle name="Input 2 3 2 33 5 2" xfId="25688" xr:uid="{00000000-0005-0000-0000-00005A640000}"/>
    <cellStyle name="Input 2 3 2 33 5 3" xfId="25689" xr:uid="{00000000-0005-0000-0000-00005B640000}"/>
    <cellStyle name="Input 2 3 2 33 6" xfId="25690" xr:uid="{00000000-0005-0000-0000-00005C640000}"/>
    <cellStyle name="Input 2 3 2 33 6 2" xfId="25691" xr:uid="{00000000-0005-0000-0000-00005D640000}"/>
    <cellStyle name="Input 2 3 2 33 6 3" xfId="25692" xr:uid="{00000000-0005-0000-0000-00005E640000}"/>
    <cellStyle name="Input 2 3 2 33 7" xfId="25693" xr:uid="{00000000-0005-0000-0000-00005F640000}"/>
    <cellStyle name="Input 2 3 2 33 8" xfId="25694" xr:uid="{00000000-0005-0000-0000-000060640000}"/>
    <cellStyle name="Input 2 3 2 34" xfId="25695" xr:uid="{00000000-0005-0000-0000-000061640000}"/>
    <cellStyle name="Input 2 3 2 34 2" xfId="25696" xr:uid="{00000000-0005-0000-0000-000062640000}"/>
    <cellStyle name="Input 2 3 2 34 2 2" xfId="25697" xr:uid="{00000000-0005-0000-0000-000063640000}"/>
    <cellStyle name="Input 2 3 2 34 2 3" xfId="25698" xr:uid="{00000000-0005-0000-0000-000064640000}"/>
    <cellStyle name="Input 2 3 2 34 2 4" xfId="25699" xr:uid="{00000000-0005-0000-0000-000065640000}"/>
    <cellStyle name="Input 2 3 2 34 2 5" xfId="25700" xr:uid="{00000000-0005-0000-0000-000066640000}"/>
    <cellStyle name="Input 2 3 2 34 2 6" xfId="25701" xr:uid="{00000000-0005-0000-0000-000067640000}"/>
    <cellStyle name="Input 2 3 2 34 3" xfId="25702" xr:uid="{00000000-0005-0000-0000-000068640000}"/>
    <cellStyle name="Input 2 3 2 34 3 2" xfId="25703" xr:uid="{00000000-0005-0000-0000-000069640000}"/>
    <cellStyle name="Input 2 3 2 34 3 3" xfId="25704" xr:uid="{00000000-0005-0000-0000-00006A640000}"/>
    <cellStyle name="Input 2 3 2 34 4" xfId="25705" xr:uid="{00000000-0005-0000-0000-00006B640000}"/>
    <cellStyle name="Input 2 3 2 34 4 2" xfId="25706" xr:uid="{00000000-0005-0000-0000-00006C640000}"/>
    <cellStyle name="Input 2 3 2 34 4 3" xfId="25707" xr:uid="{00000000-0005-0000-0000-00006D640000}"/>
    <cellStyle name="Input 2 3 2 34 5" xfId="25708" xr:uid="{00000000-0005-0000-0000-00006E640000}"/>
    <cellStyle name="Input 2 3 2 34 5 2" xfId="25709" xr:uid="{00000000-0005-0000-0000-00006F640000}"/>
    <cellStyle name="Input 2 3 2 34 5 3" xfId="25710" xr:uid="{00000000-0005-0000-0000-000070640000}"/>
    <cellStyle name="Input 2 3 2 34 6" xfId="25711" xr:uid="{00000000-0005-0000-0000-000071640000}"/>
    <cellStyle name="Input 2 3 2 34 6 2" xfId="25712" xr:uid="{00000000-0005-0000-0000-000072640000}"/>
    <cellStyle name="Input 2 3 2 34 6 3" xfId="25713" xr:uid="{00000000-0005-0000-0000-000073640000}"/>
    <cellStyle name="Input 2 3 2 34 7" xfId="25714" xr:uid="{00000000-0005-0000-0000-000074640000}"/>
    <cellStyle name="Input 2 3 2 34 8" xfId="25715" xr:uid="{00000000-0005-0000-0000-000075640000}"/>
    <cellStyle name="Input 2 3 2 35" xfId="25716" xr:uid="{00000000-0005-0000-0000-000076640000}"/>
    <cellStyle name="Input 2 3 2 35 2" xfId="25717" xr:uid="{00000000-0005-0000-0000-000077640000}"/>
    <cellStyle name="Input 2 3 2 35 3" xfId="25718" xr:uid="{00000000-0005-0000-0000-000078640000}"/>
    <cellStyle name="Input 2 3 2 35 4" xfId="25719" xr:uid="{00000000-0005-0000-0000-000079640000}"/>
    <cellStyle name="Input 2 3 2 35 5" xfId="25720" xr:uid="{00000000-0005-0000-0000-00007A640000}"/>
    <cellStyle name="Input 2 3 2 35 6" xfId="25721" xr:uid="{00000000-0005-0000-0000-00007B640000}"/>
    <cellStyle name="Input 2 3 2 36" xfId="25722" xr:uid="{00000000-0005-0000-0000-00007C640000}"/>
    <cellStyle name="Input 2 3 2 36 2" xfId="25723" xr:uid="{00000000-0005-0000-0000-00007D640000}"/>
    <cellStyle name="Input 2 3 2 36 3" xfId="25724" xr:uid="{00000000-0005-0000-0000-00007E640000}"/>
    <cellStyle name="Input 2 3 2 37" xfId="25725" xr:uid="{00000000-0005-0000-0000-00007F640000}"/>
    <cellStyle name="Input 2 3 2 37 2" xfId="25726" xr:uid="{00000000-0005-0000-0000-000080640000}"/>
    <cellStyle name="Input 2 3 2 37 3" xfId="25727" xr:uid="{00000000-0005-0000-0000-000081640000}"/>
    <cellStyle name="Input 2 3 2 38" xfId="25728" xr:uid="{00000000-0005-0000-0000-000082640000}"/>
    <cellStyle name="Input 2 3 2 38 2" xfId="25729" xr:uid="{00000000-0005-0000-0000-000083640000}"/>
    <cellStyle name="Input 2 3 2 38 3" xfId="25730" xr:uid="{00000000-0005-0000-0000-000084640000}"/>
    <cellStyle name="Input 2 3 2 39" xfId="25731" xr:uid="{00000000-0005-0000-0000-000085640000}"/>
    <cellStyle name="Input 2 3 2 39 2" xfId="25732" xr:uid="{00000000-0005-0000-0000-000086640000}"/>
    <cellStyle name="Input 2 3 2 39 3" xfId="25733" xr:uid="{00000000-0005-0000-0000-000087640000}"/>
    <cellStyle name="Input 2 3 2 4" xfId="25734" xr:uid="{00000000-0005-0000-0000-000088640000}"/>
    <cellStyle name="Input 2 3 2 4 2" xfId="25735" xr:uid="{00000000-0005-0000-0000-000089640000}"/>
    <cellStyle name="Input 2 3 2 4 2 2" xfId="25736" xr:uid="{00000000-0005-0000-0000-00008A640000}"/>
    <cellStyle name="Input 2 3 2 4 2 3" xfId="25737" xr:uid="{00000000-0005-0000-0000-00008B640000}"/>
    <cellStyle name="Input 2 3 2 4 2 4" xfId="25738" xr:uid="{00000000-0005-0000-0000-00008C640000}"/>
    <cellStyle name="Input 2 3 2 4 2 5" xfId="25739" xr:uid="{00000000-0005-0000-0000-00008D640000}"/>
    <cellStyle name="Input 2 3 2 4 2 6" xfId="25740" xr:uid="{00000000-0005-0000-0000-00008E640000}"/>
    <cellStyle name="Input 2 3 2 4 3" xfId="25741" xr:uid="{00000000-0005-0000-0000-00008F640000}"/>
    <cellStyle name="Input 2 3 2 4 3 2" xfId="25742" xr:uid="{00000000-0005-0000-0000-000090640000}"/>
    <cellStyle name="Input 2 3 2 4 3 3" xfId="25743" xr:uid="{00000000-0005-0000-0000-000091640000}"/>
    <cellStyle name="Input 2 3 2 4 4" xfId="25744" xr:uid="{00000000-0005-0000-0000-000092640000}"/>
    <cellStyle name="Input 2 3 2 4 4 2" xfId="25745" xr:uid="{00000000-0005-0000-0000-000093640000}"/>
    <cellStyle name="Input 2 3 2 4 4 3" xfId="25746" xr:uid="{00000000-0005-0000-0000-000094640000}"/>
    <cellStyle name="Input 2 3 2 4 5" xfId="25747" xr:uid="{00000000-0005-0000-0000-000095640000}"/>
    <cellStyle name="Input 2 3 2 4 5 2" xfId="25748" xr:uid="{00000000-0005-0000-0000-000096640000}"/>
    <cellStyle name="Input 2 3 2 4 5 3" xfId="25749" xr:uid="{00000000-0005-0000-0000-000097640000}"/>
    <cellStyle name="Input 2 3 2 4 6" xfId="25750" xr:uid="{00000000-0005-0000-0000-000098640000}"/>
    <cellStyle name="Input 2 3 2 4 6 2" xfId="25751" xr:uid="{00000000-0005-0000-0000-000099640000}"/>
    <cellStyle name="Input 2 3 2 4 6 3" xfId="25752" xr:uid="{00000000-0005-0000-0000-00009A640000}"/>
    <cellStyle name="Input 2 3 2 4 7" xfId="25753" xr:uid="{00000000-0005-0000-0000-00009B640000}"/>
    <cellStyle name="Input 2 3 2 4 8" xfId="25754" xr:uid="{00000000-0005-0000-0000-00009C640000}"/>
    <cellStyle name="Input 2 3 2 40" xfId="25755" xr:uid="{00000000-0005-0000-0000-00009D640000}"/>
    <cellStyle name="Input 2 3 2 41" xfId="25756" xr:uid="{00000000-0005-0000-0000-00009E640000}"/>
    <cellStyle name="Input 2 3 2 5" xfId="25757" xr:uid="{00000000-0005-0000-0000-00009F640000}"/>
    <cellStyle name="Input 2 3 2 5 2" xfId="25758" xr:uid="{00000000-0005-0000-0000-0000A0640000}"/>
    <cellStyle name="Input 2 3 2 5 2 2" xfId="25759" xr:uid="{00000000-0005-0000-0000-0000A1640000}"/>
    <cellStyle name="Input 2 3 2 5 2 3" xfId="25760" xr:uid="{00000000-0005-0000-0000-0000A2640000}"/>
    <cellStyle name="Input 2 3 2 5 2 4" xfId="25761" xr:uid="{00000000-0005-0000-0000-0000A3640000}"/>
    <cellStyle name="Input 2 3 2 5 2 5" xfId="25762" xr:uid="{00000000-0005-0000-0000-0000A4640000}"/>
    <cellStyle name="Input 2 3 2 5 2 6" xfId="25763" xr:uid="{00000000-0005-0000-0000-0000A5640000}"/>
    <cellStyle name="Input 2 3 2 5 3" xfId="25764" xr:uid="{00000000-0005-0000-0000-0000A6640000}"/>
    <cellStyle name="Input 2 3 2 5 3 2" xfId="25765" xr:uid="{00000000-0005-0000-0000-0000A7640000}"/>
    <cellStyle name="Input 2 3 2 5 3 3" xfId="25766" xr:uid="{00000000-0005-0000-0000-0000A8640000}"/>
    <cellStyle name="Input 2 3 2 5 4" xfId="25767" xr:uid="{00000000-0005-0000-0000-0000A9640000}"/>
    <cellStyle name="Input 2 3 2 5 4 2" xfId="25768" xr:uid="{00000000-0005-0000-0000-0000AA640000}"/>
    <cellStyle name="Input 2 3 2 5 4 3" xfId="25769" xr:uid="{00000000-0005-0000-0000-0000AB640000}"/>
    <cellStyle name="Input 2 3 2 5 5" xfId="25770" xr:uid="{00000000-0005-0000-0000-0000AC640000}"/>
    <cellStyle name="Input 2 3 2 5 5 2" xfId="25771" xr:uid="{00000000-0005-0000-0000-0000AD640000}"/>
    <cellStyle name="Input 2 3 2 5 5 3" xfId="25772" xr:uid="{00000000-0005-0000-0000-0000AE640000}"/>
    <cellStyle name="Input 2 3 2 5 6" xfId="25773" xr:uid="{00000000-0005-0000-0000-0000AF640000}"/>
    <cellStyle name="Input 2 3 2 5 6 2" xfId="25774" xr:uid="{00000000-0005-0000-0000-0000B0640000}"/>
    <cellStyle name="Input 2 3 2 5 6 3" xfId="25775" xr:uid="{00000000-0005-0000-0000-0000B1640000}"/>
    <cellStyle name="Input 2 3 2 5 7" xfId="25776" xr:uid="{00000000-0005-0000-0000-0000B2640000}"/>
    <cellStyle name="Input 2 3 2 5 8" xfId="25777" xr:uid="{00000000-0005-0000-0000-0000B3640000}"/>
    <cellStyle name="Input 2 3 2 6" xfId="25778" xr:uid="{00000000-0005-0000-0000-0000B4640000}"/>
    <cellStyle name="Input 2 3 2 6 2" xfId="25779" xr:uid="{00000000-0005-0000-0000-0000B5640000}"/>
    <cellStyle name="Input 2 3 2 6 2 2" xfId="25780" xr:uid="{00000000-0005-0000-0000-0000B6640000}"/>
    <cellStyle name="Input 2 3 2 6 2 3" xfId="25781" xr:uid="{00000000-0005-0000-0000-0000B7640000}"/>
    <cellStyle name="Input 2 3 2 6 2 4" xfId="25782" xr:uid="{00000000-0005-0000-0000-0000B8640000}"/>
    <cellStyle name="Input 2 3 2 6 2 5" xfId="25783" xr:uid="{00000000-0005-0000-0000-0000B9640000}"/>
    <cellStyle name="Input 2 3 2 6 2 6" xfId="25784" xr:uid="{00000000-0005-0000-0000-0000BA640000}"/>
    <cellStyle name="Input 2 3 2 6 3" xfId="25785" xr:uid="{00000000-0005-0000-0000-0000BB640000}"/>
    <cellStyle name="Input 2 3 2 6 3 2" xfId="25786" xr:uid="{00000000-0005-0000-0000-0000BC640000}"/>
    <cellStyle name="Input 2 3 2 6 3 3" xfId="25787" xr:uid="{00000000-0005-0000-0000-0000BD640000}"/>
    <cellStyle name="Input 2 3 2 6 4" xfId="25788" xr:uid="{00000000-0005-0000-0000-0000BE640000}"/>
    <cellStyle name="Input 2 3 2 6 4 2" xfId="25789" xr:uid="{00000000-0005-0000-0000-0000BF640000}"/>
    <cellStyle name="Input 2 3 2 6 4 3" xfId="25790" xr:uid="{00000000-0005-0000-0000-0000C0640000}"/>
    <cellStyle name="Input 2 3 2 6 5" xfId="25791" xr:uid="{00000000-0005-0000-0000-0000C1640000}"/>
    <cellStyle name="Input 2 3 2 6 5 2" xfId="25792" xr:uid="{00000000-0005-0000-0000-0000C2640000}"/>
    <cellStyle name="Input 2 3 2 6 5 3" xfId="25793" xr:uid="{00000000-0005-0000-0000-0000C3640000}"/>
    <cellStyle name="Input 2 3 2 6 6" xfId="25794" xr:uid="{00000000-0005-0000-0000-0000C4640000}"/>
    <cellStyle name="Input 2 3 2 6 6 2" xfId="25795" xr:uid="{00000000-0005-0000-0000-0000C5640000}"/>
    <cellStyle name="Input 2 3 2 6 6 3" xfId="25796" xr:uid="{00000000-0005-0000-0000-0000C6640000}"/>
    <cellStyle name="Input 2 3 2 6 7" xfId="25797" xr:uid="{00000000-0005-0000-0000-0000C7640000}"/>
    <cellStyle name="Input 2 3 2 6 8" xfId="25798" xr:uid="{00000000-0005-0000-0000-0000C8640000}"/>
    <cellStyle name="Input 2 3 2 7" xfId="25799" xr:uid="{00000000-0005-0000-0000-0000C9640000}"/>
    <cellStyle name="Input 2 3 2 7 2" xfId="25800" xr:uid="{00000000-0005-0000-0000-0000CA640000}"/>
    <cellStyle name="Input 2 3 2 7 2 2" xfId="25801" xr:uid="{00000000-0005-0000-0000-0000CB640000}"/>
    <cellStyle name="Input 2 3 2 7 2 3" xfId="25802" xr:uid="{00000000-0005-0000-0000-0000CC640000}"/>
    <cellStyle name="Input 2 3 2 7 2 4" xfId="25803" xr:uid="{00000000-0005-0000-0000-0000CD640000}"/>
    <cellStyle name="Input 2 3 2 7 2 5" xfId="25804" xr:uid="{00000000-0005-0000-0000-0000CE640000}"/>
    <cellStyle name="Input 2 3 2 7 2 6" xfId="25805" xr:uid="{00000000-0005-0000-0000-0000CF640000}"/>
    <cellStyle name="Input 2 3 2 7 3" xfId="25806" xr:uid="{00000000-0005-0000-0000-0000D0640000}"/>
    <cellStyle name="Input 2 3 2 7 3 2" xfId="25807" xr:uid="{00000000-0005-0000-0000-0000D1640000}"/>
    <cellStyle name="Input 2 3 2 7 3 3" xfId="25808" xr:uid="{00000000-0005-0000-0000-0000D2640000}"/>
    <cellStyle name="Input 2 3 2 7 4" xfId="25809" xr:uid="{00000000-0005-0000-0000-0000D3640000}"/>
    <cellStyle name="Input 2 3 2 7 4 2" xfId="25810" xr:uid="{00000000-0005-0000-0000-0000D4640000}"/>
    <cellStyle name="Input 2 3 2 7 4 3" xfId="25811" xr:uid="{00000000-0005-0000-0000-0000D5640000}"/>
    <cellStyle name="Input 2 3 2 7 5" xfId="25812" xr:uid="{00000000-0005-0000-0000-0000D6640000}"/>
    <cellStyle name="Input 2 3 2 7 5 2" xfId="25813" xr:uid="{00000000-0005-0000-0000-0000D7640000}"/>
    <cellStyle name="Input 2 3 2 7 5 3" xfId="25814" xr:uid="{00000000-0005-0000-0000-0000D8640000}"/>
    <cellStyle name="Input 2 3 2 7 6" xfId="25815" xr:uid="{00000000-0005-0000-0000-0000D9640000}"/>
    <cellStyle name="Input 2 3 2 7 6 2" xfId="25816" xr:uid="{00000000-0005-0000-0000-0000DA640000}"/>
    <cellStyle name="Input 2 3 2 7 6 3" xfId="25817" xr:uid="{00000000-0005-0000-0000-0000DB640000}"/>
    <cellStyle name="Input 2 3 2 7 7" xfId="25818" xr:uid="{00000000-0005-0000-0000-0000DC640000}"/>
    <cellStyle name="Input 2 3 2 7 8" xfId="25819" xr:uid="{00000000-0005-0000-0000-0000DD640000}"/>
    <cellStyle name="Input 2 3 2 8" xfId="25820" xr:uid="{00000000-0005-0000-0000-0000DE640000}"/>
    <cellStyle name="Input 2 3 2 8 2" xfId="25821" xr:uid="{00000000-0005-0000-0000-0000DF640000}"/>
    <cellStyle name="Input 2 3 2 8 2 2" xfId="25822" xr:uid="{00000000-0005-0000-0000-0000E0640000}"/>
    <cellStyle name="Input 2 3 2 8 2 3" xfId="25823" xr:uid="{00000000-0005-0000-0000-0000E1640000}"/>
    <cellStyle name="Input 2 3 2 8 2 4" xfId="25824" xr:uid="{00000000-0005-0000-0000-0000E2640000}"/>
    <cellStyle name="Input 2 3 2 8 2 5" xfId="25825" xr:uid="{00000000-0005-0000-0000-0000E3640000}"/>
    <cellStyle name="Input 2 3 2 8 2 6" xfId="25826" xr:uid="{00000000-0005-0000-0000-0000E4640000}"/>
    <cellStyle name="Input 2 3 2 8 3" xfId="25827" xr:uid="{00000000-0005-0000-0000-0000E5640000}"/>
    <cellStyle name="Input 2 3 2 8 3 2" xfId="25828" xr:uid="{00000000-0005-0000-0000-0000E6640000}"/>
    <cellStyle name="Input 2 3 2 8 3 3" xfId="25829" xr:uid="{00000000-0005-0000-0000-0000E7640000}"/>
    <cellStyle name="Input 2 3 2 8 4" xfId="25830" xr:uid="{00000000-0005-0000-0000-0000E8640000}"/>
    <cellStyle name="Input 2 3 2 8 4 2" xfId="25831" xr:uid="{00000000-0005-0000-0000-0000E9640000}"/>
    <cellStyle name="Input 2 3 2 8 4 3" xfId="25832" xr:uid="{00000000-0005-0000-0000-0000EA640000}"/>
    <cellStyle name="Input 2 3 2 8 5" xfId="25833" xr:uid="{00000000-0005-0000-0000-0000EB640000}"/>
    <cellStyle name="Input 2 3 2 8 5 2" xfId="25834" xr:uid="{00000000-0005-0000-0000-0000EC640000}"/>
    <cellStyle name="Input 2 3 2 8 5 3" xfId="25835" xr:uid="{00000000-0005-0000-0000-0000ED640000}"/>
    <cellStyle name="Input 2 3 2 8 6" xfId="25836" xr:uid="{00000000-0005-0000-0000-0000EE640000}"/>
    <cellStyle name="Input 2 3 2 8 6 2" xfId="25837" xr:uid="{00000000-0005-0000-0000-0000EF640000}"/>
    <cellStyle name="Input 2 3 2 8 6 3" xfId="25838" xr:uid="{00000000-0005-0000-0000-0000F0640000}"/>
    <cellStyle name="Input 2 3 2 8 7" xfId="25839" xr:uid="{00000000-0005-0000-0000-0000F1640000}"/>
    <cellStyle name="Input 2 3 2 8 8" xfId="25840" xr:uid="{00000000-0005-0000-0000-0000F2640000}"/>
    <cellStyle name="Input 2 3 2 9" xfId="25841" xr:uid="{00000000-0005-0000-0000-0000F3640000}"/>
    <cellStyle name="Input 2 3 2 9 2" xfId="25842" xr:uid="{00000000-0005-0000-0000-0000F4640000}"/>
    <cellStyle name="Input 2 3 2 9 2 2" xfId="25843" xr:uid="{00000000-0005-0000-0000-0000F5640000}"/>
    <cellStyle name="Input 2 3 2 9 2 3" xfId="25844" xr:uid="{00000000-0005-0000-0000-0000F6640000}"/>
    <cellStyle name="Input 2 3 2 9 2 4" xfId="25845" xr:uid="{00000000-0005-0000-0000-0000F7640000}"/>
    <cellStyle name="Input 2 3 2 9 2 5" xfId="25846" xr:uid="{00000000-0005-0000-0000-0000F8640000}"/>
    <cellStyle name="Input 2 3 2 9 2 6" xfId="25847" xr:uid="{00000000-0005-0000-0000-0000F9640000}"/>
    <cellStyle name="Input 2 3 2 9 3" xfId="25848" xr:uid="{00000000-0005-0000-0000-0000FA640000}"/>
    <cellStyle name="Input 2 3 2 9 3 2" xfId="25849" xr:uid="{00000000-0005-0000-0000-0000FB640000}"/>
    <cellStyle name="Input 2 3 2 9 3 3" xfId="25850" xr:uid="{00000000-0005-0000-0000-0000FC640000}"/>
    <cellStyle name="Input 2 3 2 9 4" xfId="25851" xr:uid="{00000000-0005-0000-0000-0000FD640000}"/>
    <cellStyle name="Input 2 3 2 9 4 2" xfId="25852" xr:uid="{00000000-0005-0000-0000-0000FE640000}"/>
    <cellStyle name="Input 2 3 2 9 4 3" xfId="25853" xr:uid="{00000000-0005-0000-0000-0000FF640000}"/>
    <cellStyle name="Input 2 3 2 9 5" xfId="25854" xr:uid="{00000000-0005-0000-0000-000000650000}"/>
    <cellStyle name="Input 2 3 2 9 5 2" xfId="25855" xr:uid="{00000000-0005-0000-0000-000001650000}"/>
    <cellStyle name="Input 2 3 2 9 5 3" xfId="25856" xr:uid="{00000000-0005-0000-0000-000002650000}"/>
    <cellStyle name="Input 2 3 2 9 6" xfId="25857" xr:uid="{00000000-0005-0000-0000-000003650000}"/>
    <cellStyle name="Input 2 3 2 9 6 2" xfId="25858" xr:uid="{00000000-0005-0000-0000-000004650000}"/>
    <cellStyle name="Input 2 3 2 9 6 3" xfId="25859" xr:uid="{00000000-0005-0000-0000-000005650000}"/>
    <cellStyle name="Input 2 3 2 9 7" xfId="25860" xr:uid="{00000000-0005-0000-0000-000006650000}"/>
    <cellStyle name="Input 2 3 2 9 8" xfId="25861" xr:uid="{00000000-0005-0000-0000-000007650000}"/>
    <cellStyle name="Input 2 3 20" xfId="25862" xr:uid="{00000000-0005-0000-0000-000008650000}"/>
    <cellStyle name="Input 2 3 20 2" xfId="25863" xr:uid="{00000000-0005-0000-0000-000009650000}"/>
    <cellStyle name="Input 2 3 20 2 2" xfId="25864" xr:uid="{00000000-0005-0000-0000-00000A650000}"/>
    <cellStyle name="Input 2 3 20 2 3" xfId="25865" xr:uid="{00000000-0005-0000-0000-00000B650000}"/>
    <cellStyle name="Input 2 3 20 2 4" xfId="25866" xr:uid="{00000000-0005-0000-0000-00000C650000}"/>
    <cellStyle name="Input 2 3 20 2 5" xfId="25867" xr:uid="{00000000-0005-0000-0000-00000D650000}"/>
    <cellStyle name="Input 2 3 20 2 6" xfId="25868" xr:uid="{00000000-0005-0000-0000-00000E650000}"/>
    <cellStyle name="Input 2 3 20 3" xfId="25869" xr:uid="{00000000-0005-0000-0000-00000F650000}"/>
    <cellStyle name="Input 2 3 20 3 2" xfId="25870" xr:uid="{00000000-0005-0000-0000-000010650000}"/>
    <cellStyle name="Input 2 3 20 3 3" xfId="25871" xr:uid="{00000000-0005-0000-0000-000011650000}"/>
    <cellStyle name="Input 2 3 20 4" xfId="25872" xr:uid="{00000000-0005-0000-0000-000012650000}"/>
    <cellStyle name="Input 2 3 20 4 2" xfId="25873" xr:uid="{00000000-0005-0000-0000-000013650000}"/>
    <cellStyle name="Input 2 3 20 4 3" xfId="25874" xr:uid="{00000000-0005-0000-0000-000014650000}"/>
    <cellStyle name="Input 2 3 20 5" xfId="25875" xr:uid="{00000000-0005-0000-0000-000015650000}"/>
    <cellStyle name="Input 2 3 20 5 2" xfId="25876" xr:uid="{00000000-0005-0000-0000-000016650000}"/>
    <cellStyle name="Input 2 3 20 5 3" xfId="25877" xr:uid="{00000000-0005-0000-0000-000017650000}"/>
    <cellStyle name="Input 2 3 20 6" xfId="25878" xr:uid="{00000000-0005-0000-0000-000018650000}"/>
    <cellStyle name="Input 2 3 20 6 2" xfId="25879" xr:uid="{00000000-0005-0000-0000-000019650000}"/>
    <cellStyle name="Input 2 3 20 6 3" xfId="25880" xr:uid="{00000000-0005-0000-0000-00001A650000}"/>
    <cellStyle name="Input 2 3 20 7" xfId="25881" xr:uid="{00000000-0005-0000-0000-00001B650000}"/>
    <cellStyle name="Input 2 3 20 8" xfId="25882" xr:uid="{00000000-0005-0000-0000-00001C650000}"/>
    <cellStyle name="Input 2 3 21" xfId="25883" xr:uid="{00000000-0005-0000-0000-00001D650000}"/>
    <cellStyle name="Input 2 3 21 2" xfId="25884" xr:uid="{00000000-0005-0000-0000-00001E650000}"/>
    <cellStyle name="Input 2 3 21 2 2" xfId="25885" xr:uid="{00000000-0005-0000-0000-00001F650000}"/>
    <cellStyle name="Input 2 3 21 2 3" xfId="25886" xr:uid="{00000000-0005-0000-0000-000020650000}"/>
    <cellStyle name="Input 2 3 21 2 4" xfId="25887" xr:uid="{00000000-0005-0000-0000-000021650000}"/>
    <cellStyle name="Input 2 3 21 2 5" xfId="25888" xr:uid="{00000000-0005-0000-0000-000022650000}"/>
    <cellStyle name="Input 2 3 21 2 6" xfId="25889" xr:uid="{00000000-0005-0000-0000-000023650000}"/>
    <cellStyle name="Input 2 3 21 3" xfId="25890" xr:uid="{00000000-0005-0000-0000-000024650000}"/>
    <cellStyle name="Input 2 3 21 3 2" xfId="25891" xr:uid="{00000000-0005-0000-0000-000025650000}"/>
    <cellStyle name="Input 2 3 21 3 3" xfId="25892" xr:uid="{00000000-0005-0000-0000-000026650000}"/>
    <cellStyle name="Input 2 3 21 4" xfId="25893" xr:uid="{00000000-0005-0000-0000-000027650000}"/>
    <cellStyle name="Input 2 3 21 4 2" xfId="25894" xr:uid="{00000000-0005-0000-0000-000028650000}"/>
    <cellStyle name="Input 2 3 21 4 3" xfId="25895" xr:uid="{00000000-0005-0000-0000-000029650000}"/>
    <cellStyle name="Input 2 3 21 5" xfId="25896" xr:uid="{00000000-0005-0000-0000-00002A650000}"/>
    <cellStyle name="Input 2 3 21 5 2" xfId="25897" xr:uid="{00000000-0005-0000-0000-00002B650000}"/>
    <cellStyle name="Input 2 3 21 5 3" xfId="25898" xr:uid="{00000000-0005-0000-0000-00002C650000}"/>
    <cellStyle name="Input 2 3 21 6" xfId="25899" xr:uid="{00000000-0005-0000-0000-00002D650000}"/>
    <cellStyle name="Input 2 3 21 6 2" xfId="25900" xr:uid="{00000000-0005-0000-0000-00002E650000}"/>
    <cellStyle name="Input 2 3 21 6 3" xfId="25901" xr:uid="{00000000-0005-0000-0000-00002F650000}"/>
    <cellStyle name="Input 2 3 21 7" xfId="25902" xr:uid="{00000000-0005-0000-0000-000030650000}"/>
    <cellStyle name="Input 2 3 21 8" xfId="25903" xr:uid="{00000000-0005-0000-0000-000031650000}"/>
    <cellStyle name="Input 2 3 22" xfId="25904" xr:uid="{00000000-0005-0000-0000-000032650000}"/>
    <cellStyle name="Input 2 3 22 2" xfId="25905" xr:uid="{00000000-0005-0000-0000-000033650000}"/>
    <cellStyle name="Input 2 3 22 2 2" xfId="25906" xr:uid="{00000000-0005-0000-0000-000034650000}"/>
    <cellStyle name="Input 2 3 22 2 3" xfId="25907" xr:uid="{00000000-0005-0000-0000-000035650000}"/>
    <cellStyle name="Input 2 3 22 2 4" xfId="25908" xr:uid="{00000000-0005-0000-0000-000036650000}"/>
    <cellStyle name="Input 2 3 22 2 5" xfId="25909" xr:uid="{00000000-0005-0000-0000-000037650000}"/>
    <cellStyle name="Input 2 3 22 2 6" xfId="25910" xr:uid="{00000000-0005-0000-0000-000038650000}"/>
    <cellStyle name="Input 2 3 22 3" xfId="25911" xr:uid="{00000000-0005-0000-0000-000039650000}"/>
    <cellStyle name="Input 2 3 22 3 2" xfId="25912" xr:uid="{00000000-0005-0000-0000-00003A650000}"/>
    <cellStyle name="Input 2 3 22 3 3" xfId="25913" xr:uid="{00000000-0005-0000-0000-00003B650000}"/>
    <cellStyle name="Input 2 3 22 4" xfId="25914" xr:uid="{00000000-0005-0000-0000-00003C650000}"/>
    <cellStyle name="Input 2 3 22 4 2" xfId="25915" xr:uid="{00000000-0005-0000-0000-00003D650000}"/>
    <cellStyle name="Input 2 3 22 4 3" xfId="25916" xr:uid="{00000000-0005-0000-0000-00003E650000}"/>
    <cellStyle name="Input 2 3 22 5" xfId="25917" xr:uid="{00000000-0005-0000-0000-00003F650000}"/>
    <cellStyle name="Input 2 3 22 5 2" xfId="25918" xr:uid="{00000000-0005-0000-0000-000040650000}"/>
    <cellStyle name="Input 2 3 22 5 3" xfId="25919" xr:uid="{00000000-0005-0000-0000-000041650000}"/>
    <cellStyle name="Input 2 3 22 6" xfId="25920" xr:uid="{00000000-0005-0000-0000-000042650000}"/>
    <cellStyle name="Input 2 3 22 6 2" xfId="25921" xr:uid="{00000000-0005-0000-0000-000043650000}"/>
    <cellStyle name="Input 2 3 22 6 3" xfId="25922" xr:uid="{00000000-0005-0000-0000-000044650000}"/>
    <cellStyle name="Input 2 3 22 7" xfId="25923" xr:uid="{00000000-0005-0000-0000-000045650000}"/>
    <cellStyle name="Input 2 3 22 8" xfId="25924" xr:uid="{00000000-0005-0000-0000-000046650000}"/>
    <cellStyle name="Input 2 3 23" xfId="25925" xr:uid="{00000000-0005-0000-0000-000047650000}"/>
    <cellStyle name="Input 2 3 23 2" xfId="25926" xr:uid="{00000000-0005-0000-0000-000048650000}"/>
    <cellStyle name="Input 2 3 23 2 2" xfId="25927" xr:uid="{00000000-0005-0000-0000-000049650000}"/>
    <cellStyle name="Input 2 3 23 2 3" xfId="25928" xr:uid="{00000000-0005-0000-0000-00004A650000}"/>
    <cellStyle name="Input 2 3 23 2 4" xfId="25929" xr:uid="{00000000-0005-0000-0000-00004B650000}"/>
    <cellStyle name="Input 2 3 23 2 5" xfId="25930" xr:uid="{00000000-0005-0000-0000-00004C650000}"/>
    <cellStyle name="Input 2 3 23 2 6" xfId="25931" xr:uid="{00000000-0005-0000-0000-00004D650000}"/>
    <cellStyle name="Input 2 3 23 3" xfId="25932" xr:uid="{00000000-0005-0000-0000-00004E650000}"/>
    <cellStyle name="Input 2 3 23 3 2" xfId="25933" xr:uid="{00000000-0005-0000-0000-00004F650000}"/>
    <cellStyle name="Input 2 3 23 3 3" xfId="25934" xr:uid="{00000000-0005-0000-0000-000050650000}"/>
    <cellStyle name="Input 2 3 23 4" xfId="25935" xr:uid="{00000000-0005-0000-0000-000051650000}"/>
    <cellStyle name="Input 2 3 23 4 2" xfId="25936" xr:uid="{00000000-0005-0000-0000-000052650000}"/>
    <cellStyle name="Input 2 3 23 4 3" xfId="25937" xr:uid="{00000000-0005-0000-0000-000053650000}"/>
    <cellStyle name="Input 2 3 23 5" xfId="25938" xr:uid="{00000000-0005-0000-0000-000054650000}"/>
    <cellStyle name="Input 2 3 23 5 2" xfId="25939" xr:uid="{00000000-0005-0000-0000-000055650000}"/>
    <cellStyle name="Input 2 3 23 5 3" xfId="25940" xr:uid="{00000000-0005-0000-0000-000056650000}"/>
    <cellStyle name="Input 2 3 23 6" xfId="25941" xr:uid="{00000000-0005-0000-0000-000057650000}"/>
    <cellStyle name="Input 2 3 23 6 2" xfId="25942" xr:uid="{00000000-0005-0000-0000-000058650000}"/>
    <cellStyle name="Input 2 3 23 6 3" xfId="25943" xr:uid="{00000000-0005-0000-0000-000059650000}"/>
    <cellStyle name="Input 2 3 23 7" xfId="25944" xr:uid="{00000000-0005-0000-0000-00005A650000}"/>
    <cellStyle name="Input 2 3 23 8" xfId="25945" xr:uid="{00000000-0005-0000-0000-00005B650000}"/>
    <cellStyle name="Input 2 3 24" xfId="25946" xr:uid="{00000000-0005-0000-0000-00005C650000}"/>
    <cellStyle name="Input 2 3 24 2" xfId="25947" xr:uid="{00000000-0005-0000-0000-00005D650000}"/>
    <cellStyle name="Input 2 3 24 2 2" xfId="25948" xr:uid="{00000000-0005-0000-0000-00005E650000}"/>
    <cellStyle name="Input 2 3 24 2 3" xfId="25949" xr:uid="{00000000-0005-0000-0000-00005F650000}"/>
    <cellStyle name="Input 2 3 24 2 4" xfId="25950" xr:uid="{00000000-0005-0000-0000-000060650000}"/>
    <cellStyle name="Input 2 3 24 2 5" xfId="25951" xr:uid="{00000000-0005-0000-0000-000061650000}"/>
    <cellStyle name="Input 2 3 24 2 6" xfId="25952" xr:uid="{00000000-0005-0000-0000-000062650000}"/>
    <cellStyle name="Input 2 3 24 3" xfId="25953" xr:uid="{00000000-0005-0000-0000-000063650000}"/>
    <cellStyle name="Input 2 3 24 3 2" xfId="25954" xr:uid="{00000000-0005-0000-0000-000064650000}"/>
    <cellStyle name="Input 2 3 24 3 3" xfId="25955" xr:uid="{00000000-0005-0000-0000-000065650000}"/>
    <cellStyle name="Input 2 3 24 4" xfId="25956" xr:uid="{00000000-0005-0000-0000-000066650000}"/>
    <cellStyle name="Input 2 3 24 4 2" xfId="25957" xr:uid="{00000000-0005-0000-0000-000067650000}"/>
    <cellStyle name="Input 2 3 24 4 3" xfId="25958" xr:uid="{00000000-0005-0000-0000-000068650000}"/>
    <cellStyle name="Input 2 3 24 5" xfId="25959" xr:uid="{00000000-0005-0000-0000-000069650000}"/>
    <cellStyle name="Input 2 3 24 5 2" xfId="25960" xr:uid="{00000000-0005-0000-0000-00006A650000}"/>
    <cellStyle name="Input 2 3 24 5 3" xfId="25961" xr:uid="{00000000-0005-0000-0000-00006B650000}"/>
    <cellStyle name="Input 2 3 24 6" xfId="25962" xr:uid="{00000000-0005-0000-0000-00006C650000}"/>
    <cellStyle name="Input 2 3 24 6 2" xfId="25963" xr:uid="{00000000-0005-0000-0000-00006D650000}"/>
    <cellStyle name="Input 2 3 24 6 3" xfId="25964" xr:uid="{00000000-0005-0000-0000-00006E650000}"/>
    <cellStyle name="Input 2 3 24 7" xfId="25965" xr:uid="{00000000-0005-0000-0000-00006F650000}"/>
    <cellStyle name="Input 2 3 24 8" xfId="25966" xr:uid="{00000000-0005-0000-0000-000070650000}"/>
    <cellStyle name="Input 2 3 25" xfId="25967" xr:uid="{00000000-0005-0000-0000-000071650000}"/>
    <cellStyle name="Input 2 3 25 2" xfId="25968" xr:uid="{00000000-0005-0000-0000-000072650000}"/>
    <cellStyle name="Input 2 3 25 2 2" xfId="25969" xr:uid="{00000000-0005-0000-0000-000073650000}"/>
    <cellStyle name="Input 2 3 25 2 3" xfId="25970" xr:uid="{00000000-0005-0000-0000-000074650000}"/>
    <cellStyle name="Input 2 3 25 2 4" xfId="25971" xr:uid="{00000000-0005-0000-0000-000075650000}"/>
    <cellStyle name="Input 2 3 25 2 5" xfId="25972" xr:uid="{00000000-0005-0000-0000-000076650000}"/>
    <cellStyle name="Input 2 3 25 2 6" xfId="25973" xr:uid="{00000000-0005-0000-0000-000077650000}"/>
    <cellStyle name="Input 2 3 25 3" xfId="25974" xr:uid="{00000000-0005-0000-0000-000078650000}"/>
    <cellStyle name="Input 2 3 25 3 2" xfId="25975" xr:uid="{00000000-0005-0000-0000-000079650000}"/>
    <cellStyle name="Input 2 3 25 3 3" xfId="25976" xr:uid="{00000000-0005-0000-0000-00007A650000}"/>
    <cellStyle name="Input 2 3 25 4" xfId="25977" xr:uid="{00000000-0005-0000-0000-00007B650000}"/>
    <cellStyle name="Input 2 3 25 4 2" xfId="25978" xr:uid="{00000000-0005-0000-0000-00007C650000}"/>
    <cellStyle name="Input 2 3 25 4 3" xfId="25979" xr:uid="{00000000-0005-0000-0000-00007D650000}"/>
    <cellStyle name="Input 2 3 25 5" xfId="25980" xr:uid="{00000000-0005-0000-0000-00007E650000}"/>
    <cellStyle name="Input 2 3 25 5 2" xfId="25981" xr:uid="{00000000-0005-0000-0000-00007F650000}"/>
    <cellStyle name="Input 2 3 25 5 3" xfId="25982" xr:uid="{00000000-0005-0000-0000-000080650000}"/>
    <cellStyle name="Input 2 3 25 6" xfId="25983" xr:uid="{00000000-0005-0000-0000-000081650000}"/>
    <cellStyle name="Input 2 3 25 6 2" xfId="25984" xr:uid="{00000000-0005-0000-0000-000082650000}"/>
    <cellStyle name="Input 2 3 25 6 3" xfId="25985" xr:uid="{00000000-0005-0000-0000-000083650000}"/>
    <cellStyle name="Input 2 3 25 7" xfId="25986" xr:uid="{00000000-0005-0000-0000-000084650000}"/>
    <cellStyle name="Input 2 3 25 8" xfId="25987" xr:uid="{00000000-0005-0000-0000-000085650000}"/>
    <cellStyle name="Input 2 3 26" xfId="25988" xr:uid="{00000000-0005-0000-0000-000086650000}"/>
    <cellStyle name="Input 2 3 26 2" xfId="25989" xr:uid="{00000000-0005-0000-0000-000087650000}"/>
    <cellStyle name="Input 2 3 26 2 2" xfId="25990" xr:uid="{00000000-0005-0000-0000-000088650000}"/>
    <cellStyle name="Input 2 3 26 2 3" xfId="25991" xr:uid="{00000000-0005-0000-0000-000089650000}"/>
    <cellStyle name="Input 2 3 26 2 4" xfId="25992" xr:uid="{00000000-0005-0000-0000-00008A650000}"/>
    <cellStyle name="Input 2 3 26 2 5" xfId="25993" xr:uid="{00000000-0005-0000-0000-00008B650000}"/>
    <cellStyle name="Input 2 3 26 2 6" xfId="25994" xr:uid="{00000000-0005-0000-0000-00008C650000}"/>
    <cellStyle name="Input 2 3 26 3" xfId="25995" xr:uid="{00000000-0005-0000-0000-00008D650000}"/>
    <cellStyle name="Input 2 3 26 3 2" xfId="25996" xr:uid="{00000000-0005-0000-0000-00008E650000}"/>
    <cellStyle name="Input 2 3 26 3 3" xfId="25997" xr:uid="{00000000-0005-0000-0000-00008F650000}"/>
    <cellStyle name="Input 2 3 26 4" xfId="25998" xr:uid="{00000000-0005-0000-0000-000090650000}"/>
    <cellStyle name="Input 2 3 26 4 2" xfId="25999" xr:uid="{00000000-0005-0000-0000-000091650000}"/>
    <cellStyle name="Input 2 3 26 4 3" xfId="26000" xr:uid="{00000000-0005-0000-0000-000092650000}"/>
    <cellStyle name="Input 2 3 26 5" xfId="26001" xr:uid="{00000000-0005-0000-0000-000093650000}"/>
    <cellStyle name="Input 2 3 26 5 2" xfId="26002" xr:uid="{00000000-0005-0000-0000-000094650000}"/>
    <cellStyle name="Input 2 3 26 5 3" xfId="26003" xr:uid="{00000000-0005-0000-0000-000095650000}"/>
    <cellStyle name="Input 2 3 26 6" xfId="26004" xr:uid="{00000000-0005-0000-0000-000096650000}"/>
    <cellStyle name="Input 2 3 26 6 2" xfId="26005" xr:uid="{00000000-0005-0000-0000-000097650000}"/>
    <cellStyle name="Input 2 3 26 6 3" xfId="26006" xr:uid="{00000000-0005-0000-0000-000098650000}"/>
    <cellStyle name="Input 2 3 26 7" xfId="26007" xr:uid="{00000000-0005-0000-0000-000099650000}"/>
    <cellStyle name="Input 2 3 26 8" xfId="26008" xr:uid="{00000000-0005-0000-0000-00009A650000}"/>
    <cellStyle name="Input 2 3 27" xfId="26009" xr:uid="{00000000-0005-0000-0000-00009B650000}"/>
    <cellStyle name="Input 2 3 27 2" xfId="26010" xr:uid="{00000000-0005-0000-0000-00009C650000}"/>
    <cellStyle name="Input 2 3 27 2 2" xfId="26011" xr:uid="{00000000-0005-0000-0000-00009D650000}"/>
    <cellStyle name="Input 2 3 27 2 3" xfId="26012" xr:uid="{00000000-0005-0000-0000-00009E650000}"/>
    <cellStyle name="Input 2 3 27 2 4" xfId="26013" xr:uid="{00000000-0005-0000-0000-00009F650000}"/>
    <cellStyle name="Input 2 3 27 2 5" xfId="26014" xr:uid="{00000000-0005-0000-0000-0000A0650000}"/>
    <cellStyle name="Input 2 3 27 2 6" xfId="26015" xr:uid="{00000000-0005-0000-0000-0000A1650000}"/>
    <cellStyle name="Input 2 3 27 3" xfId="26016" xr:uid="{00000000-0005-0000-0000-0000A2650000}"/>
    <cellStyle name="Input 2 3 27 3 2" xfId="26017" xr:uid="{00000000-0005-0000-0000-0000A3650000}"/>
    <cellStyle name="Input 2 3 27 3 3" xfId="26018" xr:uid="{00000000-0005-0000-0000-0000A4650000}"/>
    <cellStyle name="Input 2 3 27 4" xfId="26019" xr:uid="{00000000-0005-0000-0000-0000A5650000}"/>
    <cellStyle name="Input 2 3 27 4 2" xfId="26020" xr:uid="{00000000-0005-0000-0000-0000A6650000}"/>
    <cellStyle name="Input 2 3 27 4 3" xfId="26021" xr:uid="{00000000-0005-0000-0000-0000A7650000}"/>
    <cellStyle name="Input 2 3 27 5" xfId="26022" xr:uid="{00000000-0005-0000-0000-0000A8650000}"/>
    <cellStyle name="Input 2 3 27 5 2" xfId="26023" xr:uid="{00000000-0005-0000-0000-0000A9650000}"/>
    <cellStyle name="Input 2 3 27 5 3" xfId="26024" xr:uid="{00000000-0005-0000-0000-0000AA650000}"/>
    <cellStyle name="Input 2 3 27 6" xfId="26025" xr:uid="{00000000-0005-0000-0000-0000AB650000}"/>
    <cellStyle name="Input 2 3 27 6 2" xfId="26026" xr:uid="{00000000-0005-0000-0000-0000AC650000}"/>
    <cellStyle name="Input 2 3 27 6 3" xfId="26027" xr:uid="{00000000-0005-0000-0000-0000AD650000}"/>
    <cellStyle name="Input 2 3 27 7" xfId="26028" xr:uid="{00000000-0005-0000-0000-0000AE650000}"/>
    <cellStyle name="Input 2 3 27 8" xfId="26029" xr:uid="{00000000-0005-0000-0000-0000AF650000}"/>
    <cellStyle name="Input 2 3 28" xfId="26030" xr:uid="{00000000-0005-0000-0000-0000B0650000}"/>
    <cellStyle name="Input 2 3 28 2" xfId="26031" xr:uid="{00000000-0005-0000-0000-0000B1650000}"/>
    <cellStyle name="Input 2 3 28 2 2" xfId="26032" xr:uid="{00000000-0005-0000-0000-0000B2650000}"/>
    <cellStyle name="Input 2 3 28 2 3" xfId="26033" xr:uid="{00000000-0005-0000-0000-0000B3650000}"/>
    <cellStyle name="Input 2 3 28 2 4" xfId="26034" xr:uid="{00000000-0005-0000-0000-0000B4650000}"/>
    <cellStyle name="Input 2 3 28 2 5" xfId="26035" xr:uid="{00000000-0005-0000-0000-0000B5650000}"/>
    <cellStyle name="Input 2 3 28 2 6" xfId="26036" xr:uid="{00000000-0005-0000-0000-0000B6650000}"/>
    <cellStyle name="Input 2 3 28 3" xfId="26037" xr:uid="{00000000-0005-0000-0000-0000B7650000}"/>
    <cellStyle name="Input 2 3 28 3 2" xfId="26038" xr:uid="{00000000-0005-0000-0000-0000B8650000}"/>
    <cellStyle name="Input 2 3 28 3 3" xfId="26039" xr:uid="{00000000-0005-0000-0000-0000B9650000}"/>
    <cellStyle name="Input 2 3 28 4" xfId="26040" xr:uid="{00000000-0005-0000-0000-0000BA650000}"/>
    <cellStyle name="Input 2 3 28 4 2" xfId="26041" xr:uid="{00000000-0005-0000-0000-0000BB650000}"/>
    <cellStyle name="Input 2 3 28 4 3" xfId="26042" xr:uid="{00000000-0005-0000-0000-0000BC650000}"/>
    <cellStyle name="Input 2 3 28 5" xfId="26043" xr:uid="{00000000-0005-0000-0000-0000BD650000}"/>
    <cellStyle name="Input 2 3 28 5 2" xfId="26044" xr:uid="{00000000-0005-0000-0000-0000BE650000}"/>
    <cellStyle name="Input 2 3 28 5 3" xfId="26045" xr:uid="{00000000-0005-0000-0000-0000BF650000}"/>
    <cellStyle name="Input 2 3 28 6" xfId="26046" xr:uid="{00000000-0005-0000-0000-0000C0650000}"/>
    <cellStyle name="Input 2 3 28 6 2" xfId="26047" xr:uid="{00000000-0005-0000-0000-0000C1650000}"/>
    <cellStyle name="Input 2 3 28 6 3" xfId="26048" xr:uid="{00000000-0005-0000-0000-0000C2650000}"/>
    <cellStyle name="Input 2 3 28 7" xfId="26049" xr:uid="{00000000-0005-0000-0000-0000C3650000}"/>
    <cellStyle name="Input 2 3 28 8" xfId="26050" xr:uid="{00000000-0005-0000-0000-0000C4650000}"/>
    <cellStyle name="Input 2 3 29" xfId="26051" xr:uid="{00000000-0005-0000-0000-0000C5650000}"/>
    <cellStyle name="Input 2 3 29 2" xfId="26052" xr:uid="{00000000-0005-0000-0000-0000C6650000}"/>
    <cellStyle name="Input 2 3 29 2 2" xfId="26053" xr:uid="{00000000-0005-0000-0000-0000C7650000}"/>
    <cellStyle name="Input 2 3 29 2 3" xfId="26054" xr:uid="{00000000-0005-0000-0000-0000C8650000}"/>
    <cellStyle name="Input 2 3 29 2 4" xfId="26055" xr:uid="{00000000-0005-0000-0000-0000C9650000}"/>
    <cellStyle name="Input 2 3 29 2 5" xfId="26056" xr:uid="{00000000-0005-0000-0000-0000CA650000}"/>
    <cellStyle name="Input 2 3 29 2 6" xfId="26057" xr:uid="{00000000-0005-0000-0000-0000CB650000}"/>
    <cellStyle name="Input 2 3 29 3" xfId="26058" xr:uid="{00000000-0005-0000-0000-0000CC650000}"/>
    <cellStyle name="Input 2 3 29 3 2" xfId="26059" xr:uid="{00000000-0005-0000-0000-0000CD650000}"/>
    <cellStyle name="Input 2 3 29 3 3" xfId="26060" xr:uid="{00000000-0005-0000-0000-0000CE650000}"/>
    <cellStyle name="Input 2 3 29 4" xfId="26061" xr:uid="{00000000-0005-0000-0000-0000CF650000}"/>
    <cellStyle name="Input 2 3 29 4 2" xfId="26062" xr:uid="{00000000-0005-0000-0000-0000D0650000}"/>
    <cellStyle name="Input 2 3 29 4 3" xfId="26063" xr:uid="{00000000-0005-0000-0000-0000D1650000}"/>
    <cellStyle name="Input 2 3 29 5" xfId="26064" xr:uid="{00000000-0005-0000-0000-0000D2650000}"/>
    <cellStyle name="Input 2 3 29 5 2" xfId="26065" xr:uid="{00000000-0005-0000-0000-0000D3650000}"/>
    <cellStyle name="Input 2 3 29 5 3" xfId="26066" xr:uid="{00000000-0005-0000-0000-0000D4650000}"/>
    <cellStyle name="Input 2 3 29 6" xfId="26067" xr:uid="{00000000-0005-0000-0000-0000D5650000}"/>
    <cellStyle name="Input 2 3 29 6 2" xfId="26068" xr:uid="{00000000-0005-0000-0000-0000D6650000}"/>
    <cellStyle name="Input 2 3 29 6 3" xfId="26069" xr:uid="{00000000-0005-0000-0000-0000D7650000}"/>
    <cellStyle name="Input 2 3 29 7" xfId="26070" xr:uid="{00000000-0005-0000-0000-0000D8650000}"/>
    <cellStyle name="Input 2 3 29 8" xfId="26071" xr:uid="{00000000-0005-0000-0000-0000D9650000}"/>
    <cellStyle name="Input 2 3 3" xfId="26072" xr:uid="{00000000-0005-0000-0000-0000DA650000}"/>
    <cellStyle name="Input 2 3 3 2" xfId="26073" xr:uid="{00000000-0005-0000-0000-0000DB650000}"/>
    <cellStyle name="Input 2 3 3 2 2" xfId="26074" xr:uid="{00000000-0005-0000-0000-0000DC650000}"/>
    <cellStyle name="Input 2 3 3 2 3" xfId="26075" xr:uid="{00000000-0005-0000-0000-0000DD650000}"/>
    <cellStyle name="Input 2 3 3 2 4" xfId="26076" xr:uid="{00000000-0005-0000-0000-0000DE650000}"/>
    <cellStyle name="Input 2 3 3 2 5" xfId="26077" xr:uid="{00000000-0005-0000-0000-0000DF650000}"/>
    <cellStyle name="Input 2 3 3 2 6" xfId="26078" xr:uid="{00000000-0005-0000-0000-0000E0650000}"/>
    <cellStyle name="Input 2 3 3 3" xfId="26079" xr:uid="{00000000-0005-0000-0000-0000E1650000}"/>
    <cellStyle name="Input 2 3 3 3 2" xfId="26080" xr:uid="{00000000-0005-0000-0000-0000E2650000}"/>
    <cellStyle name="Input 2 3 3 3 3" xfId="26081" xr:uid="{00000000-0005-0000-0000-0000E3650000}"/>
    <cellStyle name="Input 2 3 3 4" xfId="26082" xr:uid="{00000000-0005-0000-0000-0000E4650000}"/>
    <cellStyle name="Input 2 3 3 4 2" xfId="26083" xr:uid="{00000000-0005-0000-0000-0000E5650000}"/>
    <cellStyle name="Input 2 3 3 4 3" xfId="26084" xr:uid="{00000000-0005-0000-0000-0000E6650000}"/>
    <cellStyle name="Input 2 3 3 5" xfId="26085" xr:uid="{00000000-0005-0000-0000-0000E7650000}"/>
    <cellStyle name="Input 2 3 3 5 2" xfId="26086" xr:uid="{00000000-0005-0000-0000-0000E8650000}"/>
    <cellStyle name="Input 2 3 3 5 3" xfId="26087" xr:uid="{00000000-0005-0000-0000-0000E9650000}"/>
    <cellStyle name="Input 2 3 3 6" xfId="26088" xr:uid="{00000000-0005-0000-0000-0000EA650000}"/>
    <cellStyle name="Input 2 3 3 6 2" xfId="26089" xr:uid="{00000000-0005-0000-0000-0000EB650000}"/>
    <cellStyle name="Input 2 3 3 6 3" xfId="26090" xr:uid="{00000000-0005-0000-0000-0000EC650000}"/>
    <cellStyle name="Input 2 3 3 7" xfId="26091" xr:uid="{00000000-0005-0000-0000-0000ED650000}"/>
    <cellStyle name="Input 2 3 3 8" xfId="26092" xr:uid="{00000000-0005-0000-0000-0000EE650000}"/>
    <cellStyle name="Input 2 3 30" xfId="26093" xr:uid="{00000000-0005-0000-0000-0000EF650000}"/>
    <cellStyle name="Input 2 3 30 2" xfId="26094" xr:uid="{00000000-0005-0000-0000-0000F0650000}"/>
    <cellStyle name="Input 2 3 30 2 2" xfId="26095" xr:uid="{00000000-0005-0000-0000-0000F1650000}"/>
    <cellStyle name="Input 2 3 30 2 3" xfId="26096" xr:uid="{00000000-0005-0000-0000-0000F2650000}"/>
    <cellStyle name="Input 2 3 30 2 4" xfId="26097" xr:uid="{00000000-0005-0000-0000-0000F3650000}"/>
    <cellStyle name="Input 2 3 30 2 5" xfId="26098" xr:uid="{00000000-0005-0000-0000-0000F4650000}"/>
    <cellStyle name="Input 2 3 30 2 6" xfId="26099" xr:uid="{00000000-0005-0000-0000-0000F5650000}"/>
    <cellStyle name="Input 2 3 30 3" xfId="26100" xr:uid="{00000000-0005-0000-0000-0000F6650000}"/>
    <cellStyle name="Input 2 3 30 3 2" xfId="26101" xr:uid="{00000000-0005-0000-0000-0000F7650000}"/>
    <cellStyle name="Input 2 3 30 3 3" xfId="26102" xr:uid="{00000000-0005-0000-0000-0000F8650000}"/>
    <cellStyle name="Input 2 3 30 4" xfId="26103" xr:uid="{00000000-0005-0000-0000-0000F9650000}"/>
    <cellStyle name="Input 2 3 30 4 2" xfId="26104" xr:uid="{00000000-0005-0000-0000-0000FA650000}"/>
    <cellStyle name="Input 2 3 30 4 3" xfId="26105" xr:uid="{00000000-0005-0000-0000-0000FB650000}"/>
    <cellStyle name="Input 2 3 30 5" xfId="26106" xr:uid="{00000000-0005-0000-0000-0000FC650000}"/>
    <cellStyle name="Input 2 3 30 5 2" xfId="26107" xr:uid="{00000000-0005-0000-0000-0000FD650000}"/>
    <cellStyle name="Input 2 3 30 5 3" xfId="26108" xr:uid="{00000000-0005-0000-0000-0000FE650000}"/>
    <cellStyle name="Input 2 3 30 6" xfId="26109" xr:uid="{00000000-0005-0000-0000-0000FF650000}"/>
    <cellStyle name="Input 2 3 30 6 2" xfId="26110" xr:uid="{00000000-0005-0000-0000-000000660000}"/>
    <cellStyle name="Input 2 3 30 6 3" xfId="26111" xr:uid="{00000000-0005-0000-0000-000001660000}"/>
    <cellStyle name="Input 2 3 30 7" xfId="26112" xr:uid="{00000000-0005-0000-0000-000002660000}"/>
    <cellStyle name="Input 2 3 30 8" xfId="26113" xr:uid="{00000000-0005-0000-0000-000003660000}"/>
    <cellStyle name="Input 2 3 31" xfId="26114" xr:uid="{00000000-0005-0000-0000-000004660000}"/>
    <cellStyle name="Input 2 3 31 2" xfId="26115" xr:uid="{00000000-0005-0000-0000-000005660000}"/>
    <cellStyle name="Input 2 3 31 2 2" xfId="26116" xr:uid="{00000000-0005-0000-0000-000006660000}"/>
    <cellStyle name="Input 2 3 31 2 3" xfId="26117" xr:uid="{00000000-0005-0000-0000-000007660000}"/>
    <cellStyle name="Input 2 3 31 2 4" xfId="26118" xr:uid="{00000000-0005-0000-0000-000008660000}"/>
    <cellStyle name="Input 2 3 31 2 5" xfId="26119" xr:uid="{00000000-0005-0000-0000-000009660000}"/>
    <cellStyle name="Input 2 3 31 2 6" xfId="26120" xr:uid="{00000000-0005-0000-0000-00000A660000}"/>
    <cellStyle name="Input 2 3 31 3" xfId="26121" xr:uid="{00000000-0005-0000-0000-00000B660000}"/>
    <cellStyle name="Input 2 3 31 3 2" xfId="26122" xr:uid="{00000000-0005-0000-0000-00000C660000}"/>
    <cellStyle name="Input 2 3 31 3 3" xfId="26123" xr:uid="{00000000-0005-0000-0000-00000D660000}"/>
    <cellStyle name="Input 2 3 31 4" xfId="26124" xr:uid="{00000000-0005-0000-0000-00000E660000}"/>
    <cellStyle name="Input 2 3 31 4 2" xfId="26125" xr:uid="{00000000-0005-0000-0000-00000F660000}"/>
    <cellStyle name="Input 2 3 31 4 3" xfId="26126" xr:uid="{00000000-0005-0000-0000-000010660000}"/>
    <cellStyle name="Input 2 3 31 5" xfId="26127" xr:uid="{00000000-0005-0000-0000-000011660000}"/>
    <cellStyle name="Input 2 3 31 5 2" xfId="26128" xr:uid="{00000000-0005-0000-0000-000012660000}"/>
    <cellStyle name="Input 2 3 31 5 3" xfId="26129" xr:uid="{00000000-0005-0000-0000-000013660000}"/>
    <cellStyle name="Input 2 3 31 6" xfId="26130" xr:uid="{00000000-0005-0000-0000-000014660000}"/>
    <cellStyle name="Input 2 3 31 6 2" xfId="26131" xr:uid="{00000000-0005-0000-0000-000015660000}"/>
    <cellStyle name="Input 2 3 31 6 3" xfId="26132" xr:uid="{00000000-0005-0000-0000-000016660000}"/>
    <cellStyle name="Input 2 3 31 7" xfId="26133" xr:uid="{00000000-0005-0000-0000-000017660000}"/>
    <cellStyle name="Input 2 3 31 8" xfId="26134" xr:uid="{00000000-0005-0000-0000-000018660000}"/>
    <cellStyle name="Input 2 3 32" xfId="26135" xr:uid="{00000000-0005-0000-0000-000019660000}"/>
    <cellStyle name="Input 2 3 32 2" xfId="26136" xr:uid="{00000000-0005-0000-0000-00001A660000}"/>
    <cellStyle name="Input 2 3 32 2 2" xfId="26137" xr:uid="{00000000-0005-0000-0000-00001B660000}"/>
    <cellStyle name="Input 2 3 32 2 3" xfId="26138" xr:uid="{00000000-0005-0000-0000-00001C660000}"/>
    <cellStyle name="Input 2 3 32 2 4" xfId="26139" xr:uid="{00000000-0005-0000-0000-00001D660000}"/>
    <cellStyle name="Input 2 3 32 2 5" xfId="26140" xr:uid="{00000000-0005-0000-0000-00001E660000}"/>
    <cellStyle name="Input 2 3 32 2 6" xfId="26141" xr:uid="{00000000-0005-0000-0000-00001F660000}"/>
    <cellStyle name="Input 2 3 32 3" xfId="26142" xr:uid="{00000000-0005-0000-0000-000020660000}"/>
    <cellStyle name="Input 2 3 32 3 2" xfId="26143" xr:uid="{00000000-0005-0000-0000-000021660000}"/>
    <cellStyle name="Input 2 3 32 3 3" xfId="26144" xr:uid="{00000000-0005-0000-0000-000022660000}"/>
    <cellStyle name="Input 2 3 32 4" xfId="26145" xr:uid="{00000000-0005-0000-0000-000023660000}"/>
    <cellStyle name="Input 2 3 32 4 2" xfId="26146" xr:uid="{00000000-0005-0000-0000-000024660000}"/>
    <cellStyle name="Input 2 3 32 4 3" xfId="26147" xr:uid="{00000000-0005-0000-0000-000025660000}"/>
    <cellStyle name="Input 2 3 32 5" xfId="26148" xr:uid="{00000000-0005-0000-0000-000026660000}"/>
    <cellStyle name="Input 2 3 32 5 2" xfId="26149" xr:uid="{00000000-0005-0000-0000-000027660000}"/>
    <cellStyle name="Input 2 3 32 5 3" xfId="26150" xr:uid="{00000000-0005-0000-0000-000028660000}"/>
    <cellStyle name="Input 2 3 32 6" xfId="26151" xr:uid="{00000000-0005-0000-0000-000029660000}"/>
    <cellStyle name="Input 2 3 32 6 2" xfId="26152" xr:uid="{00000000-0005-0000-0000-00002A660000}"/>
    <cellStyle name="Input 2 3 32 6 3" xfId="26153" xr:uid="{00000000-0005-0000-0000-00002B660000}"/>
    <cellStyle name="Input 2 3 32 7" xfId="26154" xr:uid="{00000000-0005-0000-0000-00002C660000}"/>
    <cellStyle name="Input 2 3 32 8" xfId="26155" xr:uid="{00000000-0005-0000-0000-00002D660000}"/>
    <cellStyle name="Input 2 3 33" xfId="26156" xr:uid="{00000000-0005-0000-0000-00002E660000}"/>
    <cellStyle name="Input 2 3 33 2" xfId="26157" xr:uid="{00000000-0005-0000-0000-00002F660000}"/>
    <cellStyle name="Input 2 3 33 2 2" xfId="26158" xr:uid="{00000000-0005-0000-0000-000030660000}"/>
    <cellStyle name="Input 2 3 33 2 3" xfId="26159" xr:uid="{00000000-0005-0000-0000-000031660000}"/>
    <cellStyle name="Input 2 3 33 2 4" xfId="26160" xr:uid="{00000000-0005-0000-0000-000032660000}"/>
    <cellStyle name="Input 2 3 33 2 5" xfId="26161" xr:uid="{00000000-0005-0000-0000-000033660000}"/>
    <cellStyle name="Input 2 3 33 2 6" xfId="26162" xr:uid="{00000000-0005-0000-0000-000034660000}"/>
    <cellStyle name="Input 2 3 33 3" xfId="26163" xr:uid="{00000000-0005-0000-0000-000035660000}"/>
    <cellStyle name="Input 2 3 33 3 2" xfId="26164" xr:uid="{00000000-0005-0000-0000-000036660000}"/>
    <cellStyle name="Input 2 3 33 3 3" xfId="26165" xr:uid="{00000000-0005-0000-0000-000037660000}"/>
    <cellStyle name="Input 2 3 33 4" xfId="26166" xr:uid="{00000000-0005-0000-0000-000038660000}"/>
    <cellStyle name="Input 2 3 33 4 2" xfId="26167" xr:uid="{00000000-0005-0000-0000-000039660000}"/>
    <cellStyle name="Input 2 3 33 4 3" xfId="26168" xr:uid="{00000000-0005-0000-0000-00003A660000}"/>
    <cellStyle name="Input 2 3 33 5" xfId="26169" xr:uid="{00000000-0005-0000-0000-00003B660000}"/>
    <cellStyle name="Input 2 3 33 5 2" xfId="26170" xr:uid="{00000000-0005-0000-0000-00003C660000}"/>
    <cellStyle name="Input 2 3 33 5 3" xfId="26171" xr:uid="{00000000-0005-0000-0000-00003D660000}"/>
    <cellStyle name="Input 2 3 33 6" xfId="26172" xr:uid="{00000000-0005-0000-0000-00003E660000}"/>
    <cellStyle name="Input 2 3 33 6 2" xfId="26173" xr:uid="{00000000-0005-0000-0000-00003F660000}"/>
    <cellStyle name="Input 2 3 33 6 3" xfId="26174" xr:uid="{00000000-0005-0000-0000-000040660000}"/>
    <cellStyle name="Input 2 3 33 7" xfId="26175" xr:uid="{00000000-0005-0000-0000-000041660000}"/>
    <cellStyle name="Input 2 3 33 8" xfId="26176" xr:uid="{00000000-0005-0000-0000-000042660000}"/>
    <cellStyle name="Input 2 3 34" xfId="26177" xr:uid="{00000000-0005-0000-0000-000043660000}"/>
    <cellStyle name="Input 2 3 34 2" xfId="26178" xr:uid="{00000000-0005-0000-0000-000044660000}"/>
    <cellStyle name="Input 2 3 34 2 2" xfId="26179" xr:uid="{00000000-0005-0000-0000-000045660000}"/>
    <cellStyle name="Input 2 3 34 2 3" xfId="26180" xr:uid="{00000000-0005-0000-0000-000046660000}"/>
    <cellStyle name="Input 2 3 34 2 4" xfId="26181" xr:uid="{00000000-0005-0000-0000-000047660000}"/>
    <cellStyle name="Input 2 3 34 2 5" xfId="26182" xr:uid="{00000000-0005-0000-0000-000048660000}"/>
    <cellStyle name="Input 2 3 34 2 6" xfId="26183" xr:uid="{00000000-0005-0000-0000-000049660000}"/>
    <cellStyle name="Input 2 3 34 3" xfId="26184" xr:uid="{00000000-0005-0000-0000-00004A660000}"/>
    <cellStyle name="Input 2 3 34 3 2" xfId="26185" xr:uid="{00000000-0005-0000-0000-00004B660000}"/>
    <cellStyle name="Input 2 3 34 3 3" xfId="26186" xr:uid="{00000000-0005-0000-0000-00004C660000}"/>
    <cellStyle name="Input 2 3 34 4" xfId="26187" xr:uid="{00000000-0005-0000-0000-00004D660000}"/>
    <cellStyle name="Input 2 3 34 4 2" xfId="26188" xr:uid="{00000000-0005-0000-0000-00004E660000}"/>
    <cellStyle name="Input 2 3 34 4 3" xfId="26189" xr:uid="{00000000-0005-0000-0000-00004F660000}"/>
    <cellStyle name="Input 2 3 34 5" xfId="26190" xr:uid="{00000000-0005-0000-0000-000050660000}"/>
    <cellStyle name="Input 2 3 34 5 2" xfId="26191" xr:uid="{00000000-0005-0000-0000-000051660000}"/>
    <cellStyle name="Input 2 3 34 5 3" xfId="26192" xr:uid="{00000000-0005-0000-0000-000052660000}"/>
    <cellStyle name="Input 2 3 34 6" xfId="26193" xr:uid="{00000000-0005-0000-0000-000053660000}"/>
    <cellStyle name="Input 2 3 34 6 2" xfId="26194" xr:uid="{00000000-0005-0000-0000-000054660000}"/>
    <cellStyle name="Input 2 3 34 6 3" xfId="26195" xr:uid="{00000000-0005-0000-0000-000055660000}"/>
    <cellStyle name="Input 2 3 34 7" xfId="26196" xr:uid="{00000000-0005-0000-0000-000056660000}"/>
    <cellStyle name="Input 2 3 34 8" xfId="26197" xr:uid="{00000000-0005-0000-0000-000057660000}"/>
    <cellStyle name="Input 2 3 35" xfId="26198" xr:uid="{00000000-0005-0000-0000-000058660000}"/>
    <cellStyle name="Input 2 3 35 2" xfId="26199" xr:uid="{00000000-0005-0000-0000-000059660000}"/>
    <cellStyle name="Input 2 3 35 2 2" xfId="26200" xr:uid="{00000000-0005-0000-0000-00005A660000}"/>
    <cellStyle name="Input 2 3 35 2 3" xfId="26201" xr:uid="{00000000-0005-0000-0000-00005B660000}"/>
    <cellStyle name="Input 2 3 35 2 4" xfId="26202" xr:uid="{00000000-0005-0000-0000-00005C660000}"/>
    <cellStyle name="Input 2 3 35 2 5" xfId="26203" xr:uid="{00000000-0005-0000-0000-00005D660000}"/>
    <cellStyle name="Input 2 3 35 2 6" xfId="26204" xr:uid="{00000000-0005-0000-0000-00005E660000}"/>
    <cellStyle name="Input 2 3 35 3" xfId="26205" xr:uid="{00000000-0005-0000-0000-00005F660000}"/>
    <cellStyle name="Input 2 3 35 3 2" xfId="26206" xr:uid="{00000000-0005-0000-0000-000060660000}"/>
    <cellStyle name="Input 2 3 35 3 3" xfId="26207" xr:uid="{00000000-0005-0000-0000-000061660000}"/>
    <cellStyle name="Input 2 3 35 4" xfId="26208" xr:uid="{00000000-0005-0000-0000-000062660000}"/>
    <cellStyle name="Input 2 3 35 4 2" xfId="26209" xr:uid="{00000000-0005-0000-0000-000063660000}"/>
    <cellStyle name="Input 2 3 35 4 3" xfId="26210" xr:uid="{00000000-0005-0000-0000-000064660000}"/>
    <cellStyle name="Input 2 3 35 5" xfId="26211" xr:uid="{00000000-0005-0000-0000-000065660000}"/>
    <cellStyle name="Input 2 3 35 5 2" xfId="26212" xr:uid="{00000000-0005-0000-0000-000066660000}"/>
    <cellStyle name="Input 2 3 35 5 3" xfId="26213" xr:uid="{00000000-0005-0000-0000-000067660000}"/>
    <cellStyle name="Input 2 3 35 6" xfId="26214" xr:uid="{00000000-0005-0000-0000-000068660000}"/>
    <cellStyle name="Input 2 3 35 6 2" xfId="26215" xr:uid="{00000000-0005-0000-0000-000069660000}"/>
    <cellStyle name="Input 2 3 35 6 3" xfId="26216" xr:uid="{00000000-0005-0000-0000-00006A660000}"/>
    <cellStyle name="Input 2 3 35 7" xfId="26217" xr:uid="{00000000-0005-0000-0000-00006B660000}"/>
    <cellStyle name="Input 2 3 35 8" xfId="26218" xr:uid="{00000000-0005-0000-0000-00006C660000}"/>
    <cellStyle name="Input 2 3 36" xfId="26219" xr:uid="{00000000-0005-0000-0000-00006D660000}"/>
    <cellStyle name="Input 2 3 36 2" xfId="26220" xr:uid="{00000000-0005-0000-0000-00006E660000}"/>
    <cellStyle name="Input 2 3 36 3" xfId="26221" xr:uid="{00000000-0005-0000-0000-00006F660000}"/>
    <cellStyle name="Input 2 3 36 4" xfId="26222" xr:uid="{00000000-0005-0000-0000-000070660000}"/>
    <cellStyle name="Input 2 3 36 5" xfId="26223" xr:uid="{00000000-0005-0000-0000-000071660000}"/>
    <cellStyle name="Input 2 3 36 6" xfId="26224" xr:uid="{00000000-0005-0000-0000-000072660000}"/>
    <cellStyle name="Input 2 3 37" xfId="26225" xr:uid="{00000000-0005-0000-0000-000073660000}"/>
    <cellStyle name="Input 2 3 37 2" xfId="26226" xr:uid="{00000000-0005-0000-0000-000074660000}"/>
    <cellStyle name="Input 2 3 37 3" xfId="26227" xr:uid="{00000000-0005-0000-0000-000075660000}"/>
    <cellStyle name="Input 2 3 37 4" xfId="26228" xr:uid="{00000000-0005-0000-0000-000076660000}"/>
    <cellStyle name="Input 2 3 37 5" xfId="26229" xr:uid="{00000000-0005-0000-0000-000077660000}"/>
    <cellStyle name="Input 2 3 37 6" xfId="26230" xr:uid="{00000000-0005-0000-0000-000078660000}"/>
    <cellStyle name="Input 2 3 38" xfId="26231" xr:uid="{00000000-0005-0000-0000-000079660000}"/>
    <cellStyle name="Input 2 3 38 2" xfId="26232" xr:uid="{00000000-0005-0000-0000-00007A660000}"/>
    <cellStyle name="Input 2 3 38 3" xfId="26233" xr:uid="{00000000-0005-0000-0000-00007B660000}"/>
    <cellStyle name="Input 2 3 39" xfId="26234" xr:uid="{00000000-0005-0000-0000-00007C660000}"/>
    <cellStyle name="Input 2 3 39 2" xfId="26235" xr:uid="{00000000-0005-0000-0000-00007D660000}"/>
    <cellStyle name="Input 2 3 39 3" xfId="26236" xr:uid="{00000000-0005-0000-0000-00007E660000}"/>
    <cellStyle name="Input 2 3 4" xfId="26237" xr:uid="{00000000-0005-0000-0000-00007F660000}"/>
    <cellStyle name="Input 2 3 4 2" xfId="26238" xr:uid="{00000000-0005-0000-0000-000080660000}"/>
    <cellStyle name="Input 2 3 4 2 2" xfId="26239" xr:uid="{00000000-0005-0000-0000-000081660000}"/>
    <cellStyle name="Input 2 3 4 2 3" xfId="26240" xr:uid="{00000000-0005-0000-0000-000082660000}"/>
    <cellStyle name="Input 2 3 4 2 4" xfId="26241" xr:uid="{00000000-0005-0000-0000-000083660000}"/>
    <cellStyle name="Input 2 3 4 2 5" xfId="26242" xr:uid="{00000000-0005-0000-0000-000084660000}"/>
    <cellStyle name="Input 2 3 4 2 6" xfId="26243" xr:uid="{00000000-0005-0000-0000-000085660000}"/>
    <cellStyle name="Input 2 3 4 3" xfId="26244" xr:uid="{00000000-0005-0000-0000-000086660000}"/>
    <cellStyle name="Input 2 3 4 3 2" xfId="26245" xr:uid="{00000000-0005-0000-0000-000087660000}"/>
    <cellStyle name="Input 2 3 4 3 3" xfId="26246" xr:uid="{00000000-0005-0000-0000-000088660000}"/>
    <cellStyle name="Input 2 3 4 4" xfId="26247" xr:uid="{00000000-0005-0000-0000-000089660000}"/>
    <cellStyle name="Input 2 3 4 4 2" xfId="26248" xr:uid="{00000000-0005-0000-0000-00008A660000}"/>
    <cellStyle name="Input 2 3 4 4 3" xfId="26249" xr:uid="{00000000-0005-0000-0000-00008B660000}"/>
    <cellStyle name="Input 2 3 4 5" xfId="26250" xr:uid="{00000000-0005-0000-0000-00008C660000}"/>
    <cellStyle name="Input 2 3 4 5 2" xfId="26251" xr:uid="{00000000-0005-0000-0000-00008D660000}"/>
    <cellStyle name="Input 2 3 4 5 3" xfId="26252" xr:uid="{00000000-0005-0000-0000-00008E660000}"/>
    <cellStyle name="Input 2 3 4 6" xfId="26253" xr:uid="{00000000-0005-0000-0000-00008F660000}"/>
    <cellStyle name="Input 2 3 4 6 2" xfId="26254" xr:uid="{00000000-0005-0000-0000-000090660000}"/>
    <cellStyle name="Input 2 3 4 6 3" xfId="26255" xr:uid="{00000000-0005-0000-0000-000091660000}"/>
    <cellStyle name="Input 2 3 4 7" xfId="26256" xr:uid="{00000000-0005-0000-0000-000092660000}"/>
    <cellStyle name="Input 2 3 4 8" xfId="26257" xr:uid="{00000000-0005-0000-0000-000093660000}"/>
    <cellStyle name="Input 2 3 40" xfId="26258" xr:uid="{00000000-0005-0000-0000-000094660000}"/>
    <cellStyle name="Input 2 3 40 2" xfId="26259" xr:uid="{00000000-0005-0000-0000-000095660000}"/>
    <cellStyle name="Input 2 3 40 3" xfId="26260" xr:uid="{00000000-0005-0000-0000-000096660000}"/>
    <cellStyle name="Input 2 3 41" xfId="26261" xr:uid="{00000000-0005-0000-0000-000097660000}"/>
    <cellStyle name="Input 2 3 42" xfId="26262" xr:uid="{00000000-0005-0000-0000-000098660000}"/>
    <cellStyle name="Input 2 3 5" xfId="26263" xr:uid="{00000000-0005-0000-0000-000099660000}"/>
    <cellStyle name="Input 2 3 5 2" xfId="26264" xr:uid="{00000000-0005-0000-0000-00009A660000}"/>
    <cellStyle name="Input 2 3 5 2 2" xfId="26265" xr:uid="{00000000-0005-0000-0000-00009B660000}"/>
    <cellStyle name="Input 2 3 5 2 3" xfId="26266" xr:uid="{00000000-0005-0000-0000-00009C660000}"/>
    <cellStyle name="Input 2 3 5 2 4" xfId="26267" xr:uid="{00000000-0005-0000-0000-00009D660000}"/>
    <cellStyle name="Input 2 3 5 2 5" xfId="26268" xr:uid="{00000000-0005-0000-0000-00009E660000}"/>
    <cellStyle name="Input 2 3 5 2 6" xfId="26269" xr:uid="{00000000-0005-0000-0000-00009F660000}"/>
    <cellStyle name="Input 2 3 5 3" xfId="26270" xr:uid="{00000000-0005-0000-0000-0000A0660000}"/>
    <cellStyle name="Input 2 3 5 3 2" xfId="26271" xr:uid="{00000000-0005-0000-0000-0000A1660000}"/>
    <cellStyle name="Input 2 3 5 3 3" xfId="26272" xr:uid="{00000000-0005-0000-0000-0000A2660000}"/>
    <cellStyle name="Input 2 3 5 4" xfId="26273" xr:uid="{00000000-0005-0000-0000-0000A3660000}"/>
    <cellStyle name="Input 2 3 5 4 2" xfId="26274" xr:uid="{00000000-0005-0000-0000-0000A4660000}"/>
    <cellStyle name="Input 2 3 5 4 3" xfId="26275" xr:uid="{00000000-0005-0000-0000-0000A5660000}"/>
    <cellStyle name="Input 2 3 5 5" xfId="26276" xr:uid="{00000000-0005-0000-0000-0000A6660000}"/>
    <cellStyle name="Input 2 3 5 5 2" xfId="26277" xr:uid="{00000000-0005-0000-0000-0000A7660000}"/>
    <cellStyle name="Input 2 3 5 5 3" xfId="26278" xr:uid="{00000000-0005-0000-0000-0000A8660000}"/>
    <cellStyle name="Input 2 3 5 6" xfId="26279" xr:uid="{00000000-0005-0000-0000-0000A9660000}"/>
    <cellStyle name="Input 2 3 5 6 2" xfId="26280" xr:uid="{00000000-0005-0000-0000-0000AA660000}"/>
    <cellStyle name="Input 2 3 5 6 3" xfId="26281" xr:uid="{00000000-0005-0000-0000-0000AB660000}"/>
    <cellStyle name="Input 2 3 5 7" xfId="26282" xr:uid="{00000000-0005-0000-0000-0000AC660000}"/>
    <cellStyle name="Input 2 3 5 8" xfId="26283" xr:uid="{00000000-0005-0000-0000-0000AD660000}"/>
    <cellStyle name="Input 2 3 6" xfId="26284" xr:uid="{00000000-0005-0000-0000-0000AE660000}"/>
    <cellStyle name="Input 2 3 6 2" xfId="26285" xr:uid="{00000000-0005-0000-0000-0000AF660000}"/>
    <cellStyle name="Input 2 3 6 2 2" xfId="26286" xr:uid="{00000000-0005-0000-0000-0000B0660000}"/>
    <cellStyle name="Input 2 3 6 2 3" xfId="26287" xr:uid="{00000000-0005-0000-0000-0000B1660000}"/>
    <cellStyle name="Input 2 3 6 2 4" xfId="26288" xr:uid="{00000000-0005-0000-0000-0000B2660000}"/>
    <cellStyle name="Input 2 3 6 2 5" xfId="26289" xr:uid="{00000000-0005-0000-0000-0000B3660000}"/>
    <cellStyle name="Input 2 3 6 2 6" xfId="26290" xr:uid="{00000000-0005-0000-0000-0000B4660000}"/>
    <cellStyle name="Input 2 3 6 3" xfId="26291" xr:uid="{00000000-0005-0000-0000-0000B5660000}"/>
    <cellStyle name="Input 2 3 6 3 2" xfId="26292" xr:uid="{00000000-0005-0000-0000-0000B6660000}"/>
    <cellStyle name="Input 2 3 6 3 3" xfId="26293" xr:uid="{00000000-0005-0000-0000-0000B7660000}"/>
    <cellStyle name="Input 2 3 6 4" xfId="26294" xr:uid="{00000000-0005-0000-0000-0000B8660000}"/>
    <cellStyle name="Input 2 3 6 4 2" xfId="26295" xr:uid="{00000000-0005-0000-0000-0000B9660000}"/>
    <cellStyle name="Input 2 3 6 4 3" xfId="26296" xr:uid="{00000000-0005-0000-0000-0000BA660000}"/>
    <cellStyle name="Input 2 3 6 5" xfId="26297" xr:uid="{00000000-0005-0000-0000-0000BB660000}"/>
    <cellStyle name="Input 2 3 6 5 2" xfId="26298" xr:uid="{00000000-0005-0000-0000-0000BC660000}"/>
    <cellStyle name="Input 2 3 6 5 3" xfId="26299" xr:uid="{00000000-0005-0000-0000-0000BD660000}"/>
    <cellStyle name="Input 2 3 6 6" xfId="26300" xr:uid="{00000000-0005-0000-0000-0000BE660000}"/>
    <cellStyle name="Input 2 3 6 6 2" xfId="26301" xr:uid="{00000000-0005-0000-0000-0000BF660000}"/>
    <cellStyle name="Input 2 3 6 6 3" xfId="26302" xr:uid="{00000000-0005-0000-0000-0000C0660000}"/>
    <cellStyle name="Input 2 3 6 7" xfId="26303" xr:uid="{00000000-0005-0000-0000-0000C1660000}"/>
    <cellStyle name="Input 2 3 6 8" xfId="26304" xr:uid="{00000000-0005-0000-0000-0000C2660000}"/>
    <cellStyle name="Input 2 3 7" xfId="26305" xr:uid="{00000000-0005-0000-0000-0000C3660000}"/>
    <cellStyle name="Input 2 3 7 2" xfId="26306" xr:uid="{00000000-0005-0000-0000-0000C4660000}"/>
    <cellStyle name="Input 2 3 7 2 2" xfId="26307" xr:uid="{00000000-0005-0000-0000-0000C5660000}"/>
    <cellStyle name="Input 2 3 7 2 3" xfId="26308" xr:uid="{00000000-0005-0000-0000-0000C6660000}"/>
    <cellStyle name="Input 2 3 7 2 4" xfId="26309" xr:uid="{00000000-0005-0000-0000-0000C7660000}"/>
    <cellStyle name="Input 2 3 7 2 5" xfId="26310" xr:uid="{00000000-0005-0000-0000-0000C8660000}"/>
    <cellStyle name="Input 2 3 7 2 6" xfId="26311" xr:uid="{00000000-0005-0000-0000-0000C9660000}"/>
    <cellStyle name="Input 2 3 7 3" xfId="26312" xr:uid="{00000000-0005-0000-0000-0000CA660000}"/>
    <cellStyle name="Input 2 3 7 3 2" xfId="26313" xr:uid="{00000000-0005-0000-0000-0000CB660000}"/>
    <cellStyle name="Input 2 3 7 3 3" xfId="26314" xr:uid="{00000000-0005-0000-0000-0000CC660000}"/>
    <cellStyle name="Input 2 3 7 4" xfId="26315" xr:uid="{00000000-0005-0000-0000-0000CD660000}"/>
    <cellStyle name="Input 2 3 7 4 2" xfId="26316" xr:uid="{00000000-0005-0000-0000-0000CE660000}"/>
    <cellStyle name="Input 2 3 7 4 3" xfId="26317" xr:uid="{00000000-0005-0000-0000-0000CF660000}"/>
    <cellStyle name="Input 2 3 7 5" xfId="26318" xr:uid="{00000000-0005-0000-0000-0000D0660000}"/>
    <cellStyle name="Input 2 3 7 5 2" xfId="26319" xr:uid="{00000000-0005-0000-0000-0000D1660000}"/>
    <cellStyle name="Input 2 3 7 5 3" xfId="26320" xr:uid="{00000000-0005-0000-0000-0000D2660000}"/>
    <cellStyle name="Input 2 3 7 6" xfId="26321" xr:uid="{00000000-0005-0000-0000-0000D3660000}"/>
    <cellStyle name="Input 2 3 7 6 2" xfId="26322" xr:uid="{00000000-0005-0000-0000-0000D4660000}"/>
    <cellStyle name="Input 2 3 7 6 3" xfId="26323" xr:uid="{00000000-0005-0000-0000-0000D5660000}"/>
    <cellStyle name="Input 2 3 7 7" xfId="26324" xr:uid="{00000000-0005-0000-0000-0000D6660000}"/>
    <cellStyle name="Input 2 3 7 8" xfId="26325" xr:uid="{00000000-0005-0000-0000-0000D7660000}"/>
    <cellStyle name="Input 2 3 8" xfId="26326" xr:uid="{00000000-0005-0000-0000-0000D8660000}"/>
    <cellStyle name="Input 2 3 8 2" xfId="26327" xr:uid="{00000000-0005-0000-0000-0000D9660000}"/>
    <cellStyle name="Input 2 3 8 2 2" xfId="26328" xr:uid="{00000000-0005-0000-0000-0000DA660000}"/>
    <cellStyle name="Input 2 3 8 2 3" xfId="26329" xr:uid="{00000000-0005-0000-0000-0000DB660000}"/>
    <cellStyle name="Input 2 3 8 2 4" xfId="26330" xr:uid="{00000000-0005-0000-0000-0000DC660000}"/>
    <cellStyle name="Input 2 3 8 2 5" xfId="26331" xr:uid="{00000000-0005-0000-0000-0000DD660000}"/>
    <cellStyle name="Input 2 3 8 2 6" xfId="26332" xr:uid="{00000000-0005-0000-0000-0000DE660000}"/>
    <cellStyle name="Input 2 3 8 3" xfId="26333" xr:uid="{00000000-0005-0000-0000-0000DF660000}"/>
    <cellStyle name="Input 2 3 8 3 2" xfId="26334" xr:uid="{00000000-0005-0000-0000-0000E0660000}"/>
    <cellStyle name="Input 2 3 8 3 3" xfId="26335" xr:uid="{00000000-0005-0000-0000-0000E1660000}"/>
    <cellStyle name="Input 2 3 8 4" xfId="26336" xr:uid="{00000000-0005-0000-0000-0000E2660000}"/>
    <cellStyle name="Input 2 3 8 4 2" xfId="26337" xr:uid="{00000000-0005-0000-0000-0000E3660000}"/>
    <cellStyle name="Input 2 3 8 4 3" xfId="26338" xr:uid="{00000000-0005-0000-0000-0000E4660000}"/>
    <cellStyle name="Input 2 3 8 5" xfId="26339" xr:uid="{00000000-0005-0000-0000-0000E5660000}"/>
    <cellStyle name="Input 2 3 8 5 2" xfId="26340" xr:uid="{00000000-0005-0000-0000-0000E6660000}"/>
    <cellStyle name="Input 2 3 8 5 3" xfId="26341" xr:uid="{00000000-0005-0000-0000-0000E7660000}"/>
    <cellStyle name="Input 2 3 8 6" xfId="26342" xr:uid="{00000000-0005-0000-0000-0000E8660000}"/>
    <cellStyle name="Input 2 3 8 6 2" xfId="26343" xr:uid="{00000000-0005-0000-0000-0000E9660000}"/>
    <cellStyle name="Input 2 3 8 6 3" xfId="26344" xr:uid="{00000000-0005-0000-0000-0000EA660000}"/>
    <cellStyle name="Input 2 3 8 7" xfId="26345" xr:uid="{00000000-0005-0000-0000-0000EB660000}"/>
    <cellStyle name="Input 2 3 8 8" xfId="26346" xr:uid="{00000000-0005-0000-0000-0000EC660000}"/>
    <cellStyle name="Input 2 3 9" xfId="26347" xr:uid="{00000000-0005-0000-0000-0000ED660000}"/>
    <cellStyle name="Input 2 3 9 2" xfId="26348" xr:uid="{00000000-0005-0000-0000-0000EE660000}"/>
    <cellStyle name="Input 2 3 9 2 2" xfId="26349" xr:uid="{00000000-0005-0000-0000-0000EF660000}"/>
    <cellStyle name="Input 2 3 9 2 3" xfId="26350" xr:uid="{00000000-0005-0000-0000-0000F0660000}"/>
    <cellStyle name="Input 2 3 9 2 4" xfId="26351" xr:uid="{00000000-0005-0000-0000-0000F1660000}"/>
    <cellStyle name="Input 2 3 9 2 5" xfId="26352" xr:uid="{00000000-0005-0000-0000-0000F2660000}"/>
    <cellStyle name="Input 2 3 9 2 6" xfId="26353" xr:uid="{00000000-0005-0000-0000-0000F3660000}"/>
    <cellStyle name="Input 2 3 9 3" xfId="26354" xr:uid="{00000000-0005-0000-0000-0000F4660000}"/>
    <cellStyle name="Input 2 3 9 3 2" xfId="26355" xr:uid="{00000000-0005-0000-0000-0000F5660000}"/>
    <cellStyle name="Input 2 3 9 3 3" xfId="26356" xr:uid="{00000000-0005-0000-0000-0000F6660000}"/>
    <cellStyle name="Input 2 3 9 4" xfId="26357" xr:uid="{00000000-0005-0000-0000-0000F7660000}"/>
    <cellStyle name="Input 2 3 9 4 2" xfId="26358" xr:uid="{00000000-0005-0000-0000-0000F8660000}"/>
    <cellStyle name="Input 2 3 9 4 3" xfId="26359" xr:uid="{00000000-0005-0000-0000-0000F9660000}"/>
    <cellStyle name="Input 2 3 9 5" xfId="26360" xr:uid="{00000000-0005-0000-0000-0000FA660000}"/>
    <cellStyle name="Input 2 3 9 5 2" xfId="26361" xr:uid="{00000000-0005-0000-0000-0000FB660000}"/>
    <cellStyle name="Input 2 3 9 5 3" xfId="26362" xr:uid="{00000000-0005-0000-0000-0000FC660000}"/>
    <cellStyle name="Input 2 3 9 6" xfId="26363" xr:uid="{00000000-0005-0000-0000-0000FD660000}"/>
    <cellStyle name="Input 2 3 9 6 2" xfId="26364" xr:uid="{00000000-0005-0000-0000-0000FE660000}"/>
    <cellStyle name="Input 2 3 9 6 3" xfId="26365" xr:uid="{00000000-0005-0000-0000-0000FF660000}"/>
    <cellStyle name="Input 2 3 9 7" xfId="26366" xr:uid="{00000000-0005-0000-0000-000000670000}"/>
    <cellStyle name="Input 2 3 9 8" xfId="26367" xr:uid="{00000000-0005-0000-0000-000001670000}"/>
    <cellStyle name="Input 2 30" xfId="26368" xr:uid="{00000000-0005-0000-0000-000002670000}"/>
    <cellStyle name="Input 2 30 2" xfId="26369" xr:uid="{00000000-0005-0000-0000-000003670000}"/>
    <cellStyle name="Input 2 30 2 2" xfId="26370" xr:uid="{00000000-0005-0000-0000-000004670000}"/>
    <cellStyle name="Input 2 30 2 3" xfId="26371" xr:uid="{00000000-0005-0000-0000-000005670000}"/>
    <cellStyle name="Input 2 30 2 4" xfId="26372" xr:uid="{00000000-0005-0000-0000-000006670000}"/>
    <cellStyle name="Input 2 30 2 5" xfId="26373" xr:uid="{00000000-0005-0000-0000-000007670000}"/>
    <cellStyle name="Input 2 30 2 6" xfId="26374" xr:uid="{00000000-0005-0000-0000-000008670000}"/>
    <cellStyle name="Input 2 30 3" xfId="26375" xr:uid="{00000000-0005-0000-0000-000009670000}"/>
    <cellStyle name="Input 2 30 3 2" xfId="26376" xr:uid="{00000000-0005-0000-0000-00000A670000}"/>
    <cellStyle name="Input 2 30 3 3" xfId="26377" xr:uid="{00000000-0005-0000-0000-00000B670000}"/>
    <cellStyle name="Input 2 30 4" xfId="26378" xr:uid="{00000000-0005-0000-0000-00000C670000}"/>
    <cellStyle name="Input 2 30 4 2" xfId="26379" xr:uid="{00000000-0005-0000-0000-00000D670000}"/>
    <cellStyle name="Input 2 30 4 3" xfId="26380" xr:uid="{00000000-0005-0000-0000-00000E670000}"/>
    <cellStyle name="Input 2 30 5" xfId="26381" xr:uid="{00000000-0005-0000-0000-00000F670000}"/>
    <cellStyle name="Input 2 30 5 2" xfId="26382" xr:uid="{00000000-0005-0000-0000-000010670000}"/>
    <cellStyle name="Input 2 30 5 3" xfId="26383" xr:uid="{00000000-0005-0000-0000-000011670000}"/>
    <cellStyle name="Input 2 30 6" xfId="26384" xr:uid="{00000000-0005-0000-0000-000012670000}"/>
    <cellStyle name="Input 2 30 6 2" xfId="26385" xr:uid="{00000000-0005-0000-0000-000013670000}"/>
    <cellStyle name="Input 2 30 6 3" xfId="26386" xr:uid="{00000000-0005-0000-0000-000014670000}"/>
    <cellStyle name="Input 2 30 7" xfId="26387" xr:uid="{00000000-0005-0000-0000-000015670000}"/>
    <cellStyle name="Input 2 30 8" xfId="26388" xr:uid="{00000000-0005-0000-0000-000016670000}"/>
    <cellStyle name="Input 2 31" xfId="26389" xr:uid="{00000000-0005-0000-0000-000017670000}"/>
    <cellStyle name="Input 2 31 2" xfId="26390" xr:uid="{00000000-0005-0000-0000-000018670000}"/>
    <cellStyle name="Input 2 31 2 2" xfId="26391" xr:uid="{00000000-0005-0000-0000-000019670000}"/>
    <cellStyle name="Input 2 31 2 3" xfId="26392" xr:uid="{00000000-0005-0000-0000-00001A670000}"/>
    <cellStyle name="Input 2 31 2 4" xfId="26393" xr:uid="{00000000-0005-0000-0000-00001B670000}"/>
    <cellStyle name="Input 2 31 2 5" xfId="26394" xr:uid="{00000000-0005-0000-0000-00001C670000}"/>
    <cellStyle name="Input 2 31 2 6" xfId="26395" xr:uid="{00000000-0005-0000-0000-00001D670000}"/>
    <cellStyle name="Input 2 31 3" xfId="26396" xr:uid="{00000000-0005-0000-0000-00001E670000}"/>
    <cellStyle name="Input 2 31 3 2" xfId="26397" xr:uid="{00000000-0005-0000-0000-00001F670000}"/>
    <cellStyle name="Input 2 31 3 3" xfId="26398" xr:uid="{00000000-0005-0000-0000-000020670000}"/>
    <cellStyle name="Input 2 31 4" xfId="26399" xr:uid="{00000000-0005-0000-0000-000021670000}"/>
    <cellStyle name="Input 2 31 4 2" xfId="26400" xr:uid="{00000000-0005-0000-0000-000022670000}"/>
    <cellStyle name="Input 2 31 4 3" xfId="26401" xr:uid="{00000000-0005-0000-0000-000023670000}"/>
    <cellStyle name="Input 2 31 5" xfId="26402" xr:uid="{00000000-0005-0000-0000-000024670000}"/>
    <cellStyle name="Input 2 31 5 2" xfId="26403" xr:uid="{00000000-0005-0000-0000-000025670000}"/>
    <cellStyle name="Input 2 31 5 3" xfId="26404" xr:uid="{00000000-0005-0000-0000-000026670000}"/>
    <cellStyle name="Input 2 31 6" xfId="26405" xr:uid="{00000000-0005-0000-0000-000027670000}"/>
    <cellStyle name="Input 2 31 6 2" xfId="26406" xr:uid="{00000000-0005-0000-0000-000028670000}"/>
    <cellStyle name="Input 2 31 6 3" xfId="26407" xr:uid="{00000000-0005-0000-0000-000029670000}"/>
    <cellStyle name="Input 2 31 7" xfId="26408" xr:uid="{00000000-0005-0000-0000-00002A670000}"/>
    <cellStyle name="Input 2 31 8" xfId="26409" xr:uid="{00000000-0005-0000-0000-00002B670000}"/>
    <cellStyle name="Input 2 32" xfId="26410" xr:uid="{00000000-0005-0000-0000-00002C670000}"/>
    <cellStyle name="Input 2 32 2" xfId="26411" xr:uid="{00000000-0005-0000-0000-00002D670000}"/>
    <cellStyle name="Input 2 32 2 2" xfId="26412" xr:uid="{00000000-0005-0000-0000-00002E670000}"/>
    <cellStyle name="Input 2 32 2 3" xfId="26413" xr:uid="{00000000-0005-0000-0000-00002F670000}"/>
    <cellStyle name="Input 2 32 2 4" xfId="26414" xr:uid="{00000000-0005-0000-0000-000030670000}"/>
    <cellStyle name="Input 2 32 2 5" xfId="26415" xr:uid="{00000000-0005-0000-0000-000031670000}"/>
    <cellStyle name="Input 2 32 2 6" xfId="26416" xr:uid="{00000000-0005-0000-0000-000032670000}"/>
    <cellStyle name="Input 2 32 3" xfId="26417" xr:uid="{00000000-0005-0000-0000-000033670000}"/>
    <cellStyle name="Input 2 32 3 2" xfId="26418" xr:uid="{00000000-0005-0000-0000-000034670000}"/>
    <cellStyle name="Input 2 32 3 3" xfId="26419" xr:uid="{00000000-0005-0000-0000-000035670000}"/>
    <cellStyle name="Input 2 32 4" xfId="26420" xr:uid="{00000000-0005-0000-0000-000036670000}"/>
    <cellStyle name="Input 2 32 4 2" xfId="26421" xr:uid="{00000000-0005-0000-0000-000037670000}"/>
    <cellStyle name="Input 2 32 4 3" xfId="26422" xr:uid="{00000000-0005-0000-0000-000038670000}"/>
    <cellStyle name="Input 2 32 5" xfId="26423" xr:uid="{00000000-0005-0000-0000-000039670000}"/>
    <cellStyle name="Input 2 32 5 2" xfId="26424" xr:uid="{00000000-0005-0000-0000-00003A670000}"/>
    <cellStyle name="Input 2 32 5 3" xfId="26425" xr:uid="{00000000-0005-0000-0000-00003B670000}"/>
    <cellStyle name="Input 2 32 6" xfId="26426" xr:uid="{00000000-0005-0000-0000-00003C670000}"/>
    <cellStyle name="Input 2 32 6 2" xfId="26427" xr:uid="{00000000-0005-0000-0000-00003D670000}"/>
    <cellStyle name="Input 2 32 6 3" xfId="26428" xr:uid="{00000000-0005-0000-0000-00003E670000}"/>
    <cellStyle name="Input 2 32 7" xfId="26429" xr:uid="{00000000-0005-0000-0000-00003F670000}"/>
    <cellStyle name="Input 2 32 8" xfId="26430" xr:uid="{00000000-0005-0000-0000-000040670000}"/>
    <cellStyle name="Input 2 33" xfId="26431" xr:uid="{00000000-0005-0000-0000-000041670000}"/>
    <cellStyle name="Input 2 33 2" xfId="26432" xr:uid="{00000000-0005-0000-0000-000042670000}"/>
    <cellStyle name="Input 2 33 2 2" xfId="26433" xr:uid="{00000000-0005-0000-0000-000043670000}"/>
    <cellStyle name="Input 2 33 2 3" xfId="26434" xr:uid="{00000000-0005-0000-0000-000044670000}"/>
    <cellStyle name="Input 2 33 2 4" xfId="26435" xr:uid="{00000000-0005-0000-0000-000045670000}"/>
    <cellStyle name="Input 2 33 2 5" xfId="26436" xr:uid="{00000000-0005-0000-0000-000046670000}"/>
    <cellStyle name="Input 2 33 2 6" xfId="26437" xr:uid="{00000000-0005-0000-0000-000047670000}"/>
    <cellStyle name="Input 2 33 3" xfId="26438" xr:uid="{00000000-0005-0000-0000-000048670000}"/>
    <cellStyle name="Input 2 33 3 2" xfId="26439" xr:uid="{00000000-0005-0000-0000-000049670000}"/>
    <cellStyle name="Input 2 33 3 3" xfId="26440" xr:uid="{00000000-0005-0000-0000-00004A670000}"/>
    <cellStyle name="Input 2 33 4" xfId="26441" xr:uid="{00000000-0005-0000-0000-00004B670000}"/>
    <cellStyle name="Input 2 33 4 2" xfId="26442" xr:uid="{00000000-0005-0000-0000-00004C670000}"/>
    <cellStyle name="Input 2 33 4 3" xfId="26443" xr:uid="{00000000-0005-0000-0000-00004D670000}"/>
    <cellStyle name="Input 2 33 5" xfId="26444" xr:uid="{00000000-0005-0000-0000-00004E670000}"/>
    <cellStyle name="Input 2 33 5 2" xfId="26445" xr:uid="{00000000-0005-0000-0000-00004F670000}"/>
    <cellStyle name="Input 2 33 5 3" xfId="26446" xr:uid="{00000000-0005-0000-0000-000050670000}"/>
    <cellStyle name="Input 2 33 6" xfId="26447" xr:uid="{00000000-0005-0000-0000-000051670000}"/>
    <cellStyle name="Input 2 33 6 2" xfId="26448" xr:uid="{00000000-0005-0000-0000-000052670000}"/>
    <cellStyle name="Input 2 33 6 3" xfId="26449" xr:uid="{00000000-0005-0000-0000-000053670000}"/>
    <cellStyle name="Input 2 33 7" xfId="26450" xr:uid="{00000000-0005-0000-0000-000054670000}"/>
    <cellStyle name="Input 2 33 8" xfId="26451" xr:uid="{00000000-0005-0000-0000-000055670000}"/>
    <cellStyle name="Input 2 34" xfId="26452" xr:uid="{00000000-0005-0000-0000-000056670000}"/>
    <cellStyle name="Input 2 34 2" xfId="26453" xr:uid="{00000000-0005-0000-0000-000057670000}"/>
    <cellStyle name="Input 2 34 2 2" xfId="26454" xr:uid="{00000000-0005-0000-0000-000058670000}"/>
    <cellStyle name="Input 2 34 2 3" xfId="26455" xr:uid="{00000000-0005-0000-0000-000059670000}"/>
    <cellStyle name="Input 2 34 2 4" xfId="26456" xr:uid="{00000000-0005-0000-0000-00005A670000}"/>
    <cellStyle name="Input 2 34 2 5" xfId="26457" xr:uid="{00000000-0005-0000-0000-00005B670000}"/>
    <cellStyle name="Input 2 34 2 6" xfId="26458" xr:uid="{00000000-0005-0000-0000-00005C670000}"/>
    <cellStyle name="Input 2 34 3" xfId="26459" xr:uid="{00000000-0005-0000-0000-00005D670000}"/>
    <cellStyle name="Input 2 34 3 2" xfId="26460" xr:uid="{00000000-0005-0000-0000-00005E670000}"/>
    <cellStyle name="Input 2 34 3 3" xfId="26461" xr:uid="{00000000-0005-0000-0000-00005F670000}"/>
    <cellStyle name="Input 2 34 4" xfId="26462" xr:uid="{00000000-0005-0000-0000-000060670000}"/>
    <cellStyle name="Input 2 34 4 2" xfId="26463" xr:uid="{00000000-0005-0000-0000-000061670000}"/>
    <cellStyle name="Input 2 34 4 3" xfId="26464" xr:uid="{00000000-0005-0000-0000-000062670000}"/>
    <cellStyle name="Input 2 34 5" xfId="26465" xr:uid="{00000000-0005-0000-0000-000063670000}"/>
    <cellStyle name="Input 2 34 5 2" xfId="26466" xr:uid="{00000000-0005-0000-0000-000064670000}"/>
    <cellStyle name="Input 2 34 5 3" xfId="26467" xr:uid="{00000000-0005-0000-0000-000065670000}"/>
    <cellStyle name="Input 2 34 6" xfId="26468" xr:uid="{00000000-0005-0000-0000-000066670000}"/>
    <cellStyle name="Input 2 34 6 2" xfId="26469" xr:uid="{00000000-0005-0000-0000-000067670000}"/>
    <cellStyle name="Input 2 34 6 3" xfId="26470" xr:uid="{00000000-0005-0000-0000-000068670000}"/>
    <cellStyle name="Input 2 34 7" xfId="26471" xr:uid="{00000000-0005-0000-0000-000069670000}"/>
    <cellStyle name="Input 2 34 8" xfId="26472" xr:uid="{00000000-0005-0000-0000-00006A670000}"/>
    <cellStyle name="Input 2 35" xfId="26473" xr:uid="{00000000-0005-0000-0000-00006B670000}"/>
    <cellStyle name="Input 2 35 2" xfId="26474" xr:uid="{00000000-0005-0000-0000-00006C670000}"/>
    <cellStyle name="Input 2 35 2 2" xfId="26475" xr:uid="{00000000-0005-0000-0000-00006D670000}"/>
    <cellStyle name="Input 2 35 2 3" xfId="26476" xr:uid="{00000000-0005-0000-0000-00006E670000}"/>
    <cellStyle name="Input 2 35 2 4" xfId="26477" xr:uid="{00000000-0005-0000-0000-00006F670000}"/>
    <cellStyle name="Input 2 35 2 5" xfId="26478" xr:uid="{00000000-0005-0000-0000-000070670000}"/>
    <cellStyle name="Input 2 35 2 6" xfId="26479" xr:uid="{00000000-0005-0000-0000-000071670000}"/>
    <cellStyle name="Input 2 35 3" xfId="26480" xr:uid="{00000000-0005-0000-0000-000072670000}"/>
    <cellStyle name="Input 2 35 3 2" xfId="26481" xr:uid="{00000000-0005-0000-0000-000073670000}"/>
    <cellStyle name="Input 2 35 3 3" xfId="26482" xr:uid="{00000000-0005-0000-0000-000074670000}"/>
    <cellStyle name="Input 2 35 4" xfId="26483" xr:uid="{00000000-0005-0000-0000-000075670000}"/>
    <cellStyle name="Input 2 35 4 2" xfId="26484" xr:uid="{00000000-0005-0000-0000-000076670000}"/>
    <cellStyle name="Input 2 35 4 3" xfId="26485" xr:uid="{00000000-0005-0000-0000-000077670000}"/>
    <cellStyle name="Input 2 35 5" xfId="26486" xr:uid="{00000000-0005-0000-0000-000078670000}"/>
    <cellStyle name="Input 2 35 5 2" xfId="26487" xr:uid="{00000000-0005-0000-0000-000079670000}"/>
    <cellStyle name="Input 2 35 5 3" xfId="26488" xr:uid="{00000000-0005-0000-0000-00007A670000}"/>
    <cellStyle name="Input 2 35 6" xfId="26489" xr:uid="{00000000-0005-0000-0000-00007B670000}"/>
    <cellStyle name="Input 2 35 6 2" xfId="26490" xr:uid="{00000000-0005-0000-0000-00007C670000}"/>
    <cellStyle name="Input 2 35 6 3" xfId="26491" xr:uid="{00000000-0005-0000-0000-00007D670000}"/>
    <cellStyle name="Input 2 35 7" xfId="26492" xr:uid="{00000000-0005-0000-0000-00007E670000}"/>
    <cellStyle name="Input 2 35 8" xfId="26493" xr:uid="{00000000-0005-0000-0000-00007F670000}"/>
    <cellStyle name="Input 2 36" xfId="26494" xr:uid="{00000000-0005-0000-0000-000080670000}"/>
    <cellStyle name="Input 2 36 2" xfId="26495" xr:uid="{00000000-0005-0000-0000-000081670000}"/>
    <cellStyle name="Input 2 36 2 2" xfId="26496" xr:uid="{00000000-0005-0000-0000-000082670000}"/>
    <cellStyle name="Input 2 36 2 3" xfId="26497" xr:uid="{00000000-0005-0000-0000-000083670000}"/>
    <cellStyle name="Input 2 36 2 4" xfId="26498" xr:uid="{00000000-0005-0000-0000-000084670000}"/>
    <cellStyle name="Input 2 36 2 5" xfId="26499" xr:uid="{00000000-0005-0000-0000-000085670000}"/>
    <cellStyle name="Input 2 36 2 6" xfId="26500" xr:uid="{00000000-0005-0000-0000-000086670000}"/>
    <cellStyle name="Input 2 36 3" xfId="26501" xr:uid="{00000000-0005-0000-0000-000087670000}"/>
    <cellStyle name="Input 2 36 3 2" xfId="26502" xr:uid="{00000000-0005-0000-0000-000088670000}"/>
    <cellStyle name="Input 2 36 3 3" xfId="26503" xr:uid="{00000000-0005-0000-0000-000089670000}"/>
    <cellStyle name="Input 2 36 4" xfId="26504" xr:uid="{00000000-0005-0000-0000-00008A670000}"/>
    <cellStyle name="Input 2 36 4 2" xfId="26505" xr:uid="{00000000-0005-0000-0000-00008B670000}"/>
    <cellStyle name="Input 2 36 4 3" xfId="26506" xr:uid="{00000000-0005-0000-0000-00008C670000}"/>
    <cellStyle name="Input 2 36 5" xfId="26507" xr:uid="{00000000-0005-0000-0000-00008D670000}"/>
    <cellStyle name="Input 2 36 5 2" xfId="26508" xr:uid="{00000000-0005-0000-0000-00008E670000}"/>
    <cellStyle name="Input 2 36 5 3" xfId="26509" xr:uid="{00000000-0005-0000-0000-00008F670000}"/>
    <cellStyle name="Input 2 36 6" xfId="26510" xr:uid="{00000000-0005-0000-0000-000090670000}"/>
    <cellStyle name="Input 2 36 6 2" xfId="26511" xr:uid="{00000000-0005-0000-0000-000091670000}"/>
    <cellStyle name="Input 2 36 6 3" xfId="26512" xr:uid="{00000000-0005-0000-0000-000092670000}"/>
    <cellStyle name="Input 2 36 7" xfId="26513" xr:uid="{00000000-0005-0000-0000-000093670000}"/>
    <cellStyle name="Input 2 36 8" xfId="26514" xr:uid="{00000000-0005-0000-0000-000094670000}"/>
    <cellStyle name="Input 2 37" xfId="26515" xr:uid="{00000000-0005-0000-0000-000095670000}"/>
    <cellStyle name="Input 2 37 2" xfId="26516" xr:uid="{00000000-0005-0000-0000-000096670000}"/>
    <cellStyle name="Input 2 37 2 2" xfId="26517" xr:uid="{00000000-0005-0000-0000-000097670000}"/>
    <cellStyle name="Input 2 37 2 3" xfId="26518" xr:uid="{00000000-0005-0000-0000-000098670000}"/>
    <cellStyle name="Input 2 37 2 4" xfId="26519" xr:uid="{00000000-0005-0000-0000-000099670000}"/>
    <cellStyle name="Input 2 37 2 5" xfId="26520" xr:uid="{00000000-0005-0000-0000-00009A670000}"/>
    <cellStyle name="Input 2 37 2 6" xfId="26521" xr:uid="{00000000-0005-0000-0000-00009B670000}"/>
    <cellStyle name="Input 2 37 3" xfId="26522" xr:uid="{00000000-0005-0000-0000-00009C670000}"/>
    <cellStyle name="Input 2 37 3 2" xfId="26523" xr:uid="{00000000-0005-0000-0000-00009D670000}"/>
    <cellStyle name="Input 2 37 3 3" xfId="26524" xr:uid="{00000000-0005-0000-0000-00009E670000}"/>
    <cellStyle name="Input 2 37 4" xfId="26525" xr:uid="{00000000-0005-0000-0000-00009F670000}"/>
    <cellStyle name="Input 2 37 4 2" xfId="26526" xr:uid="{00000000-0005-0000-0000-0000A0670000}"/>
    <cellStyle name="Input 2 37 4 3" xfId="26527" xr:uid="{00000000-0005-0000-0000-0000A1670000}"/>
    <cellStyle name="Input 2 37 5" xfId="26528" xr:uid="{00000000-0005-0000-0000-0000A2670000}"/>
    <cellStyle name="Input 2 37 5 2" xfId="26529" xr:uid="{00000000-0005-0000-0000-0000A3670000}"/>
    <cellStyle name="Input 2 37 5 3" xfId="26530" xr:uid="{00000000-0005-0000-0000-0000A4670000}"/>
    <cellStyle name="Input 2 37 6" xfId="26531" xr:uid="{00000000-0005-0000-0000-0000A5670000}"/>
    <cellStyle name="Input 2 37 6 2" xfId="26532" xr:uid="{00000000-0005-0000-0000-0000A6670000}"/>
    <cellStyle name="Input 2 37 6 3" xfId="26533" xr:uid="{00000000-0005-0000-0000-0000A7670000}"/>
    <cellStyle name="Input 2 37 7" xfId="26534" xr:uid="{00000000-0005-0000-0000-0000A8670000}"/>
    <cellStyle name="Input 2 37 8" xfId="26535" xr:uid="{00000000-0005-0000-0000-0000A9670000}"/>
    <cellStyle name="Input 2 38" xfId="26536" xr:uid="{00000000-0005-0000-0000-0000AA670000}"/>
    <cellStyle name="Input 2 38 2" xfId="26537" xr:uid="{00000000-0005-0000-0000-0000AB670000}"/>
    <cellStyle name="Input 2 38 2 2" xfId="26538" xr:uid="{00000000-0005-0000-0000-0000AC670000}"/>
    <cellStyle name="Input 2 38 2 3" xfId="26539" xr:uid="{00000000-0005-0000-0000-0000AD670000}"/>
    <cellStyle name="Input 2 38 2 4" xfId="26540" xr:uid="{00000000-0005-0000-0000-0000AE670000}"/>
    <cellStyle name="Input 2 38 2 5" xfId="26541" xr:uid="{00000000-0005-0000-0000-0000AF670000}"/>
    <cellStyle name="Input 2 38 2 6" xfId="26542" xr:uid="{00000000-0005-0000-0000-0000B0670000}"/>
    <cellStyle name="Input 2 38 3" xfId="26543" xr:uid="{00000000-0005-0000-0000-0000B1670000}"/>
    <cellStyle name="Input 2 38 3 2" xfId="26544" xr:uid="{00000000-0005-0000-0000-0000B2670000}"/>
    <cellStyle name="Input 2 38 3 3" xfId="26545" xr:uid="{00000000-0005-0000-0000-0000B3670000}"/>
    <cellStyle name="Input 2 38 4" xfId="26546" xr:uid="{00000000-0005-0000-0000-0000B4670000}"/>
    <cellStyle name="Input 2 38 4 2" xfId="26547" xr:uid="{00000000-0005-0000-0000-0000B5670000}"/>
    <cellStyle name="Input 2 38 4 3" xfId="26548" xr:uid="{00000000-0005-0000-0000-0000B6670000}"/>
    <cellStyle name="Input 2 38 5" xfId="26549" xr:uid="{00000000-0005-0000-0000-0000B7670000}"/>
    <cellStyle name="Input 2 38 5 2" xfId="26550" xr:uid="{00000000-0005-0000-0000-0000B8670000}"/>
    <cellStyle name="Input 2 38 5 3" xfId="26551" xr:uid="{00000000-0005-0000-0000-0000B9670000}"/>
    <cellStyle name="Input 2 38 6" xfId="26552" xr:uid="{00000000-0005-0000-0000-0000BA670000}"/>
    <cellStyle name="Input 2 38 6 2" xfId="26553" xr:uid="{00000000-0005-0000-0000-0000BB670000}"/>
    <cellStyle name="Input 2 38 6 3" xfId="26554" xr:uid="{00000000-0005-0000-0000-0000BC670000}"/>
    <cellStyle name="Input 2 38 7" xfId="26555" xr:uid="{00000000-0005-0000-0000-0000BD670000}"/>
    <cellStyle name="Input 2 38 8" xfId="26556" xr:uid="{00000000-0005-0000-0000-0000BE670000}"/>
    <cellStyle name="Input 2 39" xfId="26557" xr:uid="{00000000-0005-0000-0000-0000BF670000}"/>
    <cellStyle name="Input 2 39 2" xfId="26558" xr:uid="{00000000-0005-0000-0000-0000C0670000}"/>
    <cellStyle name="Input 2 39 3" xfId="26559" xr:uid="{00000000-0005-0000-0000-0000C1670000}"/>
    <cellStyle name="Input 2 39 4" xfId="26560" xr:uid="{00000000-0005-0000-0000-0000C2670000}"/>
    <cellStyle name="Input 2 39 5" xfId="26561" xr:uid="{00000000-0005-0000-0000-0000C3670000}"/>
    <cellStyle name="Input 2 39 6" xfId="26562" xr:uid="{00000000-0005-0000-0000-0000C4670000}"/>
    <cellStyle name="Input 2 4" xfId="26563" xr:uid="{00000000-0005-0000-0000-0000C5670000}"/>
    <cellStyle name="Input 2 4 10" xfId="26564" xr:uid="{00000000-0005-0000-0000-0000C6670000}"/>
    <cellStyle name="Input 2 4 10 2" xfId="26565" xr:uid="{00000000-0005-0000-0000-0000C7670000}"/>
    <cellStyle name="Input 2 4 10 2 2" xfId="26566" xr:uid="{00000000-0005-0000-0000-0000C8670000}"/>
    <cellStyle name="Input 2 4 10 2 3" xfId="26567" xr:uid="{00000000-0005-0000-0000-0000C9670000}"/>
    <cellStyle name="Input 2 4 10 2 4" xfId="26568" xr:uid="{00000000-0005-0000-0000-0000CA670000}"/>
    <cellStyle name="Input 2 4 10 2 5" xfId="26569" xr:uid="{00000000-0005-0000-0000-0000CB670000}"/>
    <cellStyle name="Input 2 4 10 2 6" xfId="26570" xr:uid="{00000000-0005-0000-0000-0000CC670000}"/>
    <cellStyle name="Input 2 4 10 3" xfId="26571" xr:uid="{00000000-0005-0000-0000-0000CD670000}"/>
    <cellStyle name="Input 2 4 10 3 2" xfId="26572" xr:uid="{00000000-0005-0000-0000-0000CE670000}"/>
    <cellStyle name="Input 2 4 10 3 3" xfId="26573" xr:uid="{00000000-0005-0000-0000-0000CF670000}"/>
    <cellStyle name="Input 2 4 10 4" xfId="26574" xr:uid="{00000000-0005-0000-0000-0000D0670000}"/>
    <cellStyle name="Input 2 4 10 4 2" xfId="26575" xr:uid="{00000000-0005-0000-0000-0000D1670000}"/>
    <cellStyle name="Input 2 4 10 4 3" xfId="26576" xr:uid="{00000000-0005-0000-0000-0000D2670000}"/>
    <cellStyle name="Input 2 4 10 5" xfId="26577" xr:uid="{00000000-0005-0000-0000-0000D3670000}"/>
    <cellStyle name="Input 2 4 10 5 2" xfId="26578" xr:uid="{00000000-0005-0000-0000-0000D4670000}"/>
    <cellStyle name="Input 2 4 10 5 3" xfId="26579" xr:uid="{00000000-0005-0000-0000-0000D5670000}"/>
    <cellStyle name="Input 2 4 10 6" xfId="26580" xr:uid="{00000000-0005-0000-0000-0000D6670000}"/>
    <cellStyle name="Input 2 4 10 6 2" xfId="26581" xr:uid="{00000000-0005-0000-0000-0000D7670000}"/>
    <cellStyle name="Input 2 4 10 6 3" xfId="26582" xr:uid="{00000000-0005-0000-0000-0000D8670000}"/>
    <cellStyle name="Input 2 4 10 7" xfId="26583" xr:uid="{00000000-0005-0000-0000-0000D9670000}"/>
    <cellStyle name="Input 2 4 10 8" xfId="26584" xr:uid="{00000000-0005-0000-0000-0000DA670000}"/>
    <cellStyle name="Input 2 4 11" xfId="26585" xr:uid="{00000000-0005-0000-0000-0000DB670000}"/>
    <cellStyle name="Input 2 4 11 2" xfId="26586" xr:uid="{00000000-0005-0000-0000-0000DC670000}"/>
    <cellStyle name="Input 2 4 11 2 2" xfId="26587" xr:uid="{00000000-0005-0000-0000-0000DD670000}"/>
    <cellStyle name="Input 2 4 11 2 3" xfId="26588" xr:uid="{00000000-0005-0000-0000-0000DE670000}"/>
    <cellStyle name="Input 2 4 11 2 4" xfId="26589" xr:uid="{00000000-0005-0000-0000-0000DF670000}"/>
    <cellStyle name="Input 2 4 11 2 5" xfId="26590" xr:uid="{00000000-0005-0000-0000-0000E0670000}"/>
    <cellStyle name="Input 2 4 11 2 6" xfId="26591" xr:uid="{00000000-0005-0000-0000-0000E1670000}"/>
    <cellStyle name="Input 2 4 11 3" xfId="26592" xr:uid="{00000000-0005-0000-0000-0000E2670000}"/>
    <cellStyle name="Input 2 4 11 3 2" xfId="26593" xr:uid="{00000000-0005-0000-0000-0000E3670000}"/>
    <cellStyle name="Input 2 4 11 3 3" xfId="26594" xr:uid="{00000000-0005-0000-0000-0000E4670000}"/>
    <cellStyle name="Input 2 4 11 4" xfId="26595" xr:uid="{00000000-0005-0000-0000-0000E5670000}"/>
    <cellStyle name="Input 2 4 11 4 2" xfId="26596" xr:uid="{00000000-0005-0000-0000-0000E6670000}"/>
    <cellStyle name="Input 2 4 11 4 3" xfId="26597" xr:uid="{00000000-0005-0000-0000-0000E7670000}"/>
    <cellStyle name="Input 2 4 11 5" xfId="26598" xr:uid="{00000000-0005-0000-0000-0000E8670000}"/>
    <cellStyle name="Input 2 4 11 5 2" xfId="26599" xr:uid="{00000000-0005-0000-0000-0000E9670000}"/>
    <cellStyle name="Input 2 4 11 5 3" xfId="26600" xr:uid="{00000000-0005-0000-0000-0000EA670000}"/>
    <cellStyle name="Input 2 4 11 6" xfId="26601" xr:uid="{00000000-0005-0000-0000-0000EB670000}"/>
    <cellStyle name="Input 2 4 11 6 2" xfId="26602" xr:uid="{00000000-0005-0000-0000-0000EC670000}"/>
    <cellStyle name="Input 2 4 11 6 3" xfId="26603" xr:uid="{00000000-0005-0000-0000-0000ED670000}"/>
    <cellStyle name="Input 2 4 11 7" xfId="26604" xr:uid="{00000000-0005-0000-0000-0000EE670000}"/>
    <cellStyle name="Input 2 4 11 8" xfId="26605" xr:uid="{00000000-0005-0000-0000-0000EF670000}"/>
    <cellStyle name="Input 2 4 12" xfId="26606" xr:uid="{00000000-0005-0000-0000-0000F0670000}"/>
    <cellStyle name="Input 2 4 12 2" xfId="26607" xr:uid="{00000000-0005-0000-0000-0000F1670000}"/>
    <cellStyle name="Input 2 4 12 2 2" xfId="26608" xr:uid="{00000000-0005-0000-0000-0000F2670000}"/>
    <cellStyle name="Input 2 4 12 2 3" xfId="26609" xr:uid="{00000000-0005-0000-0000-0000F3670000}"/>
    <cellStyle name="Input 2 4 12 2 4" xfId="26610" xr:uid="{00000000-0005-0000-0000-0000F4670000}"/>
    <cellStyle name="Input 2 4 12 2 5" xfId="26611" xr:uid="{00000000-0005-0000-0000-0000F5670000}"/>
    <cellStyle name="Input 2 4 12 2 6" xfId="26612" xr:uid="{00000000-0005-0000-0000-0000F6670000}"/>
    <cellStyle name="Input 2 4 12 3" xfId="26613" xr:uid="{00000000-0005-0000-0000-0000F7670000}"/>
    <cellStyle name="Input 2 4 12 3 2" xfId="26614" xr:uid="{00000000-0005-0000-0000-0000F8670000}"/>
    <cellStyle name="Input 2 4 12 3 3" xfId="26615" xr:uid="{00000000-0005-0000-0000-0000F9670000}"/>
    <cellStyle name="Input 2 4 12 4" xfId="26616" xr:uid="{00000000-0005-0000-0000-0000FA670000}"/>
    <cellStyle name="Input 2 4 12 4 2" xfId="26617" xr:uid="{00000000-0005-0000-0000-0000FB670000}"/>
    <cellStyle name="Input 2 4 12 4 3" xfId="26618" xr:uid="{00000000-0005-0000-0000-0000FC670000}"/>
    <cellStyle name="Input 2 4 12 5" xfId="26619" xr:uid="{00000000-0005-0000-0000-0000FD670000}"/>
    <cellStyle name="Input 2 4 12 5 2" xfId="26620" xr:uid="{00000000-0005-0000-0000-0000FE670000}"/>
    <cellStyle name="Input 2 4 12 5 3" xfId="26621" xr:uid="{00000000-0005-0000-0000-0000FF670000}"/>
    <cellStyle name="Input 2 4 12 6" xfId="26622" xr:uid="{00000000-0005-0000-0000-000000680000}"/>
    <cellStyle name="Input 2 4 12 6 2" xfId="26623" xr:uid="{00000000-0005-0000-0000-000001680000}"/>
    <cellStyle name="Input 2 4 12 6 3" xfId="26624" xr:uid="{00000000-0005-0000-0000-000002680000}"/>
    <cellStyle name="Input 2 4 12 7" xfId="26625" xr:uid="{00000000-0005-0000-0000-000003680000}"/>
    <cellStyle name="Input 2 4 12 8" xfId="26626" xr:uid="{00000000-0005-0000-0000-000004680000}"/>
    <cellStyle name="Input 2 4 13" xfId="26627" xr:uid="{00000000-0005-0000-0000-000005680000}"/>
    <cellStyle name="Input 2 4 13 2" xfId="26628" xr:uid="{00000000-0005-0000-0000-000006680000}"/>
    <cellStyle name="Input 2 4 13 2 2" xfId="26629" xr:uid="{00000000-0005-0000-0000-000007680000}"/>
    <cellStyle name="Input 2 4 13 2 3" xfId="26630" xr:uid="{00000000-0005-0000-0000-000008680000}"/>
    <cellStyle name="Input 2 4 13 2 4" xfId="26631" xr:uid="{00000000-0005-0000-0000-000009680000}"/>
    <cellStyle name="Input 2 4 13 2 5" xfId="26632" xr:uid="{00000000-0005-0000-0000-00000A680000}"/>
    <cellStyle name="Input 2 4 13 2 6" xfId="26633" xr:uid="{00000000-0005-0000-0000-00000B680000}"/>
    <cellStyle name="Input 2 4 13 3" xfId="26634" xr:uid="{00000000-0005-0000-0000-00000C680000}"/>
    <cellStyle name="Input 2 4 13 3 2" xfId="26635" xr:uid="{00000000-0005-0000-0000-00000D680000}"/>
    <cellStyle name="Input 2 4 13 3 3" xfId="26636" xr:uid="{00000000-0005-0000-0000-00000E680000}"/>
    <cellStyle name="Input 2 4 13 4" xfId="26637" xr:uid="{00000000-0005-0000-0000-00000F680000}"/>
    <cellStyle name="Input 2 4 13 4 2" xfId="26638" xr:uid="{00000000-0005-0000-0000-000010680000}"/>
    <cellStyle name="Input 2 4 13 4 3" xfId="26639" xr:uid="{00000000-0005-0000-0000-000011680000}"/>
    <cellStyle name="Input 2 4 13 5" xfId="26640" xr:uid="{00000000-0005-0000-0000-000012680000}"/>
    <cellStyle name="Input 2 4 13 5 2" xfId="26641" xr:uid="{00000000-0005-0000-0000-000013680000}"/>
    <cellStyle name="Input 2 4 13 5 3" xfId="26642" xr:uid="{00000000-0005-0000-0000-000014680000}"/>
    <cellStyle name="Input 2 4 13 6" xfId="26643" xr:uid="{00000000-0005-0000-0000-000015680000}"/>
    <cellStyle name="Input 2 4 13 6 2" xfId="26644" xr:uid="{00000000-0005-0000-0000-000016680000}"/>
    <cellStyle name="Input 2 4 13 6 3" xfId="26645" xr:uid="{00000000-0005-0000-0000-000017680000}"/>
    <cellStyle name="Input 2 4 13 7" xfId="26646" xr:uid="{00000000-0005-0000-0000-000018680000}"/>
    <cellStyle name="Input 2 4 13 8" xfId="26647" xr:uid="{00000000-0005-0000-0000-000019680000}"/>
    <cellStyle name="Input 2 4 14" xfId="26648" xr:uid="{00000000-0005-0000-0000-00001A680000}"/>
    <cellStyle name="Input 2 4 14 2" xfId="26649" xr:uid="{00000000-0005-0000-0000-00001B680000}"/>
    <cellStyle name="Input 2 4 14 2 2" xfId="26650" xr:uid="{00000000-0005-0000-0000-00001C680000}"/>
    <cellStyle name="Input 2 4 14 2 3" xfId="26651" xr:uid="{00000000-0005-0000-0000-00001D680000}"/>
    <cellStyle name="Input 2 4 14 2 4" xfId="26652" xr:uid="{00000000-0005-0000-0000-00001E680000}"/>
    <cellStyle name="Input 2 4 14 2 5" xfId="26653" xr:uid="{00000000-0005-0000-0000-00001F680000}"/>
    <cellStyle name="Input 2 4 14 2 6" xfId="26654" xr:uid="{00000000-0005-0000-0000-000020680000}"/>
    <cellStyle name="Input 2 4 14 3" xfId="26655" xr:uid="{00000000-0005-0000-0000-000021680000}"/>
    <cellStyle name="Input 2 4 14 3 2" xfId="26656" xr:uid="{00000000-0005-0000-0000-000022680000}"/>
    <cellStyle name="Input 2 4 14 3 3" xfId="26657" xr:uid="{00000000-0005-0000-0000-000023680000}"/>
    <cellStyle name="Input 2 4 14 4" xfId="26658" xr:uid="{00000000-0005-0000-0000-000024680000}"/>
    <cellStyle name="Input 2 4 14 4 2" xfId="26659" xr:uid="{00000000-0005-0000-0000-000025680000}"/>
    <cellStyle name="Input 2 4 14 4 3" xfId="26660" xr:uid="{00000000-0005-0000-0000-000026680000}"/>
    <cellStyle name="Input 2 4 14 5" xfId="26661" xr:uid="{00000000-0005-0000-0000-000027680000}"/>
    <cellStyle name="Input 2 4 14 5 2" xfId="26662" xr:uid="{00000000-0005-0000-0000-000028680000}"/>
    <cellStyle name="Input 2 4 14 5 3" xfId="26663" xr:uid="{00000000-0005-0000-0000-000029680000}"/>
    <cellStyle name="Input 2 4 14 6" xfId="26664" xr:uid="{00000000-0005-0000-0000-00002A680000}"/>
    <cellStyle name="Input 2 4 14 6 2" xfId="26665" xr:uid="{00000000-0005-0000-0000-00002B680000}"/>
    <cellStyle name="Input 2 4 14 6 3" xfId="26666" xr:uid="{00000000-0005-0000-0000-00002C680000}"/>
    <cellStyle name="Input 2 4 14 7" xfId="26667" xr:uid="{00000000-0005-0000-0000-00002D680000}"/>
    <cellStyle name="Input 2 4 14 8" xfId="26668" xr:uid="{00000000-0005-0000-0000-00002E680000}"/>
    <cellStyle name="Input 2 4 15" xfId="26669" xr:uid="{00000000-0005-0000-0000-00002F680000}"/>
    <cellStyle name="Input 2 4 15 2" xfId="26670" xr:uid="{00000000-0005-0000-0000-000030680000}"/>
    <cellStyle name="Input 2 4 15 2 2" xfId="26671" xr:uid="{00000000-0005-0000-0000-000031680000}"/>
    <cellStyle name="Input 2 4 15 2 3" xfId="26672" xr:uid="{00000000-0005-0000-0000-000032680000}"/>
    <cellStyle name="Input 2 4 15 2 4" xfId="26673" xr:uid="{00000000-0005-0000-0000-000033680000}"/>
    <cellStyle name="Input 2 4 15 2 5" xfId="26674" xr:uid="{00000000-0005-0000-0000-000034680000}"/>
    <cellStyle name="Input 2 4 15 2 6" xfId="26675" xr:uid="{00000000-0005-0000-0000-000035680000}"/>
    <cellStyle name="Input 2 4 15 3" xfId="26676" xr:uid="{00000000-0005-0000-0000-000036680000}"/>
    <cellStyle name="Input 2 4 15 3 2" xfId="26677" xr:uid="{00000000-0005-0000-0000-000037680000}"/>
    <cellStyle name="Input 2 4 15 3 3" xfId="26678" xr:uid="{00000000-0005-0000-0000-000038680000}"/>
    <cellStyle name="Input 2 4 15 4" xfId="26679" xr:uid="{00000000-0005-0000-0000-000039680000}"/>
    <cellStyle name="Input 2 4 15 4 2" xfId="26680" xr:uid="{00000000-0005-0000-0000-00003A680000}"/>
    <cellStyle name="Input 2 4 15 4 3" xfId="26681" xr:uid="{00000000-0005-0000-0000-00003B680000}"/>
    <cellStyle name="Input 2 4 15 5" xfId="26682" xr:uid="{00000000-0005-0000-0000-00003C680000}"/>
    <cellStyle name="Input 2 4 15 5 2" xfId="26683" xr:uid="{00000000-0005-0000-0000-00003D680000}"/>
    <cellStyle name="Input 2 4 15 5 3" xfId="26684" xr:uid="{00000000-0005-0000-0000-00003E680000}"/>
    <cellStyle name="Input 2 4 15 6" xfId="26685" xr:uid="{00000000-0005-0000-0000-00003F680000}"/>
    <cellStyle name="Input 2 4 15 6 2" xfId="26686" xr:uid="{00000000-0005-0000-0000-000040680000}"/>
    <cellStyle name="Input 2 4 15 6 3" xfId="26687" xr:uid="{00000000-0005-0000-0000-000041680000}"/>
    <cellStyle name="Input 2 4 15 7" xfId="26688" xr:uid="{00000000-0005-0000-0000-000042680000}"/>
    <cellStyle name="Input 2 4 15 8" xfId="26689" xr:uid="{00000000-0005-0000-0000-000043680000}"/>
    <cellStyle name="Input 2 4 16" xfId="26690" xr:uid="{00000000-0005-0000-0000-000044680000}"/>
    <cellStyle name="Input 2 4 16 2" xfId="26691" xr:uid="{00000000-0005-0000-0000-000045680000}"/>
    <cellStyle name="Input 2 4 16 2 2" xfId="26692" xr:uid="{00000000-0005-0000-0000-000046680000}"/>
    <cellStyle name="Input 2 4 16 2 3" xfId="26693" xr:uid="{00000000-0005-0000-0000-000047680000}"/>
    <cellStyle name="Input 2 4 16 2 4" xfId="26694" xr:uid="{00000000-0005-0000-0000-000048680000}"/>
    <cellStyle name="Input 2 4 16 2 5" xfId="26695" xr:uid="{00000000-0005-0000-0000-000049680000}"/>
    <cellStyle name="Input 2 4 16 2 6" xfId="26696" xr:uid="{00000000-0005-0000-0000-00004A680000}"/>
    <cellStyle name="Input 2 4 16 3" xfId="26697" xr:uid="{00000000-0005-0000-0000-00004B680000}"/>
    <cellStyle name="Input 2 4 16 3 2" xfId="26698" xr:uid="{00000000-0005-0000-0000-00004C680000}"/>
    <cellStyle name="Input 2 4 16 3 3" xfId="26699" xr:uid="{00000000-0005-0000-0000-00004D680000}"/>
    <cellStyle name="Input 2 4 16 4" xfId="26700" xr:uid="{00000000-0005-0000-0000-00004E680000}"/>
    <cellStyle name="Input 2 4 16 4 2" xfId="26701" xr:uid="{00000000-0005-0000-0000-00004F680000}"/>
    <cellStyle name="Input 2 4 16 4 3" xfId="26702" xr:uid="{00000000-0005-0000-0000-000050680000}"/>
    <cellStyle name="Input 2 4 16 5" xfId="26703" xr:uid="{00000000-0005-0000-0000-000051680000}"/>
    <cellStyle name="Input 2 4 16 5 2" xfId="26704" xr:uid="{00000000-0005-0000-0000-000052680000}"/>
    <cellStyle name="Input 2 4 16 5 3" xfId="26705" xr:uid="{00000000-0005-0000-0000-000053680000}"/>
    <cellStyle name="Input 2 4 16 6" xfId="26706" xr:uid="{00000000-0005-0000-0000-000054680000}"/>
    <cellStyle name="Input 2 4 16 6 2" xfId="26707" xr:uid="{00000000-0005-0000-0000-000055680000}"/>
    <cellStyle name="Input 2 4 16 6 3" xfId="26708" xr:uid="{00000000-0005-0000-0000-000056680000}"/>
    <cellStyle name="Input 2 4 16 7" xfId="26709" xr:uid="{00000000-0005-0000-0000-000057680000}"/>
    <cellStyle name="Input 2 4 16 8" xfId="26710" xr:uid="{00000000-0005-0000-0000-000058680000}"/>
    <cellStyle name="Input 2 4 17" xfId="26711" xr:uid="{00000000-0005-0000-0000-000059680000}"/>
    <cellStyle name="Input 2 4 17 2" xfId="26712" xr:uid="{00000000-0005-0000-0000-00005A680000}"/>
    <cellStyle name="Input 2 4 17 2 2" xfId="26713" xr:uid="{00000000-0005-0000-0000-00005B680000}"/>
    <cellStyle name="Input 2 4 17 2 3" xfId="26714" xr:uid="{00000000-0005-0000-0000-00005C680000}"/>
    <cellStyle name="Input 2 4 17 2 4" xfId="26715" xr:uid="{00000000-0005-0000-0000-00005D680000}"/>
    <cellStyle name="Input 2 4 17 2 5" xfId="26716" xr:uid="{00000000-0005-0000-0000-00005E680000}"/>
    <cellStyle name="Input 2 4 17 2 6" xfId="26717" xr:uid="{00000000-0005-0000-0000-00005F680000}"/>
    <cellStyle name="Input 2 4 17 3" xfId="26718" xr:uid="{00000000-0005-0000-0000-000060680000}"/>
    <cellStyle name="Input 2 4 17 3 2" xfId="26719" xr:uid="{00000000-0005-0000-0000-000061680000}"/>
    <cellStyle name="Input 2 4 17 3 3" xfId="26720" xr:uid="{00000000-0005-0000-0000-000062680000}"/>
    <cellStyle name="Input 2 4 17 4" xfId="26721" xr:uid="{00000000-0005-0000-0000-000063680000}"/>
    <cellStyle name="Input 2 4 17 4 2" xfId="26722" xr:uid="{00000000-0005-0000-0000-000064680000}"/>
    <cellStyle name="Input 2 4 17 4 3" xfId="26723" xr:uid="{00000000-0005-0000-0000-000065680000}"/>
    <cellStyle name="Input 2 4 17 5" xfId="26724" xr:uid="{00000000-0005-0000-0000-000066680000}"/>
    <cellStyle name="Input 2 4 17 5 2" xfId="26725" xr:uid="{00000000-0005-0000-0000-000067680000}"/>
    <cellStyle name="Input 2 4 17 5 3" xfId="26726" xr:uid="{00000000-0005-0000-0000-000068680000}"/>
    <cellStyle name="Input 2 4 17 6" xfId="26727" xr:uid="{00000000-0005-0000-0000-000069680000}"/>
    <cellStyle name="Input 2 4 17 6 2" xfId="26728" xr:uid="{00000000-0005-0000-0000-00006A680000}"/>
    <cellStyle name="Input 2 4 17 6 3" xfId="26729" xr:uid="{00000000-0005-0000-0000-00006B680000}"/>
    <cellStyle name="Input 2 4 17 7" xfId="26730" xr:uid="{00000000-0005-0000-0000-00006C680000}"/>
    <cellStyle name="Input 2 4 17 8" xfId="26731" xr:uid="{00000000-0005-0000-0000-00006D680000}"/>
    <cellStyle name="Input 2 4 18" xfId="26732" xr:uid="{00000000-0005-0000-0000-00006E680000}"/>
    <cellStyle name="Input 2 4 18 2" xfId="26733" xr:uid="{00000000-0005-0000-0000-00006F680000}"/>
    <cellStyle name="Input 2 4 18 2 2" xfId="26734" xr:uid="{00000000-0005-0000-0000-000070680000}"/>
    <cellStyle name="Input 2 4 18 2 3" xfId="26735" xr:uid="{00000000-0005-0000-0000-000071680000}"/>
    <cellStyle name="Input 2 4 18 2 4" xfId="26736" xr:uid="{00000000-0005-0000-0000-000072680000}"/>
    <cellStyle name="Input 2 4 18 2 5" xfId="26737" xr:uid="{00000000-0005-0000-0000-000073680000}"/>
    <cellStyle name="Input 2 4 18 2 6" xfId="26738" xr:uid="{00000000-0005-0000-0000-000074680000}"/>
    <cellStyle name="Input 2 4 18 3" xfId="26739" xr:uid="{00000000-0005-0000-0000-000075680000}"/>
    <cellStyle name="Input 2 4 18 3 2" xfId="26740" xr:uid="{00000000-0005-0000-0000-000076680000}"/>
    <cellStyle name="Input 2 4 18 3 3" xfId="26741" xr:uid="{00000000-0005-0000-0000-000077680000}"/>
    <cellStyle name="Input 2 4 18 4" xfId="26742" xr:uid="{00000000-0005-0000-0000-000078680000}"/>
    <cellStyle name="Input 2 4 18 4 2" xfId="26743" xr:uid="{00000000-0005-0000-0000-000079680000}"/>
    <cellStyle name="Input 2 4 18 4 3" xfId="26744" xr:uid="{00000000-0005-0000-0000-00007A680000}"/>
    <cellStyle name="Input 2 4 18 5" xfId="26745" xr:uid="{00000000-0005-0000-0000-00007B680000}"/>
    <cellStyle name="Input 2 4 18 5 2" xfId="26746" xr:uid="{00000000-0005-0000-0000-00007C680000}"/>
    <cellStyle name="Input 2 4 18 5 3" xfId="26747" xr:uid="{00000000-0005-0000-0000-00007D680000}"/>
    <cellStyle name="Input 2 4 18 6" xfId="26748" xr:uid="{00000000-0005-0000-0000-00007E680000}"/>
    <cellStyle name="Input 2 4 18 6 2" xfId="26749" xr:uid="{00000000-0005-0000-0000-00007F680000}"/>
    <cellStyle name="Input 2 4 18 6 3" xfId="26750" xr:uid="{00000000-0005-0000-0000-000080680000}"/>
    <cellStyle name="Input 2 4 18 7" xfId="26751" xr:uid="{00000000-0005-0000-0000-000081680000}"/>
    <cellStyle name="Input 2 4 18 8" xfId="26752" xr:uid="{00000000-0005-0000-0000-000082680000}"/>
    <cellStyle name="Input 2 4 19" xfId="26753" xr:uid="{00000000-0005-0000-0000-000083680000}"/>
    <cellStyle name="Input 2 4 19 2" xfId="26754" xr:uid="{00000000-0005-0000-0000-000084680000}"/>
    <cellStyle name="Input 2 4 19 2 2" xfId="26755" xr:uid="{00000000-0005-0000-0000-000085680000}"/>
    <cellStyle name="Input 2 4 19 2 3" xfId="26756" xr:uid="{00000000-0005-0000-0000-000086680000}"/>
    <cellStyle name="Input 2 4 19 2 4" xfId="26757" xr:uid="{00000000-0005-0000-0000-000087680000}"/>
    <cellStyle name="Input 2 4 19 2 5" xfId="26758" xr:uid="{00000000-0005-0000-0000-000088680000}"/>
    <cellStyle name="Input 2 4 19 2 6" xfId="26759" xr:uid="{00000000-0005-0000-0000-000089680000}"/>
    <cellStyle name="Input 2 4 19 3" xfId="26760" xr:uid="{00000000-0005-0000-0000-00008A680000}"/>
    <cellStyle name="Input 2 4 19 3 2" xfId="26761" xr:uid="{00000000-0005-0000-0000-00008B680000}"/>
    <cellStyle name="Input 2 4 19 3 3" xfId="26762" xr:uid="{00000000-0005-0000-0000-00008C680000}"/>
    <cellStyle name="Input 2 4 19 4" xfId="26763" xr:uid="{00000000-0005-0000-0000-00008D680000}"/>
    <cellStyle name="Input 2 4 19 4 2" xfId="26764" xr:uid="{00000000-0005-0000-0000-00008E680000}"/>
    <cellStyle name="Input 2 4 19 4 3" xfId="26765" xr:uid="{00000000-0005-0000-0000-00008F680000}"/>
    <cellStyle name="Input 2 4 19 5" xfId="26766" xr:uid="{00000000-0005-0000-0000-000090680000}"/>
    <cellStyle name="Input 2 4 19 5 2" xfId="26767" xr:uid="{00000000-0005-0000-0000-000091680000}"/>
    <cellStyle name="Input 2 4 19 5 3" xfId="26768" xr:uid="{00000000-0005-0000-0000-000092680000}"/>
    <cellStyle name="Input 2 4 19 6" xfId="26769" xr:uid="{00000000-0005-0000-0000-000093680000}"/>
    <cellStyle name="Input 2 4 19 6 2" xfId="26770" xr:uid="{00000000-0005-0000-0000-000094680000}"/>
    <cellStyle name="Input 2 4 19 6 3" xfId="26771" xr:uid="{00000000-0005-0000-0000-000095680000}"/>
    <cellStyle name="Input 2 4 19 7" xfId="26772" xr:uid="{00000000-0005-0000-0000-000096680000}"/>
    <cellStyle name="Input 2 4 19 8" xfId="26773" xr:uid="{00000000-0005-0000-0000-000097680000}"/>
    <cellStyle name="Input 2 4 2" xfId="26774" xr:uid="{00000000-0005-0000-0000-000098680000}"/>
    <cellStyle name="Input 2 4 2 2" xfId="26775" xr:uid="{00000000-0005-0000-0000-000099680000}"/>
    <cellStyle name="Input 2 4 2 2 2" xfId="26776" xr:uid="{00000000-0005-0000-0000-00009A680000}"/>
    <cellStyle name="Input 2 4 2 2 3" xfId="26777" xr:uid="{00000000-0005-0000-0000-00009B680000}"/>
    <cellStyle name="Input 2 4 2 2 4" xfId="26778" xr:uid="{00000000-0005-0000-0000-00009C680000}"/>
    <cellStyle name="Input 2 4 2 2 5" xfId="26779" xr:uid="{00000000-0005-0000-0000-00009D680000}"/>
    <cellStyle name="Input 2 4 2 2 6" xfId="26780" xr:uid="{00000000-0005-0000-0000-00009E680000}"/>
    <cellStyle name="Input 2 4 2 3" xfId="26781" xr:uid="{00000000-0005-0000-0000-00009F680000}"/>
    <cellStyle name="Input 2 4 2 3 2" xfId="26782" xr:uid="{00000000-0005-0000-0000-0000A0680000}"/>
    <cellStyle name="Input 2 4 2 3 3" xfId="26783" xr:uid="{00000000-0005-0000-0000-0000A1680000}"/>
    <cellStyle name="Input 2 4 2 4" xfId="26784" xr:uid="{00000000-0005-0000-0000-0000A2680000}"/>
    <cellStyle name="Input 2 4 2 4 2" xfId="26785" xr:uid="{00000000-0005-0000-0000-0000A3680000}"/>
    <cellStyle name="Input 2 4 2 4 3" xfId="26786" xr:uid="{00000000-0005-0000-0000-0000A4680000}"/>
    <cellStyle name="Input 2 4 2 5" xfId="26787" xr:uid="{00000000-0005-0000-0000-0000A5680000}"/>
    <cellStyle name="Input 2 4 2 5 2" xfId="26788" xr:uid="{00000000-0005-0000-0000-0000A6680000}"/>
    <cellStyle name="Input 2 4 2 5 3" xfId="26789" xr:uid="{00000000-0005-0000-0000-0000A7680000}"/>
    <cellStyle name="Input 2 4 2 6" xfId="26790" xr:uid="{00000000-0005-0000-0000-0000A8680000}"/>
    <cellStyle name="Input 2 4 2 6 2" xfId="26791" xr:uid="{00000000-0005-0000-0000-0000A9680000}"/>
    <cellStyle name="Input 2 4 2 6 3" xfId="26792" xr:uid="{00000000-0005-0000-0000-0000AA680000}"/>
    <cellStyle name="Input 2 4 2 7" xfId="26793" xr:uid="{00000000-0005-0000-0000-0000AB680000}"/>
    <cellStyle name="Input 2 4 2 8" xfId="26794" xr:uid="{00000000-0005-0000-0000-0000AC680000}"/>
    <cellStyle name="Input 2 4 20" xfId="26795" xr:uid="{00000000-0005-0000-0000-0000AD680000}"/>
    <cellStyle name="Input 2 4 20 2" xfId="26796" xr:uid="{00000000-0005-0000-0000-0000AE680000}"/>
    <cellStyle name="Input 2 4 20 2 2" xfId="26797" xr:uid="{00000000-0005-0000-0000-0000AF680000}"/>
    <cellStyle name="Input 2 4 20 2 3" xfId="26798" xr:uid="{00000000-0005-0000-0000-0000B0680000}"/>
    <cellStyle name="Input 2 4 20 2 4" xfId="26799" xr:uid="{00000000-0005-0000-0000-0000B1680000}"/>
    <cellStyle name="Input 2 4 20 2 5" xfId="26800" xr:uid="{00000000-0005-0000-0000-0000B2680000}"/>
    <cellStyle name="Input 2 4 20 2 6" xfId="26801" xr:uid="{00000000-0005-0000-0000-0000B3680000}"/>
    <cellStyle name="Input 2 4 20 3" xfId="26802" xr:uid="{00000000-0005-0000-0000-0000B4680000}"/>
    <cellStyle name="Input 2 4 20 3 2" xfId="26803" xr:uid="{00000000-0005-0000-0000-0000B5680000}"/>
    <cellStyle name="Input 2 4 20 3 3" xfId="26804" xr:uid="{00000000-0005-0000-0000-0000B6680000}"/>
    <cellStyle name="Input 2 4 20 4" xfId="26805" xr:uid="{00000000-0005-0000-0000-0000B7680000}"/>
    <cellStyle name="Input 2 4 20 4 2" xfId="26806" xr:uid="{00000000-0005-0000-0000-0000B8680000}"/>
    <cellStyle name="Input 2 4 20 4 3" xfId="26807" xr:uid="{00000000-0005-0000-0000-0000B9680000}"/>
    <cellStyle name="Input 2 4 20 5" xfId="26808" xr:uid="{00000000-0005-0000-0000-0000BA680000}"/>
    <cellStyle name="Input 2 4 20 5 2" xfId="26809" xr:uid="{00000000-0005-0000-0000-0000BB680000}"/>
    <cellStyle name="Input 2 4 20 5 3" xfId="26810" xr:uid="{00000000-0005-0000-0000-0000BC680000}"/>
    <cellStyle name="Input 2 4 20 6" xfId="26811" xr:uid="{00000000-0005-0000-0000-0000BD680000}"/>
    <cellStyle name="Input 2 4 20 6 2" xfId="26812" xr:uid="{00000000-0005-0000-0000-0000BE680000}"/>
    <cellStyle name="Input 2 4 20 6 3" xfId="26813" xr:uid="{00000000-0005-0000-0000-0000BF680000}"/>
    <cellStyle name="Input 2 4 20 7" xfId="26814" xr:uid="{00000000-0005-0000-0000-0000C0680000}"/>
    <cellStyle name="Input 2 4 20 8" xfId="26815" xr:uid="{00000000-0005-0000-0000-0000C1680000}"/>
    <cellStyle name="Input 2 4 21" xfId="26816" xr:uid="{00000000-0005-0000-0000-0000C2680000}"/>
    <cellStyle name="Input 2 4 21 2" xfId="26817" xr:uid="{00000000-0005-0000-0000-0000C3680000}"/>
    <cellStyle name="Input 2 4 21 2 2" xfId="26818" xr:uid="{00000000-0005-0000-0000-0000C4680000}"/>
    <cellStyle name="Input 2 4 21 2 3" xfId="26819" xr:uid="{00000000-0005-0000-0000-0000C5680000}"/>
    <cellStyle name="Input 2 4 21 2 4" xfId="26820" xr:uid="{00000000-0005-0000-0000-0000C6680000}"/>
    <cellStyle name="Input 2 4 21 2 5" xfId="26821" xr:uid="{00000000-0005-0000-0000-0000C7680000}"/>
    <cellStyle name="Input 2 4 21 2 6" xfId="26822" xr:uid="{00000000-0005-0000-0000-0000C8680000}"/>
    <cellStyle name="Input 2 4 21 3" xfId="26823" xr:uid="{00000000-0005-0000-0000-0000C9680000}"/>
    <cellStyle name="Input 2 4 21 3 2" xfId="26824" xr:uid="{00000000-0005-0000-0000-0000CA680000}"/>
    <cellStyle name="Input 2 4 21 3 3" xfId="26825" xr:uid="{00000000-0005-0000-0000-0000CB680000}"/>
    <cellStyle name="Input 2 4 21 4" xfId="26826" xr:uid="{00000000-0005-0000-0000-0000CC680000}"/>
    <cellStyle name="Input 2 4 21 4 2" xfId="26827" xr:uid="{00000000-0005-0000-0000-0000CD680000}"/>
    <cellStyle name="Input 2 4 21 4 3" xfId="26828" xr:uid="{00000000-0005-0000-0000-0000CE680000}"/>
    <cellStyle name="Input 2 4 21 5" xfId="26829" xr:uid="{00000000-0005-0000-0000-0000CF680000}"/>
    <cellStyle name="Input 2 4 21 5 2" xfId="26830" xr:uid="{00000000-0005-0000-0000-0000D0680000}"/>
    <cellStyle name="Input 2 4 21 5 3" xfId="26831" xr:uid="{00000000-0005-0000-0000-0000D1680000}"/>
    <cellStyle name="Input 2 4 21 6" xfId="26832" xr:uid="{00000000-0005-0000-0000-0000D2680000}"/>
    <cellStyle name="Input 2 4 21 6 2" xfId="26833" xr:uid="{00000000-0005-0000-0000-0000D3680000}"/>
    <cellStyle name="Input 2 4 21 6 3" xfId="26834" xr:uid="{00000000-0005-0000-0000-0000D4680000}"/>
    <cellStyle name="Input 2 4 21 7" xfId="26835" xr:uid="{00000000-0005-0000-0000-0000D5680000}"/>
    <cellStyle name="Input 2 4 21 8" xfId="26836" xr:uid="{00000000-0005-0000-0000-0000D6680000}"/>
    <cellStyle name="Input 2 4 22" xfId="26837" xr:uid="{00000000-0005-0000-0000-0000D7680000}"/>
    <cellStyle name="Input 2 4 22 2" xfId="26838" xr:uid="{00000000-0005-0000-0000-0000D8680000}"/>
    <cellStyle name="Input 2 4 22 2 2" xfId="26839" xr:uid="{00000000-0005-0000-0000-0000D9680000}"/>
    <cellStyle name="Input 2 4 22 2 3" xfId="26840" xr:uid="{00000000-0005-0000-0000-0000DA680000}"/>
    <cellStyle name="Input 2 4 22 2 4" xfId="26841" xr:uid="{00000000-0005-0000-0000-0000DB680000}"/>
    <cellStyle name="Input 2 4 22 2 5" xfId="26842" xr:uid="{00000000-0005-0000-0000-0000DC680000}"/>
    <cellStyle name="Input 2 4 22 2 6" xfId="26843" xr:uid="{00000000-0005-0000-0000-0000DD680000}"/>
    <cellStyle name="Input 2 4 22 3" xfId="26844" xr:uid="{00000000-0005-0000-0000-0000DE680000}"/>
    <cellStyle name="Input 2 4 22 3 2" xfId="26845" xr:uid="{00000000-0005-0000-0000-0000DF680000}"/>
    <cellStyle name="Input 2 4 22 3 3" xfId="26846" xr:uid="{00000000-0005-0000-0000-0000E0680000}"/>
    <cellStyle name="Input 2 4 22 4" xfId="26847" xr:uid="{00000000-0005-0000-0000-0000E1680000}"/>
    <cellStyle name="Input 2 4 22 4 2" xfId="26848" xr:uid="{00000000-0005-0000-0000-0000E2680000}"/>
    <cellStyle name="Input 2 4 22 4 3" xfId="26849" xr:uid="{00000000-0005-0000-0000-0000E3680000}"/>
    <cellStyle name="Input 2 4 22 5" xfId="26850" xr:uid="{00000000-0005-0000-0000-0000E4680000}"/>
    <cellStyle name="Input 2 4 22 5 2" xfId="26851" xr:uid="{00000000-0005-0000-0000-0000E5680000}"/>
    <cellStyle name="Input 2 4 22 5 3" xfId="26852" xr:uid="{00000000-0005-0000-0000-0000E6680000}"/>
    <cellStyle name="Input 2 4 22 6" xfId="26853" xr:uid="{00000000-0005-0000-0000-0000E7680000}"/>
    <cellStyle name="Input 2 4 22 6 2" xfId="26854" xr:uid="{00000000-0005-0000-0000-0000E8680000}"/>
    <cellStyle name="Input 2 4 22 6 3" xfId="26855" xr:uid="{00000000-0005-0000-0000-0000E9680000}"/>
    <cellStyle name="Input 2 4 22 7" xfId="26856" xr:uid="{00000000-0005-0000-0000-0000EA680000}"/>
    <cellStyle name="Input 2 4 22 8" xfId="26857" xr:uid="{00000000-0005-0000-0000-0000EB680000}"/>
    <cellStyle name="Input 2 4 23" xfId="26858" xr:uid="{00000000-0005-0000-0000-0000EC680000}"/>
    <cellStyle name="Input 2 4 23 2" xfId="26859" xr:uid="{00000000-0005-0000-0000-0000ED680000}"/>
    <cellStyle name="Input 2 4 23 2 2" xfId="26860" xr:uid="{00000000-0005-0000-0000-0000EE680000}"/>
    <cellStyle name="Input 2 4 23 2 3" xfId="26861" xr:uid="{00000000-0005-0000-0000-0000EF680000}"/>
    <cellStyle name="Input 2 4 23 2 4" xfId="26862" xr:uid="{00000000-0005-0000-0000-0000F0680000}"/>
    <cellStyle name="Input 2 4 23 2 5" xfId="26863" xr:uid="{00000000-0005-0000-0000-0000F1680000}"/>
    <cellStyle name="Input 2 4 23 2 6" xfId="26864" xr:uid="{00000000-0005-0000-0000-0000F2680000}"/>
    <cellStyle name="Input 2 4 23 3" xfId="26865" xr:uid="{00000000-0005-0000-0000-0000F3680000}"/>
    <cellStyle name="Input 2 4 23 3 2" xfId="26866" xr:uid="{00000000-0005-0000-0000-0000F4680000}"/>
    <cellStyle name="Input 2 4 23 3 3" xfId="26867" xr:uid="{00000000-0005-0000-0000-0000F5680000}"/>
    <cellStyle name="Input 2 4 23 4" xfId="26868" xr:uid="{00000000-0005-0000-0000-0000F6680000}"/>
    <cellStyle name="Input 2 4 23 4 2" xfId="26869" xr:uid="{00000000-0005-0000-0000-0000F7680000}"/>
    <cellStyle name="Input 2 4 23 4 3" xfId="26870" xr:uid="{00000000-0005-0000-0000-0000F8680000}"/>
    <cellStyle name="Input 2 4 23 5" xfId="26871" xr:uid="{00000000-0005-0000-0000-0000F9680000}"/>
    <cellStyle name="Input 2 4 23 5 2" xfId="26872" xr:uid="{00000000-0005-0000-0000-0000FA680000}"/>
    <cellStyle name="Input 2 4 23 5 3" xfId="26873" xr:uid="{00000000-0005-0000-0000-0000FB680000}"/>
    <cellStyle name="Input 2 4 23 6" xfId="26874" xr:uid="{00000000-0005-0000-0000-0000FC680000}"/>
    <cellStyle name="Input 2 4 23 6 2" xfId="26875" xr:uid="{00000000-0005-0000-0000-0000FD680000}"/>
    <cellStyle name="Input 2 4 23 6 3" xfId="26876" xr:uid="{00000000-0005-0000-0000-0000FE680000}"/>
    <cellStyle name="Input 2 4 23 7" xfId="26877" xr:uid="{00000000-0005-0000-0000-0000FF680000}"/>
    <cellStyle name="Input 2 4 23 8" xfId="26878" xr:uid="{00000000-0005-0000-0000-000000690000}"/>
    <cellStyle name="Input 2 4 24" xfId="26879" xr:uid="{00000000-0005-0000-0000-000001690000}"/>
    <cellStyle name="Input 2 4 24 2" xfId="26880" xr:uid="{00000000-0005-0000-0000-000002690000}"/>
    <cellStyle name="Input 2 4 24 2 2" xfId="26881" xr:uid="{00000000-0005-0000-0000-000003690000}"/>
    <cellStyle name="Input 2 4 24 2 3" xfId="26882" xr:uid="{00000000-0005-0000-0000-000004690000}"/>
    <cellStyle name="Input 2 4 24 2 4" xfId="26883" xr:uid="{00000000-0005-0000-0000-000005690000}"/>
    <cellStyle name="Input 2 4 24 2 5" xfId="26884" xr:uid="{00000000-0005-0000-0000-000006690000}"/>
    <cellStyle name="Input 2 4 24 2 6" xfId="26885" xr:uid="{00000000-0005-0000-0000-000007690000}"/>
    <cellStyle name="Input 2 4 24 3" xfId="26886" xr:uid="{00000000-0005-0000-0000-000008690000}"/>
    <cellStyle name="Input 2 4 24 3 2" xfId="26887" xr:uid="{00000000-0005-0000-0000-000009690000}"/>
    <cellStyle name="Input 2 4 24 3 3" xfId="26888" xr:uid="{00000000-0005-0000-0000-00000A690000}"/>
    <cellStyle name="Input 2 4 24 4" xfId="26889" xr:uid="{00000000-0005-0000-0000-00000B690000}"/>
    <cellStyle name="Input 2 4 24 4 2" xfId="26890" xr:uid="{00000000-0005-0000-0000-00000C690000}"/>
    <cellStyle name="Input 2 4 24 4 3" xfId="26891" xr:uid="{00000000-0005-0000-0000-00000D690000}"/>
    <cellStyle name="Input 2 4 24 5" xfId="26892" xr:uid="{00000000-0005-0000-0000-00000E690000}"/>
    <cellStyle name="Input 2 4 24 5 2" xfId="26893" xr:uid="{00000000-0005-0000-0000-00000F690000}"/>
    <cellStyle name="Input 2 4 24 5 3" xfId="26894" xr:uid="{00000000-0005-0000-0000-000010690000}"/>
    <cellStyle name="Input 2 4 24 6" xfId="26895" xr:uid="{00000000-0005-0000-0000-000011690000}"/>
    <cellStyle name="Input 2 4 24 6 2" xfId="26896" xr:uid="{00000000-0005-0000-0000-000012690000}"/>
    <cellStyle name="Input 2 4 24 6 3" xfId="26897" xr:uid="{00000000-0005-0000-0000-000013690000}"/>
    <cellStyle name="Input 2 4 24 7" xfId="26898" xr:uid="{00000000-0005-0000-0000-000014690000}"/>
    <cellStyle name="Input 2 4 24 8" xfId="26899" xr:uid="{00000000-0005-0000-0000-000015690000}"/>
    <cellStyle name="Input 2 4 25" xfId="26900" xr:uid="{00000000-0005-0000-0000-000016690000}"/>
    <cellStyle name="Input 2 4 25 2" xfId="26901" xr:uid="{00000000-0005-0000-0000-000017690000}"/>
    <cellStyle name="Input 2 4 25 2 2" xfId="26902" xr:uid="{00000000-0005-0000-0000-000018690000}"/>
    <cellStyle name="Input 2 4 25 2 3" xfId="26903" xr:uid="{00000000-0005-0000-0000-000019690000}"/>
    <cellStyle name="Input 2 4 25 2 4" xfId="26904" xr:uid="{00000000-0005-0000-0000-00001A690000}"/>
    <cellStyle name="Input 2 4 25 2 5" xfId="26905" xr:uid="{00000000-0005-0000-0000-00001B690000}"/>
    <cellStyle name="Input 2 4 25 2 6" xfId="26906" xr:uid="{00000000-0005-0000-0000-00001C690000}"/>
    <cellStyle name="Input 2 4 25 3" xfId="26907" xr:uid="{00000000-0005-0000-0000-00001D690000}"/>
    <cellStyle name="Input 2 4 25 3 2" xfId="26908" xr:uid="{00000000-0005-0000-0000-00001E690000}"/>
    <cellStyle name="Input 2 4 25 3 3" xfId="26909" xr:uid="{00000000-0005-0000-0000-00001F690000}"/>
    <cellStyle name="Input 2 4 25 4" xfId="26910" xr:uid="{00000000-0005-0000-0000-000020690000}"/>
    <cellStyle name="Input 2 4 25 4 2" xfId="26911" xr:uid="{00000000-0005-0000-0000-000021690000}"/>
    <cellStyle name="Input 2 4 25 4 3" xfId="26912" xr:uid="{00000000-0005-0000-0000-000022690000}"/>
    <cellStyle name="Input 2 4 25 5" xfId="26913" xr:uid="{00000000-0005-0000-0000-000023690000}"/>
    <cellStyle name="Input 2 4 25 5 2" xfId="26914" xr:uid="{00000000-0005-0000-0000-000024690000}"/>
    <cellStyle name="Input 2 4 25 5 3" xfId="26915" xr:uid="{00000000-0005-0000-0000-000025690000}"/>
    <cellStyle name="Input 2 4 25 6" xfId="26916" xr:uid="{00000000-0005-0000-0000-000026690000}"/>
    <cellStyle name="Input 2 4 25 6 2" xfId="26917" xr:uid="{00000000-0005-0000-0000-000027690000}"/>
    <cellStyle name="Input 2 4 25 6 3" xfId="26918" xr:uid="{00000000-0005-0000-0000-000028690000}"/>
    <cellStyle name="Input 2 4 25 7" xfId="26919" xr:uid="{00000000-0005-0000-0000-000029690000}"/>
    <cellStyle name="Input 2 4 25 8" xfId="26920" xr:uid="{00000000-0005-0000-0000-00002A690000}"/>
    <cellStyle name="Input 2 4 26" xfId="26921" xr:uid="{00000000-0005-0000-0000-00002B690000}"/>
    <cellStyle name="Input 2 4 26 2" xfId="26922" xr:uid="{00000000-0005-0000-0000-00002C690000}"/>
    <cellStyle name="Input 2 4 26 2 2" xfId="26923" xr:uid="{00000000-0005-0000-0000-00002D690000}"/>
    <cellStyle name="Input 2 4 26 2 3" xfId="26924" xr:uid="{00000000-0005-0000-0000-00002E690000}"/>
    <cellStyle name="Input 2 4 26 2 4" xfId="26925" xr:uid="{00000000-0005-0000-0000-00002F690000}"/>
    <cellStyle name="Input 2 4 26 2 5" xfId="26926" xr:uid="{00000000-0005-0000-0000-000030690000}"/>
    <cellStyle name="Input 2 4 26 2 6" xfId="26927" xr:uid="{00000000-0005-0000-0000-000031690000}"/>
    <cellStyle name="Input 2 4 26 3" xfId="26928" xr:uid="{00000000-0005-0000-0000-000032690000}"/>
    <cellStyle name="Input 2 4 26 3 2" xfId="26929" xr:uid="{00000000-0005-0000-0000-000033690000}"/>
    <cellStyle name="Input 2 4 26 3 3" xfId="26930" xr:uid="{00000000-0005-0000-0000-000034690000}"/>
    <cellStyle name="Input 2 4 26 4" xfId="26931" xr:uid="{00000000-0005-0000-0000-000035690000}"/>
    <cellStyle name="Input 2 4 26 4 2" xfId="26932" xr:uid="{00000000-0005-0000-0000-000036690000}"/>
    <cellStyle name="Input 2 4 26 4 3" xfId="26933" xr:uid="{00000000-0005-0000-0000-000037690000}"/>
    <cellStyle name="Input 2 4 26 5" xfId="26934" xr:uid="{00000000-0005-0000-0000-000038690000}"/>
    <cellStyle name="Input 2 4 26 5 2" xfId="26935" xr:uid="{00000000-0005-0000-0000-000039690000}"/>
    <cellStyle name="Input 2 4 26 5 3" xfId="26936" xr:uid="{00000000-0005-0000-0000-00003A690000}"/>
    <cellStyle name="Input 2 4 26 6" xfId="26937" xr:uid="{00000000-0005-0000-0000-00003B690000}"/>
    <cellStyle name="Input 2 4 26 6 2" xfId="26938" xr:uid="{00000000-0005-0000-0000-00003C690000}"/>
    <cellStyle name="Input 2 4 26 6 3" xfId="26939" xr:uid="{00000000-0005-0000-0000-00003D690000}"/>
    <cellStyle name="Input 2 4 26 7" xfId="26940" xr:uid="{00000000-0005-0000-0000-00003E690000}"/>
    <cellStyle name="Input 2 4 26 8" xfId="26941" xr:uid="{00000000-0005-0000-0000-00003F690000}"/>
    <cellStyle name="Input 2 4 27" xfId="26942" xr:uid="{00000000-0005-0000-0000-000040690000}"/>
    <cellStyle name="Input 2 4 27 2" xfId="26943" xr:uid="{00000000-0005-0000-0000-000041690000}"/>
    <cellStyle name="Input 2 4 27 2 2" xfId="26944" xr:uid="{00000000-0005-0000-0000-000042690000}"/>
    <cellStyle name="Input 2 4 27 2 3" xfId="26945" xr:uid="{00000000-0005-0000-0000-000043690000}"/>
    <cellStyle name="Input 2 4 27 2 4" xfId="26946" xr:uid="{00000000-0005-0000-0000-000044690000}"/>
    <cellStyle name="Input 2 4 27 2 5" xfId="26947" xr:uid="{00000000-0005-0000-0000-000045690000}"/>
    <cellStyle name="Input 2 4 27 2 6" xfId="26948" xr:uid="{00000000-0005-0000-0000-000046690000}"/>
    <cellStyle name="Input 2 4 27 3" xfId="26949" xr:uid="{00000000-0005-0000-0000-000047690000}"/>
    <cellStyle name="Input 2 4 27 3 2" xfId="26950" xr:uid="{00000000-0005-0000-0000-000048690000}"/>
    <cellStyle name="Input 2 4 27 3 3" xfId="26951" xr:uid="{00000000-0005-0000-0000-000049690000}"/>
    <cellStyle name="Input 2 4 27 4" xfId="26952" xr:uid="{00000000-0005-0000-0000-00004A690000}"/>
    <cellStyle name="Input 2 4 27 4 2" xfId="26953" xr:uid="{00000000-0005-0000-0000-00004B690000}"/>
    <cellStyle name="Input 2 4 27 4 3" xfId="26954" xr:uid="{00000000-0005-0000-0000-00004C690000}"/>
    <cellStyle name="Input 2 4 27 5" xfId="26955" xr:uid="{00000000-0005-0000-0000-00004D690000}"/>
    <cellStyle name="Input 2 4 27 5 2" xfId="26956" xr:uid="{00000000-0005-0000-0000-00004E690000}"/>
    <cellStyle name="Input 2 4 27 5 3" xfId="26957" xr:uid="{00000000-0005-0000-0000-00004F690000}"/>
    <cellStyle name="Input 2 4 27 6" xfId="26958" xr:uid="{00000000-0005-0000-0000-000050690000}"/>
    <cellStyle name="Input 2 4 27 6 2" xfId="26959" xr:uid="{00000000-0005-0000-0000-000051690000}"/>
    <cellStyle name="Input 2 4 27 6 3" xfId="26960" xr:uid="{00000000-0005-0000-0000-000052690000}"/>
    <cellStyle name="Input 2 4 27 7" xfId="26961" xr:uid="{00000000-0005-0000-0000-000053690000}"/>
    <cellStyle name="Input 2 4 27 8" xfId="26962" xr:uid="{00000000-0005-0000-0000-000054690000}"/>
    <cellStyle name="Input 2 4 28" xfId="26963" xr:uid="{00000000-0005-0000-0000-000055690000}"/>
    <cellStyle name="Input 2 4 28 2" xfId="26964" xr:uid="{00000000-0005-0000-0000-000056690000}"/>
    <cellStyle name="Input 2 4 28 2 2" xfId="26965" xr:uid="{00000000-0005-0000-0000-000057690000}"/>
    <cellStyle name="Input 2 4 28 2 3" xfId="26966" xr:uid="{00000000-0005-0000-0000-000058690000}"/>
    <cellStyle name="Input 2 4 28 2 4" xfId="26967" xr:uid="{00000000-0005-0000-0000-000059690000}"/>
    <cellStyle name="Input 2 4 28 2 5" xfId="26968" xr:uid="{00000000-0005-0000-0000-00005A690000}"/>
    <cellStyle name="Input 2 4 28 2 6" xfId="26969" xr:uid="{00000000-0005-0000-0000-00005B690000}"/>
    <cellStyle name="Input 2 4 28 3" xfId="26970" xr:uid="{00000000-0005-0000-0000-00005C690000}"/>
    <cellStyle name="Input 2 4 28 3 2" xfId="26971" xr:uid="{00000000-0005-0000-0000-00005D690000}"/>
    <cellStyle name="Input 2 4 28 3 3" xfId="26972" xr:uid="{00000000-0005-0000-0000-00005E690000}"/>
    <cellStyle name="Input 2 4 28 4" xfId="26973" xr:uid="{00000000-0005-0000-0000-00005F690000}"/>
    <cellStyle name="Input 2 4 28 4 2" xfId="26974" xr:uid="{00000000-0005-0000-0000-000060690000}"/>
    <cellStyle name="Input 2 4 28 4 3" xfId="26975" xr:uid="{00000000-0005-0000-0000-000061690000}"/>
    <cellStyle name="Input 2 4 28 5" xfId="26976" xr:uid="{00000000-0005-0000-0000-000062690000}"/>
    <cellStyle name="Input 2 4 28 5 2" xfId="26977" xr:uid="{00000000-0005-0000-0000-000063690000}"/>
    <cellStyle name="Input 2 4 28 5 3" xfId="26978" xr:uid="{00000000-0005-0000-0000-000064690000}"/>
    <cellStyle name="Input 2 4 28 6" xfId="26979" xr:uid="{00000000-0005-0000-0000-000065690000}"/>
    <cellStyle name="Input 2 4 28 6 2" xfId="26980" xr:uid="{00000000-0005-0000-0000-000066690000}"/>
    <cellStyle name="Input 2 4 28 6 3" xfId="26981" xr:uid="{00000000-0005-0000-0000-000067690000}"/>
    <cellStyle name="Input 2 4 28 7" xfId="26982" xr:uid="{00000000-0005-0000-0000-000068690000}"/>
    <cellStyle name="Input 2 4 28 8" xfId="26983" xr:uid="{00000000-0005-0000-0000-000069690000}"/>
    <cellStyle name="Input 2 4 29" xfId="26984" xr:uid="{00000000-0005-0000-0000-00006A690000}"/>
    <cellStyle name="Input 2 4 29 2" xfId="26985" xr:uid="{00000000-0005-0000-0000-00006B690000}"/>
    <cellStyle name="Input 2 4 29 2 2" xfId="26986" xr:uid="{00000000-0005-0000-0000-00006C690000}"/>
    <cellStyle name="Input 2 4 29 2 3" xfId="26987" xr:uid="{00000000-0005-0000-0000-00006D690000}"/>
    <cellStyle name="Input 2 4 29 2 4" xfId="26988" xr:uid="{00000000-0005-0000-0000-00006E690000}"/>
    <cellStyle name="Input 2 4 29 2 5" xfId="26989" xr:uid="{00000000-0005-0000-0000-00006F690000}"/>
    <cellStyle name="Input 2 4 29 2 6" xfId="26990" xr:uid="{00000000-0005-0000-0000-000070690000}"/>
    <cellStyle name="Input 2 4 29 3" xfId="26991" xr:uid="{00000000-0005-0000-0000-000071690000}"/>
    <cellStyle name="Input 2 4 29 3 2" xfId="26992" xr:uid="{00000000-0005-0000-0000-000072690000}"/>
    <cellStyle name="Input 2 4 29 3 3" xfId="26993" xr:uid="{00000000-0005-0000-0000-000073690000}"/>
    <cellStyle name="Input 2 4 29 4" xfId="26994" xr:uid="{00000000-0005-0000-0000-000074690000}"/>
    <cellStyle name="Input 2 4 29 4 2" xfId="26995" xr:uid="{00000000-0005-0000-0000-000075690000}"/>
    <cellStyle name="Input 2 4 29 4 3" xfId="26996" xr:uid="{00000000-0005-0000-0000-000076690000}"/>
    <cellStyle name="Input 2 4 29 5" xfId="26997" xr:uid="{00000000-0005-0000-0000-000077690000}"/>
    <cellStyle name="Input 2 4 29 5 2" xfId="26998" xr:uid="{00000000-0005-0000-0000-000078690000}"/>
    <cellStyle name="Input 2 4 29 5 3" xfId="26999" xr:uid="{00000000-0005-0000-0000-000079690000}"/>
    <cellStyle name="Input 2 4 29 6" xfId="27000" xr:uid="{00000000-0005-0000-0000-00007A690000}"/>
    <cellStyle name="Input 2 4 29 6 2" xfId="27001" xr:uid="{00000000-0005-0000-0000-00007B690000}"/>
    <cellStyle name="Input 2 4 29 6 3" xfId="27002" xr:uid="{00000000-0005-0000-0000-00007C690000}"/>
    <cellStyle name="Input 2 4 29 7" xfId="27003" xr:uid="{00000000-0005-0000-0000-00007D690000}"/>
    <cellStyle name="Input 2 4 29 8" xfId="27004" xr:uid="{00000000-0005-0000-0000-00007E690000}"/>
    <cellStyle name="Input 2 4 3" xfId="27005" xr:uid="{00000000-0005-0000-0000-00007F690000}"/>
    <cellStyle name="Input 2 4 3 2" xfId="27006" xr:uid="{00000000-0005-0000-0000-000080690000}"/>
    <cellStyle name="Input 2 4 3 2 2" xfId="27007" xr:uid="{00000000-0005-0000-0000-000081690000}"/>
    <cellStyle name="Input 2 4 3 2 3" xfId="27008" xr:uid="{00000000-0005-0000-0000-000082690000}"/>
    <cellStyle name="Input 2 4 3 2 4" xfId="27009" xr:uid="{00000000-0005-0000-0000-000083690000}"/>
    <cellStyle name="Input 2 4 3 2 5" xfId="27010" xr:uid="{00000000-0005-0000-0000-000084690000}"/>
    <cellStyle name="Input 2 4 3 2 6" xfId="27011" xr:uid="{00000000-0005-0000-0000-000085690000}"/>
    <cellStyle name="Input 2 4 3 3" xfId="27012" xr:uid="{00000000-0005-0000-0000-000086690000}"/>
    <cellStyle name="Input 2 4 3 3 2" xfId="27013" xr:uid="{00000000-0005-0000-0000-000087690000}"/>
    <cellStyle name="Input 2 4 3 3 3" xfId="27014" xr:uid="{00000000-0005-0000-0000-000088690000}"/>
    <cellStyle name="Input 2 4 3 4" xfId="27015" xr:uid="{00000000-0005-0000-0000-000089690000}"/>
    <cellStyle name="Input 2 4 3 4 2" xfId="27016" xr:uid="{00000000-0005-0000-0000-00008A690000}"/>
    <cellStyle name="Input 2 4 3 4 3" xfId="27017" xr:uid="{00000000-0005-0000-0000-00008B690000}"/>
    <cellStyle name="Input 2 4 3 5" xfId="27018" xr:uid="{00000000-0005-0000-0000-00008C690000}"/>
    <cellStyle name="Input 2 4 3 5 2" xfId="27019" xr:uid="{00000000-0005-0000-0000-00008D690000}"/>
    <cellStyle name="Input 2 4 3 5 3" xfId="27020" xr:uid="{00000000-0005-0000-0000-00008E690000}"/>
    <cellStyle name="Input 2 4 3 6" xfId="27021" xr:uid="{00000000-0005-0000-0000-00008F690000}"/>
    <cellStyle name="Input 2 4 3 6 2" xfId="27022" xr:uid="{00000000-0005-0000-0000-000090690000}"/>
    <cellStyle name="Input 2 4 3 6 3" xfId="27023" xr:uid="{00000000-0005-0000-0000-000091690000}"/>
    <cellStyle name="Input 2 4 3 7" xfId="27024" xr:uid="{00000000-0005-0000-0000-000092690000}"/>
    <cellStyle name="Input 2 4 3 8" xfId="27025" xr:uid="{00000000-0005-0000-0000-000093690000}"/>
    <cellStyle name="Input 2 4 30" xfId="27026" xr:uid="{00000000-0005-0000-0000-000094690000}"/>
    <cellStyle name="Input 2 4 30 2" xfId="27027" xr:uid="{00000000-0005-0000-0000-000095690000}"/>
    <cellStyle name="Input 2 4 30 2 2" xfId="27028" xr:uid="{00000000-0005-0000-0000-000096690000}"/>
    <cellStyle name="Input 2 4 30 2 3" xfId="27029" xr:uid="{00000000-0005-0000-0000-000097690000}"/>
    <cellStyle name="Input 2 4 30 2 4" xfId="27030" xr:uid="{00000000-0005-0000-0000-000098690000}"/>
    <cellStyle name="Input 2 4 30 2 5" xfId="27031" xr:uid="{00000000-0005-0000-0000-000099690000}"/>
    <cellStyle name="Input 2 4 30 2 6" xfId="27032" xr:uid="{00000000-0005-0000-0000-00009A690000}"/>
    <cellStyle name="Input 2 4 30 3" xfId="27033" xr:uid="{00000000-0005-0000-0000-00009B690000}"/>
    <cellStyle name="Input 2 4 30 3 2" xfId="27034" xr:uid="{00000000-0005-0000-0000-00009C690000}"/>
    <cellStyle name="Input 2 4 30 3 3" xfId="27035" xr:uid="{00000000-0005-0000-0000-00009D690000}"/>
    <cellStyle name="Input 2 4 30 4" xfId="27036" xr:uid="{00000000-0005-0000-0000-00009E690000}"/>
    <cellStyle name="Input 2 4 30 4 2" xfId="27037" xr:uid="{00000000-0005-0000-0000-00009F690000}"/>
    <cellStyle name="Input 2 4 30 4 3" xfId="27038" xr:uid="{00000000-0005-0000-0000-0000A0690000}"/>
    <cellStyle name="Input 2 4 30 5" xfId="27039" xr:uid="{00000000-0005-0000-0000-0000A1690000}"/>
    <cellStyle name="Input 2 4 30 5 2" xfId="27040" xr:uid="{00000000-0005-0000-0000-0000A2690000}"/>
    <cellStyle name="Input 2 4 30 5 3" xfId="27041" xr:uid="{00000000-0005-0000-0000-0000A3690000}"/>
    <cellStyle name="Input 2 4 30 6" xfId="27042" xr:uid="{00000000-0005-0000-0000-0000A4690000}"/>
    <cellStyle name="Input 2 4 30 6 2" xfId="27043" xr:uid="{00000000-0005-0000-0000-0000A5690000}"/>
    <cellStyle name="Input 2 4 30 6 3" xfId="27044" xr:uid="{00000000-0005-0000-0000-0000A6690000}"/>
    <cellStyle name="Input 2 4 30 7" xfId="27045" xr:uid="{00000000-0005-0000-0000-0000A7690000}"/>
    <cellStyle name="Input 2 4 30 8" xfId="27046" xr:uid="{00000000-0005-0000-0000-0000A8690000}"/>
    <cellStyle name="Input 2 4 31" xfId="27047" xr:uid="{00000000-0005-0000-0000-0000A9690000}"/>
    <cellStyle name="Input 2 4 31 2" xfId="27048" xr:uid="{00000000-0005-0000-0000-0000AA690000}"/>
    <cellStyle name="Input 2 4 31 2 2" xfId="27049" xr:uid="{00000000-0005-0000-0000-0000AB690000}"/>
    <cellStyle name="Input 2 4 31 2 3" xfId="27050" xr:uid="{00000000-0005-0000-0000-0000AC690000}"/>
    <cellStyle name="Input 2 4 31 2 4" xfId="27051" xr:uid="{00000000-0005-0000-0000-0000AD690000}"/>
    <cellStyle name="Input 2 4 31 2 5" xfId="27052" xr:uid="{00000000-0005-0000-0000-0000AE690000}"/>
    <cellStyle name="Input 2 4 31 2 6" xfId="27053" xr:uid="{00000000-0005-0000-0000-0000AF690000}"/>
    <cellStyle name="Input 2 4 31 3" xfId="27054" xr:uid="{00000000-0005-0000-0000-0000B0690000}"/>
    <cellStyle name="Input 2 4 31 3 2" xfId="27055" xr:uid="{00000000-0005-0000-0000-0000B1690000}"/>
    <cellStyle name="Input 2 4 31 3 3" xfId="27056" xr:uid="{00000000-0005-0000-0000-0000B2690000}"/>
    <cellStyle name="Input 2 4 31 4" xfId="27057" xr:uid="{00000000-0005-0000-0000-0000B3690000}"/>
    <cellStyle name="Input 2 4 31 4 2" xfId="27058" xr:uid="{00000000-0005-0000-0000-0000B4690000}"/>
    <cellStyle name="Input 2 4 31 4 3" xfId="27059" xr:uid="{00000000-0005-0000-0000-0000B5690000}"/>
    <cellStyle name="Input 2 4 31 5" xfId="27060" xr:uid="{00000000-0005-0000-0000-0000B6690000}"/>
    <cellStyle name="Input 2 4 31 5 2" xfId="27061" xr:uid="{00000000-0005-0000-0000-0000B7690000}"/>
    <cellStyle name="Input 2 4 31 5 3" xfId="27062" xr:uid="{00000000-0005-0000-0000-0000B8690000}"/>
    <cellStyle name="Input 2 4 31 6" xfId="27063" xr:uid="{00000000-0005-0000-0000-0000B9690000}"/>
    <cellStyle name="Input 2 4 31 6 2" xfId="27064" xr:uid="{00000000-0005-0000-0000-0000BA690000}"/>
    <cellStyle name="Input 2 4 31 6 3" xfId="27065" xr:uid="{00000000-0005-0000-0000-0000BB690000}"/>
    <cellStyle name="Input 2 4 31 7" xfId="27066" xr:uid="{00000000-0005-0000-0000-0000BC690000}"/>
    <cellStyle name="Input 2 4 31 8" xfId="27067" xr:uid="{00000000-0005-0000-0000-0000BD690000}"/>
    <cellStyle name="Input 2 4 32" xfId="27068" xr:uid="{00000000-0005-0000-0000-0000BE690000}"/>
    <cellStyle name="Input 2 4 32 2" xfId="27069" xr:uid="{00000000-0005-0000-0000-0000BF690000}"/>
    <cellStyle name="Input 2 4 32 2 2" xfId="27070" xr:uid="{00000000-0005-0000-0000-0000C0690000}"/>
    <cellStyle name="Input 2 4 32 2 3" xfId="27071" xr:uid="{00000000-0005-0000-0000-0000C1690000}"/>
    <cellStyle name="Input 2 4 32 2 4" xfId="27072" xr:uid="{00000000-0005-0000-0000-0000C2690000}"/>
    <cellStyle name="Input 2 4 32 2 5" xfId="27073" xr:uid="{00000000-0005-0000-0000-0000C3690000}"/>
    <cellStyle name="Input 2 4 32 2 6" xfId="27074" xr:uid="{00000000-0005-0000-0000-0000C4690000}"/>
    <cellStyle name="Input 2 4 32 3" xfId="27075" xr:uid="{00000000-0005-0000-0000-0000C5690000}"/>
    <cellStyle name="Input 2 4 32 3 2" xfId="27076" xr:uid="{00000000-0005-0000-0000-0000C6690000}"/>
    <cellStyle name="Input 2 4 32 3 3" xfId="27077" xr:uid="{00000000-0005-0000-0000-0000C7690000}"/>
    <cellStyle name="Input 2 4 32 4" xfId="27078" xr:uid="{00000000-0005-0000-0000-0000C8690000}"/>
    <cellStyle name="Input 2 4 32 4 2" xfId="27079" xr:uid="{00000000-0005-0000-0000-0000C9690000}"/>
    <cellStyle name="Input 2 4 32 4 3" xfId="27080" xr:uid="{00000000-0005-0000-0000-0000CA690000}"/>
    <cellStyle name="Input 2 4 32 5" xfId="27081" xr:uid="{00000000-0005-0000-0000-0000CB690000}"/>
    <cellStyle name="Input 2 4 32 5 2" xfId="27082" xr:uid="{00000000-0005-0000-0000-0000CC690000}"/>
    <cellStyle name="Input 2 4 32 5 3" xfId="27083" xr:uid="{00000000-0005-0000-0000-0000CD690000}"/>
    <cellStyle name="Input 2 4 32 6" xfId="27084" xr:uid="{00000000-0005-0000-0000-0000CE690000}"/>
    <cellStyle name="Input 2 4 32 6 2" xfId="27085" xr:uid="{00000000-0005-0000-0000-0000CF690000}"/>
    <cellStyle name="Input 2 4 32 6 3" xfId="27086" xr:uid="{00000000-0005-0000-0000-0000D0690000}"/>
    <cellStyle name="Input 2 4 32 7" xfId="27087" xr:uid="{00000000-0005-0000-0000-0000D1690000}"/>
    <cellStyle name="Input 2 4 32 8" xfId="27088" xr:uid="{00000000-0005-0000-0000-0000D2690000}"/>
    <cellStyle name="Input 2 4 33" xfId="27089" xr:uid="{00000000-0005-0000-0000-0000D3690000}"/>
    <cellStyle name="Input 2 4 33 2" xfId="27090" xr:uid="{00000000-0005-0000-0000-0000D4690000}"/>
    <cellStyle name="Input 2 4 33 2 2" xfId="27091" xr:uid="{00000000-0005-0000-0000-0000D5690000}"/>
    <cellStyle name="Input 2 4 33 2 3" xfId="27092" xr:uid="{00000000-0005-0000-0000-0000D6690000}"/>
    <cellStyle name="Input 2 4 33 2 4" xfId="27093" xr:uid="{00000000-0005-0000-0000-0000D7690000}"/>
    <cellStyle name="Input 2 4 33 2 5" xfId="27094" xr:uid="{00000000-0005-0000-0000-0000D8690000}"/>
    <cellStyle name="Input 2 4 33 2 6" xfId="27095" xr:uid="{00000000-0005-0000-0000-0000D9690000}"/>
    <cellStyle name="Input 2 4 33 3" xfId="27096" xr:uid="{00000000-0005-0000-0000-0000DA690000}"/>
    <cellStyle name="Input 2 4 33 3 2" xfId="27097" xr:uid="{00000000-0005-0000-0000-0000DB690000}"/>
    <cellStyle name="Input 2 4 33 3 3" xfId="27098" xr:uid="{00000000-0005-0000-0000-0000DC690000}"/>
    <cellStyle name="Input 2 4 33 4" xfId="27099" xr:uid="{00000000-0005-0000-0000-0000DD690000}"/>
    <cellStyle name="Input 2 4 33 4 2" xfId="27100" xr:uid="{00000000-0005-0000-0000-0000DE690000}"/>
    <cellStyle name="Input 2 4 33 4 3" xfId="27101" xr:uid="{00000000-0005-0000-0000-0000DF690000}"/>
    <cellStyle name="Input 2 4 33 5" xfId="27102" xr:uid="{00000000-0005-0000-0000-0000E0690000}"/>
    <cellStyle name="Input 2 4 33 5 2" xfId="27103" xr:uid="{00000000-0005-0000-0000-0000E1690000}"/>
    <cellStyle name="Input 2 4 33 5 3" xfId="27104" xr:uid="{00000000-0005-0000-0000-0000E2690000}"/>
    <cellStyle name="Input 2 4 33 6" xfId="27105" xr:uid="{00000000-0005-0000-0000-0000E3690000}"/>
    <cellStyle name="Input 2 4 33 6 2" xfId="27106" xr:uid="{00000000-0005-0000-0000-0000E4690000}"/>
    <cellStyle name="Input 2 4 33 6 3" xfId="27107" xr:uid="{00000000-0005-0000-0000-0000E5690000}"/>
    <cellStyle name="Input 2 4 33 7" xfId="27108" xr:uid="{00000000-0005-0000-0000-0000E6690000}"/>
    <cellStyle name="Input 2 4 33 8" xfId="27109" xr:uid="{00000000-0005-0000-0000-0000E7690000}"/>
    <cellStyle name="Input 2 4 34" xfId="27110" xr:uid="{00000000-0005-0000-0000-0000E8690000}"/>
    <cellStyle name="Input 2 4 34 2" xfId="27111" xr:uid="{00000000-0005-0000-0000-0000E9690000}"/>
    <cellStyle name="Input 2 4 34 2 2" xfId="27112" xr:uid="{00000000-0005-0000-0000-0000EA690000}"/>
    <cellStyle name="Input 2 4 34 2 3" xfId="27113" xr:uid="{00000000-0005-0000-0000-0000EB690000}"/>
    <cellStyle name="Input 2 4 34 2 4" xfId="27114" xr:uid="{00000000-0005-0000-0000-0000EC690000}"/>
    <cellStyle name="Input 2 4 34 2 5" xfId="27115" xr:uid="{00000000-0005-0000-0000-0000ED690000}"/>
    <cellStyle name="Input 2 4 34 2 6" xfId="27116" xr:uid="{00000000-0005-0000-0000-0000EE690000}"/>
    <cellStyle name="Input 2 4 34 3" xfId="27117" xr:uid="{00000000-0005-0000-0000-0000EF690000}"/>
    <cellStyle name="Input 2 4 34 3 2" xfId="27118" xr:uid="{00000000-0005-0000-0000-0000F0690000}"/>
    <cellStyle name="Input 2 4 34 3 3" xfId="27119" xr:uid="{00000000-0005-0000-0000-0000F1690000}"/>
    <cellStyle name="Input 2 4 34 4" xfId="27120" xr:uid="{00000000-0005-0000-0000-0000F2690000}"/>
    <cellStyle name="Input 2 4 34 4 2" xfId="27121" xr:uid="{00000000-0005-0000-0000-0000F3690000}"/>
    <cellStyle name="Input 2 4 34 4 3" xfId="27122" xr:uid="{00000000-0005-0000-0000-0000F4690000}"/>
    <cellStyle name="Input 2 4 34 5" xfId="27123" xr:uid="{00000000-0005-0000-0000-0000F5690000}"/>
    <cellStyle name="Input 2 4 34 5 2" xfId="27124" xr:uid="{00000000-0005-0000-0000-0000F6690000}"/>
    <cellStyle name="Input 2 4 34 5 3" xfId="27125" xr:uid="{00000000-0005-0000-0000-0000F7690000}"/>
    <cellStyle name="Input 2 4 34 6" xfId="27126" xr:uid="{00000000-0005-0000-0000-0000F8690000}"/>
    <cellStyle name="Input 2 4 34 6 2" xfId="27127" xr:uid="{00000000-0005-0000-0000-0000F9690000}"/>
    <cellStyle name="Input 2 4 34 6 3" xfId="27128" xr:uid="{00000000-0005-0000-0000-0000FA690000}"/>
    <cellStyle name="Input 2 4 34 7" xfId="27129" xr:uid="{00000000-0005-0000-0000-0000FB690000}"/>
    <cellStyle name="Input 2 4 34 8" xfId="27130" xr:uid="{00000000-0005-0000-0000-0000FC690000}"/>
    <cellStyle name="Input 2 4 35" xfId="27131" xr:uid="{00000000-0005-0000-0000-0000FD690000}"/>
    <cellStyle name="Input 2 4 35 2" xfId="27132" xr:uid="{00000000-0005-0000-0000-0000FE690000}"/>
    <cellStyle name="Input 2 4 35 3" xfId="27133" xr:uid="{00000000-0005-0000-0000-0000FF690000}"/>
    <cellStyle name="Input 2 4 36" xfId="27134" xr:uid="{00000000-0005-0000-0000-0000006A0000}"/>
    <cellStyle name="Input 2 4 36 2" xfId="27135" xr:uid="{00000000-0005-0000-0000-0000016A0000}"/>
    <cellStyle name="Input 2 4 36 3" xfId="27136" xr:uid="{00000000-0005-0000-0000-0000026A0000}"/>
    <cellStyle name="Input 2 4 36 4" xfId="27137" xr:uid="{00000000-0005-0000-0000-0000036A0000}"/>
    <cellStyle name="Input 2 4 36 5" xfId="27138" xr:uid="{00000000-0005-0000-0000-0000046A0000}"/>
    <cellStyle name="Input 2 4 36 6" xfId="27139" xr:uid="{00000000-0005-0000-0000-0000056A0000}"/>
    <cellStyle name="Input 2 4 37" xfId="27140" xr:uid="{00000000-0005-0000-0000-0000066A0000}"/>
    <cellStyle name="Input 2 4 37 2" xfId="27141" xr:uid="{00000000-0005-0000-0000-0000076A0000}"/>
    <cellStyle name="Input 2 4 37 3" xfId="27142" xr:uid="{00000000-0005-0000-0000-0000086A0000}"/>
    <cellStyle name="Input 2 4 38" xfId="27143" xr:uid="{00000000-0005-0000-0000-0000096A0000}"/>
    <cellStyle name="Input 2 4 38 2" xfId="27144" xr:uid="{00000000-0005-0000-0000-00000A6A0000}"/>
    <cellStyle name="Input 2 4 38 3" xfId="27145" xr:uid="{00000000-0005-0000-0000-00000B6A0000}"/>
    <cellStyle name="Input 2 4 39" xfId="27146" xr:uid="{00000000-0005-0000-0000-00000C6A0000}"/>
    <cellStyle name="Input 2 4 39 2" xfId="27147" xr:uid="{00000000-0005-0000-0000-00000D6A0000}"/>
    <cellStyle name="Input 2 4 39 3" xfId="27148" xr:uid="{00000000-0005-0000-0000-00000E6A0000}"/>
    <cellStyle name="Input 2 4 4" xfId="27149" xr:uid="{00000000-0005-0000-0000-00000F6A0000}"/>
    <cellStyle name="Input 2 4 4 2" xfId="27150" xr:uid="{00000000-0005-0000-0000-0000106A0000}"/>
    <cellStyle name="Input 2 4 4 2 2" xfId="27151" xr:uid="{00000000-0005-0000-0000-0000116A0000}"/>
    <cellStyle name="Input 2 4 4 2 3" xfId="27152" xr:uid="{00000000-0005-0000-0000-0000126A0000}"/>
    <cellStyle name="Input 2 4 4 2 4" xfId="27153" xr:uid="{00000000-0005-0000-0000-0000136A0000}"/>
    <cellStyle name="Input 2 4 4 2 5" xfId="27154" xr:uid="{00000000-0005-0000-0000-0000146A0000}"/>
    <cellStyle name="Input 2 4 4 2 6" xfId="27155" xr:uid="{00000000-0005-0000-0000-0000156A0000}"/>
    <cellStyle name="Input 2 4 4 3" xfId="27156" xr:uid="{00000000-0005-0000-0000-0000166A0000}"/>
    <cellStyle name="Input 2 4 4 3 2" xfId="27157" xr:uid="{00000000-0005-0000-0000-0000176A0000}"/>
    <cellStyle name="Input 2 4 4 3 3" xfId="27158" xr:uid="{00000000-0005-0000-0000-0000186A0000}"/>
    <cellStyle name="Input 2 4 4 4" xfId="27159" xr:uid="{00000000-0005-0000-0000-0000196A0000}"/>
    <cellStyle name="Input 2 4 4 4 2" xfId="27160" xr:uid="{00000000-0005-0000-0000-00001A6A0000}"/>
    <cellStyle name="Input 2 4 4 4 3" xfId="27161" xr:uid="{00000000-0005-0000-0000-00001B6A0000}"/>
    <cellStyle name="Input 2 4 4 5" xfId="27162" xr:uid="{00000000-0005-0000-0000-00001C6A0000}"/>
    <cellStyle name="Input 2 4 4 5 2" xfId="27163" xr:uid="{00000000-0005-0000-0000-00001D6A0000}"/>
    <cellStyle name="Input 2 4 4 5 3" xfId="27164" xr:uid="{00000000-0005-0000-0000-00001E6A0000}"/>
    <cellStyle name="Input 2 4 4 6" xfId="27165" xr:uid="{00000000-0005-0000-0000-00001F6A0000}"/>
    <cellStyle name="Input 2 4 4 6 2" xfId="27166" xr:uid="{00000000-0005-0000-0000-0000206A0000}"/>
    <cellStyle name="Input 2 4 4 6 3" xfId="27167" xr:uid="{00000000-0005-0000-0000-0000216A0000}"/>
    <cellStyle name="Input 2 4 4 7" xfId="27168" xr:uid="{00000000-0005-0000-0000-0000226A0000}"/>
    <cellStyle name="Input 2 4 4 8" xfId="27169" xr:uid="{00000000-0005-0000-0000-0000236A0000}"/>
    <cellStyle name="Input 2 4 40" xfId="27170" xr:uid="{00000000-0005-0000-0000-0000246A0000}"/>
    <cellStyle name="Input 2 4 41" xfId="27171" xr:uid="{00000000-0005-0000-0000-0000256A0000}"/>
    <cellStyle name="Input 2 4 5" xfId="27172" xr:uid="{00000000-0005-0000-0000-0000266A0000}"/>
    <cellStyle name="Input 2 4 5 2" xfId="27173" xr:uid="{00000000-0005-0000-0000-0000276A0000}"/>
    <cellStyle name="Input 2 4 5 2 2" xfId="27174" xr:uid="{00000000-0005-0000-0000-0000286A0000}"/>
    <cellStyle name="Input 2 4 5 2 3" xfId="27175" xr:uid="{00000000-0005-0000-0000-0000296A0000}"/>
    <cellStyle name="Input 2 4 5 2 4" xfId="27176" xr:uid="{00000000-0005-0000-0000-00002A6A0000}"/>
    <cellStyle name="Input 2 4 5 2 5" xfId="27177" xr:uid="{00000000-0005-0000-0000-00002B6A0000}"/>
    <cellStyle name="Input 2 4 5 2 6" xfId="27178" xr:uid="{00000000-0005-0000-0000-00002C6A0000}"/>
    <cellStyle name="Input 2 4 5 3" xfId="27179" xr:uid="{00000000-0005-0000-0000-00002D6A0000}"/>
    <cellStyle name="Input 2 4 5 3 2" xfId="27180" xr:uid="{00000000-0005-0000-0000-00002E6A0000}"/>
    <cellStyle name="Input 2 4 5 3 3" xfId="27181" xr:uid="{00000000-0005-0000-0000-00002F6A0000}"/>
    <cellStyle name="Input 2 4 5 4" xfId="27182" xr:uid="{00000000-0005-0000-0000-0000306A0000}"/>
    <cellStyle name="Input 2 4 5 4 2" xfId="27183" xr:uid="{00000000-0005-0000-0000-0000316A0000}"/>
    <cellStyle name="Input 2 4 5 4 3" xfId="27184" xr:uid="{00000000-0005-0000-0000-0000326A0000}"/>
    <cellStyle name="Input 2 4 5 5" xfId="27185" xr:uid="{00000000-0005-0000-0000-0000336A0000}"/>
    <cellStyle name="Input 2 4 5 5 2" xfId="27186" xr:uid="{00000000-0005-0000-0000-0000346A0000}"/>
    <cellStyle name="Input 2 4 5 5 3" xfId="27187" xr:uid="{00000000-0005-0000-0000-0000356A0000}"/>
    <cellStyle name="Input 2 4 5 6" xfId="27188" xr:uid="{00000000-0005-0000-0000-0000366A0000}"/>
    <cellStyle name="Input 2 4 5 6 2" xfId="27189" xr:uid="{00000000-0005-0000-0000-0000376A0000}"/>
    <cellStyle name="Input 2 4 5 6 3" xfId="27190" xr:uid="{00000000-0005-0000-0000-0000386A0000}"/>
    <cellStyle name="Input 2 4 5 7" xfId="27191" xr:uid="{00000000-0005-0000-0000-0000396A0000}"/>
    <cellStyle name="Input 2 4 5 8" xfId="27192" xr:uid="{00000000-0005-0000-0000-00003A6A0000}"/>
    <cellStyle name="Input 2 4 6" xfId="27193" xr:uid="{00000000-0005-0000-0000-00003B6A0000}"/>
    <cellStyle name="Input 2 4 6 2" xfId="27194" xr:uid="{00000000-0005-0000-0000-00003C6A0000}"/>
    <cellStyle name="Input 2 4 6 2 2" xfId="27195" xr:uid="{00000000-0005-0000-0000-00003D6A0000}"/>
    <cellStyle name="Input 2 4 6 2 3" xfId="27196" xr:uid="{00000000-0005-0000-0000-00003E6A0000}"/>
    <cellStyle name="Input 2 4 6 2 4" xfId="27197" xr:uid="{00000000-0005-0000-0000-00003F6A0000}"/>
    <cellStyle name="Input 2 4 6 2 5" xfId="27198" xr:uid="{00000000-0005-0000-0000-0000406A0000}"/>
    <cellStyle name="Input 2 4 6 2 6" xfId="27199" xr:uid="{00000000-0005-0000-0000-0000416A0000}"/>
    <cellStyle name="Input 2 4 6 3" xfId="27200" xr:uid="{00000000-0005-0000-0000-0000426A0000}"/>
    <cellStyle name="Input 2 4 6 3 2" xfId="27201" xr:uid="{00000000-0005-0000-0000-0000436A0000}"/>
    <cellStyle name="Input 2 4 6 3 3" xfId="27202" xr:uid="{00000000-0005-0000-0000-0000446A0000}"/>
    <cellStyle name="Input 2 4 6 4" xfId="27203" xr:uid="{00000000-0005-0000-0000-0000456A0000}"/>
    <cellStyle name="Input 2 4 6 4 2" xfId="27204" xr:uid="{00000000-0005-0000-0000-0000466A0000}"/>
    <cellStyle name="Input 2 4 6 4 3" xfId="27205" xr:uid="{00000000-0005-0000-0000-0000476A0000}"/>
    <cellStyle name="Input 2 4 6 5" xfId="27206" xr:uid="{00000000-0005-0000-0000-0000486A0000}"/>
    <cellStyle name="Input 2 4 6 5 2" xfId="27207" xr:uid="{00000000-0005-0000-0000-0000496A0000}"/>
    <cellStyle name="Input 2 4 6 5 3" xfId="27208" xr:uid="{00000000-0005-0000-0000-00004A6A0000}"/>
    <cellStyle name="Input 2 4 6 6" xfId="27209" xr:uid="{00000000-0005-0000-0000-00004B6A0000}"/>
    <cellStyle name="Input 2 4 6 6 2" xfId="27210" xr:uid="{00000000-0005-0000-0000-00004C6A0000}"/>
    <cellStyle name="Input 2 4 6 6 3" xfId="27211" xr:uid="{00000000-0005-0000-0000-00004D6A0000}"/>
    <cellStyle name="Input 2 4 6 7" xfId="27212" xr:uid="{00000000-0005-0000-0000-00004E6A0000}"/>
    <cellStyle name="Input 2 4 6 8" xfId="27213" xr:uid="{00000000-0005-0000-0000-00004F6A0000}"/>
    <cellStyle name="Input 2 4 7" xfId="27214" xr:uid="{00000000-0005-0000-0000-0000506A0000}"/>
    <cellStyle name="Input 2 4 7 2" xfId="27215" xr:uid="{00000000-0005-0000-0000-0000516A0000}"/>
    <cellStyle name="Input 2 4 7 2 2" xfId="27216" xr:uid="{00000000-0005-0000-0000-0000526A0000}"/>
    <cellStyle name="Input 2 4 7 2 3" xfId="27217" xr:uid="{00000000-0005-0000-0000-0000536A0000}"/>
    <cellStyle name="Input 2 4 7 2 4" xfId="27218" xr:uid="{00000000-0005-0000-0000-0000546A0000}"/>
    <cellStyle name="Input 2 4 7 2 5" xfId="27219" xr:uid="{00000000-0005-0000-0000-0000556A0000}"/>
    <cellStyle name="Input 2 4 7 2 6" xfId="27220" xr:uid="{00000000-0005-0000-0000-0000566A0000}"/>
    <cellStyle name="Input 2 4 7 3" xfId="27221" xr:uid="{00000000-0005-0000-0000-0000576A0000}"/>
    <cellStyle name="Input 2 4 7 3 2" xfId="27222" xr:uid="{00000000-0005-0000-0000-0000586A0000}"/>
    <cellStyle name="Input 2 4 7 3 3" xfId="27223" xr:uid="{00000000-0005-0000-0000-0000596A0000}"/>
    <cellStyle name="Input 2 4 7 4" xfId="27224" xr:uid="{00000000-0005-0000-0000-00005A6A0000}"/>
    <cellStyle name="Input 2 4 7 4 2" xfId="27225" xr:uid="{00000000-0005-0000-0000-00005B6A0000}"/>
    <cellStyle name="Input 2 4 7 4 3" xfId="27226" xr:uid="{00000000-0005-0000-0000-00005C6A0000}"/>
    <cellStyle name="Input 2 4 7 5" xfId="27227" xr:uid="{00000000-0005-0000-0000-00005D6A0000}"/>
    <cellStyle name="Input 2 4 7 5 2" xfId="27228" xr:uid="{00000000-0005-0000-0000-00005E6A0000}"/>
    <cellStyle name="Input 2 4 7 5 3" xfId="27229" xr:uid="{00000000-0005-0000-0000-00005F6A0000}"/>
    <cellStyle name="Input 2 4 7 6" xfId="27230" xr:uid="{00000000-0005-0000-0000-0000606A0000}"/>
    <cellStyle name="Input 2 4 7 6 2" xfId="27231" xr:uid="{00000000-0005-0000-0000-0000616A0000}"/>
    <cellStyle name="Input 2 4 7 6 3" xfId="27232" xr:uid="{00000000-0005-0000-0000-0000626A0000}"/>
    <cellStyle name="Input 2 4 7 7" xfId="27233" xr:uid="{00000000-0005-0000-0000-0000636A0000}"/>
    <cellStyle name="Input 2 4 7 8" xfId="27234" xr:uid="{00000000-0005-0000-0000-0000646A0000}"/>
    <cellStyle name="Input 2 4 8" xfId="27235" xr:uid="{00000000-0005-0000-0000-0000656A0000}"/>
    <cellStyle name="Input 2 4 8 2" xfId="27236" xr:uid="{00000000-0005-0000-0000-0000666A0000}"/>
    <cellStyle name="Input 2 4 8 2 2" xfId="27237" xr:uid="{00000000-0005-0000-0000-0000676A0000}"/>
    <cellStyle name="Input 2 4 8 2 3" xfId="27238" xr:uid="{00000000-0005-0000-0000-0000686A0000}"/>
    <cellStyle name="Input 2 4 8 2 4" xfId="27239" xr:uid="{00000000-0005-0000-0000-0000696A0000}"/>
    <cellStyle name="Input 2 4 8 2 5" xfId="27240" xr:uid="{00000000-0005-0000-0000-00006A6A0000}"/>
    <cellStyle name="Input 2 4 8 2 6" xfId="27241" xr:uid="{00000000-0005-0000-0000-00006B6A0000}"/>
    <cellStyle name="Input 2 4 8 3" xfId="27242" xr:uid="{00000000-0005-0000-0000-00006C6A0000}"/>
    <cellStyle name="Input 2 4 8 3 2" xfId="27243" xr:uid="{00000000-0005-0000-0000-00006D6A0000}"/>
    <cellStyle name="Input 2 4 8 3 3" xfId="27244" xr:uid="{00000000-0005-0000-0000-00006E6A0000}"/>
    <cellStyle name="Input 2 4 8 4" xfId="27245" xr:uid="{00000000-0005-0000-0000-00006F6A0000}"/>
    <cellStyle name="Input 2 4 8 4 2" xfId="27246" xr:uid="{00000000-0005-0000-0000-0000706A0000}"/>
    <cellStyle name="Input 2 4 8 4 3" xfId="27247" xr:uid="{00000000-0005-0000-0000-0000716A0000}"/>
    <cellStyle name="Input 2 4 8 5" xfId="27248" xr:uid="{00000000-0005-0000-0000-0000726A0000}"/>
    <cellStyle name="Input 2 4 8 5 2" xfId="27249" xr:uid="{00000000-0005-0000-0000-0000736A0000}"/>
    <cellStyle name="Input 2 4 8 5 3" xfId="27250" xr:uid="{00000000-0005-0000-0000-0000746A0000}"/>
    <cellStyle name="Input 2 4 8 6" xfId="27251" xr:uid="{00000000-0005-0000-0000-0000756A0000}"/>
    <cellStyle name="Input 2 4 8 6 2" xfId="27252" xr:uid="{00000000-0005-0000-0000-0000766A0000}"/>
    <cellStyle name="Input 2 4 8 6 3" xfId="27253" xr:uid="{00000000-0005-0000-0000-0000776A0000}"/>
    <cellStyle name="Input 2 4 8 7" xfId="27254" xr:uid="{00000000-0005-0000-0000-0000786A0000}"/>
    <cellStyle name="Input 2 4 8 8" xfId="27255" xr:uid="{00000000-0005-0000-0000-0000796A0000}"/>
    <cellStyle name="Input 2 4 9" xfId="27256" xr:uid="{00000000-0005-0000-0000-00007A6A0000}"/>
    <cellStyle name="Input 2 4 9 2" xfId="27257" xr:uid="{00000000-0005-0000-0000-00007B6A0000}"/>
    <cellStyle name="Input 2 4 9 2 2" xfId="27258" xr:uid="{00000000-0005-0000-0000-00007C6A0000}"/>
    <cellStyle name="Input 2 4 9 2 3" xfId="27259" xr:uid="{00000000-0005-0000-0000-00007D6A0000}"/>
    <cellStyle name="Input 2 4 9 2 4" xfId="27260" xr:uid="{00000000-0005-0000-0000-00007E6A0000}"/>
    <cellStyle name="Input 2 4 9 2 5" xfId="27261" xr:uid="{00000000-0005-0000-0000-00007F6A0000}"/>
    <cellStyle name="Input 2 4 9 2 6" xfId="27262" xr:uid="{00000000-0005-0000-0000-0000806A0000}"/>
    <cellStyle name="Input 2 4 9 3" xfId="27263" xr:uid="{00000000-0005-0000-0000-0000816A0000}"/>
    <cellStyle name="Input 2 4 9 3 2" xfId="27264" xr:uid="{00000000-0005-0000-0000-0000826A0000}"/>
    <cellStyle name="Input 2 4 9 3 3" xfId="27265" xr:uid="{00000000-0005-0000-0000-0000836A0000}"/>
    <cellStyle name="Input 2 4 9 4" xfId="27266" xr:uid="{00000000-0005-0000-0000-0000846A0000}"/>
    <cellStyle name="Input 2 4 9 4 2" xfId="27267" xr:uid="{00000000-0005-0000-0000-0000856A0000}"/>
    <cellStyle name="Input 2 4 9 4 3" xfId="27268" xr:uid="{00000000-0005-0000-0000-0000866A0000}"/>
    <cellStyle name="Input 2 4 9 5" xfId="27269" xr:uid="{00000000-0005-0000-0000-0000876A0000}"/>
    <cellStyle name="Input 2 4 9 5 2" xfId="27270" xr:uid="{00000000-0005-0000-0000-0000886A0000}"/>
    <cellStyle name="Input 2 4 9 5 3" xfId="27271" xr:uid="{00000000-0005-0000-0000-0000896A0000}"/>
    <cellStyle name="Input 2 4 9 6" xfId="27272" xr:uid="{00000000-0005-0000-0000-00008A6A0000}"/>
    <cellStyle name="Input 2 4 9 6 2" xfId="27273" xr:uid="{00000000-0005-0000-0000-00008B6A0000}"/>
    <cellStyle name="Input 2 4 9 6 3" xfId="27274" xr:uid="{00000000-0005-0000-0000-00008C6A0000}"/>
    <cellStyle name="Input 2 4 9 7" xfId="27275" xr:uid="{00000000-0005-0000-0000-00008D6A0000}"/>
    <cellStyle name="Input 2 4 9 8" xfId="27276" xr:uid="{00000000-0005-0000-0000-00008E6A0000}"/>
    <cellStyle name="Input 2 40" xfId="27277" xr:uid="{00000000-0005-0000-0000-00008F6A0000}"/>
    <cellStyle name="Input 2 40 2" xfId="27278" xr:uid="{00000000-0005-0000-0000-0000906A0000}"/>
    <cellStyle name="Input 2 40 3" xfId="27279" xr:uid="{00000000-0005-0000-0000-0000916A0000}"/>
    <cellStyle name="Input 2 40 4" xfId="27280" xr:uid="{00000000-0005-0000-0000-0000926A0000}"/>
    <cellStyle name="Input 2 40 5" xfId="27281" xr:uid="{00000000-0005-0000-0000-0000936A0000}"/>
    <cellStyle name="Input 2 40 6" xfId="27282" xr:uid="{00000000-0005-0000-0000-0000946A0000}"/>
    <cellStyle name="Input 2 41" xfId="27283" xr:uid="{00000000-0005-0000-0000-0000956A0000}"/>
    <cellStyle name="Input 2 42" xfId="27284" xr:uid="{00000000-0005-0000-0000-0000966A0000}"/>
    <cellStyle name="Input 2 43" xfId="27285" xr:uid="{00000000-0005-0000-0000-0000976A0000}"/>
    <cellStyle name="Input 2 44" xfId="27286" xr:uid="{00000000-0005-0000-0000-0000986A0000}"/>
    <cellStyle name="Input 2 45" xfId="27287" xr:uid="{00000000-0005-0000-0000-0000996A0000}"/>
    <cellStyle name="Input 2 5" xfId="27288" xr:uid="{00000000-0005-0000-0000-00009A6A0000}"/>
    <cellStyle name="Input 2 5 10" xfId="27289" xr:uid="{00000000-0005-0000-0000-00009B6A0000}"/>
    <cellStyle name="Input 2 5 10 2" xfId="27290" xr:uid="{00000000-0005-0000-0000-00009C6A0000}"/>
    <cellStyle name="Input 2 5 10 2 2" xfId="27291" xr:uid="{00000000-0005-0000-0000-00009D6A0000}"/>
    <cellStyle name="Input 2 5 10 2 3" xfId="27292" xr:uid="{00000000-0005-0000-0000-00009E6A0000}"/>
    <cellStyle name="Input 2 5 10 2 4" xfId="27293" xr:uid="{00000000-0005-0000-0000-00009F6A0000}"/>
    <cellStyle name="Input 2 5 10 2 5" xfId="27294" xr:uid="{00000000-0005-0000-0000-0000A06A0000}"/>
    <cellStyle name="Input 2 5 10 2 6" xfId="27295" xr:uid="{00000000-0005-0000-0000-0000A16A0000}"/>
    <cellStyle name="Input 2 5 10 3" xfId="27296" xr:uid="{00000000-0005-0000-0000-0000A26A0000}"/>
    <cellStyle name="Input 2 5 10 3 2" xfId="27297" xr:uid="{00000000-0005-0000-0000-0000A36A0000}"/>
    <cellStyle name="Input 2 5 10 3 3" xfId="27298" xr:uid="{00000000-0005-0000-0000-0000A46A0000}"/>
    <cellStyle name="Input 2 5 10 4" xfId="27299" xr:uid="{00000000-0005-0000-0000-0000A56A0000}"/>
    <cellStyle name="Input 2 5 10 4 2" xfId="27300" xr:uid="{00000000-0005-0000-0000-0000A66A0000}"/>
    <cellStyle name="Input 2 5 10 4 3" xfId="27301" xr:uid="{00000000-0005-0000-0000-0000A76A0000}"/>
    <cellStyle name="Input 2 5 10 5" xfId="27302" xr:uid="{00000000-0005-0000-0000-0000A86A0000}"/>
    <cellStyle name="Input 2 5 10 5 2" xfId="27303" xr:uid="{00000000-0005-0000-0000-0000A96A0000}"/>
    <cellStyle name="Input 2 5 10 5 3" xfId="27304" xr:uid="{00000000-0005-0000-0000-0000AA6A0000}"/>
    <cellStyle name="Input 2 5 10 6" xfId="27305" xr:uid="{00000000-0005-0000-0000-0000AB6A0000}"/>
    <cellStyle name="Input 2 5 10 6 2" xfId="27306" xr:uid="{00000000-0005-0000-0000-0000AC6A0000}"/>
    <cellStyle name="Input 2 5 10 6 3" xfId="27307" xr:uid="{00000000-0005-0000-0000-0000AD6A0000}"/>
    <cellStyle name="Input 2 5 10 7" xfId="27308" xr:uid="{00000000-0005-0000-0000-0000AE6A0000}"/>
    <cellStyle name="Input 2 5 10 8" xfId="27309" xr:uid="{00000000-0005-0000-0000-0000AF6A0000}"/>
    <cellStyle name="Input 2 5 11" xfId="27310" xr:uid="{00000000-0005-0000-0000-0000B06A0000}"/>
    <cellStyle name="Input 2 5 11 2" xfId="27311" xr:uid="{00000000-0005-0000-0000-0000B16A0000}"/>
    <cellStyle name="Input 2 5 11 2 2" xfId="27312" xr:uid="{00000000-0005-0000-0000-0000B26A0000}"/>
    <cellStyle name="Input 2 5 11 2 3" xfId="27313" xr:uid="{00000000-0005-0000-0000-0000B36A0000}"/>
    <cellStyle name="Input 2 5 11 2 4" xfId="27314" xr:uid="{00000000-0005-0000-0000-0000B46A0000}"/>
    <cellStyle name="Input 2 5 11 2 5" xfId="27315" xr:uid="{00000000-0005-0000-0000-0000B56A0000}"/>
    <cellStyle name="Input 2 5 11 2 6" xfId="27316" xr:uid="{00000000-0005-0000-0000-0000B66A0000}"/>
    <cellStyle name="Input 2 5 11 3" xfId="27317" xr:uid="{00000000-0005-0000-0000-0000B76A0000}"/>
    <cellStyle name="Input 2 5 11 3 2" xfId="27318" xr:uid="{00000000-0005-0000-0000-0000B86A0000}"/>
    <cellStyle name="Input 2 5 11 3 3" xfId="27319" xr:uid="{00000000-0005-0000-0000-0000B96A0000}"/>
    <cellStyle name="Input 2 5 11 4" xfId="27320" xr:uid="{00000000-0005-0000-0000-0000BA6A0000}"/>
    <cellStyle name="Input 2 5 11 4 2" xfId="27321" xr:uid="{00000000-0005-0000-0000-0000BB6A0000}"/>
    <cellStyle name="Input 2 5 11 4 3" xfId="27322" xr:uid="{00000000-0005-0000-0000-0000BC6A0000}"/>
    <cellStyle name="Input 2 5 11 5" xfId="27323" xr:uid="{00000000-0005-0000-0000-0000BD6A0000}"/>
    <cellStyle name="Input 2 5 11 5 2" xfId="27324" xr:uid="{00000000-0005-0000-0000-0000BE6A0000}"/>
    <cellStyle name="Input 2 5 11 5 3" xfId="27325" xr:uid="{00000000-0005-0000-0000-0000BF6A0000}"/>
    <cellStyle name="Input 2 5 11 6" xfId="27326" xr:uid="{00000000-0005-0000-0000-0000C06A0000}"/>
    <cellStyle name="Input 2 5 11 6 2" xfId="27327" xr:uid="{00000000-0005-0000-0000-0000C16A0000}"/>
    <cellStyle name="Input 2 5 11 6 3" xfId="27328" xr:uid="{00000000-0005-0000-0000-0000C26A0000}"/>
    <cellStyle name="Input 2 5 11 7" xfId="27329" xr:uid="{00000000-0005-0000-0000-0000C36A0000}"/>
    <cellStyle name="Input 2 5 11 8" xfId="27330" xr:uid="{00000000-0005-0000-0000-0000C46A0000}"/>
    <cellStyle name="Input 2 5 12" xfId="27331" xr:uid="{00000000-0005-0000-0000-0000C56A0000}"/>
    <cellStyle name="Input 2 5 12 2" xfId="27332" xr:uid="{00000000-0005-0000-0000-0000C66A0000}"/>
    <cellStyle name="Input 2 5 12 2 2" xfId="27333" xr:uid="{00000000-0005-0000-0000-0000C76A0000}"/>
    <cellStyle name="Input 2 5 12 2 3" xfId="27334" xr:uid="{00000000-0005-0000-0000-0000C86A0000}"/>
    <cellStyle name="Input 2 5 12 2 4" xfId="27335" xr:uid="{00000000-0005-0000-0000-0000C96A0000}"/>
    <cellStyle name="Input 2 5 12 2 5" xfId="27336" xr:uid="{00000000-0005-0000-0000-0000CA6A0000}"/>
    <cellStyle name="Input 2 5 12 2 6" xfId="27337" xr:uid="{00000000-0005-0000-0000-0000CB6A0000}"/>
    <cellStyle name="Input 2 5 12 3" xfId="27338" xr:uid="{00000000-0005-0000-0000-0000CC6A0000}"/>
    <cellStyle name="Input 2 5 12 3 2" xfId="27339" xr:uid="{00000000-0005-0000-0000-0000CD6A0000}"/>
    <cellStyle name="Input 2 5 12 3 3" xfId="27340" xr:uid="{00000000-0005-0000-0000-0000CE6A0000}"/>
    <cellStyle name="Input 2 5 12 4" xfId="27341" xr:uid="{00000000-0005-0000-0000-0000CF6A0000}"/>
    <cellStyle name="Input 2 5 12 4 2" xfId="27342" xr:uid="{00000000-0005-0000-0000-0000D06A0000}"/>
    <cellStyle name="Input 2 5 12 4 3" xfId="27343" xr:uid="{00000000-0005-0000-0000-0000D16A0000}"/>
    <cellStyle name="Input 2 5 12 5" xfId="27344" xr:uid="{00000000-0005-0000-0000-0000D26A0000}"/>
    <cellStyle name="Input 2 5 12 5 2" xfId="27345" xr:uid="{00000000-0005-0000-0000-0000D36A0000}"/>
    <cellStyle name="Input 2 5 12 5 3" xfId="27346" xr:uid="{00000000-0005-0000-0000-0000D46A0000}"/>
    <cellStyle name="Input 2 5 12 6" xfId="27347" xr:uid="{00000000-0005-0000-0000-0000D56A0000}"/>
    <cellStyle name="Input 2 5 12 6 2" xfId="27348" xr:uid="{00000000-0005-0000-0000-0000D66A0000}"/>
    <cellStyle name="Input 2 5 12 6 3" xfId="27349" xr:uid="{00000000-0005-0000-0000-0000D76A0000}"/>
    <cellStyle name="Input 2 5 12 7" xfId="27350" xr:uid="{00000000-0005-0000-0000-0000D86A0000}"/>
    <cellStyle name="Input 2 5 12 8" xfId="27351" xr:uid="{00000000-0005-0000-0000-0000D96A0000}"/>
    <cellStyle name="Input 2 5 13" xfId="27352" xr:uid="{00000000-0005-0000-0000-0000DA6A0000}"/>
    <cellStyle name="Input 2 5 13 2" xfId="27353" xr:uid="{00000000-0005-0000-0000-0000DB6A0000}"/>
    <cellStyle name="Input 2 5 13 2 2" xfId="27354" xr:uid="{00000000-0005-0000-0000-0000DC6A0000}"/>
    <cellStyle name="Input 2 5 13 2 3" xfId="27355" xr:uid="{00000000-0005-0000-0000-0000DD6A0000}"/>
    <cellStyle name="Input 2 5 13 2 4" xfId="27356" xr:uid="{00000000-0005-0000-0000-0000DE6A0000}"/>
    <cellStyle name="Input 2 5 13 2 5" xfId="27357" xr:uid="{00000000-0005-0000-0000-0000DF6A0000}"/>
    <cellStyle name="Input 2 5 13 2 6" xfId="27358" xr:uid="{00000000-0005-0000-0000-0000E06A0000}"/>
    <cellStyle name="Input 2 5 13 3" xfId="27359" xr:uid="{00000000-0005-0000-0000-0000E16A0000}"/>
    <cellStyle name="Input 2 5 13 3 2" xfId="27360" xr:uid="{00000000-0005-0000-0000-0000E26A0000}"/>
    <cellStyle name="Input 2 5 13 3 3" xfId="27361" xr:uid="{00000000-0005-0000-0000-0000E36A0000}"/>
    <cellStyle name="Input 2 5 13 4" xfId="27362" xr:uid="{00000000-0005-0000-0000-0000E46A0000}"/>
    <cellStyle name="Input 2 5 13 4 2" xfId="27363" xr:uid="{00000000-0005-0000-0000-0000E56A0000}"/>
    <cellStyle name="Input 2 5 13 4 3" xfId="27364" xr:uid="{00000000-0005-0000-0000-0000E66A0000}"/>
    <cellStyle name="Input 2 5 13 5" xfId="27365" xr:uid="{00000000-0005-0000-0000-0000E76A0000}"/>
    <cellStyle name="Input 2 5 13 5 2" xfId="27366" xr:uid="{00000000-0005-0000-0000-0000E86A0000}"/>
    <cellStyle name="Input 2 5 13 5 3" xfId="27367" xr:uid="{00000000-0005-0000-0000-0000E96A0000}"/>
    <cellStyle name="Input 2 5 13 6" xfId="27368" xr:uid="{00000000-0005-0000-0000-0000EA6A0000}"/>
    <cellStyle name="Input 2 5 13 6 2" xfId="27369" xr:uid="{00000000-0005-0000-0000-0000EB6A0000}"/>
    <cellStyle name="Input 2 5 13 6 3" xfId="27370" xr:uid="{00000000-0005-0000-0000-0000EC6A0000}"/>
    <cellStyle name="Input 2 5 13 7" xfId="27371" xr:uid="{00000000-0005-0000-0000-0000ED6A0000}"/>
    <cellStyle name="Input 2 5 13 8" xfId="27372" xr:uid="{00000000-0005-0000-0000-0000EE6A0000}"/>
    <cellStyle name="Input 2 5 14" xfId="27373" xr:uid="{00000000-0005-0000-0000-0000EF6A0000}"/>
    <cellStyle name="Input 2 5 14 2" xfId="27374" xr:uid="{00000000-0005-0000-0000-0000F06A0000}"/>
    <cellStyle name="Input 2 5 14 2 2" xfId="27375" xr:uid="{00000000-0005-0000-0000-0000F16A0000}"/>
    <cellStyle name="Input 2 5 14 2 3" xfId="27376" xr:uid="{00000000-0005-0000-0000-0000F26A0000}"/>
    <cellStyle name="Input 2 5 14 2 4" xfId="27377" xr:uid="{00000000-0005-0000-0000-0000F36A0000}"/>
    <cellStyle name="Input 2 5 14 2 5" xfId="27378" xr:uid="{00000000-0005-0000-0000-0000F46A0000}"/>
    <cellStyle name="Input 2 5 14 2 6" xfId="27379" xr:uid="{00000000-0005-0000-0000-0000F56A0000}"/>
    <cellStyle name="Input 2 5 14 3" xfId="27380" xr:uid="{00000000-0005-0000-0000-0000F66A0000}"/>
    <cellStyle name="Input 2 5 14 3 2" xfId="27381" xr:uid="{00000000-0005-0000-0000-0000F76A0000}"/>
    <cellStyle name="Input 2 5 14 3 3" xfId="27382" xr:uid="{00000000-0005-0000-0000-0000F86A0000}"/>
    <cellStyle name="Input 2 5 14 4" xfId="27383" xr:uid="{00000000-0005-0000-0000-0000F96A0000}"/>
    <cellStyle name="Input 2 5 14 4 2" xfId="27384" xr:uid="{00000000-0005-0000-0000-0000FA6A0000}"/>
    <cellStyle name="Input 2 5 14 4 3" xfId="27385" xr:uid="{00000000-0005-0000-0000-0000FB6A0000}"/>
    <cellStyle name="Input 2 5 14 5" xfId="27386" xr:uid="{00000000-0005-0000-0000-0000FC6A0000}"/>
    <cellStyle name="Input 2 5 14 5 2" xfId="27387" xr:uid="{00000000-0005-0000-0000-0000FD6A0000}"/>
    <cellStyle name="Input 2 5 14 5 3" xfId="27388" xr:uid="{00000000-0005-0000-0000-0000FE6A0000}"/>
    <cellStyle name="Input 2 5 14 6" xfId="27389" xr:uid="{00000000-0005-0000-0000-0000FF6A0000}"/>
    <cellStyle name="Input 2 5 14 6 2" xfId="27390" xr:uid="{00000000-0005-0000-0000-0000006B0000}"/>
    <cellStyle name="Input 2 5 14 6 3" xfId="27391" xr:uid="{00000000-0005-0000-0000-0000016B0000}"/>
    <cellStyle name="Input 2 5 14 7" xfId="27392" xr:uid="{00000000-0005-0000-0000-0000026B0000}"/>
    <cellStyle name="Input 2 5 14 8" xfId="27393" xr:uid="{00000000-0005-0000-0000-0000036B0000}"/>
    <cellStyle name="Input 2 5 15" xfId="27394" xr:uid="{00000000-0005-0000-0000-0000046B0000}"/>
    <cellStyle name="Input 2 5 15 2" xfId="27395" xr:uid="{00000000-0005-0000-0000-0000056B0000}"/>
    <cellStyle name="Input 2 5 15 2 2" xfId="27396" xr:uid="{00000000-0005-0000-0000-0000066B0000}"/>
    <cellStyle name="Input 2 5 15 2 3" xfId="27397" xr:uid="{00000000-0005-0000-0000-0000076B0000}"/>
    <cellStyle name="Input 2 5 15 2 4" xfId="27398" xr:uid="{00000000-0005-0000-0000-0000086B0000}"/>
    <cellStyle name="Input 2 5 15 2 5" xfId="27399" xr:uid="{00000000-0005-0000-0000-0000096B0000}"/>
    <cellStyle name="Input 2 5 15 2 6" xfId="27400" xr:uid="{00000000-0005-0000-0000-00000A6B0000}"/>
    <cellStyle name="Input 2 5 15 3" xfId="27401" xr:uid="{00000000-0005-0000-0000-00000B6B0000}"/>
    <cellStyle name="Input 2 5 15 3 2" xfId="27402" xr:uid="{00000000-0005-0000-0000-00000C6B0000}"/>
    <cellStyle name="Input 2 5 15 3 3" xfId="27403" xr:uid="{00000000-0005-0000-0000-00000D6B0000}"/>
    <cellStyle name="Input 2 5 15 4" xfId="27404" xr:uid="{00000000-0005-0000-0000-00000E6B0000}"/>
    <cellStyle name="Input 2 5 15 4 2" xfId="27405" xr:uid="{00000000-0005-0000-0000-00000F6B0000}"/>
    <cellStyle name="Input 2 5 15 4 3" xfId="27406" xr:uid="{00000000-0005-0000-0000-0000106B0000}"/>
    <cellStyle name="Input 2 5 15 5" xfId="27407" xr:uid="{00000000-0005-0000-0000-0000116B0000}"/>
    <cellStyle name="Input 2 5 15 5 2" xfId="27408" xr:uid="{00000000-0005-0000-0000-0000126B0000}"/>
    <cellStyle name="Input 2 5 15 5 3" xfId="27409" xr:uid="{00000000-0005-0000-0000-0000136B0000}"/>
    <cellStyle name="Input 2 5 15 6" xfId="27410" xr:uid="{00000000-0005-0000-0000-0000146B0000}"/>
    <cellStyle name="Input 2 5 15 6 2" xfId="27411" xr:uid="{00000000-0005-0000-0000-0000156B0000}"/>
    <cellStyle name="Input 2 5 15 6 3" xfId="27412" xr:uid="{00000000-0005-0000-0000-0000166B0000}"/>
    <cellStyle name="Input 2 5 15 7" xfId="27413" xr:uid="{00000000-0005-0000-0000-0000176B0000}"/>
    <cellStyle name="Input 2 5 15 8" xfId="27414" xr:uid="{00000000-0005-0000-0000-0000186B0000}"/>
    <cellStyle name="Input 2 5 16" xfId="27415" xr:uid="{00000000-0005-0000-0000-0000196B0000}"/>
    <cellStyle name="Input 2 5 16 2" xfId="27416" xr:uid="{00000000-0005-0000-0000-00001A6B0000}"/>
    <cellStyle name="Input 2 5 16 2 2" xfId="27417" xr:uid="{00000000-0005-0000-0000-00001B6B0000}"/>
    <cellStyle name="Input 2 5 16 2 3" xfId="27418" xr:uid="{00000000-0005-0000-0000-00001C6B0000}"/>
    <cellStyle name="Input 2 5 16 2 4" xfId="27419" xr:uid="{00000000-0005-0000-0000-00001D6B0000}"/>
    <cellStyle name="Input 2 5 16 2 5" xfId="27420" xr:uid="{00000000-0005-0000-0000-00001E6B0000}"/>
    <cellStyle name="Input 2 5 16 2 6" xfId="27421" xr:uid="{00000000-0005-0000-0000-00001F6B0000}"/>
    <cellStyle name="Input 2 5 16 3" xfId="27422" xr:uid="{00000000-0005-0000-0000-0000206B0000}"/>
    <cellStyle name="Input 2 5 16 3 2" xfId="27423" xr:uid="{00000000-0005-0000-0000-0000216B0000}"/>
    <cellStyle name="Input 2 5 16 3 3" xfId="27424" xr:uid="{00000000-0005-0000-0000-0000226B0000}"/>
    <cellStyle name="Input 2 5 16 4" xfId="27425" xr:uid="{00000000-0005-0000-0000-0000236B0000}"/>
    <cellStyle name="Input 2 5 16 4 2" xfId="27426" xr:uid="{00000000-0005-0000-0000-0000246B0000}"/>
    <cellStyle name="Input 2 5 16 4 3" xfId="27427" xr:uid="{00000000-0005-0000-0000-0000256B0000}"/>
    <cellStyle name="Input 2 5 16 5" xfId="27428" xr:uid="{00000000-0005-0000-0000-0000266B0000}"/>
    <cellStyle name="Input 2 5 16 5 2" xfId="27429" xr:uid="{00000000-0005-0000-0000-0000276B0000}"/>
    <cellStyle name="Input 2 5 16 5 3" xfId="27430" xr:uid="{00000000-0005-0000-0000-0000286B0000}"/>
    <cellStyle name="Input 2 5 16 6" xfId="27431" xr:uid="{00000000-0005-0000-0000-0000296B0000}"/>
    <cellStyle name="Input 2 5 16 6 2" xfId="27432" xr:uid="{00000000-0005-0000-0000-00002A6B0000}"/>
    <cellStyle name="Input 2 5 16 6 3" xfId="27433" xr:uid="{00000000-0005-0000-0000-00002B6B0000}"/>
    <cellStyle name="Input 2 5 16 7" xfId="27434" xr:uid="{00000000-0005-0000-0000-00002C6B0000}"/>
    <cellStyle name="Input 2 5 16 8" xfId="27435" xr:uid="{00000000-0005-0000-0000-00002D6B0000}"/>
    <cellStyle name="Input 2 5 17" xfId="27436" xr:uid="{00000000-0005-0000-0000-00002E6B0000}"/>
    <cellStyle name="Input 2 5 17 2" xfId="27437" xr:uid="{00000000-0005-0000-0000-00002F6B0000}"/>
    <cellStyle name="Input 2 5 17 2 2" xfId="27438" xr:uid="{00000000-0005-0000-0000-0000306B0000}"/>
    <cellStyle name="Input 2 5 17 2 3" xfId="27439" xr:uid="{00000000-0005-0000-0000-0000316B0000}"/>
    <cellStyle name="Input 2 5 17 2 4" xfId="27440" xr:uid="{00000000-0005-0000-0000-0000326B0000}"/>
    <cellStyle name="Input 2 5 17 2 5" xfId="27441" xr:uid="{00000000-0005-0000-0000-0000336B0000}"/>
    <cellStyle name="Input 2 5 17 2 6" xfId="27442" xr:uid="{00000000-0005-0000-0000-0000346B0000}"/>
    <cellStyle name="Input 2 5 17 3" xfId="27443" xr:uid="{00000000-0005-0000-0000-0000356B0000}"/>
    <cellStyle name="Input 2 5 17 3 2" xfId="27444" xr:uid="{00000000-0005-0000-0000-0000366B0000}"/>
    <cellStyle name="Input 2 5 17 3 3" xfId="27445" xr:uid="{00000000-0005-0000-0000-0000376B0000}"/>
    <cellStyle name="Input 2 5 17 4" xfId="27446" xr:uid="{00000000-0005-0000-0000-0000386B0000}"/>
    <cellStyle name="Input 2 5 17 4 2" xfId="27447" xr:uid="{00000000-0005-0000-0000-0000396B0000}"/>
    <cellStyle name="Input 2 5 17 4 3" xfId="27448" xr:uid="{00000000-0005-0000-0000-00003A6B0000}"/>
    <cellStyle name="Input 2 5 17 5" xfId="27449" xr:uid="{00000000-0005-0000-0000-00003B6B0000}"/>
    <cellStyle name="Input 2 5 17 5 2" xfId="27450" xr:uid="{00000000-0005-0000-0000-00003C6B0000}"/>
    <cellStyle name="Input 2 5 17 5 3" xfId="27451" xr:uid="{00000000-0005-0000-0000-00003D6B0000}"/>
    <cellStyle name="Input 2 5 17 6" xfId="27452" xr:uid="{00000000-0005-0000-0000-00003E6B0000}"/>
    <cellStyle name="Input 2 5 17 6 2" xfId="27453" xr:uid="{00000000-0005-0000-0000-00003F6B0000}"/>
    <cellStyle name="Input 2 5 17 6 3" xfId="27454" xr:uid="{00000000-0005-0000-0000-0000406B0000}"/>
    <cellStyle name="Input 2 5 17 7" xfId="27455" xr:uid="{00000000-0005-0000-0000-0000416B0000}"/>
    <cellStyle name="Input 2 5 17 8" xfId="27456" xr:uid="{00000000-0005-0000-0000-0000426B0000}"/>
    <cellStyle name="Input 2 5 18" xfId="27457" xr:uid="{00000000-0005-0000-0000-0000436B0000}"/>
    <cellStyle name="Input 2 5 18 2" xfId="27458" xr:uid="{00000000-0005-0000-0000-0000446B0000}"/>
    <cellStyle name="Input 2 5 18 2 2" xfId="27459" xr:uid="{00000000-0005-0000-0000-0000456B0000}"/>
    <cellStyle name="Input 2 5 18 2 3" xfId="27460" xr:uid="{00000000-0005-0000-0000-0000466B0000}"/>
    <cellStyle name="Input 2 5 18 2 4" xfId="27461" xr:uid="{00000000-0005-0000-0000-0000476B0000}"/>
    <cellStyle name="Input 2 5 18 2 5" xfId="27462" xr:uid="{00000000-0005-0000-0000-0000486B0000}"/>
    <cellStyle name="Input 2 5 18 2 6" xfId="27463" xr:uid="{00000000-0005-0000-0000-0000496B0000}"/>
    <cellStyle name="Input 2 5 18 3" xfId="27464" xr:uid="{00000000-0005-0000-0000-00004A6B0000}"/>
    <cellStyle name="Input 2 5 18 3 2" xfId="27465" xr:uid="{00000000-0005-0000-0000-00004B6B0000}"/>
    <cellStyle name="Input 2 5 18 3 3" xfId="27466" xr:uid="{00000000-0005-0000-0000-00004C6B0000}"/>
    <cellStyle name="Input 2 5 18 4" xfId="27467" xr:uid="{00000000-0005-0000-0000-00004D6B0000}"/>
    <cellStyle name="Input 2 5 18 4 2" xfId="27468" xr:uid="{00000000-0005-0000-0000-00004E6B0000}"/>
    <cellStyle name="Input 2 5 18 4 3" xfId="27469" xr:uid="{00000000-0005-0000-0000-00004F6B0000}"/>
    <cellStyle name="Input 2 5 18 5" xfId="27470" xr:uid="{00000000-0005-0000-0000-0000506B0000}"/>
    <cellStyle name="Input 2 5 18 5 2" xfId="27471" xr:uid="{00000000-0005-0000-0000-0000516B0000}"/>
    <cellStyle name="Input 2 5 18 5 3" xfId="27472" xr:uid="{00000000-0005-0000-0000-0000526B0000}"/>
    <cellStyle name="Input 2 5 18 6" xfId="27473" xr:uid="{00000000-0005-0000-0000-0000536B0000}"/>
    <cellStyle name="Input 2 5 18 6 2" xfId="27474" xr:uid="{00000000-0005-0000-0000-0000546B0000}"/>
    <cellStyle name="Input 2 5 18 6 3" xfId="27475" xr:uid="{00000000-0005-0000-0000-0000556B0000}"/>
    <cellStyle name="Input 2 5 18 7" xfId="27476" xr:uid="{00000000-0005-0000-0000-0000566B0000}"/>
    <cellStyle name="Input 2 5 18 8" xfId="27477" xr:uid="{00000000-0005-0000-0000-0000576B0000}"/>
    <cellStyle name="Input 2 5 19" xfId="27478" xr:uid="{00000000-0005-0000-0000-0000586B0000}"/>
    <cellStyle name="Input 2 5 19 2" xfId="27479" xr:uid="{00000000-0005-0000-0000-0000596B0000}"/>
    <cellStyle name="Input 2 5 19 2 2" xfId="27480" xr:uid="{00000000-0005-0000-0000-00005A6B0000}"/>
    <cellStyle name="Input 2 5 19 2 3" xfId="27481" xr:uid="{00000000-0005-0000-0000-00005B6B0000}"/>
    <cellStyle name="Input 2 5 19 2 4" xfId="27482" xr:uid="{00000000-0005-0000-0000-00005C6B0000}"/>
    <cellStyle name="Input 2 5 19 2 5" xfId="27483" xr:uid="{00000000-0005-0000-0000-00005D6B0000}"/>
    <cellStyle name="Input 2 5 19 2 6" xfId="27484" xr:uid="{00000000-0005-0000-0000-00005E6B0000}"/>
    <cellStyle name="Input 2 5 19 3" xfId="27485" xr:uid="{00000000-0005-0000-0000-00005F6B0000}"/>
    <cellStyle name="Input 2 5 19 3 2" xfId="27486" xr:uid="{00000000-0005-0000-0000-0000606B0000}"/>
    <cellStyle name="Input 2 5 19 3 3" xfId="27487" xr:uid="{00000000-0005-0000-0000-0000616B0000}"/>
    <cellStyle name="Input 2 5 19 4" xfId="27488" xr:uid="{00000000-0005-0000-0000-0000626B0000}"/>
    <cellStyle name="Input 2 5 19 4 2" xfId="27489" xr:uid="{00000000-0005-0000-0000-0000636B0000}"/>
    <cellStyle name="Input 2 5 19 4 3" xfId="27490" xr:uid="{00000000-0005-0000-0000-0000646B0000}"/>
    <cellStyle name="Input 2 5 19 5" xfId="27491" xr:uid="{00000000-0005-0000-0000-0000656B0000}"/>
    <cellStyle name="Input 2 5 19 5 2" xfId="27492" xr:uid="{00000000-0005-0000-0000-0000666B0000}"/>
    <cellStyle name="Input 2 5 19 5 3" xfId="27493" xr:uid="{00000000-0005-0000-0000-0000676B0000}"/>
    <cellStyle name="Input 2 5 19 6" xfId="27494" xr:uid="{00000000-0005-0000-0000-0000686B0000}"/>
    <cellStyle name="Input 2 5 19 6 2" xfId="27495" xr:uid="{00000000-0005-0000-0000-0000696B0000}"/>
    <cellStyle name="Input 2 5 19 6 3" xfId="27496" xr:uid="{00000000-0005-0000-0000-00006A6B0000}"/>
    <cellStyle name="Input 2 5 19 7" xfId="27497" xr:uid="{00000000-0005-0000-0000-00006B6B0000}"/>
    <cellStyle name="Input 2 5 19 8" xfId="27498" xr:uid="{00000000-0005-0000-0000-00006C6B0000}"/>
    <cellStyle name="Input 2 5 2" xfId="27499" xr:uid="{00000000-0005-0000-0000-00006D6B0000}"/>
    <cellStyle name="Input 2 5 2 2" xfId="27500" xr:uid="{00000000-0005-0000-0000-00006E6B0000}"/>
    <cellStyle name="Input 2 5 2 2 2" xfId="27501" xr:uid="{00000000-0005-0000-0000-00006F6B0000}"/>
    <cellStyle name="Input 2 5 2 2 3" xfId="27502" xr:uid="{00000000-0005-0000-0000-0000706B0000}"/>
    <cellStyle name="Input 2 5 2 2 4" xfId="27503" xr:uid="{00000000-0005-0000-0000-0000716B0000}"/>
    <cellStyle name="Input 2 5 2 2 5" xfId="27504" xr:uid="{00000000-0005-0000-0000-0000726B0000}"/>
    <cellStyle name="Input 2 5 2 2 6" xfId="27505" xr:uid="{00000000-0005-0000-0000-0000736B0000}"/>
    <cellStyle name="Input 2 5 2 3" xfId="27506" xr:uid="{00000000-0005-0000-0000-0000746B0000}"/>
    <cellStyle name="Input 2 5 2 3 2" xfId="27507" xr:uid="{00000000-0005-0000-0000-0000756B0000}"/>
    <cellStyle name="Input 2 5 2 3 3" xfId="27508" xr:uid="{00000000-0005-0000-0000-0000766B0000}"/>
    <cellStyle name="Input 2 5 2 4" xfId="27509" xr:uid="{00000000-0005-0000-0000-0000776B0000}"/>
    <cellStyle name="Input 2 5 2 4 2" xfId="27510" xr:uid="{00000000-0005-0000-0000-0000786B0000}"/>
    <cellStyle name="Input 2 5 2 4 3" xfId="27511" xr:uid="{00000000-0005-0000-0000-0000796B0000}"/>
    <cellStyle name="Input 2 5 2 5" xfId="27512" xr:uid="{00000000-0005-0000-0000-00007A6B0000}"/>
    <cellStyle name="Input 2 5 2 5 2" xfId="27513" xr:uid="{00000000-0005-0000-0000-00007B6B0000}"/>
    <cellStyle name="Input 2 5 2 5 3" xfId="27514" xr:uid="{00000000-0005-0000-0000-00007C6B0000}"/>
    <cellStyle name="Input 2 5 2 6" xfId="27515" xr:uid="{00000000-0005-0000-0000-00007D6B0000}"/>
    <cellStyle name="Input 2 5 2 6 2" xfId="27516" xr:uid="{00000000-0005-0000-0000-00007E6B0000}"/>
    <cellStyle name="Input 2 5 2 6 3" xfId="27517" xr:uid="{00000000-0005-0000-0000-00007F6B0000}"/>
    <cellStyle name="Input 2 5 2 7" xfId="27518" xr:uid="{00000000-0005-0000-0000-0000806B0000}"/>
    <cellStyle name="Input 2 5 2 8" xfId="27519" xr:uid="{00000000-0005-0000-0000-0000816B0000}"/>
    <cellStyle name="Input 2 5 20" xfId="27520" xr:uid="{00000000-0005-0000-0000-0000826B0000}"/>
    <cellStyle name="Input 2 5 20 2" xfId="27521" xr:uid="{00000000-0005-0000-0000-0000836B0000}"/>
    <cellStyle name="Input 2 5 20 2 2" xfId="27522" xr:uid="{00000000-0005-0000-0000-0000846B0000}"/>
    <cellStyle name="Input 2 5 20 2 3" xfId="27523" xr:uid="{00000000-0005-0000-0000-0000856B0000}"/>
    <cellStyle name="Input 2 5 20 2 4" xfId="27524" xr:uid="{00000000-0005-0000-0000-0000866B0000}"/>
    <cellStyle name="Input 2 5 20 2 5" xfId="27525" xr:uid="{00000000-0005-0000-0000-0000876B0000}"/>
    <cellStyle name="Input 2 5 20 2 6" xfId="27526" xr:uid="{00000000-0005-0000-0000-0000886B0000}"/>
    <cellStyle name="Input 2 5 20 3" xfId="27527" xr:uid="{00000000-0005-0000-0000-0000896B0000}"/>
    <cellStyle name="Input 2 5 20 3 2" xfId="27528" xr:uid="{00000000-0005-0000-0000-00008A6B0000}"/>
    <cellStyle name="Input 2 5 20 3 3" xfId="27529" xr:uid="{00000000-0005-0000-0000-00008B6B0000}"/>
    <cellStyle name="Input 2 5 20 4" xfId="27530" xr:uid="{00000000-0005-0000-0000-00008C6B0000}"/>
    <cellStyle name="Input 2 5 20 4 2" xfId="27531" xr:uid="{00000000-0005-0000-0000-00008D6B0000}"/>
    <cellStyle name="Input 2 5 20 4 3" xfId="27532" xr:uid="{00000000-0005-0000-0000-00008E6B0000}"/>
    <cellStyle name="Input 2 5 20 5" xfId="27533" xr:uid="{00000000-0005-0000-0000-00008F6B0000}"/>
    <cellStyle name="Input 2 5 20 5 2" xfId="27534" xr:uid="{00000000-0005-0000-0000-0000906B0000}"/>
    <cellStyle name="Input 2 5 20 5 3" xfId="27535" xr:uid="{00000000-0005-0000-0000-0000916B0000}"/>
    <cellStyle name="Input 2 5 20 6" xfId="27536" xr:uid="{00000000-0005-0000-0000-0000926B0000}"/>
    <cellStyle name="Input 2 5 20 6 2" xfId="27537" xr:uid="{00000000-0005-0000-0000-0000936B0000}"/>
    <cellStyle name="Input 2 5 20 6 3" xfId="27538" xr:uid="{00000000-0005-0000-0000-0000946B0000}"/>
    <cellStyle name="Input 2 5 20 7" xfId="27539" xr:uid="{00000000-0005-0000-0000-0000956B0000}"/>
    <cellStyle name="Input 2 5 20 8" xfId="27540" xr:uid="{00000000-0005-0000-0000-0000966B0000}"/>
    <cellStyle name="Input 2 5 21" xfId="27541" xr:uid="{00000000-0005-0000-0000-0000976B0000}"/>
    <cellStyle name="Input 2 5 21 2" xfId="27542" xr:uid="{00000000-0005-0000-0000-0000986B0000}"/>
    <cellStyle name="Input 2 5 21 2 2" xfId="27543" xr:uid="{00000000-0005-0000-0000-0000996B0000}"/>
    <cellStyle name="Input 2 5 21 2 3" xfId="27544" xr:uid="{00000000-0005-0000-0000-00009A6B0000}"/>
    <cellStyle name="Input 2 5 21 2 4" xfId="27545" xr:uid="{00000000-0005-0000-0000-00009B6B0000}"/>
    <cellStyle name="Input 2 5 21 2 5" xfId="27546" xr:uid="{00000000-0005-0000-0000-00009C6B0000}"/>
    <cellStyle name="Input 2 5 21 2 6" xfId="27547" xr:uid="{00000000-0005-0000-0000-00009D6B0000}"/>
    <cellStyle name="Input 2 5 21 3" xfId="27548" xr:uid="{00000000-0005-0000-0000-00009E6B0000}"/>
    <cellStyle name="Input 2 5 21 3 2" xfId="27549" xr:uid="{00000000-0005-0000-0000-00009F6B0000}"/>
    <cellStyle name="Input 2 5 21 3 3" xfId="27550" xr:uid="{00000000-0005-0000-0000-0000A06B0000}"/>
    <cellStyle name="Input 2 5 21 4" xfId="27551" xr:uid="{00000000-0005-0000-0000-0000A16B0000}"/>
    <cellStyle name="Input 2 5 21 4 2" xfId="27552" xr:uid="{00000000-0005-0000-0000-0000A26B0000}"/>
    <cellStyle name="Input 2 5 21 4 3" xfId="27553" xr:uid="{00000000-0005-0000-0000-0000A36B0000}"/>
    <cellStyle name="Input 2 5 21 5" xfId="27554" xr:uid="{00000000-0005-0000-0000-0000A46B0000}"/>
    <cellStyle name="Input 2 5 21 5 2" xfId="27555" xr:uid="{00000000-0005-0000-0000-0000A56B0000}"/>
    <cellStyle name="Input 2 5 21 5 3" xfId="27556" xr:uid="{00000000-0005-0000-0000-0000A66B0000}"/>
    <cellStyle name="Input 2 5 21 6" xfId="27557" xr:uid="{00000000-0005-0000-0000-0000A76B0000}"/>
    <cellStyle name="Input 2 5 21 6 2" xfId="27558" xr:uid="{00000000-0005-0000-0000-0000A86B0000}"/>
    <cellStyle name="Input 2 5 21 6 3" xfId="27559" xr:uid="{00000000-0005-0000-0000-0000A96B0000}"/>
    <cellStyle name="Input 2 5 21 7" xfId="27560" xr:uid="{00000000-0005-0000-0000-0000AA6B0000}"/>
    <cellStyle name="Input 2 5 21 8" xfId="27561" xr:uid="{00000000-0005-0000-0000-0000AB6B0000}"/>
    <cellStyle name="Input 2 5 22" xfId="27562" xr:uid="{00000000-0005-0000-0000-0000AC6B0000}"/>
    <cellStyle name="Input 2 5 22 2" xfId="27563" xr:uid="{00000000-0005-0000-0000-0000AD6B0000}"/>
    <cellStyle name="Input 2 5 22 2 2" xfId="27564" xr:uid="{00000000-0005-0000-0000-0000AE6B0000}"/>
    <cellStyle name="Input 2 5 22 2 3" xfId="27565" xr:uid="{00000000-0005-0000-0000-0000AF6B0000}"/>
    <cellStyle name="Input 2 5 22 2 4" xfId="27566" xr:uid="{00000000-0005-0000-0000-0000B06B0000}"/>
    <cellStyle name="Input 2 5 22 2 5" xfId="27567" xr:uid="{00000000-0005-0000-0000-0000B16B0000}"/>
    <cellStyle name="Input 2 5 22 2 6" xfId="27568" xr:uid="{00000000-0005-0000-0000-0000B26B0000}"/>
    <cellStyle name="Input 2 5 22 3" xfId="27569" xr:uid="{00000000-0005-0000-0000-0000B36B0000}"/>
    <cellStyle name="Input 2 5 22 3 2" xfId="27570" xr:uid="{00000000-0005-0000-0000-0000B46B0000}"/>
    <cellStyle name="Input 2 5 22 3 3" xfId="27571" xr:uid="{00000000-0005-0000-0000-0000B56B0000}"/>
    <cellStyle name="Input 2 5 22 4" xfId="27572" xr:uid="{00000000-0005-0000-0000-0000B66B0000}"/>
    <cellStyle name="Input 2 5 22 4 2" xfId="27573" xr:uid="{00000000-0005-0000-0000-0000B76B0000}"/>
    <cellStyle name="Input 2 5 22 4 3" xfId="27574" xr:uid="{00000000-0005-0000-0000-0000B86B0000}"/>
    <cellStyle name="Input 2 5 22 5" xfId="27575" xr:uid="{00000000-0005-0000-0000-0000B96B0000}"/>
    <cellStyle name="Input 2 5 22 5 2" xfId="27576" xr:uid="{00000000-0005-0000-0000-0000BA6B0000}"/>
    <cellStyle name="Input 2 5 22 5 3" xfId="27577" xr:uid="{00000000-0005-0000-0000-0000BB6B0000}"/>
    <cellStyle name="Input 2 5 22 6" xfId="27578" xr:uid="{00000000-0005-0000-0000-0000BC6B0000}"/>
    <cellStyle name="Input 2 5 22 6 2" xfId="27579" xr:uid="{00000000-0005-0000-0000-0000BD6B0000}"/>
    <cellStyle name="Input 2 5 22 6 3" xfId="27580" xr:uid="{00000000-0005-0000-0000-0000BE6B0000}"/>
    <cellStyle name="Input 2 5 22 7" xfId="27581" xr:uid="{00000000-0005-0000-0000-0000BF6B0000}"/>
    <cellStyle name="Input 2 5 22 8" xfId="27582" xr:uid="{00000000-0005-0000-0000-0000C06B0000}"/>
    <cellStyle name="Input 2 5 23" xfId="27583" xr:uid="{00000000-0005-0000-0000-0000C16B0000}"/>
    <cellStyle name="Input 2 5 23 2" xfId="27584" xr:uid="{00000000-0005-0000-0000-0000C26B0000}"/>
    <cellStyle name="Input 2 5 23 2 2" xfId="27585" xr:uid="{00000000-0005-0000-0000-0000C36B0000}"/>
    <cellStyle name="Input 2 5 23 2 3" xfId="27586" xr:uid="{00000000-0005-0000-0000-0000C46B0000}"/>
    <cellStyle name="Input 2 5 23 2 4" xfId="27587" xr:uid="{00000000-0005-0000-0000-0000C56B0000}"/>
    <cellStyle name="Input 2 5 23 2 5" xfId="27588" xr:uid="{00000000-0005-0000-0000-0000C66B0000}"/>
    <cellStyle name="Input 2 5 23 2 6" xfId="27589" xr:uid="{00000000-0005-0000-0000-0000C76B0000}"/>
    <cellStyle name="Input 2 5 23 3" xfId="27590" xr:uid="{00000000-0005-0000-0000-0000C86B0000}"/>
    <cellStyle name="Input 2 5 23 3 2" xfId="27591" xr:uid="{00000000-0005-0000-0000-0000C96B0000}"/>
    <cellStyle name="Input 2 5 23 3 3" xfId="27592" xr:uid="{00000000-0005-0000-0000-0000CA6B0000}"/>
    <cellStyle name="Input 2 5 23 4" xfId="27593" xr:uid="{00000000-0005-0000-0000-0000CB6B0000}"/>
    <cellStyle name="Input 2 5 23 4 2" xfId="27594" xr:uid="{00000000-0005-0000-0000-0000CC6B0000}"/>
    <cellStyle name="Input 2 5 23 4 3" xfId="27595" xr:uid="{00000000-0005-0000-0000-0000CD6B0000}"/>
    <cellStyle name="Input 2 5 23 5" xfId="27596" xr:uid="{00000000-0005-0000-0000-0000CE6B0000}"/>
    <cellStyle name="Input 2 5 23 5 2" xfId="27597" xr:uid="{00000000-0005-0000-0000-0000CF6B0000}"/>
    <cellStyle name="Input 2 5 23 5 3" xfId="27598" xr:uid="{00000000-0005-0000-0000-0000D06B0000}"/>
    <cellStyle name="Input 2 5 23 6" xfId="27599" xr:uid="{00000000-0005-0000-0000-0000D16B0000}"/>
    <cellStyle name="Input 2 5 23 6 2" xfId="27600" xr:uid="{00000000-0005-0000-0000-0000D26B0000}"/>
    <cellStyle name="Input 2 5 23 6 3" xfId="27601" xr:uid="{00000000-0005-0000-0000-0000D36B0000}"/>
    <cellStyle name="Input 2 5 23 7" xfId="27602" xr:uid="{00000000-0005-0000-0000-0000D46B0000}"/>
    <cellStyle name="Input 2 5 23 8" xfId="27603" xr:uid="{00000000-0005-0000-0000-0000D56B0000}"/>
    <cellStyle name="Input 2 5 24" xfId="27604" xr:uid="{00000000-0005-0000-0000-0000D66B0000}"/>
    <cellStyle name="Input 2 5 24 2" xfId="27605" xr:uid="{00000000-0005-0000-0000-0000D76B0000}"/>
    <cellStyle name="Input 2 5 24 2 2" xfId="27606" xr:uid="{00000000-0005-0000-0000-0000D86B0000}"/>
    <cellStyle name="Input 2 5 24 2 3" xfId="27607" xr:uid="{00000000-0005-0000-0000-0000D96B0000}"/>
    <cellStyle name="Input 2 5 24 2 4" xfId="27608" xr:uid="{00000000-0005-0000-0000-0000DA6B0000}"/>
    <cellStyle name="Input 2 5 24 2 5" xfId="27609" xr:uid="{00000000-0005-0000-0000-0000DB6B0000}"/>
    <cellStyle name="Input 2 5 24 2 6" xfId="27610" xr:uid="{00000000-0005-0000-0000-0000DC6B0000}"/>
    <cellStyle name="Input 2 5 24 3" xfId="27611" xr:uid="{00000000-0005-0000-0000-0000DD6B0000}"/>
    <cellStyle name="Input 2 5 24 3 2" xfId="27612" xr:uid="{00000000-0005-0000-0000-0000DE6B0000}"/>
    <cellStyle name="Input 2 5 24 3 3" xfId="27613" xr:uid="{00000000-0005-0000-0000-0000DF6B0000}"/>
    <cellStyle name="Input 2 5 24 4" xfId="27614" xr:uid="{00000000-0005-0000-0000-0000E06B0000}"/>
    <cellStyle name="Input 2 5 24 4 2" xfId="27615" xr:uid="{00000000-0005-0000-0000-0000E16B0000}"/>
    <cellStyle name="Input 2 5 24 4 3" xfId="27616" xr:uid="{00000000-0005-0000-0000-0000E26B0000}"/>
    <cellStyle name="Input 2 5 24 5" xfId="27617" xr:uid="{00000000-0005-0000-0000-0000E36B0000}"/>
    <cellStyle name="Input 2 5 24 5 2" xfId="27618" xr:uid="{00000000-0005-0000-0000-0000E46B0000}"/>
    <cellStyle name="Input 2 5 24 5 3" xfId="27619" xr:uid="{00000000-0005-0000-0000-0000E56B0000}"/>
    <cellStyle name="Input 2 5 24 6" xfId="27620" xr:uid="{00000000-0005-0000-0000-0000E66B0000}"/>
    <cellStyle name="Input 2 5 24 6 2" xfId="27621" xr:uid="{00000000-0005-0000-0000-0000E76B0000}"/>
    <cellStyle name="Input 2 5 24 6 3" xfId="27622" xr:uid="{00000000-0005-0000-0000-0000E86B0000}"/>
    <cellStyle name="Input 2 5 24 7" xfId="27623" xr:uid="{00000000-0005-0000-0000-0000E96B0000}"/>
    <cellStyle name="Input 2 5 24 8" xfId="27624" xr:uid="{00000000-0005-0000-0000-0000EA6B0000}"/>
    <cellStyle name="Input 2 5 25" xfId="27625" xr:uid="{00000000-0005-0000-0000-0000EB6B0000}"/>
    <cellStyle name="Input 2 5 25 2" xfId="27626" xr:uid="{00000000-0005-0000-0000-0000EC6B0000}"/>
    <cellStyle name="Input 2 5 25 2 2" xfId="27627" xr:uid="{00000000-0005-0000-0000-0000ED6B0000}"/>
    <cellStyle name="Input 2 5 25 2 3" xfId="27628" xr:uid="{00000000-0005-0000-0000-0000EE6B0000}"/>
    <cellStyle name="Input 2 5 25 2 4" xfId="27629" xr:uid="{00000000-0005-0000-0000-0000EF6B0000}"/>
    <cellStyle name="Input 2 5 25 2 5" xfId="27630" xr:uid="{00000000-0005-0000-0000-0000F06B0000}"/>
    <cellStyle name="Input 2 5 25 2 6" xfId="27631" xr:uid="{00000000-0005-0000-0000-0000F16B0000}"/>
    <cellStyle name="Input 2 5 25 3" xfId="27632" xr:uid="{00000000-0005-0000-0000-0000F26B0000}"/>
    <cellStyle name="Input 2 5 25 3 2" xfId="27633" xr:uid="{00000000-0005-0000-0000-0000F36B0000}"/>
    <cellStyle name="Input 2 5 25 3 3" xfId="27634" xr:uid="{00000000-0005-0000-0000-0000F46B0000}"/>
    <cellStyle name="Input 2 5 25 4" xfId="27635" xr:uid="{00000000-0005-0000-0000-0000F56B0000}"/>
    <cellStyle name="Input 2 5 25 4 2" xfId="27636" xr:uid="{00000000-0005-0000-0000-0000F66B0000}"/>
    <cellStyle name="Input 2 5 25 4 3" xfId="27637" xr:uid="{00000000-0005-0000-0000-0000F76B0000}"/>
    <cellStyle name="Input 2 5 25 5" xfId="27638" xr:uid="{00000000-0005-0000-0000-0000F86B0000}"/>
    <cellStyle name="Input 2 5 25 5 2" xfId="27639" xr:uid="{00000000-0005-0000-0000-0000F96B0000}"/>
    <cellStyle name="Input 2 5 25 5 3" xfId="27640" xr:uid="{00000000-0005-0000-0000-0000FA6B0000}"/>
    <cellStyle name="Input 2 5 25 6" xfId="27641" xr:uid="{00000000-0005-0000-0000-0000FB6B0000}"/>
    <cellStyle name="Input 2 5 25 6 2" xfId="27642" xr:uid="{00000000-0005-0000-0000-0000FC6B0000}"/>
    <cellStyle name="Input 2 5 25 6 3" xfId="27643" xr:uid="{00000000-0005-0000-0000-0000FD6B0000}"/>
    <cellStyle name="Input 2 5 25 7" xfId="27644" xr:uid="{00000000-0005-0000-0000-0000FE6B0000}"/>
    <cellStyle name="Input 2 5 25 8" xfId="27645" xr:uid="{00000000-0005-0000-0000-0000FF6B0000}"/>
    <cellStyle name="Input 2 5 26" xfId="27646" xr:uid="{00000000-0005-0000-0000-0000006C0000}"/>
    <cellStyle name="Input 2 5 26 2" xfId="27647" xr:uid="{00000000-0005-0000-0000-0000016C0000}"/>
    <cellStyle name="Input 2 5 26 2 2" xfId="27648" xr:uid="{00000000-0005-0000-0000-0000026C0000}"/>
    <cellStyle name="Input 2 5 26 2 3" xfId="27649" xr:uid="{00000000-0005-0000-0000-0000036C0000}"/>
    <cellStyle name="Input 2 5 26 2 4" xfId="27650" xr:uid="{00000000-0005-0000-0000-0000046C0000}"/>
    <cellStyle name="Input 2 5 26 2 5" xfId="27651" xr:uid="{00000000-0005-0000-0000-0000056C0000}"/>
    <cellStyle name="Input 2 5 26 2 6" xfId="27652" xr:uid="{00000000-0005-0000-0000-0000066C0000}"/>
    <cellStyle name="Input 2 5 26 3" xfId="27653" xr:uid="{00000000-0005-0000-0000-0000076C0000}"/>
    <cellStyle name="Input 2 5 26 3 2" xfId="27654" xr:uid="{00000000-0005-0000-0000-0000086C0000}"/>
    <cellStyle name="Input 2 5 26 3 3" xfId="27655" xr:uid="{00000000-0005-0000-0000-0000096C0000}"/>
    <cellStyle name="Input 2 5 26 4" xfId="27656" xr:uid="{00000000-0005-0000-0000-00000A6C0000}"/>
    <cellStyle name="Input 2 5 26 4 2" xfId="27657" xr:uid="{00000000-0005-0000-0000-00000B6C0000}"/>
    <cellStyle name="Input 2 5 26 4 3" xfId="27658" xr:uid="{00000000-0005-0000-0000-00000C6C0000}"/>
    <cellStyle name="Input 2 5 26 5" xfId="27659" xr:uid="{00000000-0005-0000-0000-00000D6C0000}"/>
    <cellStyle name="Input 2 5 26 5 2" xfId="27660" xr:uid="{00000000-0005-0000-0000-00000E6C0000}"/>
    <cellStyle name="Input 2 5 26 5 3" xfId="27661" xr:uid="{00000000-0005-0000-0000-00000F6C0000}"/>
    <cellStyle name="Input 2 5 26 6" xfId="27662" xr:uid="{00000000-0005-0000-0000-0000106C0000}"/>
    <cellStyle name="Input 2 5 26 6 2" xfId="27663" xr:uid="{00000000-0005-0000-0000-0000116C0000}"/>
    <cellStyle name="Input 2 5 26 6 3" xfId="27664" xr:uid="{00000000-0005-0000-0000-0000126C0000}"/>
    <cellStyle name="Input 2 5 26 7" xfId="27665" xr:uid="{00000000-0005-0000-0000-0000136C0000}"/>
    <cellStyle name="Input 2 5 26 8" xfId="27666" xr:uid="{00000000-0005-0000-0000-0000146C0000}"/>
    <cellStyle name="Input 2 5 27" xfId="27667" xr:uid="{00000000-0005-0000-0000-0000156C0000}"/>
    <cellStyle name="Input 2 5 27 2" xfId="27668" xr:uid="{00000000-0005-0000-0000-0000166C0000}"/>
    <cellStyle name="Input 2 5 27 2 2" xfId="27669" xr:uid="{00000000-0005-0000-0000-0000176C0000}"/>
    <cellStyle name="Input 2 5 27 2 3" xfId="27670" xr:uid="{00000000-0005-0000-0000-0000186C0000}"/>
    <cellStyle name="Input 2 5 27 2 4" xfId="27671" xr:uid="{00000000-0005-0000-0000-0000196C0000}"/>
    <cellStyle name="Input 2 5 27 2 5" xfId="27672" xr:uid="{00000000-0005-0000-0000-00001A6C0000}"/>
    <cellStyle name="Input 2 5 27 2 6" xfId="27673" xr:uid="{00000000-0005-0000-0000-00001B6C0000}"/>
    <cellStyle name="Input 2 5 27 3" xfId="27674" xr:uid="{00000000-0005-0000-0000-00001C6C0000}"/>
    <cellStyle name="Input 2 5 27 3 2" xfId="27675" xr:uid="{00000000-0005-0000-0000-00001D6C0000}"/>
    <cellStyle name="Input 2 5 27 3 3" xfId="27676" xr:uid="{00000000-0005-0000-0000-00001E6C0000}"/>
    <cellStyle name="Input 2 5 27 4" xfId="27677" xr:uid="{00000000-0005-0000-0000-00001F6C0000}"/>
    <cellStyle name="Input 2 5 27 4 2" xfId="27678" xr:uid="{00000000-0005-0000-0000-0000206C0000}"/>
    <cellStyle name="Input 2 5 27 4 3" xfId="27679" xr:uid="{00000000-0005-0000-0000-0000216C0000}"/>
    <cellStyle name="Input 2 5 27 5" xfId="27680" xr:uid="{00000000-0005-0000-0000-0000226C0000}"/>
    <cellStyle name="Input 2 5 27 5 2" xfId="27681" xr:uid="{00000000-0005-0000-0000-0000236C0000}"/>
    <cellStyle name="Input 2 5 27 5 3" xfId="27682" xr:uid="{00000000-0005-0000-0000-0000246C0000}"/>
    <cellStyle name="Input 2 5 27 6" xfId="27683" xr:uid="{00000000-0005-0000-0000-0000256C0000}"/>
    <cellStyle name="Input 2 5 27 6 2" xfId="27684" xr:uid="{00000000-0005-0000-0000-0000266C0000}"/>
    <cellStyle name="Input 2 5 27 6 3" xfId="27685" xr:uid="{00000000-0005-0000-0000-0000276C0000}"/>
    <cellStyle name="Input 2 5 27 7" xfId="27686" xr:uid="{00000000-0005-0000-0000-0000286C0000}"/>
    <cellStyle name="Input 2 5 27 8" xfId="27687" xr:uid="{00000000-0005-0000-0000-0000296C0000}"/>
    <cellStyle name="Input 2 5 28" xfId="27688" xr:uid="{00000000-0005-0000-0000-00002A6C0000}"/>
    <cellStyle name="Input 2 5 28 2" xfId="27689" xr:uid="{00000000-0005-0000-0000-00002B6C0000}"/>
    <cellStyle name="Input 2 5 28 2 2" xfId="27690" xr:uid="{00000000-0005-0000-0000-00002C6C0000}"/>
    <cellStyle name="Input 2 5 28 2 3" xfId="27691" xr:uid="{00000000-0005-0000-0000-00002D6C0000}"/>
    <cellStyle name="Input 2 5 28 2 4" xfId="27692" xr:uid="{00000000-0005-0000-0000-00002E6C0000}"/>
    <cellStyle name="Input 2 5 28 2 5" xfId="27693" xr:uid="{00000000-0005-0000-0000-00002F6C0000}"/>
    <cellStyle name="Input 2 5 28 2 6" xfId="27694" xr:uid="{00000000-0005-0000-0000-0000306C0000}"/>
    <cellStyle name="Input 2 5 28 3" xfId="27695" xr:uid="{00000000-0005-0000-0000-0000316C0000}"/>
    <cellStyle name="Input 2 5 28 3 2" xfId="27696" xr:uid="{00000000-0005-0000-0000-0000326C0000}"/>
    <cellStyle name="Input 2 5 28 3 3" xfId="27697" xr:uid="{00000000-0005-0000-0000-0000336C0000}"/>
    <cellStyle name="Input 2 5 28 4" xfId="27698" xr:uid="{00000000-0005-0000-0000-0000346C0000}"/>
    <cellStyle name="Input 2 5 28 4 2" xfId="27699" xr:uid="{00000000-0005-0000-0000-0000356C0000}"/>
    <cellStyle name="Input 2 5 28 4 3" xfId="27700" xr:uid="{00000000-0005-0000-0000-0000366C0000}"/>
    <cellStyle name="Input 2 5 28 5" xfId="27701" xr:uid="{00000000-0005-0000-0000-0000376C0000}"/>
    <cellStyle name="Input 2 5 28 5 2" xfId="27702" xr:uid="{00000000-0005-0000-0000-0000386C0000}"/>
    <cellStyle name="Input 2 5 28 5 3" xfId="27703" xr:uid="{00000000-0005-0000-0000-0000396C0000}"/>
    <cellStyle name="Input 2 5 28 6" xfId="27704" xr:uid="{00000000-0005-0000-0000-00003A6C0000}"/>
    <cellStyle name="Input 2 5 28 6 2" xfId="27705" xr:uid="{00000000-0005-0000-0000-00003B6C0000}"/>
    <cellStyle name="Input 2 5 28 6 3" xfId="27706" xr:uid="{00000000-0005-0000-0000-00003C6C0000}"/>
    <cellStyle name="Input 2 5 28 7" xfId="27707" xr:uid="{00000000-0005-0000-0000-00003D6C0000}"/>
    <cellStyle name="Input 2 5 28 8" xfId="27708" xr:uid="{00000000-0005-0000-0000-00003E6C0000}"/>
    <cellStyle name="Input 2 5 29" xfId="27709" xr:uid="{00000000-0005-0000-0000-00003F6C0000}"/>
    <cellStyle name="Input 2 5 29 2" xfId="27710" xr:uid="{00000000-0005-0000-0000-0000406C0000}"/>
    <cellStyle name="Input 2 5 29 2 2" xfId="27711" xr:uid="{00000000-0005-0000-0000-0000416C0000}"/>
    <cellStyle name="Input 2 5 29 2 3" xfId="27712" xr:uid="{00000000-0005-0000-0000-0000426C0000}"/>
    <cellStyle name="Input 2 5 29 2 4" xfId="27713" xr:uid="{00000000-0005-0000-0000-0000436C0000}"/>
    <cellStyle name="Input 2 5 29 2 5" xfId="27714" xr:uid="{00000000-0005-0000-0000-0000446C0000}"/>
    <cellStyle name="Input 2 5 29 2 6" xfId="27715" xr:uid="{00000000-0005-0000-0000-0000456C0000}"/>
    <cellStyle name="Input 2 5 29 3" xfId="27716" xr:uid="{00000000-0005-0000-0000-0000466C0000}"/>
    <cellStyle name="Input 2 5 29 3 2" xfId="27717" xr:uid="{00000000-0005-0000-0000-0000476C0000}"/>
    <cellStyle name="Input 2 5 29 3 3" xfId="27718" xr:uid="{00000000-0005-0000-0000-0000486C0000}"/>
    <cellStyle name="Input 2 5 29 4" xfId="27719" xr:uid="{00000000-0005-0000-0000-0000496C0000}"/>
    <cellStyle name="Input 2 5 29 4 2" xfId="27720" xr:uid="{00000000-0005-0000-0000-00004A6C0000}"/>
    <cellStyle name="Input 2 5 29 4 3" xfId="27721" xr:uid="{00000000-0005-0000-0000-00004B6C0000}"/>
    <cellStyle name="Input 2 5 29 5" xfId="27722" xr:uid="{00000000-0005-0000-0000-00004C6C0000}"/>
    <cellStyle name="Input 2 5 29 5 2" xfId="27723" xr:uid="{00000000-0005-0000-0000-00004D6C0000}"/>
    <cellStyle name="Input 2 5 29 5 3" xfId="27724" xr:uid="{00000000-0005-0000-0000-00004E6C0000}"/>
    <cellStyle name="Input 2 5 29 6" xfId="27725" xr:uid="{00000000-0005-0000-0000-00004F6C0000}"/>
    <cellStyle name="Input 2 5 29 6 2" xfId="27726" xr:uid="{00000000-0005-0000-0000-0000506C0000}"/>
    <cellStyle name="Input 2 5 29 6 3" xfId="27727" xr:uid="{00000000-0005-0000-0000-0000516C0000}"/>
    <cellStyle name="Input 2 5 29 7" xfId="27728" xr:uid="{00000000-0005-0000-0000-0000526C0000}"/>
    <cellStyle name="Input 2 5 29 8" xfId="27729" xr:uid="{00000000-0005-0000-0000-0000536C0000}"/>
    <cellStyle name="Input 2 5 3" xfId="27730" xr:uid="{00000000-0005-0000-0000-0000546C0000}"/>
    <cellStyle name="Input 2 5 3 2" xfId="27731" xr:uid="{00000000-0005-0000-0000-0000556C0000}"/>
    <cellStyle name="Input 2 5 3 2 2" xfId="27732" xr:uid="{00000000-0005-0000-0000-0000566C0000}"/>
    <cellStyle name="Input 2 5 3 2 3" xfId="27733" xr:uid="{00000000-0005-0000-0000-0000576C0000}"/>
    <cellStyle name="Input 2 5 3 2 4" xfId="27734" xr:uid="{00000000-0005-0000-0000-0000586C0000}"/>
    <cellStyle name="Input 2 5 3 2 5" xfId="27735" xr:uid="{00000000-0005-0000-0000-0000596C0000}"/>
    <cellStyle name="Input 2 5 3 2 6" xfId="27736" xr:uid="{00000000-0005-0000-0000-00005A6C0000}"/>
    <cellStyle name="Input 2 5 3 3" xfId="27737" xr:uid="{00000000-0005-0000-0000-00005B6C0000}"/>
    <cellStyle name="Input 2 5 3 3 2" xfId="27738" xr:uid="{00000000-0005-0000-0000-00005C6C0000}"/>
    <cellStyle name="Input 2 5 3 3 3" xfId="27739" xr:uid="{00000000-0005-0000-0000-00005D6C0000}"/>
    <cellStyle name="Input 2 5 3 4" xfId="27740" xr:uid="{00000000-0005-0000-0000-00005E6C0000}"/>
    <cellStyle name="Input 2 5 3 4 2" xfId="27741" xr:uid="{00000000-0005-0000-0000-00005F6C0000}"/>
    <cellStyle name="Input 2 5 3 4 3" xfId="27742" xr:uid="{00000000-0005-0000-0000-0000606C0000}"/>
    <cellStyle name="Input 2 5 3 5" xfId="27743" xr:uid="{00000000-0005-0000-0000-0000616C0000}"/>
    <cellStyle name="Input 2 5 3 5 2" xfId="27744" xr:uid="{00000000-0005-0000-0000-0000626C0000}"/>
    <cellStyle name="Input 2 5 3 5 3" xfId="27745" xr:uid="{00000000-0005-0000-0000-0000636C0000}"/>
    <cellStyle name="Input 2 5 3 6" xfId="27746" xr:uid="{00000000-0005-0000-0000-0000646C0000}"/>
    <cellStyle name="Input 2 5 3 6 2" xfId="27747" xr:uid="{00000000-0005-0000-0000-0000656C0000}"/>
    <cellStyle name="Input 2 5 3 6 3" xfId="27748" xr:uid="{00000000-0005-0000-0000-0000666C0000}"/>
    <cellStyle name="Input 2 5 3 7" xfId="27749" xr:uid="{00000000-0005-0000-0000-0000676C0000}"/>
    <cellStyle name="Input 2 5 3 8" xfId="27750" xr:uid="{00000000-0005-0000-0000-0000686C0000}"/>
    <cellStyle name="Input 2 5 30" xfId="27751" xr:uid="{00000000-0005-0000-0000-0000696C0000}"/>
    <cellStyle name="Input 2 5 30 2" xfId="27752" xr:uid="{00000000-0005-0000-0000-00006A6C0000}"/>
    <cellStyle name="Input 2 5 30 2 2" xfId="27753" xr:uid="{00000000-0005-0000-0000-00006B6C0000}"/>
    <cellStyle name="Input 2 5 30 2 3" xfId="27754" xr:uid="{00000000-0005-0000-0000-00006C6C0000}"/>
    <cellStyle name="Input 2 5 30 2 4" xfId="27755" xr:uid="{00000000-0005-0000-0000-00006D6C0000}"/>
    <cellStyle name="Input 2 5 30 2 5" xfId="27756" xr:uid="{00000000-0005-0000-0000-00006E6C0000}"/>
    <cellStyle name="Input 2 5 30 2 6" xfId="27757" xr:uid="{00000000-0005-0000-0000-00006F6C0000}"/>
    <cellStyle name="Input 2 5 30 3" xfId="27758" xr:uid="{00000000-0005-0000-0000-0000706C0000}"/>
    <cellStyle name="Input 2 5 30 3 2" xfId="27759" xr:uid="{00000000-0005-0000-0000-0000716C0000}"/>
    <cellStyle name="Input 2 5 30 3 3" xfId="27760" xr:uid="{00000000-0005-0000-0000-0000726C0000}"/>
    <cellStyle name="Input 2 5 30 4" xfId="27761" xr:uid="{00000000-0005-0000-0000-0000736C0000}"/>
    <cellStyle name="Input 2 5 30 4 2" xfId="27762" xr:uid="{00000000-0005-0000-0000-0000746C0000}"/>
    <cellStyle name="Input 2 5 30 4 3" xfId="27763" xr:uid="{00000000-0005-0000-0000-0000756C0000}"/>
    <cellStyle name="Input 2 5 30 5" xfId="27764" xr:uid="{00000000-0005-0000-0000-0000766C0000}"/>
    <cellStyle name="Input 2 5 30 5 2" xfId="27765" xr:uid="{00000000-0005-0000-0000-0000776C0000}"/>
    <cellStyle name="Input 2 5 30 5 3" xfId="27766" xr:uid="{00000000-0005-0000-0000-0000786C0000}"/>
    <cellStyle name="Input 2 5 30 6" xfId="27767" xr:uid="{00000000-0005-0000-0000-0000796C0000}"/>
    <cellStyle name="Input 2 5 30 6 2" xfId="27768" xr:uid="{00000000-0005-0000-0000-00007A6C0000}"/>
    <cellStyle name="Input 2 5 30 6 3" xfId="27769" xr:uid="{00000000-0005-0000-0000-00007B6C0000}"/>
    <cellStyle name="Input 2 5 30 7" xfId="27770" xr:uid="{00000000-0005-0000-0000-00007C6C0000}"/>
    <cellStyle name="Input 2 5 30 8" xfId="27771" xr:uid="{00000000-0005-0000-0000-00007D6C0000}"/>
    <cellStyle name="Input 2 5 31" xfId="27772" xr:uid="{00000000-0005-0000-0000-00007E6C0000}"/>
    <cellStyle name="Input 2 5 31 2" xfId="27773" xr:uid="{00000000-0005-0000-0000-00007F6C0000}"/>
    <cellStyle name="Input 2 5 31 2 2" xfId="27774" xr:uid="{00000000-0005-0000-0000-0000806C0000}"/>
    <cellStyle name="Input 2 5 31 2 3" xfId="27775" xr:uid="{00000000-0005-0000-0000-0000816C0000}"/>
    <cellStyle name="Input 2 5 31 2 4" xfId="27776" xr:uid="{00000000-0005-0000-0000-0000826C0000}"/>
    <cellStyle name="Input 2 5 31 2 5" xfId="27777" xr:uid="{00000000-0005-0000-0000-0000836C0000}"/>
    <cellStyle name="Input 2 5 31 2 6" xfId="27778" xr:uid="{00000000-0005-0000-0000-0000846C0000}"/>
    <cellStyle name="Input 2 5 31 3" xfId="27779" xr:uid="{00000000-0005-0000-0000-0000856C0000}"/>
    <cellStyle name="Input 2 5 31 3 2" xfId="27780" xr:uid="{00000000-0005-0000-0000-0000866C0000}"/>
    <cellStyle name="Input 2 5 31 3 3" xfId="27781" xr:uid="{00000000-0005-0000-0000-0000876C0000}"/>
    <cellStyle name="Input 2 5 31 4" xfId="27782" xr:uid="{00000000-0005-0000-0000-0000886C0000}"/>
    <cellStyle name="Input 2 5 31 4 2" xfId="27783" xr:uid="{00000000-0005-0000-0000-0000896C0000}"/>
    <cellStyle name="Input 2 5 31 4 3" xfId="27784" xr:uid="{00000000-0005-0000-0000-00008A6C0000}"/>
    <cellStyle name="Input 2 5 31 5" xfId="27785" xr:uid="{00000000-0005-0000-0000-00008B6C0000}"/>
    <cellStyle name="Input 2 5 31 5 2" xfId="27786" xr:uid="{00000000-0005-0000-0000-00008C6C0000}"/>
    <cellStyle name="Input 2 5 31 5 3" xfId="27787" xr:uid="{00000000-0005-0000-0000-00008D6C0000}"/>
    <cellStyle name="Input 2 5 31 6" xfId="27788" xr:uid="{00000000-0005-0000-0000-00008E6C0000}"/>
    <cellStyle name="Input 2 5 31 6 2" xfId="27789" xr:uid="{00000000-0005-0000-0000-00008F6C0000}"/>
    <cellStyle name="Input 2 5 31 6 3" xfId="27790" xr:uid="{00000000-0005-0000-0000-0000906C0000}"/>
    <cellStyle name="Input 2 5 31 7" xfId="27791" xr:uid="{00000000-0005-0000-0000-0000916C0000}"/>
    <cellStyle name="Input 2 5 31 8" xfId="27792" xr:uid="{00000000-0005-0000-0000-0000926C0000}"/>
    <cellStyle name="Input 2 5 32" xfId="27793" xr:uid="{00000000-0005-0000-0000-0000936C0000}"/>
    <cellStyle name="Input 2 5 32 2" xfId="27794" xr:uid="{00000000-0005-0000-0000-0000946C0000}"/>
    <cellStyle name="Input 2 5 32 2 2" xfId="27795" xr:uid="{00000000-0005-0000-0000-0000956C0000}"/>
    <cellStyle name="Input 2 5 32 2 3" xfId="27796" xr:uid="{00000000-0005-0000-0000-0000966C0000}"/>
    <cellStyle name="Input 2 5 32 2 4" xfId="27797" xr:uid="{00000000-0005-0000-0000-0000976C0000}"/>
    <cellStyle name="Input 2 5 32 2 5" xfId="27798" xr:uid="{00000000-0005-0000-0000-0000986C0000}"/>
    <cellStyle name="Input 2 5 32 2 6" xfId="27799" xr:uid="{00000000-0005-0000-0000-0000996C0000}"/>
    <cellStyle name="Input 2 5 32 3" xfId="27800" xr:uid="{00000000-0005-0000-0000-00009A6C0000}"/>
    <cellStyle name="Input 2 5 32 3 2" xfId="27801" xr:uid="{00000000-0005-0000-0000-00009B6C0000}"/>
    <cellStyle name="Input 2 5 32 3 3" xfId="27802" xr:uid="{00000000-0005-0000-0000-00009C6C0000}"/>
    <cellStyle name="Input 2 5 32 4" xfId="27803" xr:uid="{00000000-0005-0000-0000-00009D6C0000}"/>
    <cellStyle name="Input 2 5 32 4 2" xfId="27804" xr:uid="{00000000-0005-0000-0000-00009E6C0000}"/>
    <cellStyle name="Input 2 5 32 4 3" xfId="27805" xr:uid="{00000000-0005-0000-0000-00009F6C0000}"/>
    <cellStyle name="Input 2 5 32 5" xfId="27806" xr:uid="{00000000-0005-0000-0000-0000A06C0000}"/>
    <cellStyle name="Input 2 5 32 5 2" xfId="27807" xr:uid="{00000000-0005-0000-0000-0000A16C0000}"/>
    <cellStyle name="Input 2 5 32 5 3" xfId="27808" xr:uid="{00000000-0005-0000-0000-0000A26C0000}"/>
    <cellStyle name="Input 2 5 32 6" xfId="27809" xr:uid="{00000000-0005-0000-0000-0000A36C0000}"/>
    <cellStyle name="Input 2 5 32 6 2" xfId="27810" xr:uid="{00000000-0005-0000-0000-0000A46C0000}"/>
    <cellStyle name="Input 2 5 32 6 3" xfId="27811" xr:uid="{00000000-0005-0000-0000-0000A56C0000}"/>
    <cellStyle name="Input 2 5 32 7" xfId="27812" xr:uid="{00000000-0005-0000-0000-0000A66C0000}"/>
    <cellStyle name="Input 2 5 32 8" xfId="27813" xr:uid="{00000000-0005-0000-0000-0000A76C0000}"/>
    <cellStyle name="Input 2 5 33" xfId="27814" xr:uid="{00000000-0005-0000-0000-0000A86C0000}"/>
    <cellStyle name="Input 2 5 33 2" xfId="27815" xr:uid="{00000000-0005-0000-0000-0000A96C0000}"/>
    <cellStyle name="Input 2 5 33 2 2" xfId="27816" xr:uid="{00000000-0005-0000-0000-0000AA6C0000}"/>
    <cellStyle name="Input 2 5 33 2 3" xfId="27817" xr:uid="{00000000-0005-0000-0000-0000AB6C0000}"/>
    <cellStyle name="Input 2 5 33 2 4" xfId="27818" xr:uid="{00000000-0005-0000-0000-0000AC6C0000}"/>
    <cellStyle name="Input 2 5 33 2 5" xfId="27819" xr:uid="{00000000-0005-0000-0000-0000AD6C0000}"/>
    <cellStyle name="Input 2 5 33 2 6" xfId="27820" xr:uid="{00000000-0005-0000-0000-0000AE6C0000}"/>
    <cellStyle name="Input 2 5 33 3" xfId="27821" xr:uid="{00000000-0005-0000-0000-0000AF6C0000}"/>
    <cellStyle name="Input 2 5 33 3 2" xfId="27822" xr:uid="{00000000-0005-0000-0000-0000B06C0000}"/>
    <cellStyle name="Input 2 5 33 3 3" xfId="27823" xr:uid="{00000000-0005-0000-0000-0000B16C0000}"/>
    <cellStyle name="Input 2 5 33 4" xfId="27824" xr:uid="{00000000-0005-0000-0000-0000B26C0000}"/>
    <cellStyle name="Input 2 5 33 4 2" xfId="27825" xr:uid="{00000000-0005-0000-0000-0000B36C0000}"/>
    <cellStyle name="Input 2 5 33 4 3" xfId="27826" xr:uid="{00000000-0005-0000-0000-0000B46C0000}"/>
    <cellStyle name="Input 2 5 33 5" xfId="27827" xr:uid="{00000000-0005-0000-0000-0000B56C0000}"/>
    <cellStyle name="Input 2 5 33 5 2" xfId="27828" xr:uid="{00000000-0005-0000-0000-0000B66C0000}"/>
    <cellStyle name="Input 2 5 33 5 3" xfId="27829" xr:uid="{00000000-0005-0000-0000-0000B76C0000}"/>
    <cellStyle name="Input 2 5 33 6" xfId="27830" xr:uid="{00000000-0005-0000-0000-0000B86C0000}"/>
    <cellStyle name="Input 2 5 33 6 2" xfId="27831" xr:uid="{00000000-0005-0000-0000-0000B96C0000}"/>
    <cellStyle name="Input 2 5 33 6 3" xfId="27832" xr:uid="{00000000-0005-0000-0000-0000BA6C0000}"/>
    <cellStyle name="Input 2 5 33 7" xfId="27833" xr:uid="{00000000-0005-0000-0000-0000BB6C0000}"/>
    <cellStyle name="Input 2 5 33 8" xfId="27834" xr:uid="{00000000-0005-0000-0000-0000BC6C0000}"/>
    <cellStyle name="Input 2 5 34" xfId="27835" xr:uid="{00000000-0005-0000-0000-0000BD6C0000}"/>
    <cellStyle name="Input 2 5 34 2" xfId="27836" xr:uid="{00000000-0005-0000-0000-0000BE6C0000}"/>
    <cellStyle name="Input 2 5 34 2 2" xfId="27837" xr:uid="{00000000-0005-0000-0000-0000BF6C0000}"/>
    <cellStyle name="Input 2 5 34 2 3" xfId="27838" xr:uid="{00000000-0005-0000-0000-0000C06C0000}"/>
    <cellStyle name="Input 2 5 34 2 4" xfId="27839" xr:uid="{00000000-0005-0000-0000-0000C16C0000}"/>
    <cellStyle name="Input 2 5 34 2 5" xfId="27840" xr:uid="{00000000-0005-0000-0000-0000C26C0000}"/>
    <cellStyle name="Input 2 5 34 2 6" xfId="27841" xr:uid="{00000000-0005-0000-0000-0000C36C0000}"/>
    <cellStyle name="Input 2 5 34 3" xfId="27842" xr:uid="{00000000-0005-0000-0000-0000C46C0000}"/>
    <cellStyle name="Input 2 5 34 3 2" xfId="27843" xr:uid="{00000000-0005-0000-0000-0000C56C0000}"/>
    <cellStyle name="Input 2 5 34 3 3" xfId="27844" xr:uid="{00000000-0005-0000-0000-0000C66C0000}"/>
    <cellStyle name="Input 2 5 34 4" xfId="27845" xr:uid="{00000000-0005-0000-0000-0000C76C0000}"/>
    <cellStyle name="Input 2 5 34 4 2" xfId="27846" xr:uid="{00000000-0005-0000-0000-0000C86C0000}"/>
    <cellStyle name="Input 2 5 34 4 3" xfId="27847" xr:uid="{00000000-0005-0000-0000-0000C96C0000}"/>
    <cellStyle name="Input 2 5 34 5" xfId="27848" xr:uid="{00000000-0005-0000-0000-0000CA6C0000}"/>
    <cellStyle name="Input 2 5 34 5 2" xfId="27849" xr:uid="{00000000-0005-0000-0000-0000CB6C0000}"/>
    <cellStyle name="Input 2 5 34 5 3" xfId="27850" xr:uid="{00000000-0005-0000-0000-0000CC6C0000}"/>
    <cellStyle name="Input 2 5 34 6" xfId="27851" xr:uid="{00000000-0005-0000-0000-0000CD6C0000}"/>
    <cellStyle name="Input 2 5 34 6 2" xfId="27852" xr:uid="{00000000-0005-0000-0000-0000CE6C0000}"/>
    <cellStyle name="Input 2 5 34 6 3" xfId="27853" xr:uid="{00000000-0005-0000-0000-0000CF6C0000}"/>
    <cellStyle name="Input 2 5 34 7" xfId="27854" xr:uid="{00000000-0005-0000-0000-0000D06C0000}"/>
    <cellStyle name="Input 2 5 34 8" xfId="27855" xr:uid="{00000000-0005-0000-0000-0000D16C0000}"/>
    <cellStyle name="Input 2 5 35" xfId="27856" xr:uid="{00000000-0005-0000-0000-0000D26C0000}"/>
    <cellStyle name="Input 2 5 35 2" xfId="27857" xr:uid="{00000000-0005-0000-0000-0000D36C0000}"/>
    <cellStyle name="Input 2 5 35 3" xfId="27858" xr:uid="{00000000-0005-0000-0000-0000D46C0000}"/>
    <cellStyle name="Input 2 5 36" xfId="27859" xr:uid="{00000000-0005-0000-0000-0000D56C0000}"/>
    <cellStyle name="Input 2 5 36 2" xfId="27860" xr:uid="{00000000-0005-0000-0000-0000D66C0000}"/>
    <cellStyle name="Input 2 5 36 3" xfId="27861" xr:uid="{00000000-0005-0000-0000-0000D76C0000}"/>
    <cellStyle name="Input 2 5 36 4" xfId="27862" xr:uid="{00000000-0005-0000-0000-0000D86C0000}"/>
    <cellStyle name="Input 2 5 36 5" xfId="27863" xr:uid="{00000000-0005-0000-0000-0000D96C0000}"/>
    <cellStyle name="Input 2 5 36 6" xfId="27864" xr:uid="{00000000-0005-0000-0000-0000DA6C0000}"/>
    <cellStyle name="Input 2 5 37" xfId="27865" xr:uid="{00000000-0005-0000-0000-0000DB6C0000}"/>
    <cellStyle name="Input 2 5 37 2" xfId="27866" xr:uid="{00000000-0005-0000-0000-0000DC6C0000}"/>
    <cellStyle name="Input 2 5 37 3" xfId="27867" xr:uid="{00000000-0005-0000-0000-0000DD6C0000}"/>
    <cellStyle name="Input 2 5 38" xfId="27868" xr:uid="{00000000-0005-0000-0000-0000DE6C0000}"/>
    <cellStyle name="Input 2 5 38 2" xfId="27869" xr:uid="{00000000-0005-0000-0000-0000DF6C0000}"/>
    <cellStyle name="Input 2 5 38 3" xfId="27870" xr:uid="{00000000-0005-0000-0000-0000E06C0000}"/>
    <cellStyle name="Input 2 5 39" xfId="27871" xr:uid="{00000000-0005-0000-0000-0000E16C0000}"/>
    <cellStyle name="Input 2 5 39 2" xfId="27872" xr:uid="{00000000-0005-0000-0000-0000E26C0000}"/>
    <cellStyle name="Input 2 5 39 3" xfId="27873" xr:uid="{00000000-0005-0000-0000-0000E36C0000}"/>
    <cellStyle name="Input 2 5 4" xfId="27874" xr:uid="{00000000-0005-0000-0000-0000E46C0000}"/>
    <cellStyle name="Input 2 5 4 2" xfId="27875" xr:uid="{00000000-0005-0000-0000-0000E56C0000}"/>
    <cellStyle name="Input 2 5 4 2 2" xfId="27876" xr:uid="{00000000-0005-0000-0000-0000E66C0000}"/>
    <cellStyle name="Input 2 5 4 2 3" xfId="27877" xr:uid="{00000000-0005-0000-0000-0000E76C0000}"/>
    <cellStyle name="Input 2 5 4 2 4" xfId="27878" xr:uid="{00000000-0005-0000-0000-0000E86C0000}"/>
    <cellStyle name="Input 2 5 4 2 5" xfId="27879" xr:uid="{00000000-0005-0000-0000-0000E96C0000}"/>
    <cellStyle name="Input 2 5 4 2 6" xfId="27880" xr:uid="{00000000-0005-0000-0000-0000EA6C0000}"/>
    <cellStyle name="Input 2 5 4 3" xfId="27881" xr:uid="{00000000-0005-0000-0000-0000EB6C0000}"/>
    <cellStyle name="Input 2 5 4 3 2" xfId="27882" xr:uid="{00000000-0005-0000-0000-0000EC6C0000}"/>
    <cellStyle name="Input 2 5 4 3 3" xfId="27883" xr:uid="{00000000-0005-0000-0000-0000ED6C0000}"/>
    <cellStyle name="Input 2 5 4 4" xfId="27884" xr:uid="{00000000-0005-0000-0000-0000EE6C0000}"/>
    <cellStyle name="Input 2 5 4 4 2" xfId="27885" xr:uid="{00000000-0005-0000-0000-0000EF6C0000}"/>
    <cellStyle name="Input 2 5 4 4 3" xfId="27886" xr:uid="{00000000-0005-0000-0000-0000F06C0000}"/>
    <cellStyle name="Input 2 5 4 5" xfId="27887" xr:uid="{00000000-0005-0000-0000-0000F16C0000}"/>
    <cellStyle name="Input 2 5 4 5 2" xfId="27888" xr:uid="{00000000-0005-0000-0000-0000F26C0000}"/>
    <cellStyle name="Input 2 5 4 5 3" xfId="27889" xr:uid="{00000000-0005-0000-0000-0000F36C0000}"/>
    <cellStyle name="Input 2 5 4 6" xfId="27890" xr:uid="{00000000-0005-0000-0000-0000F46C0000}"/>
    <cellStyle name="Input 2 5 4 6 2" xfId="27891" xr:uid="{00000000-0005-0000-0000-0000F56C0000}"/>
    <cellStyle name="Input 2 5 4 6 3" xfId="27892" xr:uid="{00000000-0005-0000-0000-0000F66C0000}"/>
    <cellStyle name="Input 2 5 4 7" xfId="27893" xr:uid="{00000000-0005-0000-0000-0000F76C0000}"/>
    <cellStyle name="Input 2 5 4 8" xfId="27894" xr:uid="{00000000-0005-0000-0000-0000F86C0000}"/>
    <cellStyle name="Input 2 5 40" xfId="27895" xr:uid="{00000000-0005-0000-0000-0000F96C0000}"/>
    <cellStyle name="Input 2 5 41" xfId="27896" xr:uid="{00000000-0005-0000-0000-0000FA6C0000}"/>
    <cellStyle name="Input 2 5 5" xfId="27897" xr:uid="{00000000-0005-0000-0000-0000FB6C0000}"/>
    <cellStyle name="Input 2 5 5 2" xfId="27898" xr:uid="{00000000-0005-0000-0000-0000FC6C0000}"/>
    <cellStyle name="Input 2 5 5 2 2" xfId="27899" xr:uid="{00000000-0005-0000-0000-0000FD6C0000}"/>
    <cellStyle name="Input 2 5 5 2 3" xfId="27900" xr:uid="{00000000-0005-0000-0000-0000FE6C0000}"/>
    <cellStyle name="Input 2 5 5 2 4" xfId="27901" xr:uid="{00000000-0005-0000-0000-0000FF6C0000}"/>
    <cellStyle name="Input 2 5 5 2 5" xfId="27902" xr:uid="{00000000-0005-0000-0000-0000006D0000}"/>
    <cellStyle name="Input 2 5 5 2 6" xfId="27903" xr:uid="{00000000-0005-0000-0000-0000016D0000}"/>
    <cellStyle name="Input 2 5 5 3" xfId="27904" xr:uid="{00000000-0005-0000-0000-0000026D0000}"/>
    <cellStyle name="Input 2 5 5 3 2" xfId="27905" xr:uid="{00000000-0005-0000-0000-0000036D0000}"/>
    <cellStyle name="Input 2 5 5 3 3" xfId="27906" xr:uid="{00000000-0005-0000-0000-0000046D0000}"/>
    <cellStyle name="Input 2 5 5 4" xfId="27907" xr:uid="{00000000-0005-0000-0000-0000056D0000}"/>
    <cellStyle name="Input 2 5 5 4 2" xfId="27908" xr:uid="{00000000-0005-0000-0000-0000066D0000}"/>
    <cellStyle name="Input 2 5 5 4 3" xfId="27909" xr:uid="{00000000-0005-0000-0000-0000076D0000}"/>
    <cellStyle name="Input 2 5 5 5" xfId="27910" xr:uid="{00000000-0005-0000-0000-0000086D0000}"/>
    <cellStyle name="Input 2 5 5 5 2" xfId="27911" xr:uid="{00000000-0005-0000-0000-0000096D0000}"/>
    <cellStyle name="Input 2 5 5 5 3" xfId="27912" xr:uid="{00000000-0005-0000-0000-00000A6D0000}"/>
    <cellStyle name="Input 2 5 5 6" xfId="27913" xr:uid="{00000000-0005-0000-0000-00000B6D0000}"/>
    <cellStyle name="Input 2 5 5 6 2" xfId="27914" xr:uid="{00000000-0005-0000-0000-00000C6D0000}"/>
    <cellStyle name="Input 2 5 5 6 3" xfId="27915" xr:uid="{00000000-0005-0000-0000-00000D6D0000}"/>
    <cellStyle name="Input 2 5 5 7" xfId="27916" xr:uid="{00000000-0005-0000-0000-00000E6D0000}"/>
    <cellStyle name="Input 2 5 5 8" xfId="27917" xr:uid="{00000000-0005-0000-0000-00000F6D0000}"/>
    <cellStyle name="Input 2 5 6" xfId="27918" xr:uid="{00000000-0005-0000-0000-0000106D0000}"/>
    <cellStyle name="Input 2 5 6 2" xfId="27919" xr:uid="{00000000-0005-0000-0000-0000116D0000}"/>
    <cellStyle name="Input 2 5 6 2 2" xfId="27920" xr:uid="{00000000-0005-0000-0000-0000126D0000}"/>
    <cellStyle name="Input 2 5 6 2 3" xfId="27921" xr:uid="{00000000-0005-0000-0000-0000136D0000}"/>
    <cellStyle name="Input 2 5 6 2 4" xfId="27922" xr:uid="{00000000-0005-0000-0000-0000146D0000}"/>
    <cellStyle name="Input 2 5 6 2 5" xfId="27923" xr:uid="{00000000-0005-0000-0000-0000156D0000}"/>
    <cellStyle name="Input 2 5 6 2 6" xfId="27924" xr:uid="{00000000-0005-0000-0000-0000166D0000}"/>
    <cellStyle name="Input 2 5 6 3" xfId="27925" xr:uid="{00000000-0005-0000-0000-0000176D0000}"/>
    <cellStyle name="Input 2 5 6 3 2" xfId="27926" xr:uid="{00000000-0005-0000-0000-0000186D0000}"/>
    <cellStyle name="Input 2 5 6 3 3" xfId="27927" xr:uid="{00000000-0005-0000-0000-0000196D0000}"/>
    <cellStyle name="Input 2 5 6 4" xfId="27928" xr:uid="{00000000-0005-0000-0000-00001A6D0000}"/>
    <cellStyle name="Input 2 5 6 4 2" xfId="27929" xr:uid="{00000000-0005-0000-0000-00001B6D0000}"/>
    <cellStyle name="Input 2 5 6 4 3" xfId="27930" xr:uid="{00000000-0005-0000-0000-00001C6D0000}"/>
    <cellStyle name="Input 2 5 6 5" xfId="27931" xr:uid="{00000000-0005-0000-0000-00001D6D0000}"/>
    <cellStyle name="Input 2 5 6 5 2" xfId="27932" xr:uid="{00000000-0005-0000-0000-00001E6D0000}"/>
    <cellStyle name="Input 2 5 6 5 3" xfId="27933" xr:uid="{00000000-0005-0000-0000-00001F6D0000}"/>
    <cellStyle name="Input 2 5 6 6" xfId="27934" xr:uid="{00000000-0005-0000-0000-0000206D0000}"/>
    <cellStyle name="Input 2 5 6 6 2" xfId="27935" xr:uid="{00000000-0005-0000-0000-0000216D0000}"/>
    <cellStyle name="Input 2 5 6 6 3" xfId="27936" xr:uid="{00000000-0005-0000-0000-0000226D0000}"/>
    <cellStyle name="Input 2 5 6 7" xfId="27937" xr:uid="{00000000-0005-0000-0000-0000236D0000}"/>
    <cellStyle name="Input 2 5 6 8" xfId="27938" xr:uid="{00000000-0005-0000-0000-0000246D0000}"/>
    <cellStyle name="Input 2 5 7" xfId="27939" xr:uid="{00000000-0005-0000-0000-0000256D0000}"/>
    <cellStyle name="Input 2 5 7 2" xfId="27940" xr:uid="{00000000-0005-0000-0000-0000266D0000}"/>
    <cellStyle name="Input 2 5 7 2 2" xfId="27941" xr:uid="{00000000-0005-0000-0000-0000276D0000}"/>
    <cellStyle name="Input 2 5 7 2 3" xfId="27942" xr:uid="{00000000-0005-0000-0000-0000286D0000}"/>
    <cellStyle name="Input 2 5 7 2 4" xfId="27943" xr:uid="{00000000-0005-0000-0000-0000296D0000}"/>
    <cellStyle name="Input 2 5 7 2 5" xfId="27944" xr:uid="{00000000-0005-0000-0000-00002A6D0000}"/>
    <cellStyle name="Input 2 5 7 2 6" xfId="27945" xr:uid="{00000000-0005-0000-0000-00002B6D0000}"/>
    <cellStyle name="Input 2 5 7 3" xfId="27946" xr:uid="{00000000-0005-0000-0000-00002C6D0000}"/>
    <cellStyle name="Input 2 5 7 3 2" xfId="27947" xr:uid="{00000000-0005-0000-0000-00002D6D0000}"/>
    <cellStyle name="Input 2 5 7 3 3" xfId="27948" xr:uid="{00000000-0005-0000-0000-00002E6D0000}"/>
    <cellStyle name="Input 2 5 7 4" xfId="27949" xr:uid="{00000000-0005-0000-0000-00002F6D0000}"/>
    <cellStyle name="Input 2 5 7 4 2" xfId="27950" xr:uid="{00000000-0005-0000-0000-0000306D0000}"/>
    <cellStyle name="Input 2 5 7 4 3" xfId="27951" xr:uid="{00000000-0005-0000-0000-0000316D0000}"/>
    <cellStyle name="Input 2 5 7 5" xfId="27952" xr:uid="{00000000-0005-0000-0000-0000326D0000}"/>
    <cellStyle name="Input 2 5 7 5 2" xfId="27953" xr:uid="{00000000-0005-0000-0000-0000336D0000}"/>
    <cellStyle name="Input 2 5 7 5 3" xfId="27954" xr:uid="{00000000-0005-0000-0000-0000346D0000}"/>
    <cellStyle name="Input 2 5 7 6" xfId="27955" xr:uid="{00000000-0005-0000-0000-0000356D0000}"/>
    <cellStyle name="Input 2 5 7 6 2" xfId="27956" xr:uid="{00000000-0005-0000-0000-0000366D0000}"/>
    <cellStyle name="Input 2 5 7 6 3" xfId="27957" xr:uid="{00000000-0005-0000-0000-0000376D0000}"/>
    <cellStyle name="Input 2 5 7 7" xfId="27958" xr:uid="{00000000-0005-0000-0000-0000386D0000}"/>
    <cellStyle name="Input 2 5 7 8" xfId="27959" xr:uid="{00000000-0005-0000-0000-0000396D0000}"/>
    <cellStyle name="Input 2 5 8" xfId="27960" xr:uid="{00000000-0005-0000-0000-00003A6D0000}"/>
    <cellStyle name="Input 2 5 8 2" xfId="27961" xr:uid="{00000000-0005-0000-0000-00003B6D0000}"/>
    <cellStyle name="Input 2 5 8 2 2" xfId="27962" xr:uid="{00000000-0005-0000-0000-00003C6D0000}"/>
    <cellStyle name="Input 2 5 8 2 3" xfId="27963" xr:uid="{00000000-0005-0000-0000-00003D6D0000}"/>
    <cellStyle name="Input 2 5 8 2 4" xfId="27964" xr:uid="{00000000-0005-0000-0000-00003E6D0000}"/>
    <cellStyle name="Input 2 5 8 2 5" xfId="27965" xr:uid="{00000000-0005-0000-0000-00003F6D0000}"/>
    <cellStyle name="Input 2 5 8 2 6" xfId="27966" xr:uid="{00000000-0005-0000-0000-0000406D0000}"/>
    <cellStyle name="Input 2 5 8 3" xfId="27967" xr:uid="{00000000-0005-0000-0000-0000416D0000}"/>
    <cellStyle name="Input 2 5 8 3 2" xfId="27968" xr:uid="{00000000-0005-0000-0000-0000426D0000}"/>
    <cellStyle name="Input 2 5 8 3 3" xfId="27969" xr:uid="{00000000-0005-0000-0000-0000436D0000}"/>
    <cellStyle name="Input 2 5 8 4" xfId="27970" xr:uid="{00000000-0005-0000-0000-0000446D0000}"/>
    <cellStyle name="Input 2 5 8 4 2" xfId="27971" xr:uid="{00000000-0005-0000-0000-0000456D0000}"/>
    <cellStyle name="Input 2 5 8 4 3" xfId="27972" xr:uid="{00000000-0005-0000-0000-0000466D0000}"/>
    <cellStyle name="Input 2 5 8 5" xfId="27973" xr:uid="{00000000-0005-0000-0000-0000476D0000}"/>
    <cellStyle name="Input 2 5 8 5 2" xfId="27974" xr:uid="{00000000-0005-0000-0000-0000486D0000}"/>
    <cellStyle name="Input 2 5 8 5 3" xfId="27975" xr:uid="{00000000-0005-0000-0000-0000496D0000}"/>
    <cellStyle name="Input 2 5 8 6" xfId="27976" xr:uid="{00000000-0005-0000-0000-00004A6D0000}"/>
    <cellStyle name="Input 2 5 8 6 2" xfId="27977" xr:uid="{00000000-0005-0000-0000-00004B6D0000}"/>
    <cellStyle name="Input 2 5 8 6 3" xfId="27978" xr:uid="{00000000-0005-0000-0000-00004C6D0000}"/>
    <cellStyle name="Input 2 5 8 7" xfId="27979" xr:uid="{00000000-0005-0000-0000-00004D6D0000}"/>
    <cellStyle name="Input 2 5 8 8" xfId="27980" xr:uid="{00000000-0005-0000-0000-00004E6D0000}"/>
    <cellStyle name="Input 2 5 9" xfId="27981" xr:uid="{00000000-0005-0000-0000-00004F6D0000}"/>
    <cellStyle name="Input 2 5 9 2" xfId="27982" xr:uid="{00000000-0005-0000-0000-0000506D0000}"/>
    <cellStyle name="Input 2 5 9 2 2" xfId="27983" xr:uid="{00000000-0005-0000-0000-0000516D0000}"/>
    <cellStyle name="Input 2 5 9 2 3" xfId="27984" xr:uid="{00000000-0005-0000-0000-0000526D0000}"/>
    <cellStyle name="Input 2 5 9 2 4" xfId="27985" xr:uid="{00000000-0005-0000-0000-0000536D0000}"/>
    <cellStyle name="Input 2 5 9 2 5" xfId="27986" xr:uid="{00000000-0005-0000-0000-0000546D0000}"/>
    <cellStyle name="Input 2 5 9 2 6" xfId="27987" xr:uid="{00000000-0005-0000-0000-0000556D0000}"/>
    <cellStyle name="Input 2 5 9 3" xfId="27988" xr:uid="{00000000-0005-0000-0000-0000566D0000}"/>
    <cellStyle name="Input 2 5 9 3 2" xfId="27989" xr:uid="{00000000-0005-0000-0000-0000576D0000}"/>
    <cellStyle name="Input 2 5 9 3 3" xfId="27990" xr:uid="{00000000-0005-0000-0000-0000586D0000}"/>
    <cellStyle name="Input 2 5 9 4" xfId="27991" xr:uid="{00000000-0005-0000-0000-0000596D0000}"/>
    <cellStyle name="Input 2 5 9 4 2" xfId="27992" xr:uid="{00000000-0005-0000-0000-00005A6D0000}"/>
    <cellStyle name="Input 2 5 9 4 3" xfId="27993" xr:uid="{00000000-0005-0000-0000-00005B6D0000}"/>
    <cellStyle name="Input 2 5 9 5" xfId="27994" xr:uid="{00000000-0005-0000-0000-00005C6D0000}"/>
    <cellStyle name="Input 2 5 9 5 2" xfId="27995" xr:uid="{00000000-0005-0000-0000-00005D6D0000}"/>
    <cellStyle name="Input 2 5 9 5 3" xfId="27996" xr:uid="{00000000-0005-0000-0000-00005E6D0000}"/>
    <cellStyle name="Input 2 5 9 6" xfId="27997" xr:uid="{00000000-0005-0000-0000-00005F6D0000}"/>
    <cellStyle name="Input 2 5 9 6 2" xfId="27998" xr:uid="{00000000-0005-0000-0000-0000606D0000}"/>
    <cellStyle name="Input 2 5 9 6 3" xfId="27999" xr:uid="{00000000-0005-0000-0000-0000616D0000}"/>
    <cellStyle name="Input 2 5 9 7" xfId="28000" xr:uid="{00000000-0005-0000-0000-0000626D0000}"/>
    <cellStyle name="Input 2 5 9 8" xfId="28001" xr:uid="{00000000-0005-0000-0000-0000636D0000}"/>
    <cellStyle name="Input 2 6" xfId="28002" xr:uid="{00000000-0005-0000-0000-0000646D0000}"/>
    <cellStyle name="Input 2 6 2" xfId="28003" xr:uid="{00000000-0005-0000-0000-0000656D0000}"/>
    <cellStyle name="Input 2 6 2 2" xfId="28004" xr:uid="{00000000-0005-0000-0000-0000666D0000}"/>
    <cellStyle name="Input 2 6 2 3" xfId="28005" xr:uid="{00000000-0005-0000-0000-0000676D0000}"/>
    <cellStyle name="Input 2 6 2 4" xfId="28006" xr:uid="{00000000-0005-0000-0000-0000686D0000}"/>
    <cellStyle name="Input 2 6 2 5" xfId="28007" xr:uid="{00000000-0005-0000-0000-0000696D0000}"/>
    <cellStyle name="Input 2 6 2 6" xfId="28008" xr:uid="{00000000-0005-0000-0000-00006A6D0000}"/>
    <cellStyle name="Input 2 6 3" xfId="28009" xr:uid="{00000000-0005-0000-0000-00006B6D0000}"/>
    <cellStyle name="Input 2 6 3 2" xfId="28010" xr:uid="{00000000-0005-0000-0000-00006C6D0000}"/>
    <cellStyle name="Input 2 6 3 3" xfId="28011" xr:uid="{00000000-0005-0000-0000-00006D6D0000}"/>
    <cellStyle name="Input 2 6 4" xfId="28012" xr:uid="{00000000-0005-0000-0000-00006E6D0000}"/>
    <cellStyle name="Input 2 6 4 2" xfId="28013" xr:uid="{00000000-0005-0000-0000-00006F6D0000}"/>
    <cellStyle name="Input 2 6 4 3" xfId="28014" xr:uid="{00000000-0005-0000-0000-0000706D0000}"/>
    <cellStyle name="Input 2 6 5" xfId="28015" xr:uid="{00000000-0005-0000-0000-0000716D0000}"/>
    <cellStyle name="Input 2 6 5 2" xfId="28016" xr:uid="{00000000-0005-0000-0000-0000726D0000}"/>
    <cellStyle name="Input 2 6 5 3" xfId="28017" xr:uid="{00000000-0005-0000-0000-0000736D0000}"/>
    <cellStyle name="Input 2 6 6" xfId="28018" xr:uid="{00000000-0005-0000-0000-0000746D0000}"/>
    <cellStyle name="Input 2 6 6 2" xfId="28019" xr:uid="{00000000-0005-0000-0000-0000756D0000}"/>
    <cellStyle name="Input 2 6 6 3" xfId="28020" xr:uid="{00000000-0005-0000-0000-0000766D0000}"/>
    <cellStyle name="Input 2 6 7" xfId="28021" xr:uid="{00000000-0005-0000-0000-0000776D0000}"/>
    <cellStyle name="Input 2 6 8" xfId="28022" xr:uid="{00000000-0005-0000-0000-0000786D0000}"/>
    <cellStyle name="Input 2 7" xfId="28023" xr:uid="{00000000-0005-0000-0000-0000796D0000}"/>
    <cellStyle name="Input 2 7 2" xfId="28024" xr:uid="{00000000-0005-0000-0000-00007A6D0000}"/>
    <cellStyle name="Input 2 7 2 2" xfId="28025" xr:uid="{00000000-0005-0000-0000-00007B6D0000}"/>
    <cellStyle name="Input 2 7 2 3" xfId="28026" xr:uid="{00000000-0005-0000-0000-00007C6D0000}"/>
    <cellStyle name="Input 2 7 2 4" xfId="28027" xr:uid="{00000000-0005-0000-0000-00007D6D0000}"/>
    <cellStyle name="Input 2 7 2 5" xfId="28028" xr:uid="{00000000-0005-0000-0000-00007E6D0000}"/>
    <cellStyle name="Input 2 7 2 6" xfId="28029" xr:uid="{00000000-0005-0000-0000-00007F6D0000}"/>
    <cellStyle name="Input 2 7 3" xfId="28030" xr:uid="{00000000-0005-0000-0000-0000806D0000}"/>
    <cellStyle name="Input 2 7 3 2" xfId="28031" xr:uid="{00000000-0005-0000-0000-0000816D0000}"/>
    <cellStyle name="Input 2 7 3 3" xfId="28032" xr:uid="{00000000-0005-0000-0000-0000826D0000}"/>
    <cellStyle name="Input 2 7 4" xfId="28033" xr:uid="{00000000-0005-0000-0000-0000836D0000}"/>
    <cellStyle name="Input 2 7 4 2" xfId="28034" xr:uid="{00000000-0005-0000-0000-0000846D0000}"/>
    <cellStyle name="Input 2 7 4 3" xfId="28035" xr:uid="{00000000-0005-0000-0000-0000856D0000}"/>
    <cellStyle name="Input 2 7 5" xfId="28036" xr:uid="{00000000-0005-0000-0000-0000866D0000}"/>
    <cellStyle name="Input 2 7 5 2" xfId="28037" xr:uid="{00000000-0005-0000-0000-0000876D0000}"/>
    <cellStyle name="Input 2 7 5 3" xfId="28038" xr:uid="{00000000-0005-0000-0000-0000886D0000}"/>
    <cellStyle name="Input 2 7 6" xfId="28039" xr:uid="{00000000-0005-0000-0000-0000896D0000}"/>
    <cellStyle name="Input 2 7 6 2" xfId="28040" xr:uid="{00000000-0005-0000-0000-00008A6D0000}"/>
    <cellStyle name="Input 2 7 6 3" xfId="28041" xr:uid="{00000000-0005-0000-0000-00008B6D0000}"/>
    <cellStyle name="Input 2 7 7" xfId="28042" xr:uid="{00000000-0005-0000-0000-00008C6D0000}"/>
    <cellStyle name="Input 2 7 8" xfId="28043" xr:uid="{00000000-0005-0000-0000-00008D6D0000}"/>
    <cellStyle name="Input 2 8" xfId="28044" xr:uid="{00000000-0005-0000-0000-00008E6D0000}"/>
    <cellStyle name="Input 2 8 2" xfId="28045" xr:uid="{00000000-0005-0000-0000-00008F6D0000}"/>
    <cellStyle name="Input 2 8 2 2" xfId="28046" xr:uid="{00000000-0005-0000-0000-0000906D0000}"/>
    <cellStyle name="Input 2 8 2 3" xfId="28047" xr:uid="{00000000-0005-0000-0000-0000916D0000}"/>
    <cellStyle name="Input 2 8 2 4" xfId="28048" xr:uid="{00000000-0005-0000-0000-0000926D0000}"/>
    <cellStyle name="Input 2 8 2 5" xfId="28049" xr:uid="{00000000-0005-0000-0000-0000936D0000}"/>
    <cellStyle name="Input 2 8 2 6" xfId="28050" xr:uid="{00000000-0005-0000-0000-0000946D0000}"/>
    <cellStyle name="Input 2 8 3" xfId="28051" xr:uid="{00000000-0005-0000-0000-0000956D0000}"/>
    <cellStyle name="Input 2 8 3 2" xfId="28052" xr:uid="{00000000-0005-0000-0000-0000966D0000}"/>
    <cellStyle name="Input 2 8 3 3" xfId="28053" xr:uid="{00000000-0005-0000-0000-0000976D0000}"/>
    <cellStyle name="Input 2 8 4" xfId="28054" xr:uid="{00000000-0005-0000-0000-0000986D0000}"/>
    <cellStyle name="Input 2 8 4 2" xfId="28055" xr:uid="{00000000-0005-0000-0000-0000996D0000}"/>
    <cellStyle name="Input 2 8 4 3" xfId="28056" xr:uid="{00000000-0005-0000-0000-00009A6D0000}"/>
    <cellStyle name="Input 2 8 5" xfId="28057" xr:uid="{00000000-0005-0000-0000-00009B6D0000}"/>
    <cellStyle name="Input 2 8 5 2" xfId="28058" xr:uid="{00000000-0005-0000-0000-00009C6D0000}"/>
    <cellStyle name="Input 2 8 5 3" xfId="28059" xr:uid="{00000000-0005-0000-0000-00009D6D0000}"/>
    <cellStyle name="Input 2 8 6" xfId="28060" xr:uid="{00000000-0005-0000-0000-00009E6D0000}"/>
    <cellStyle name="Input 2 8 6 2" xfId="28061" xr:uid="{00000000-0005-0000-0000-00009F6D0000}"/>
    <cellStyle name="Input 2 8 6 3" xfId="28062" xr:uid="{00000000-0005-0000-0000-0000A06D0000}"/>
    <cellStyle name="Input 2 8 7" xfId="28063" xr:uid="{00000000-0005-0000-0000-0000A16D0000}"/>
    <cellStyle name="Input 2 8 8" xfId="28064" xr:uid="{00000000-0005-0000-0000-0000A26D0000}"/>
    <cellStyle name="Input 2 9" xfId="28065" xr:uid="{00000000-0005-0000-0000-0000A36D0000}"/>
    <cellStyle name="Input 2 9 2" xfId="28066" xr:uid="{00000000-0005-0000-0000-0000A46D0000}"/>
    <cellStyle name="Input 2 9 2 2" xfId="28067" xr:uid="{00000000-0005-0000-0000-0000A56D0000}"/>
    <cellStyle name="Input 2 9 2 3" xfId="28068" xr:uid="{00000000-0005-0000-0000-0000A66D0000}"/>
    <cellStyle name="Input 2 9 2 4" xfId="28069" xr:uid="{00000000-0005-0000-0000-0000A76D0000}"/>
    <cellStyle name="Input 2 9 2 5" xfId="28070" xr:uid="{00000000-0005-0000-0000-0000A86D0000}"/>
    <cellStyle name="Input 2 9 2 6" xfId="28071" xr:uid="{00000000-0005-0000-0000-0000A96D0000}"/>
    <cellStyle name="Input 2 9 3" xfId="28072" xr:uid="{00000000-0005-0000-0000-0000AA6D0000}"/>
    <cellStyle name="Input 2 9 3 2" xfId="28073" xr:uid="{00000000-0005-0000-0000-0000AB6D0000}"/>
    <cellStyle name="Input 2 9 3 3" xfId="28074" xr:uid="{00000000-0005-0000-0000-0000AC6D0000}"/>
    <cellStyle name="Input 2 9 4" xfId="28075" xr:uid="{00000000-0005-0000-0000-0000AD6D0000}"/>
    <cellStyle name="Input 2 9 4 2" xfId="28076" xr:uid="{00000000-0005-0000-0000-0000AE6D0000}"/>
    <cellStyle name="Input 2 9 4 3" xfId="28077" xr:uid="{00000000-0005-0000-0000-0000AF6D0000}"/>
    <cellStyle name="Input 2 9 5" xfId="28078" xr:uid="{00000000-0005-0000-0000-0000B06D0000}"/>
    <cellStyle name="Input 2 9 5 2" xfId="28079" xr:uid="{00000000-0005-0000-0000-0000B16D0000}"/>
    <cellStyle name="Input 2 9 5 3" xfId="28080" xr:uid="{00000000-0005-0000-0000-0000B26D0000}"/>
    <cellStyle name="Input 2 9 6" xfId="28081" xr:uid="{00000000-0005-0000-0000-0000B36D0000}"/>
    <cellStyle name="Input 2 9 6 2" xfId="28082" xr:uid="{00000000-0005-0000-0000-0000B46D0000}"/>
    <cellStyle name="Input 2 9 6 3" xfId="28083" xr:uid="{00000000-0005-0000-0000-0000B56D0000}"/>
    <cellStyle name="Input 2 9 7" xfId="28084" xr:uid="{00000000-0005-0000-0000-0000B66D0000}"/>
    <cellStyle name="Input 2 9 8" xfId="28085" xr:uid="{00000000-0005-0000-0000-0000B76D0000}"/>
    <cellStyle name="Input 3" xfId="28086" xr:uid="{00000000-0005-0000-0000-0000B86D0000}"/>
    <cellStyle name="Input 3 10" xfId="28087" xr:uid="{00000000-0005-0000-0000-0000B96D0000}"/>
    <cellStyle name="Input 3 10 2" xfId="28088" xr:uid="{00000000-0005-0000-0000-0000BA6D0000}"/>
    <cellStyle name="Input 3 10 2 2" xfId="28089" xr:uid="{00000000-0005-0000-0000-0000BB6D0000}"/>
    <cellStyle name="Input 3 10 2 3" xfId="28090" xr:uid="{00000000-0005-0000-0000-0000BC6D0000}"/>
    <cellStyle name="Input 3 10 2 4" xfId="28091" xr:uid="{00000000-0005-0000-0000-0000BD6D0000}"/>
    <cellStyle name="Input 3 10 2 5" xfId="28092" xr:uid="{00000000-0005-0000-0000-0000BE6D0000}"/>
    <cellStyle name="Input 3 10 2 6" xfId="28093" xr:uid="{00000000-0005-0000-0000-0000BF6D0000}"/>
    <cellStyle name="Input 3 10 3" xfId="28094" xr:uid="{00000000-0005-0000-0000-0000C06D0000}"/>
    <cellStyle name="Input 3 10 3 2" xfId="28095" xr:uid="{00000000-0005-0000-0000-0000C16D0000}"/>
    <cellStyle name="Input 3 10 3 3" xfId="28096" xr:uid="{00000000-0005-0000-0000-0000C26D0000}"/>
    <cellStyle name="Input 3 10 4" xfId="28097" xr:uid="{00000000-0005-0000-0000-0000C36D0000}"/>
    <cellStyle name="Input 3 10 4 2" xfId="28098" xr:uid="{00000000-0005-0000-0000-0000C46D0000}"/>
    <cellStyle name="Input 3 10 4 3" xfId="28099" xr:uid="{00000000-0005-0000-0000-0000C56D0000}"/>
    <cellStyle name="Input 3 10 5" xfId="28100" xr:uid="{00000000-0005-0000-0000-0000C66D0000}"/>
    <cellStyle name="Input 3 10 5 2" xfId="28101" xr:uid="{00000000-0005-0000-0000-0000C76D0000}"/>
    <cellStyle name="Input 3 10 5 3" xfId="28102" xr:uid="{00000000-0005-0000-0000-0000C86D0000}"/>
    <cellStyle name="Input 3 10 6" xfId="28103" xr:uid="{00000000-0005-0000-0000-0000C96D0000}"/>
    <cellStyle name="Input 3 10 6 2" xfId="28104" xr:uid="{00000000-0005-0000-0000-0000CA6D0000}"/>
    <cellStyle name="Input 3 10 6 3" xfId="28105" xr:uid="{00000000-0005-0000-0000-0000CB6D0000}"/>
    <cellStyle name="Input 3 10 7" xfId="28106" xr:uid="{00000000-0005-0000-0000-0000CC6D0000}"/>
    <cellStyle name="Input 3 10 8" xfId="28107" xr:uid="{00000000-0005-0000-0000-0000CD6D0000}"/>
    <cellStyle name="Input 3 11" xfId="28108" xr:uid="{00000000-0005-0000-0000-0000CE6D0000}"/>
    <cellStyle name="Input 3 11 2" xfId="28109" xr:uid="{00000000-0005-0000-0000-0000CF6D0000}"/>
    <cellStyle name="Input 3 11 2 2" xfId="28110" xr:uid="{00000000-0005-0000-0000-0000D06D0000}"/>
    <cellStyle name="Input 3 11 2 3" xfId="28111" xr:uid="{00000000-0005-0000-0000-0000D16D0000}"/>
    <cellStyle name="Input 3 11 2 4" xfId="28112" xr:uid="{00000000-0005-0000-0000-0000D26D0000}"/>
    <cellStyle name="Input 3 11 2 5" xfId="28113" xr:uid="{00000000-0005-0000-0000-0000D36D0000}"/>
    <cellStyle name="Input 3 11 2 6" xfId="28114" xr:uid="{00000000-0005-0000-0000-0000D46D0000}"/>
    <cellStyle name="Input 3 11 3" xfId="28115" xr:uid="{00000000-0005-0000-0000-0000D56D0000}"/>
    <cellStyle name="Input 3 11 3 2" xfId="28116" xr:uid="{00000000-0005-0000-0000-0000D66D0000}"/>
    <cellStyle name="Input 3 11 3 3" xfId="28117" xr:uid="{00000000-0005-0000-0000-0000D76D0000}"/>
    <cellStyle name="Input 3 11 4" xfId="28118" xr:uid="{00000000-0005-0000-0000-0000D86D0000}"/>
    <cellStyle name="Input 3 11 4 2" xfId="28119" xr:uid="{00000000-0005-0000-0000-0000D96D0000}"/>
    <cellStyle name="Input 3 11 4 3" xfId="28120" xr:uid="{00000000-0005-0000-0000-0000DA6D0000}"/>
    <cellStyle name="Input 3 11 5" xfId="28121" xr:uid="{00000000-0005-0000-0000-0000DB6D0000}"/>
    <cellStyle name="Input 3 11 5 2" xfId="28122" xr:uid="{00000000-0005-0000-0000-0000DC6D0000}"/>
    <cellStyle name="Input 3 11 5 3" xfId="28123" xr:uid="{00000000-0005-0000-0000-0000DD6D0000}"/>
    <cellStyle name="Input 3 11 6" xfId="28124" xr:uid="{00000000-0005-0000-0000-0000DE6D0000}"/>
    <cellStyle name="Input 3 11 6 2" xfId="28125" xr:uid="{00000000-0005-0000-0000-0000DF6D0000}"/>
    <cellStyle name="Input 3 11 6 3" xfId="28126" xr:uid="{00000000-0005-0000-0000-0000E06D0000}"/>
    <cellStyle name="Input 3 11 7" xfId="28127" xr:uid="{00000000-0005-0000-0000-0000E16D0000}"/>
    <cellStyle name="Input 3 11 8" xfId="28128" xr:uid="{00000000-0005-0000-0000-0000E26D0000}"/>
    <cellStyle name="Input 3 12" xfId="28129" xr:uid="{00000000-0005-0000-0000-0000E36D0000}"/>
    <cellStyle name="Input 3 12 2" xfId="28130" xr:uid="{00000000-0005-0000-0000-0000E46D0000}"/>
    <cellStyle name="Input 3 12 2 2" xfId="28131" xr:uid="{00000000-0005-0000-0000-0000E56D0000}"/>
    <cellStyle name="Input 3 12 2 3" xfId="28132" xr:uid="{00000000-0005-0000-0000-0000E66D0000}"/>
    <cellStyle name="Input 3 12 2 4" xfId="28133" xr:uid="{00000000-0005-0000-0000-0000E76D0000}"/>
    <cellStyle name="Input 3 12 2 5" xfId="28134" xr:uid="{00000000-0005-0000-0000-0000E86D0000}"/>
    <cellStyle name="Input 3 12 2 6" xfId="28135" xr:uid="{00000000-0005-0000-0000-0000E96D0000}"/>
    <cellStyle name="Input 3 12 3" xfId="28136" xr:uid="{00000000-0005-0000-0000-0000EA6D0000}"/>
    <cellStyle name="Input 3 12 3 2" xfId="28137" xr:uid="{00000000-0005-0000-0000-0000EB6D0000}"/>
    <cellStyle name="Input 3 12 3 3" xfId="28138" xr:uid="{00000000-0005-0000-0000-0000EC6D0000}"/>
    <cellStyle name="Input 3 12 4" xfId="28139" xr:uid="{00000000-0005-0000-0000-0000ED6D0000}"/>
    <cellStyle name="Input 3 12 4 2" xfId="28140" xr:uid="{00000000-0005-0000-0000-0000EE6D0000}"/>
    <cellStyle name="Input 3 12 4 3" xfId="28141" xr:uid="{00000000-0005-0000-0000-0000EF6D0000}"/>
    <cellStyle name="Input 3 12 5" xfId="28142" xr:uid="{00000000-0005-0000-0000-0000F06D0000}"/>
    <cellStyle name="Input 3 12 5 2" xfId="28143" xr:uid="{00000000-0005-0000-0000-0000F16D0000}"/>
    <cellStyle name="Input 3 12 5 3" xfId="28144" xr:uid="{00000000-0005-0000-0000-0000F26D0000}"/>
    <cellStyle name="Input 3 12 6" xfId="28145" xr:uid="{00000000-0005-0000-0000-0000F36D0000}"/>
    <cellStyle name="Input 3 12 6 2" xfId="28146" xr:uid="{00000000-0005-0000-0000-0000F46D0000}"/>
    <cellStyle name="Input 3 12 6 3" xfId="28147" xr:uid="{00000000-0005-0000-0000-0000F56D0000}"/>
    <cellStyle name="Input 3 12 7" xfId="28148" xr:uid="{00000000-0005-0000-0000-0000F66D0000}"/>
    <cellStyle name="Input 3 12 8" xfId="28149" xr:uid="{00000000-0005-0000-0000-0000F76D0000}"/>
    <cellStyle name="Input 3 13" xfId="28150" xr:uid="{00000000-0005-0000-0000-0000F86D0000}"/>
    <cellStyle name="Input 3 13 2" xfId="28151" xr:uid="{00000000-0005-0000-0000-0000F96D0000}"/>
    <cellStyle name="Input 3 13 2 2" xfId="28152" xr:uid="{00000000-0005-0000-0000-0000FA6D0000}"/>
    <cellStyle name="Input 3 13 2 3" xfId="28153" xr:uid="{00000000-0005-0000-0000-0000FB6D0000}"/>
    <cellStyle name="Input 3 13 2 4" xfId="28154" xr:uid="{00000000-0005-0000-0000-0000FC6D0000}"/>
    <cellStyle name="Input 3 13 2 5" xfId="28155" xr:uid="{00000000-0005-0000-0000-0000FD6D0000}"/>
    <cellStyle name="Input 3 13 2 6" xfId="28156" xr:uid="{00000000-0005-0000-0000-0000FE6D0000}"/>
    <cellStyle name="Input 3 13 3" xfId="28157" xr:uid="{00000000-0005-0000-0000-0000FF6D0000}"/>
    <cellStyle name="Input 3 13 3 2" xfId="28158" xr:uid="{00000000-0005-0000-0000-0000006E0000}"/>
    <cellStyle name="Input 3 13 3 3" xfId="28159" xr:uid="{00000000-0005-0000-0000-0000016E0000}"/>
    <cellStyle name="Input 3 13 4" xfId="28160" xr:uid="{00000000-0005-0000-0000-0000026E0000}"/>
    <cellStyle name="Input 3 13 4 2" xfId="28161" xr:uid="{00000000-0005-0000-0000-0000036E0000}"/>
    <cellStyle name="Input 3 13 4 3" xfId="28162" xr:uid="{00000000-0005-0000-0000-0000046E0000}"/>
    <cellStyle name="Input 3 13 5" xfId="28163" xr:uid="{00000000-0005-0000-0000-0000056E0000}"/>
    <cellStyle name="Input 3 13 5 2" xfId="28164" xr:uid="{00000000-0005-0000-0000-0000066E0000}"/>
    <cellStyle name="Input 3 13 5 3" xfId="28165" xr:uid="{00000000-0005-0000-0000-0000076E0000}"/>
    <cellStyle name="Input 3 13 6" xfId="28166" xr:uid="{00000000-0005-0000-0000-0000086E0000}"/>
    <cellStyle name="Input 3 13 6 2" xfId="28167" xr:uid="{00000000-0005-0000-0000-0000096E0000}"/>
    <cellStyle name="Input 3 13 6 3" xfId="28168" xr:uid="{00000000-0005-0000-0000-00000A6E0000}"/>
    <cellStyle name="Input 3 13 7" xfId="28169" xr:uid="{00000000-0005-0000-0000-00000B6E0000}"/>
    <cellStyle name="Input 3 13 8" xfId="28170" xr:uid="{00000000-0005-0000-0000-00000C6E0000}"/>
    <cellStyle name="Input 3 14" xfId="28171" xr:uid="{00000000-0005-0000-0000-00000D6E0000}"/>
    <cellStyle name="Input 3 14 2" xfId="28172" xr:uid="{00000000-0005-0000-0000-00000E6E0000}"/>
    <cellStyle name="Input 3 14 2 2" xfId="28173" xr:uid="{00000000-0005-0000-0000-00000F6E0000}"/>
    <cellStyle name="Input 3 14 2 3" xfId="28174" xr:uid="{00000000-0005-0000-0000-0000106E0000}"/>
    <cellStyle name="Input 3 14 2 4" xfId="28175" xr:uid="{00000000-0005-0000-0000-0000116E0000}"/>
    <cellStyle name="Input 3 14 2 5" xfId="28176" xr:uid="{00000000-0005-0000-0000-0000126E0000}"/>
    <cellStyle name="Input 3 14 2 6" xfId="28177" xr:uid="{00000000-0005-0000-0000-0000136E0000}"/>
    <cellStyle name="Input 3 14 3" xfId="28178" xr:uid="{00000000-0005-0000-0000-0000146E0000}"/>
    <cellStyle name="Input 3 14 3 2" xfId="28179" xr:uid="{00000000-0005-0000-0000-0000156E0000}"/>
    <cellStyle name="Input 3 14 3 3" xfId="28180" xr:uid="{00000000-0005-0000-0000-0000166E0000}"/>
    <cellStyle name="Input 3 14 4" xfId="28181" xr:uid="{00000000-0005-0000-0000-0000176E0000}"/>
    <cellStyle name="Input 3 14 4 2" xfId="28182" xr:uid="{00000000-0005-0000-0000-0000186E0000}"/>
    <cellStyle name="Input 3 14 4 3" xfId="28183" xr:uid="{00000000-0005-0000-0000-0000196E0000}"/>
    <cellStyle name="Input 3 14 5" xfId="28184" xr:uid="{00000000-0005-0000-0000-00001A6E0000}"/>
    <cellStyle name="Input 3 14 5 2" xfId="28185" xr:uid="{00000000-0005-0000-0000-00001B6E0000}"/>
    <cellStyle name="Input 3 14 5 3" xfId="28186" xr:uid="{00000000-0005-0000-0000-00001C6E0000}"/>
    <cellStyle name="Input 3 14 6" xfId="28187" xr:uid="{00000000-0005-0000-0000-00001D6E0000}"/>
    <cellStyle name="Input 3 14 6 2" xfId="28188" xr:uid="{00000000-0005-0000-0000-00001E6E0000}"/>
    <cellStyle name="Input 3 14 6 3" xfId="28189" xr:uid="{00000000-0005-0000-0000-00001F6E0000}"/>
    <cellStyle name="Input 3 14 7" xfId="28190" xr:uid="{00000000-0005-0000-0000-0000206E0000}"/>
    <cellStyle name="Input 3 14 8" xfId="28191" xr:uid="{00000000-0005-0000-0000-0000216E0000}"/>
    <cellStyle name="Input 3 15" xfId="28192" xr:uid="{00000000-0005-0000-0000-0000226E0000}"/>
    <cellStyle name="Input 3 15 2" xfId="28193" xr:uid="{00000000-0005-0000-0000-0000236E0000}"/>
    <cellStyle name="Input 3 15 2 2" xfId="28194" xr:uid="{00000000-0005-0000-0000-0000246E0000}"/>
    <cellStyle name="Input 3 15 2 3" xfId="28195" xr:uid="{00000000-0005-0000-0000-0000256E0000}"/>
    <cellStyle name="Input 3 15 2 4" xfId="28196" xr:uid="{00000000-0005-0000-0000-0000266E0000}"/>
    <cellStyle name="Input 3 15 2 5" xfId="28197" xr:uid="{00000000-0005-0000-0000-0000276E0000}"/>
    <cellStyle name="Input 3 15 2 6" xfId="28198" xr:uid="{00000000-0005-0000-0000-0000286E0000}"/>
    <cellStyle name="Input 3 15 3" xfId="28199" xr:uid="{00000000-0005-0000-0000-0000296E0000}"/>
    <cellStyle name="Input 3 15 3 2" xfId="28200" xr:uid="{00000000-0005-0000-0000-00002A6E0000}"/>
    <cellStyle name="Input 3 15 3 3" xfId="28201" xr:uid="{00000000-0005-0000-0000-00002B6E0000}"/>
    <cellStyle name="Input 3 15 4" xfId="28202" xr:uid="{00000000-0005-0000-0000-00002C6E0000}"/>
    <cellStyle name="Input 3 15 4 2" xfId="28203" xr:uid="{00000000-0005-0000-0000-00002D6E0000}"/>
    <cellStyle name="Input 3 15 4 3" xfId="28204" xr:uid="{00000000-0005-0000-0000-00002E6E0000}"/>
    <cellStyle name="Input 3 15 5" xfId="28205" xr:uid="{00000000-0005-0000-0000-00002F6E0000}"/>
    <cellStyle name="Input 3 15 5 2" xfId="28206" xr:uid="{00000000-0005-0000-0000-0000306E0000}"/>
    <cellStyle name="Input 3 15 5 3" xfId="28207" xr:uid="{00000000-0005-0000-0000-0000316E0000}"/>
    <cellStyle name="Input 3 15 6" xfId="28208" xr:uid="{00000000-0005-0000-0000-0000326E0000}"/>
    <cellStyle name="Input 3 15 6 2" xfId="28209" xr:uid="{00000000-0005-0000-0000-0000336E0000}"/>
    <cellStyle name="Input 3 15 6 3" xfId="28210" xr:uid="{00000000-0005-0000-0000-0000346E0000}"/>
    <cellStyle name="Input 3 15 7" xfId="28211" xr:uid="{00000000-0005-0000-0000-0000356E0000}"/>
    <cellStyle name="Input 3 15 8" xfId="28212" xr:uid="{00000000-0005-0000-0000-0000366E0000}"/>
    <cellStyle name="Input 3 16" xfId="28213" xr:uid="{00000000-0005-0000-0000-0000376E0000}"/>
    <cellStyle name="Input 3 16 2" xfId="28214" xr:uid="{00000000-0005-0000-0000-0000386E0000}"/>
    <cellStyle name="Input 3 16 2 2" xfId="28215" xr:uid="{00000000-0005-0000-0000-0000396E0000}"/>
    <cellStyle name="Input 3 16 2 3" xfId="28216" xr:uid="{00000000-0005-0000-0000-00003A6E0000}"/>
    <cellStyle name="Input 3 16 2 4" xfId="28217" xr:uid="{00000000-0005-0000-0000-00003B6E0000}"/>
    <cellStyle name="Input 3 16 2 5" xfId="28218" xr:uid="{00000000-0005-0000-0000-00003C6E0000}"/>
    <cellStyle name="Input 3 16 2 6" xfId="28219" xr:uid="{00000000-0005-0000-0000-00003D6E0000}"/>
    <cellStyle name="Input 3 16 3" xfId="28220" xr:uid="{00000000-0005-0000-0000-00003E6E0000}"/>
    <cellStyle name="Input 3 16 3 2" xfId="28221" xr:uid="{00000000-0005-0000-0000-00003F6E0000}"/>
    <cellStyle name="Input 3 16 3 3" xfId="28222" xr:uid="{00000000-0005-0000-0000-0000406E0000}"/>
    <cellStyle name="Input 3 16 4" xfId="28223" xr:uid="{00000000-0005-0000-0000-0000416E0000}"/>
    <cellStyle name="Input 3 16 4 2" xfId="28224" xr:uid="{00000000-0005-0000-0000-0000426E0000}"/>
    <cellStyle name="Input 3 16 4 3" xfId="28225" xr:uid="{00000000-0005-0000-0000-0000436E0000}"/>
    <cellStyle name="Input 3 16 5" xfId="28226" xr:uid="{00000000-0005-0000-0000-0000446E0000}"/>
    <cellStyle name="Input 3 16 5 2" xfId="28227" xr:uid="{00000000-0005-0000-0000-0000456E0000}"/>
    <cellStyle name="Input 3 16 5 3" xfId="28228" xr:uid="{00000000-0005-0000-0000-0000466E0000}"/>
    <cellStyle name="Input 3 16 6" xfId="28229" xr:uid="{00000000-0005-0000-0000-0000476E0000}"/>
    <cellStyle name="Input 3 16 6 2" xfId="28230" xr:uid="{00000000-0005-0000-0000-0000486E0000}"/>
    <cellStyle name="Input 3 16 6 3" xfId="28231" xr:uid="{00000000-0005-0000-0000-0000496E0000}"/>
    <cellStyle name="Input 3 16 7" xfId="28232" xr:uid="{00000000-0005-0000-0000-00004A6E0000}"/>
    <cellStyle name="Input 3 16 8" xfId="28233" xr:uid="{00000000-0005-0000-0000-00004B6E0000}"/>
    <cellStyle name="Input 3 17" xfId="28234" xr:uid="{00000000-0005-0000-0000-00004C6E0000}"/>
    <cellStyle name="Input 3 17 2" xfId="28235" xr:uid="{00000000-0005-0000-0000-00004D6E0000}"/>
    <cellStyle name="Input 3 17 2 2" xfId="28236" xr:uid="{00000000-0005-0000-0000-00004E6E0000}"/>
    <cellStyle name="Input 3 17 2 3" xfId="28237" xr:uid="{00000000-0005-0000-0000-00004F6E0000}"/>
    <cellStyle name="Input 3 17 2 4" xfId="28238" xr:uid="{00000000-0005-0000-0000-0000506E0000}"/>
    <cellStyle name="Input 3 17 2 5" xfId="28239" xr:uid="{00000000-0005-0000-0000-0000516E0000}"/>
    <cellStyle name="Input 3 17 2 6" xfId="28240" xr:uid="{00000000-0005-0000-0000-0000526E0000}"/>
    <cellStyle name="Input 3 17 3" xfId="28241" xr:uid="{00000000-0005-0000-0000-0000536E0000}"/>
    <cellStyle name="Input 3 17 3 2" xfId="28242" xr:uid="{00000000-0005-0000-0000-0000546E0000}"/>
    <cellStyle name="Input 3 17 3 3" xfId="28243" xr:uid="{00000000-0005-0000-0000-0000556E0000}"/>
    <cellStyle name="Input 3 17 4" xfId="28244" xr:uid="{00000000-0005-0000-0000-0000566E0000}"/>
    <cellStyle name="Input 3 17 4 2" xfId="28245" xr:uid="{00000000-0005-0000-0000-0000576E0000}"/>
    <cellStyle name="Input 3 17 4 3" xfId="28246" xr:uid="{00000000-0005-0000-0000-0000586E0000}"/>
    <cellStyle name="Input 3 17 5" xfId="28247" xr:uid="{00000000-0005-0000-0000-0000596E0000}"/>
    <cellStyle name="Input 3 17 5 2" xfId="28248" xr:uid="{00000000-0005-0000-0000-00005A6E0000}"/>
    <cellStyle name="Input 3 17 5 3" xfId="28249" xr:uid="{00000000-0005-0000-0000-00005B6E0000}"/>
    <cellStyle name="Input 3 17 6" xfId="28250" xr:uid="{00000000-0005-0000-0000-00005C6E0000}"/>
    <cellStyle name="Input 3 17 6 2" xfId="28251" xr:uid="{00000000-0005-0000-0000-00005D6E0000}"/>
    <cellStyle name="Input 3 17 6 3" xfId="28252" xr:uid="{00000000-0005-0000-0000-00005E6E0000}"/>
    <cellStyle name="Input 3 17 7" xfId="28253" xr:uid="{00000000-0005-0000-0000-00005F6E0000}"/>
    <cellStyle name="Input 3 17 8" xfId="28254" xr:uid="{00000000-0005-0000-0000-0000606E0000}"/>
    <cellStyle name="Input 3 18" xfId="28255" xr:uid="{00000000-0005-0000-0000-0000616E0000}"/>
    <cellStyle name="Input 3 18 2" xfId="28256" xr:uid="{00000000-0005-0000-0000-0000626E0000}"/>
    <cellStyle name="Input 3 18 2 2" xfId="28257" xr:uid="{00000000-0005-0000-0000-0000636E0000}"/>
    <cellStyle name="Input 3 18 2 3" xfId="28258" xr:uid="{00000000-0005-0000-0000-0000646E0000}"/>
    <cellStyle name="Input 3 18 2 4" xfId="28259" xr:uid="{00000000-0005-0000-0000-0000656E0000}"/>
    <cellStyle name="Input 3 18 2 5" xfId="28260" xr:uid="{00000000-0005-0000-0000-0000666E0000}"/>
    <cellStyle name="Input 3 18 2 6" xfId="28261" xr:uid="{00000000-0005-0000-0000-0000676E0000}"/>
    <cellStyle name="Input 3 18 3" xfId="28262" xr:uid="{00000000-0005-0000-0000-0000686E0000}"/>
    <cellStyle name="Input 3 18 3 2" xfId="28263" xr:uid="{00000000-0005-0000-0000-0000696E0000}"/>
    <cellStyle name="Input 3 18 3 3" xfId="28264" xr:uid="{00000000-0005-0000-0000-00006A6E0000}"/>
    <cellStyle name="Input 3 18 4" xfId="28265" xr:uid="{00000000-0005-0000-0000-00006B6E0000}"/>
    <cellStyle name="Input 3 18 4 2" xfId="28266" xr:uid="{00000000-0005-0000-0000-00006C6E0000}"/>
    <cellStyle name="Input 3 18 4 3" xfId="28267" xr:uid="{00000000-0005-0000-0000-00006D6E0000}"/>
    <cellStyle name="Input 3 18 5" xfId="28268" xr:uid="{00000000-0005-0000-0000-00006E6E0000}"/>
    <cellStyle name="Input 3 18 5 2" xfId="28269" xr:uid="{00000000-0005-0000-0000-00006F6E0000}"/>
    <cellStyle name="Input 3 18 5 3" xfId="28270" xr:uid="{00000000-0005-0000-0000-0000706E0000}"/>
    <cellStyle name="Input 3 18 6" xfId="28271" xr:uid="{00000000-0005-0000-0000-0000716E0000}"/>
    <cellStyle name="Input 3 18 6 2" xfId="28272" xr:uid="{00000000-0005-0000-0000-0000726E0000}"/>
    <cellStyle name="Input 3 18 6 3" xfId="28273" xr:uid="{00000000-0005-0000-0000-0000736E0000}"/>
    <cellStyle name="Input 3 18 7" xfId="28274" xr:uid="{00000000-0005-0000-0000-0000746E0000}"/>
    <cellStyle name="Input 3 18 8" xfId="28275" xr:uid="{00000000-0005-0000-0000-0000756E0000}"/>
    <cellStyle name="Input 3 19" xfId="28276" xr:uid="{00000000-0005-0000-0000-0000766E0000}"/>
    <cellStyle name="Input 3 19 2" xfId="28277" xr:uid="{00000000-0005-0000-0000-0000776E0000}"/>
    <cellStyle name="Input 3 19 2 2" xfId="28278" xr:uid="{00000000-0005-0000-0000-0000786E0000}"/>
    <cellStyle name="Input 3 19 2 3" xfId="28279" xr:uid="{00000000-0005-0000-0000-0000796E0000}"/>
    <cellStyle name="Input 3 19 2 4" xfId="28280" xr:uid="{00000000-0005-0000-0000-00007A6E0000}"/>
    <cellStyle name="Input 3 19 2 5" xfId="28281" xr:uid="{00000000-0005-0000-0000-00007B6E0000}"/>
    <cellStyle name="Input 3 19 2 6" xfId="28282" xr:uid="{00000000-0005-0000-0000-00007C6E0000}"/>
    <cellStyle name="Input 3 19 3" xfId="28283" xr:uid="{00000000-0005-0000-0000-00007D6E0000}"/>
    <cellStyle name="Input 3 19 3 2" xfId="28284" xr:uid="{00000000-0005-0000-0000-00007E6E0000}"/>
    <cellStyle name="Input 3 19 3 3" xfId="28285" xr:uid="{00000000-0005-0000-0000-00007F6E0000}"/>
    <cellStyle name="Input 3 19 4" xfId="28286" xr:uid="{00000000-0005-0000-0000-0000806E0000}"/>
    <cellStyle name="Input 3 19 4 2" xfId="28287" xr:uid="{00000000-0005-0000-0000-0000816E0000}"/>
    <cellStyle name="Input 3 19 4 3" xfId="28288" xr:uid="{00000000-0005-0000-0000-0000826E0000}"/>
    <cellStyle name="Input 3 19 5" xfId="28289" xr:uid="{00000000-0005-0000-0000-0000836E0000}"/>
    <cellStyle name="Input 3 19 5 2" xfId="28290" xr:uid="{00000000-0005-0000-0000-0000846E0000}"/>
    <cellStyle name="Input 3 19 5 3" xfId="28291" xr:uid="{00000000-0005-0000-0000-0000856E0000}"/>
    <cellStyle name="Input 3 19 6" xfId="28292" xr:uid="{00000000-0005-0000-0000-0000866E0000}"/>
    <cellStyle name="Input 3 19 6 2" xfId="28293" xr:uid="{00000000-0005-0000-0000-0000876E0000}"/>
    <cellStyle name="Input 3 19 6 3" xfId="28294" xr:uid="{00000000-0005-0000-0000-0000886E0000}"/>
    <cellStyle name="Input 3 19 7" xfId="28295" xr:uid="{00000000-0005-0000-0000-0000896E0000}"/>
    <cellStyle name="Input 3 19 8" xfId="28296" xr:uid="{00000000-0005-0000-0000-00008A6E0000}"/>
    <cellStyle name="Input 3 2" xfId="28297" xr:uid="{00000000-0005-0000-0000-00008B6E0000}"/>
    <cellStyle name="Input 3 2 10" xfId="28298" xr:uid="{00000000-0005-0000-0000-00008C6E0000}"/>
    <cellStyle name="Input 3 2 10 2" xfId="28299" xr:uid="{00000000-0005-0000-0000-00008D6E0000}"/>
    <cellStyle name="Input 3 2 10 2 2" xfId="28300" xr:uid="{00000000-0005-0000-0000-00008E6E0000}"/>
    <cellStyle name="Input 3 2 10 2 3" xfId="28301" xr:uid="{00000000-0005-0000-0000-00008F6E0000}"/>
    <cellStyle name="Input 3 2 10 2 4" xfId="28302" xr:uid="{00000000-0005-0000-0000-0000906E0000}"/>
    <cellStyle name="Input 3 2 10 2 5" xfId="28303" xr:uid="{00000000-0005-0000-0000-0000916E0000}"/>
    <cellStyle name="Input 3 2 10 2 6" xfId="28304" xr:uid="{00000000-0005-0000-0000-0000926E0000}"/>
    <cellStyle name="Input 3 2 10 3" xfId="28305" xr:uid="{00000000-0005-0000-0000-0000936E0000}"/>
    <cellStyle name="Input 3 2 10 3 2" xfId="28306" xr:uid="{00000000-0005-0000-0000-0000946E0000}"/>
    <cellStyle name="Input 3 2 10 3 3" xfId="28307" xr:uid="{00000000-0005-0000-0000-0000956E0000}"/>
    <cellStyle name="Input 3 2 10 4" xfId="28308" xr:uid="{00000000-0005-0000-0000-0000966E0000}"/>
    <cellStyle name="Input 3 2 10 4 2" xfId="28309" xr:uid="{00000000-0005-0000-0000-0000976E0000}"/>
    <cellStyle name="Input 3 2 10 4 3" xfId="28310" xr:uid="{00000000-0005-0000-0000-0000986E0000}"/>
    <cellStyle name="Input 3 2 10 5" xfId="28311" xr:uid="{00000000-0005-0000-0000-0000996E0000}"/>
    <cellStyle name="Input 3 2 10 5 2" xfId="28312" xr:uid="{00000000-0005-0000-0000-00009A6E0000}"/>
    <cellStyle name="Input 3 2 10 5 3" xfId="28313" xr:uid="{00000000-0005-0000-0000-00009B6E0000}"/>
    <cellStyle name="Input 3 2 10 6" xfId="28314" xr:uid="{00000000-0005-0000-0000-00009C6E0000}"/>
    <cellStyle name="Input 3 2 10 6 2" xfId="28315" xr:uid="{00000000-0005-0000-0000-00009D6E0000}"/>
    <cellStyle name="Input 3 2 10 6 3" xfId="28316" xr:uid="{00000000-0005-0000-0000-00009E6E0000}"/>
    <cellStyle name="Input 3 2 10 7" xfId="28317" xr:uid="{00000000-0005-0000-0000-00009F6E0000}"/>
    <cellStyle name="Input 3 2 10 8" xfId="28318" xr:uid="{00000000-0005-0000-0000-0000A06E0000}"/>
    <cellStyle name="Input 3 2 11" xfId="28319" xr:uid="{00000000-0005-0000-0000-0000A16E0000}"/>
    <cellStyle name="Input 3 2 11 2" xfId="28320" xr:uid="{00000000-0005-0000-0000-0000A26E0000}"/>
    <cellStyle name="Input 3 2 11 2 2" xfId="28321" xr:uid="{00000000-0005-0000-0000-0000A36E0000}"/>
    <cellStyle name="Input 3 2 11 2 3" xfId="28322" xr:uid="{00000000-0005-0000-0000-0000A46E0000}"/>
    <cellStyle name="Input 3 2 11 2 4" xfId="28323" xr:uid="{00000000-0005-0000-0000-0000A56E0000}"/>
    <cellStyle name="Input 3 2 11 2 5" xfId="28324" xr:uid="{00000000-0005-0000-0000-0000A66E0000}"/>
    <cellStyle name="Input 3 2 11 2 6" xfId="28325" xr:uid="{00000000-0005-0000-0000-0000A76E0000}"/>
    <cellStyle name="Input 3 2 11 3" xfId="28326" xr:uid="{00000000-0005-0000-0000-0000A86E0000}"/>
    <cellStyle name="Input 3 2 11 3 2" xfId="28327" xr:uid="{00000000-0005-0000-0000-0000A96E0000}"/>
    <cellStyle name="Input 3 2 11 3 3" xfId="28328" xr:uid="{00000000-0005-0000-0000-0000AA6E0000}"/>
    <cellStyle name="Input 3 2 11 4" xfId="28329" xr:uid="{00000000-0005-0000-0000-0000AB6E0000}"/>
    <cellStyle name="Input 3 2 11 4 2" xfId="28330" xr:uid="{00000000-0005-0000-0000-0000AC6E0000}"/>
    <cellStyle name="Input 3 2 11 4 3" xfId="28331" xr:uid="{00000000-0005-0000-0000-0000AD6E0000}"/>
    <cellStyle name="Input 3 2 11 5" xfId="28332" xr:uid="{00000000-0005-0000-0000-0000AE6E0000}"/>
    <cellStyle name="Input 3 2 11 5 2" xfId="28333" xr:uid="{00000000-0005-0000-0000-0000AF6E0000}"/>
    <cellStyle name="Input 3 2 11 5 3" xfId="28334" xr:uid="{00000000-0005-0000-0000-0000B06E0000}"/>
    <cellStyle name="Input 3 2 11 6" xfId="28335" xr:uid="{00000000-0005-0000-0000-0000B16E0000}"/>
    <cellStyle name="Input 3 2 11 6 2" xfId="28336" xr:uid="{00000000-0005-0000-0000-0000B26E0000}"/>
    <cellStyle name="Input 3 2 11 6 3" xfId="28337" xr:uid="{00000000-0005-0000-0000-0000B36E0000}"/>
    <cellStyle name="Input 3 2 11 7" xfId="28338" xr:uid="{00000000-0005-0000-0000-0000B46E0000}"/>
    <cellStyle name="Input 3 2 11 8" xfId="28339" xr:uid="{00000000-0005-0000-0000-0000B56E0000}"/>
    <cellStyle name="Input 3 2 12" xfId="28340" xr:uid="{00000000-0005-0000-0000-0000B66E0000}"/>
    <cellStyle name="Input 3 2 12 2" xfId="28341" xr:uid="{00000000-0005-0000-0000-0000B76E0000}"/>
    <cellStyle name="Input 3 2 12 2 2" xfId="28342" xr:uid="{00000000-0005-0000-0000-0000B86E0000}"/>
    <cellStyle name="Input 3 2 12 2 3" xfId="28343" xr:uid="{00000000-0005-0000-0000-0000B96E0000}"/>
    <cellStyle name="Input 3 2 12 2 4" xfId="28344" xr:uid="{00000000-0005-0000-0000-0000BA6E0000}"/>
    <cellStyle name="Input 3 2 12 2 5" xfId="28345" xr:uid="{00000000-0005-0000-0000-0000BB6E0000}"/>
    <cellStyle name="Input 3 2 12 2 6" xfId="28346" xr:uid="{00000000-0005-0000-0000-0000BC6E0000}"/>
    <cellStyle name="Input 3 2 12 3" xfId="28347" xr:uid="{00000000-0005-0000-0000-0000BD6E0000}"/>
    <cellStyle name="Input 3 2 12 3 2" xfId="28348" xr:uid="{00000000-0005-0000-0000-0000BE6E0000}"/>
    <cellStyle name="Input 3 2 12 3 3" xfId="28349" xr:uid="{00000000-0005-0000-0000-0000BF6E0000}"/>
    <cellStyle name="Input 3 2 12 4" xfId="28350" xr:uid="{00000000-0005-0000-0000-0000C06E0000}"/>
    <cellStyle name="Input 3 2 12 4 2" xfId="28351" xr:uid="{00000000-0005-0000-0000-0000C16E0000}"/>
    <cellStyle name="Input 3 2 12 4 3" xfId="28352" xr:uid="{00000000-0005-0000-0000-0000C26E0000}"/>
    <cellStyle name="Input 3 2 12 5" xfId="28353" xr:uid="{00000000-0005-0000-0000-0000C36E0000}"/>
    <cellStyle name="Input 3 2 12 5 2" xfId="28354" xr:uid="{00000000-0005-0000-0000-0000C46E0000}"/>
    <cellStyle name="Input 3 2 12 5 3" xfId="28355" xr:uid="{00000000-0005-0000-0000-0000C56E0000}"/>
    <cellStyle name="Input 3 2 12 6" xfId="28356" xr:uid="{00000000-0005-0000-0000-0000C66E0000}"/>
    <cellStyle name="Input 3 2 12 6 2" xfId="28357" xr:uid="{00000000-0005-0000-0000-0000C76E0000}"/>
    <cellStyle name="Input 3 2 12 6 3" xfId="28358" xr:uid="{00000000-0005-0000-0000-0000C86E0000}"/>
    <cellStyle name="Input 3 2 12 7" xfId="28359" xr:uid="{00000000-0005-0000-0000-0000C96E0000}"/>
    <cellStyle name="Input 3 2 12 8" xfId="28360" xr:uid="{00000000-0005-0000-0000-0000CA6E0000}"/>
    <cellStyle name="Input 3 2 13" xfId="28361" xr:uid="{00000000-0005-0000-0000-0000CB6E0000}"/>
    <cellStyle name="Input 3 2 13 2" xfId="28362" xr:uid="{00000000-0005-0000-0000-0000CC6E0000}"/>
    <cellStyle name="Input 3 2 13 2 2" xfId="28363" xr:uid="{00000000-0005-0000-0000-0000CD6E0000}"/>
    <cellStyle name="Input 3 2 13 2 3" xfId="28364" xr:uid="{00000000-0005-0000-0000-0000CE6E0000}"/>
    <cellStyle name="Input 3 2 13 2 4" xfId="28365" xr:uid="{00000000-0005-0000-0000-0000CF6E0000}"/>
    <cellStyle name="Input 3 2 13 2 5" xfId="28366" xr:uid="{00000000-0005-0000-0000-0000D06E0000}"/>
    <cellStyle name="Input 3 2 13 2 6" xfId="28367" xr:uid="{00000000-0005-0000-0000-0000D16E0000}"/>
    <cellStyle name="Input 3 2 13 3" xfId="28368" xr:uid="{00000000-0005-0000-0000-0000D26E0000}"/>
    <cellStyle name="Input 3 2 13 3 2" xfId="28369" xr:uid="{00000000-0005-0000-0000-0000D36E0000}"/>
    <cellStyle name="Input 3 2 13 3 3" xfId="28370" xr:uid="{00000000-0005-0000-0000-0000D46E0000}"/>
    <cellStyle name="Input 3 2 13 4" xfId="28371" xr:uid="{00000000-0005-0000-0000-0000D56E0000}"/>
    <cellStyle name="Input 3 2 13 4 2" xfId="28372" xr:uid="{00000000-0005-0000-0000-0000D66E0000}"/>
    <cellStyle name="Input 3 2 13 4 3" xfId="28373" xr:uid="{00000000-0005-0000-0000-0000D76E0000}"/>
    <cellStyle name="Input 3 2 13 5" xfId="28374" xr:uid="{00000000-0005-0000-0000-0000D86E0000}"/>
    <cellStyle name="Input 3 2 13 5 2" xfId="28375" xr:uid="{00000000-0005-0000-0000-0000D96E0000}"/>
    <cellStyle name="Input 3 2 13 5 3" xfId="28376" xr:uid="{00000000-0005-0000-0000-0000DA6E0000}"/>
    <cellStyle name="Input 3 2 13 6" xfId="28377" xr:uid="{00000000-0005-0000-0000-0000DB6E0000}"/>
    <cellStyle name="Input 3 2 13 6 2" xfId="28378" xr:uid="{00000000-0005-0000-0000-0000DC6E0000}"/>
    <cellStyle name="Input 3 2 13 6 3" xfId="28379" xr:uid="{00000000-0005-0000-0000-0000DD6E0000}"/>
    <cellStyle name="Input 3 2 13 7" xfId="28380" xr:uid="{00000000-0005-0000-0000-0000DE6E0000}"/>
    <cellStyle name="Input 3 2 13 8" xfId="28381" xr:uid="{00000000-0005-0000-0000-0000DF6E0000}"/>
    <cellStyle name="Input 3 2 14" xfId="28382" xr:uid="{00000000-0005-0000-0000-0000E06E0000}"/>
    <cellStyle name="Input 3 2 14 2" xfId="28383" xr:uid="{00000000-0005-0000-0000-0000E16E0000}"/>
    <cellStyle name="Input 3 2 14 2 2" xfId="28384" xr:uid="{00000000-0005-0000-0000-0000E26E0000}"/>
    <cellStyle name="Input 3 2 14 2 3" xfId="28385" xr:uid="{00000000-0005-0000-0000-0000E36E0000}"/>
    <cellStyle name="Input 3 2 14 2 4" xfId="28386" xr:uid="{00000000-0005-0000-0000-0000E46E0000}"/>
    <cellStyle name="Input 3 2 14 2 5" xfId="28387" xr:uid="{00000000-0005-0000-0000-0000E56E0000}"/>
    <cellStyle name="Input 3 2 14 2 6" xfId="28388" xr:uid="{00000000-0005-0000-0000-0000E66E0000}"/>
    <cellStyle name="Input 3 2 14 3" xfId="28389" xr:uid="{00000000-0005-0000-0000-0000E76E0000}"/>
    <cellStyle name="Input 3 2 14 3 2" xfId="28390" xr:uid="{00000000-0005-0000-0000-0000E86E0000}"/>
    <cellStyle name="Input 3 2 14 3 3" xfId="28391" xr:uid="{00000000-0005-0000-0000-0000E96E0000}"/>
    <cellStyle name="Input 3 2 14 4" xfId="28392" xr:uid="{00000000-0005-0000-0000-0000EA6E0000}"/>
    <cellStyle name="Input 3 2 14 4 2" xfId="28393" xr:uid="{00000000-0005-0000-0000-0000EB6E0000}"/>
    <cellStyle name="Input 3 2 14 4 3" xfId="28394" xr:uid="{00000000-0005-0000-0000-0000EC6E0000}"/>
    <cellStyle name="Input 3 2 14 5" xfId="28395" xr:uid="{00000000-0005-0000-0000-0000ED6E0000}"/>
    <cellStyle name="Input 3 2 14 5 2" xfId="28396" xr:uid="{00000000-0005-0000-0000-0000EE6E0000}"/>
    <cellStyle name="Input 3 2 14 5 3" xfId="28397" xr:uid="{00000000-0005-0000-0000-0000EF6E0000}"/>
    <cellStyle name="Input 3 2 14 6" xfId="28398" xr:uid="{00000000-0005-0000-0000-0000F06E0000}"/>
    <cellStyle name="Input 3 2 14 6 2" xfId="28399" xr:uid="{00000000-0005-0000-0000-0000F16E0000}"/>
    <cellStyle name="Input 3 2 14 6 3" xfId="28400" xr:uid="{00000000-0005-0000-0000-0000F26E0000}"/>
    <cellStyle name="Input 3 2 14 7" xfId="28401" xr:uid="{00000000-0005-0000-0000-0000F36E0000}"/>
    <cellStyle name="Input 3 2 14 8" xfId="28402" xr:uid="{00000000-0005-0000-0000-0000F46E0000}"/>
    <cellStyle name="Input 3 2 15" xfId="28403" xr:uid="{00000000-0005-0000-0000-0000F56E0000}"/>
    <cellStyle name="Input 3 2 15 2" xfId="28404" xr:uid="{00000000-0005-0000-0000-0000F66E0000}"/>
    <cellStyle name="Input 3 2 15 2 2" xfId="28405" xr:uid="{00000000-0005-0000-0000-0000F76E0000}"/>
    <cellStyle name="Input 3 2 15 2 3" xfId="28406" xr:uid="{00000000-0005-0000-0000-0000F86E0000}"/>
    <cellStyle name="Input 3 2 15 2 4" xfId="28407" xr:uid="{00000000-0005-0000-0000-0000F96E0000}"/>
    <cellStyle name="Input 3 2 15 2 5" xfId="28408" xr:uid="{00000000-0005-0000-0000-0000FA6E0000}"/>
    <cellStyle name="Input 3 2 15 2 6" xfId="28409" xr:uid="{00000000-0005-0000-0000-0000FB6E0000}"/>
    <cellStyle name="Input 3 2 15 3" xfId="28410" xr:uid="{00000000-0005-0000-0000-0000FC6E0000}"/>
    <cellStyle name="Input 3 2 15 3 2" xfId="28411" xr:uid="{00000000-0005-0000-0000-0000FD6E0000}"/>
    <cellStyle name="Input 3 2 15 3 3" xfId="28412" xr:uid="{00000000-0005-0000-0000-0000FE6E0000}"/>
    <cellStyle name="Input 3 2 15 4" xfId="28413" xr:uid="{00000000-0005-0000-0000-0000FF6E0000}"/>
    <cellStyle name="Input 3 2 15 4 2" xfId="28414" xr:uid="{00000000-0005-0000-0000-0000006F0000}"/>
    <cellStyle name="Input 3 2 15 4 3" xfId="28415" xr:uid="{00000000-0005-0000-0000-0000016F0000}"/>
    <cellStyle name="Input 3 2 15 5" xfId="28416" xr:uid="{00000000-0005-0000-0000-0000026F0000}"/>
    <cellStyle name="Input 3 2 15 5 2" xfId="28417" xr:uid="{00000000-0005-0000-0000-0000036F0000}"/>
    <cellStyle name="Input 3 2 15 5 3" xfId="28418" xr:uid="{00000000-0005-0000-0000-0000046F0000}"/>
    <cellStyle name="Input 3 2 15 6" xfId="28419" xr:uid="{00000000-0005-0000-0000-0000056F0000}"/>
    <cellStyle name="Input 3 2 15 6 2" xfId="28420" xr:uid="{00000000-0005-0000-0000-0000066F0000}"/>
    <cellStyle name="Input 3 2 15 6 3" xfId="28421" xr:uid="{00000000-0005-0000-0000-0000076F0000}"/>
    <cellStyle name="Input 3 2 15 7" xfId="28422" xr:uid="{00000000-0005-0000-0000-0000086F0000}"/>
    <cellStyle name="Input 3 2 15 8" xfId="28423" xr:uid="{00000000-0005-0000-0000-0000096F0000}"/>
    <cellStyle name="Input 3 2 16" xfId="28424" xr:uid="{00000000-0005-0000-0000-00000A6F0000}"/>
    <cellStyle name="Input 3 2 16 2" xfId="28425" xr:uid="{00000000-0005-0000-0000-00000B6F0000}"/>
    <cellStyle name="Input 3 2 16 2 2" xfId="28426" xr:uid="{00000000-0005-0000-0000-00000C6F0000}"/>
    <cellStyle name="Input 3 2 16 2 3" xfId="28427" xr:uid="{00000000-0005-0000-0000-00000D6F0000}"/>
    <cellStyle name="Input 3 2 16 2 4" xfId="28428" xr:uid="{00000000-0005-0000-0000-00000E6F0000}"/>
    <cellStyle name="Input 3 2 16 2 5" xfId="28429" xr:uid="{00000000-0005-0000-0000-00000F6F0000}"/>
    <cellStyle name="Input 3 2 16 2 6" xfId="28430" xr:uid="{00000000-0005-0000-0000-0000106F0000}"/>
    <cellStyle name="Input 3 2 16 3" xfId="28431" xr:uid="{00000000-0005-0000-0000-0000116F0000}"/>
    <cellStyle name="Input 3 2 16 3 2" xfId="28432" xr:uid="{00000000-0005-0000-0000-0000126F0000}"/>
    <cellStyle name="Input 3 2 16 3 3" xfId="28433" xr:uid="{00000000-0005-0000-0000-0000136F0000}"/>
    <cellStyle name="Input 3 2 16 4" xfId="28434" xr:uid="{00000000-0005-0000-0000-0000146F0000}"/>
    <cellStyle name="Input 3 2 16 4 2" xfId="28435" xr:uid="{00000000-0005-0000-0000-0000156F0000}"/>
    <cellStyle name="Input 3 2 16 4 3" xfId="28436" xr:uid="{00000000-0005-0000-0000-0000166F0000}"/>
    <cellStyle name="Input 3 2 16 5" xfId="28437" xr:uid="{00000000-0005-0000-0000-0000176F0000}"/>
    <cellStyle name="Input 3 2 16 5 2" xfId="28438" xr:uid="{00000000-0005-0000-0000-0000186F0000}"/>
    <cellStyle name="Input 3 2 16 5 3" xfId="28439" xr:uid="{00000000-0005-0000-0000-0000196F0000}"/>
    <cellStyle name="Input 3 2 16 6" xfId="28440" xr:uid="{00000000-0005-0000-0000-00001A6F0000}"/>
    <cellStyle name="Input 3 2 16 6 2" xfId="28441" xr:uid="{00000000-0005-0000-0000-00001B6F0000}"/>
    <cellStyle name="Input 3 2 16 6 3" xfId="28442" xr:uid="{00000000-0005-0000-0000-00001C6F0000}"/>
    <cellStyle name="Input 3 2 16 7" xfId="28443" xr:uid="{00000000-0005-0000-0000-00001D6F0000}"/>
    <cellStyle name="Input 3 2 16 8" xfId="28444" xr:uid="{00000000-0005-0000-0000-00001E6F0000}"/>
    <cellStyle name="Input 3 2 17" xfId="28445" xr:uid="{00000000-0005-0000-0000-00001F6F0000}"/>
    <cellStyle name="Input 3 2 17 2" xfId="28446" xr:uid="{00000000-0005-0000-0000-0000206F0000}"/>
    <cellStyle name="Input 3 2 17 2 2" xfId="28447" xr:uid="{00000000-0005-0000-0000-0000216F0000}"/>
    <cellStyle name="Input 3 2 17 2 3" xfId="28448" xr:uid="{00000000-0005-0000-0000-0000226F0000}"/>
    <cellStyle name="Input 3 2 17 2 4" xfId="28449" xr:uid="{00000000-0005-0000-0000-0000236F0000}"/>
    <cellStyle name="Input 3 2 17 2 5" xfId="28450" xr:uid="{00000000-0005-0000-0000-0000246F0000}"/>
    <cellStyle name="Input 3 2 17 2 6" xfId="28451" xr:uid="{00000000-0005-0000-0000-0000256F0000}"/>
    <cellStyle name="Input 3 2 17 3" xfId="28452" xr:uid="{00000000-0005-0000-0000-0000266F0000}"/>
    <cellStyle name="Input 3 2 17 3 2" xfId="28453" xr:uid="{00000000-0005-0000-0000-0000276F0000}"/>
    <cellStyle name="Input 3 2 17 3 3" xfId="28454" xr:uid="{00000000-0005-0000-0000-0000286F0000}"/>
    <cellStyle name="Input 3 2 17 4" xfId="28455" xr:uid="{00000000-0005-0000-0000-0000296F0000}"/>
    <cellStyle name="Input 3 2 17 4 2" xfId="28456" xr:uid="{00000000-0005-0000-0000-00002A6F0000}"/>
    <cellStyle name="Input 3 2 17 4 3" xfId="28457" xr:uid="{00000000-0005-0000-0000-00002B6F0000}"/>
    <cellStyle name="Input 3 2 17 5" xfId="28458" xr:uid="{00000000-0005-0000-0000-00002C6F0000}"/>
    <cellStyle name="Input 3 2 17 5 2" xfId="28459" xr:uid="{00000000-0005-0000-0000-00002D6F0000}"/>
    <cellStyle name="Input 3 2 17 5 3" xfId="28460" xr:uid="{00000000-0005-0000-0000-00002E6F0000}"/>
    <cellStyle name="Input 3 2 17 6" xfId="28461" xr:uid="{00000000-0005-0000-0000-00002F6F0000}"/>
    <cellStyle name="Input 3 2 17 6 2" xfId="28462" xr:uid="{00000000-0005-0000-0000-0000306F0000}"/>
    <cellStyle name="Input 3 2 17 6 3" xfId="28463" xr:uid="{00000000-0005-0000-0000-0000316F0000}"/>
    <cellStyle name="Input 3 2 17 7" xfId="28464" xr:uid="{00000000-0005-0000-0000-0000326F0000}"/>
    <cellStyle name="Input 3 2 17 8" xfId="28465" xr:uid="{00000000-0005-0000-0000-0000336F0000}"/>
    <cellStyle name="Input 3 2 18" xfId="28466" xr:uid="{00000000-0005-0000-0000-0000346F0000}"/>
    <cellStyle name="Input 3 2 18 2" xfId="28467" xr:uid="{00000000-0005-0000-0000-0000356F0000}"/>
    <cellStyle name="Input 3 2 18 2 2" xfId="28468" xr:uid="{00000000-0005-0000-0000-0000366F0000}"/>
    <cellStyle name="Input 3 2 18 2 3" xfId="28469" xr:uid="{00000000-0005-0000-0000-0000376F0000}"/>
    <cellStyle name="Input 3 2 18 2 4" xfId="28470" xr:uid="{00000000-0005-0000-0000-0000386F0000}"/>
    <cellStyle name="Input 3 2 18 2 5" xfId="28471" xr:uid="{00000000-0005-0000-0000-0000396F0000}"/>
    <cellStyle name="Input 3 2 18 2 6" xfId="28472" xr:uid="{00000000-0005-0000-0000-00003A6F0000}"/>
    <cellStyle name="Input 3 2 18 3" xfId="28473" xr:uid="{00000000-0005-0000-0000-00003B6F0000}"/>
    <cellStyle name="Input 3 2 18 3 2" xfId="28474" xr:uid="{00000000-0005-0000-0000-00003C6F0000}"/>
    <cellStyle name="Input 3 2 18 3 3" xfId="28475" xr:uid="{00000000-0005-0000-0000-00003D6F0000}"/>
    <cellStyle name="Input 3 2 18 4" xfId="28476" xr:uid="{00000000-0005-0000-0000-00003E6F0000}"/>
    <cellStyle name="Input 3 2 18 4 2" xfId="28477" xr:uid="{00000000-0005-0000-0000-00003F6F0000}"/>
    <cellStyle name="Input 3 2 18 4 3" xfId="28478" xr:uid="{00000000-0005-0000-0000-0000406F0000}"/>
    <cellStyle name="Input 3 2 18 5" xfId="28479" xr:uid="{00000000-0005-0000-0000-0000416F0000}"/>
    <cellStyle name="Input 3 2 18 5 2" xfId="28480" xr:uid="{00000000-0005-0000-0000-0000426F0000}"/>
    <cellStyle name="Input 3 2 18 5 3" xfId="28481" xr:uid="{00000000-0005-0000-0000-0000436F0000}"/>
    <cellStyle name="Input 3 2 18 6" xfId="28482" xr:uid="{00000000-0005-0000-0000-0000446F0000}"/>
    <cellStyle name="Input 3 2 18 6 2" xfId="28483" xr:uid="{00000000-0005-0000-0000-0000456F0000}"/>
    <cellStyle name="Input 3 2 18 6 3" xfId="28484" xr:uid="{00000000-0005-0000-0000-0000466F0000}"/>
    <cellStyle name="Input 3 2 18 7" xfId="28485" xr:uid="{00000000-0005-0000-0000-0000476F0000}"/>
    <cellStyle name="Input 3 2 18 8" xfId="28486" xr:uid="{00000000-0005-0000-0000-0000486F0000}"/>
    <cellStyle name="Input 3 2 19" xfId="28487" xr:uid="{00000000-0005-0000-0000-0000496F0000}"/>
    <cellStyle name="Input 3 2 19 2" xfId="28488" xr:uid="{00000000-0005-0000-0000-00004A6F0000}"/>
    <cellStyle name="Input 3 2 19 2 2" xfId="28489" xr:uid="{00000000-0005-0000-0000-00004B6F0000}"/>
    <cellStyle name="Input 3 2 19 2 3" xfId="28490" xr:uid="{00000000-0005-0000-0000-00004C6F0000}"/>
    <cellStyle name="Input 3 2 19 2 4" xfId="28491" xr:uid="{00000000-0005-0000-0000-00004D6F0000}"/>
    <cellStyle name="Input 3 2 19 2 5" xfId="28492" xr:uid="{00000000-0005-0000-0000-00004E6F0000}"/>
    <cellStyle name="Input 3 2 19 2 6" xfId="28493" xr:uid="{00000000-0005-0000-0000-00004F6F0000}"/>
    <cellStyle name="Input 3 2 19 3" xfId="28494" xr:uid="{00000000-0005-0000-0000-0000506F0000}"/>
    <cellStyle name="Input 3 2 19 3 2" xfId="28495" xr:uid="{00000000-0005-0000-0000-0000516F0000}"/>
    <cellStyle name="Input 3 2 19 3 3" xfId="28496" xr:uid="{00000000-0005-0000-0000-0000526F0000}"/>
    <cellStyle name="Input 3 2 19 4" xfId="28497" xr:uid="{00000000-0005-0000-0000-0000536F0000}"/>
    <cellStyle name="Input 3 2 19 4 2" xfId="28498" xr:uid="{00000000-0005-0000-0000-0000546F0000}"/>
    <cellStyle name="Input 3 2 19 4 3" xfId="28499" xr:uid="{00000000-0005-0000-0000-0000556F0000}"/>
    <cellStyle name="Input 3 2 19 5" xfId="28500" xr:uid="{00000000-0005-0000-0000-0000566F0000}"/>
    <cellStyle name="Input 3 2 19 5 2" xfId="28501" xr:uid="{00000000-0005-0000-0000-0000576F0000}"/>
    <cellStyle name="Input 3 2 19 5 3" xfId="28502" xr:uid="{00000000-0005-0000-0000-0000586F0000}"/>
    <cellStyle name="Input 3 2 19 6" xfId="28503" xr:uid="{00000000-0005-0000-0000-0000596F0000}"/>
    <cellStyle name="Input 3 2 19 6 2" xfId="28504" xr:uid="{00000000-0005-0000-0000-00005A6F0000}"/>
    <cellStyle name="Input 3 2 19 6 3" xfId="28505" xr:uid="{00000000-0005-0000-0000-00005B6F0000}"/>
    <cellStyle name="Input 3 2 19 7" xfId="28506" xr:uid="{00000000-0005-0000-0000-00005C6F0000}"/>
    <cellStyle name="Input 3 2 19 8" xfId="28507" xr:uid="{00000000-0005-0000-0000-00005D6F0000}"/>
    <cellStyle name="Input 3 2 2" xfId="28508" xr:uid="{00000000-0005-0000-0000-00005E6F0000}"/>
    <cellStyle name="Input 3 2 2 10" xfId="28509" xr:uid="{00000000-0005-0000-0000-00005F6F0000}"/>
    <cellStyle name="Input 3 2 2 10 2" xfId="28510" xr:uid="{00000000-0005-0000-0000-0000606F0000}"/>
    <cellStyle name="Input 3 2 2 10 2 2" xfId="28511" xr:uid="{00000000-0005-0000-0000-0000616F0000}"/>
    <cellStyle name="Input 3 2 2 10 2 3" xfId="28512" xr:uid="{00000000-0005-0000-0000-0000626F0000}"/>
    <cellStyle name="Input 3 2 2 10 2 4" xfId="28513" xr:uid="{00000000-0005-0000-0000-0000636F0000}"/>
    <cellStyle name="Input 3 2 2 10 2 5" xfId="28514" xr:uid="{00000000-0005-0000-0000-0000646F0000}"/>
    <cellStyle name="Input 3 2 2 10 2 6" xfId="28515" xr:uid="{00000000-0005-0000-0000-0000656F0000}"/>
    <cellStyle name="Input 3 2 2 10 3" xfId="28516" xr:uid="{00000000-0005-0000-0000-0000666F0000}"/>
    <cellStyle name="Input 3 2 2 10 3 2" xfId="28517" xr:uid="{00000000-0005-0000-0000-0000676F0000}"/>
    <cellStyle name="Input 3 2 2 10 3 3" xfId="28518" xr:uid="{00000000-0005-0000-0000-0000686F0000}"/>
    <cellStyle name="Input 3 2 2 10 4" xfId="28519" xr:uid="{00000000-0005-0000-0000-0000696F0000}"/>
    <cellStyle name="Input 3 2 2 10 4 2" xfId="28520" xr:uid="{00000000-0005-0000-0000-00006A6F0000}"/>
    <cellStyle name="Input 3 2 2 10 4 3" xfId="28521" xr:uid="{00000000-0005-0000-0000-00006B6F0000}"/>
    <cellStyle name="Input 3 2 2 10 5" xfId="28522" xr:uid="{00000000-0005-0000-0000-00006C6F0000}"/>
    <cellStyle name="Input 3 2 2 10 5 2" xfId="28523" xr:uid="{00000000-0005-0000-0000-00006D6F0000}"/>
    <cellStyle name="Input 3 2 2 10 5 3" xfId="28524" xr:uid="{00000000-0005-0000-0000-00006E6F0000}"/>
    <cellStyle name="Input 3 2 2 10 6" xfId="28525" xr:uid="{00000000-0005-0000-0000-00006F6F0000}"/>
    <cellStyle name="Input 3 2 2 10 6 2" xfId="28526" xr:uid="{00000000-0005-0000-0000-0000706F0000}"/>
    <cellStyle name="Input 3 2 2 10 6 3" xfId="28527" xr:uid="{00000000-0005-0000-0000-0000716F0000}"/>
    <cellStyle name="Input 3 2 2 10 7" xfId="28528" xr:uid="{00000000-0005-0000-0000-0000726F0000}"/>
    <cellStyle name="Input 3 2 2 10 8" xfId="28529" xr:uid="{00000000-0005-0000-0000-0000736F0000}"/>
    <cellStyle name="Input 3 2 2 11" xfId="28530" xr:uid="{00000000-0005-0000-0000-0000746F0000}"/>
    <cellStyle name="Input 3 2 2 11 2" xfId="28531" xr:uid="{00000000-0005-0000-0000-0000756F0000}"/>
    <cellStyle name="Input 3 2 2 11 2 2" xfId="28532" xr:uid="{00000000-0005-0000-0000-0000766F0000}"/>
    <cellStyle name="Input 3 2 2 11 2 3" xfId="28533" xr:uid="{00000000-0005-0000-0000-0000776F0000}"/>
    <cellStyle name="Input 3 2 2 11 2 4" xfId="28534" xr:uid="{00000000-0005-0000-0000-0000786F0000}"/>
    <cellStyle name="Input 3 2 2 11 2 5" xfId="28535" xr:uid="{00000000-0005-0000-0000-0000796F0000}"/>
    <cellStyle name="Input 3 2 2 11 2 6" xfId="28536" xr:uid="{00000000-0005-0000-0000-00007A6F0000}"/>
    <cellStyle name="Input 3 2 2 11 3" xfId="28537" xr:uid="{00000000-0005-0000-0000-00007B6F0000}"/>
    <cellStyle name="Input 3 2 2 11 3 2" xfId="28538" xr:uid="{00000000-0005-0000-0000-00007C6F0000}"/>
    <cellStyle name="Input 3 2 2 11 3 3" xfId="28539" xr:uid="{00000000-0005-0000-0000-00007D6F0000}"/>
    <cellStyle name="Input 3 2 2 11 4" xfId="28540" xr:uid="{00000000-0005-0000-0000-00007E6F0000}"/>
    <cellStyle name="Input 3 2 2 11 4 2" xfId="28541" xr:uid="{00000000-0005-0000-0000-00007F6F0000}"/>
    <cellStyle name="Input 3 2 2 11 4 3" xfId="28542" xr:uid="{00000000-0005-0000-0000-0000806F0000}"/>
    <cellStyle name="Input 3 2 2 11 5" xfId="28543" xr:uid="{00000000-0005-0000-0000-0000816F0000}"/>
    <cellStyle name="Input 3 2 2 11 5 2" xfId="28544" xr:uid="{00000000-0005-0000-0000-0000826F0000}"/>
    <cellStyle name="Input 3 2 2 11 5 3" xfId="28545" xr:uid="{00000000-0005-0000-0000-0000836F0000}"/>
    <cellStyle name="Input 3 2 2 11 6" xfId="28546" xr:uid="{00000000-0005-0000-0000-0000846F0000}"/>
    <cellStyle name="Input 3 2 2 11 6 2" xfId="28547" xr:uid="{00000000-0005-0000-0000-0000856F0000}"/>
    <cellStyle name="Input 3 2 2 11 6 3" xfId="28548" xr:uid="{00000000-0005-0000-0000-0000866F0000}"/>
    <cellStyle name="Input 3 2 2 11 7" xfId="28549" xr:uid="{00000000-0005-0000-0000-0000876F0000}"/>
    <cellStyle name="Input 3 2 2 11 8" xfId="28550" xr:uid="{00000000-0005-0000-0000-0000886F0000}"/>
    <cellStyle name="Input 3 2 2 12" xfId="28551" xr:uid="{00000000-0005-0000-0000-0000896F0000}"/>
    <cellStyle name="Input 3 2 2 12 2" xfId="28552" xr:uid="{00000000-0005-0000-0000-00008A6F0000}"/>
    <cellStyle name="Input 3 2 2 12 2 2" xfId="28553" xr:uid="{00000000-0005-0000-0000-00008B6F0000}"/>
    <cellStyle name="Input 3 2 2 12 2 3" xfId="28554" xr:uid="{00000000-0005-0000-0000-00008C6F0000}"/>
    <cellStyle name="Input 3 2 2 12 2 4" xfId="28555" xr:uid="{00000000-0005-0000-0000-00008D6F0000}"/>
    <cellStyle name="Input 3 2 2 12 2 5" xfId="28556" xr:uid="{00000000-0005-0000-0000-00008E6F0000}"/>
    <cellStyle name="Input 3 2 2 12 2 6" xfId="28557" xr:uid="{00000000-0005-0000-0000-00008F6F0000}"/>
    <cellStyle name="Input 3 2 2 12 3" xfId="28558" xr:uid="{00000000-0005-0000-0000-0000906F0000}"/>
    <cellStyle name="Input 3 2 2 12 3 2" xfId="28559" xr:uid="{00000000-0005-0000-0000-0000916F0000}"/>
    <cellStyle name="Input 3 2 2 12 3 3" xfId="28560" xr:uid="{00000000-0005-0000-0000-0000926F0000}"/>
    <cellStyle name="Input 3 2 2 12 4" xfId="28561" xr:uid="{00000000-0005-0000-0000-0000936F0000}"/>
    <cellStyle name="Input 3 2 2 12 4 2" xfId="28562" xr:uid="{00000000-0005-0000-0000-0000946F0000}"/>
    <cellStyle name="Input 3 2 2 12 4 3" xfId="28563" xr:uid="{00000000-0005-0000-0000-0000956F0000}"/>
    <cellStyle name="Input 3 2 2 12 5" xfId="28564" xr:uid="{00000000-0005-0000-0000-0000966F0000}"/>
    <cellStyle name="Input 3 2 2 12 5 2" xfId="28565" xr:uid="{00000000-0005-0000-0000-0000976F0000}"/>
    <cellStyle name="Input 3 2 2 12 5 3" xfId="28566" xr:uid="{00000000-0005-0000-0000-0000986F0000}"/>
    <cellStyle name="Input 3 2 2 12 6" xfId="28567" xr:uid="{00000000-0005-0000-0000-0000996F0000}"/>
    <cellStyle name="Input 3 2 2 12 6 2" xfId="28568" xr:uid="{00000000-0005-0000-0000-00009A6F0000}"/>
    <cellStyle name="Input 3 2 2 12 6 3" xfId="28569" xr:uid="{00000000-0005-0000-0000-00009B6F0000}"/>
    <cellStyle name="Input 3 2 2 12 7" xfId="28570" xr:uid="{00000000-0005-0000-0000-00009C6F0000}"/>
    <cellStyle name="Input 3 2 2 12 8" xfId="28571" xr:uid="{00000000-0005-0000-0000-00009D6F0000}"/>
    <cellStyle name="Input 3 2 2 13" xfId="28572" xr:uid="{00000000-0005-0000-0000-00009E6F0000}"/>
    <cellStyle name="Input 3 2 2 13 2" xfId="28573" xr:uid="{00000000-0005-0000-0000-00009F6F0000}"/>
    <cellStyle name="Input 3 2 2 13 2 2" xfId="28574" xr:uid="{00000000-0005-0000-0000-0000A06F0000}"/>
    <cellStyle name="Input 3 2 2 13 2 3" xfId="28575" xr:uid="{00000000-0005-0000-0000-0000A16F0000}"/>
    <cellStyle name="Input 3 2 2 13 2 4" xfId="28576" xr:uid="{00000000-0005-0000-0000-0000A26F0000}"/>
    <cellStyle name="Input 3 2 2 13 2 5" xfId="28577" xr:uid="{00000000-0005-0000-0000-0000A36F0000}"/>
    <cellStyle name="Input 3 2 2 13 2 6" xfId="28578" xr:uid="{00000000-0005-0000-0000-0000A46F0000}"/>
    <cellStyle name="Input 3 2 2 13 3" xfId="28579" xr:uid="{00000000-0005-0000-0000-0000A56F0000}"/>
    <cellStyle name="Input 3 2 2 13 3 2" xfId="28580" xr:uid="{00000000-0005-0000-0000-0000A66F0000}"/>
    <cellStyle name="Input 3 2 2 13 3 3" xfId="28581" xr:uid="{00000000-0005-0000-0000-0000A76F0000}"/>
    <cellStyle name="Input 3 2 2 13 4" xfId="28582" xr:uid="{00000000-0005-0000-0000-0000A86F0000}"/>
    <cellStyle name="Input 3 2 2 13 4 2" xfId="28583" xr:uid="{00000000-0005-0000-0000-0000A96F0000}"/>
    <cellStyle name="Input 3 2 2 13 4 3" xfId="28584" xr:uid="{00000000-0005-0000-0000-0000AA6F0000}"/>
    <cellStyle name="Input 3 2 2 13 5" xfId="28585" xr:uid="{00000000-0005-0000-0000-0000AB6F0000}"/>
    <cellStyle name="Input 3 2 2 13 5 2" xfId="28586" xr:uid="{00000000-0005-0000-0000-0000AC6F0000}"/>
    <cellStyle name="Input 3 2 2 13 5 3" xfId="28587" xr:uid="{00000000-0005-0000-0000-0000AD6F0000}"/>
    <cellStyle name="Input 3 2 2 13 6" xfId="28588" xr:uid="{00000000-0005-0000-0000-0000AE6F0000}"/>
    <cellStyle name="Input 3 2 2 13 6 2" xfId="28589" xr:uid="{00000000-0005-0000-0000-0000AF6F0000}"/>
    <cellStyle name="Input 3 2 2 13 6 3" xfId="28590" xr:uid="{00000000-0005-0000-0000-0000B06F0000}"/>
    <cellStyle name="Input 3 2 2 13 7" xfId="28591" xr:uid="{00000000-0005-0000-0000-0000B16F0000}"/>
    <cellStyle name="Input 3 2 2 13 8" xfId="28592" xr:uid="{00000000-0005-0000-0000-0000B26F0000}"/>
    <cellStyle name="Input 3 2 2 14" xfId="28593" xr:uid="{00000000-0005-0000-0000-0000B36F0000}"/>
    <cellStyle name="Input 3 2 2 14 2" xfId="28594" xr:uid="{00000000-0005-0000-0000-0000B46F0000}"/>
    <cellStyle name="Input 3 2 2 14 2 2" xfId="28595" xr:uid="{00000000-0005-0000-0000-0000B56F0000}"/>
    <cellStyle name="Input 3 2 2 14 2 3" xfId="28596" xr:uid="{00000000-0005-0000-0000-0000B66F0000}"/>
    <cellStyle name="Input 3 2 2 14 2 4" xfId="28597" xr:uid="{00000000-0005-0000-0000-0000B76F0000}"/>
    <cellStyle name="Input 3 2 2 14 2 5" xfId="28598" xr:uid="{00000000-0005-0000-0000-0000B86F0000}"/>
    <cellStyle name="Input 3 2 2 14 2 6" xfId="28599" xr:uid="{00000000-0005-0000-0000-0000B96F0000}"/>
    <cellStyle name="Input 3 2 2 14 3" xfId="28600" xr:uid="{00000000-0005-0000-0000-0000BA6F0000}"/>
    <cellStyle name="Input 3 2 2 14 3 2" xfId="28601" xr:uid="{00000000-0005-0000-0000-0000BB6F0000}"/>
    <cellStyle name="Input 3 2 2 14 3 3" xfId="28602" xr:uid="{00000000-0005-0000-0000-0000BC6F0000}"/>
    <cellStyle name="Input 3 2 2 14 4" xfId="28603" xr:uid="{00000000-0005-0000-0000-0000BD6F0000}"/>
    <cellStyle name="Input 3 2 2 14 4 2" xfId="28604" xr:uid="{00000000-0005-0000-0000-0000BE6F0000}"/>
    <cellStyle name="Input 3 2 2 14 4 3" xfId="28605" xr:uid="{00000000-0005-0000-0000-0000BF6F0000}"/>
    <cellStyle name="Input 3 2 2 14 5" xfId="28606" xr:uid="{00000000-0005-0000-0000-0000C06F0000}"/>
    <cellStyle name="Input 3 2 2 14 5 2" xfId="28607" xr:uid="{00000000-0005-0000-0000-0000C16F0000}"/>
    <cellStyle name="Input 3 2 2 14 5 3" xfId="28608" xr:uid="{00000000-0005-0000-0000-0000C26F0000}"/>
    <cellStyle name="Input 3 2 2 14 6" xfId="28609" xr:uid="{00000000-0005-0000-0000-0000C36F0000}"/>
    <cellStyle name="Input 3 2 2 14 6 2" xfId="28610" xr:uid="{00000000-0005-0000-0000-0000C46F0000}"/>
    <cellStyle name="Input 3 2 2 14 6 3" xfId="28611" xr:uid="{00000000-0005-0000-0000-0000C56F0000}"/>
    <cellStyle name="Input 3 2 2 14 7" xfId="28612" xr:uid="{00000000-0005-0000-0000-0000C66F0000}"/>
    <cellStyle name="Input 3 2 2 14 8" xfId="28613" xr:uid="{00000000-0005-0000-0000-0000C76F0000}"/>
    <cellStyle name="Input 3 2 2 15" xfId="28614" xr:uid="{00000000-0005-0000-0000-0000C86F0000}"/>
    <cellStyle name="Input 3 2 2 15 2" xfId="28615" xr:uid="{00000000-0005-0000-0000-0000C96F0000}"/>
    <cellStyle name="Input 3 2 2 15 2 2" xfId="28616" xr:uid="{00000000-0005-0000-0000-0000CA6F0000}"/>
    <cellStyle name="Input 3 2 2 15 2 3" xfId="28617" xr:uid="{00000000-0005-0000-0000-0000CB6F0000}"/>
    <cellStyle name="Input 3 2 2 15 2 4" xfId="28618" xr:uid="{00000000-0005-0000-0000-0000CC6F0000}"/>
    <cellStyle name="Input 3 2 2 15 2 5" xfId="28619" xr:uid="{00000000-0005-0000-0000-0000CD6F0000}"/>
    <cellStyle name="Input 3 2 2 15 2 6" xfId="28620" xr:uid="{00000000-0005-0000-0000-0000CE6F0000}"/>
    <cellStyle name="Input 3 2 2 15 3" xfId="28621" xr:uid="{00000000-0005-0000-0000-0000CF6F0000}"/>
    <cellStyle name="Input 3 2 2 15 3 2" xfId="28622" xr:uid="{00000000-0005-0000-0000-0000D06F0000}"/>
    <cellStyle name="Input 3 2 2 15 3 3" xfId="28623" xr:uid="{00000000-0005-0000-0000-0000D16F0000}"/>
    <cellStyle name="Input 3 2 2 15 4" xfId="28624" xr:uid="{00000000-0005-0000-0000-0000D26F0000}"/>
    <cellStyle name="Input 3 2 2 15 4 2" xfId="28625" xr:uid="{00000000-0005-0000-0000-0000D36F0000}"/>
    <cellStyle name="Input 3 2 2 15 4 3" xfId="28626" xr:uid="{00000000-0005-0000-0000-0000D46F0000}"/>
    <cellStyle name="Input 3 2 2 15 5" xfId="28627" xr:uid="{00000000-0005-0000-0000-0000D56F0000}"/>
    <cellStyle name="Input 3 2 2 15 5 2" xfId="28628" xr:uid="{00000000-0005-0000-0000-0000D66F0000}"/>
    <cellStyle name="Input 3 2 2 15 5 3" xfId="28629" xr:uid="{00000000-0005-0000-0000-0000D76F0000}"/>
    <cellStyle name="Input 3 2 2 15 6" xfId="28630" xr:uid="{00000000-0005-0000-0000-0000D86F0000}"/>
    <cellStyle name="Input 3 2 2 15 6 2" xfId="28631" xr:uid="{00000000-0005-0000-0000-0000D96F0000}"/>
    <cellStyle name="Input 3 2 2 15 6 3" xfId="28632" xr:uid="{00000000-0005-0000-0000-0000DA6F0000}"/>
    <cellStyle name="Input 3 2 2 15 7" xfId="28633" xr:uid="{00000000-0005-0000-0000-0000DB6F0000}"/>
    <cellStyle name="Input 3 2 2 15 8" xfId="28634" xr:uid="{00000000-0005-0000-0000-0000DC6F0000}"/>
    <cellStyle name="Input 3 2 2 16" xfId="28635" xr:uid="{00000000-0005-0000-0000-0000DD6F0000}"/>
    <cellStyle name="Input 3 2 2 16 2" xfId="28636" xr:uid="{00000000-0005-0000-0000-0000DE6F0000}"/>
    <cellStyle name="Input 3 2 2 16 2 2" xfId="28637" xr:uid="{00000000-0005-0000-0000-0000DF6F0000}"/>
    <cellStyle name="Input 3 2 2 16 2 3" xfId="28638" xr:uid="{00000000-0005-0000-0000-0000E06F0000}"/>
    <cellStyle name="Input 3 2 2 16 2 4" xfId="28639" xr:uid="{00000000-0005-0000-0000-0000E16F0000}"/>
    <cellStyle name="Input 3 2 2 16 2 5" xfId="28640" xr:uid="{00000000-0005-0000-0000-0000E26F0000}"/>
    <cellStyle name="Input 3 2 2 16 2 6" xfId="28641" xr:uid="{00000000-0005-0000-0000-0000E36F0000}"/>
    <cellStyle name="Input 3 2 2 16 3" xfId="28642" xr:uid="{00000000-0005-0000-0000-0000E46F0000}"/>
    <cellStyle name="Input 3 2 2 16 3 2" xfId="28643" xr:uid="{00000000-0005-0000-0000-0000E56F0000}"/>
    <cellStyle name="Input 3 2 2 16 3 3" xfId="28644" xr:uid="{00000000-0005-0000-0000-0000E66F0000}"/>
    <cellStyle name="Input 3 2 2 16 4" xfId="28645" xr:uid="{00000000-0005-0000-0000-0000E76F0000}"/>
    <cellStyle name="Input 3 2 2 16 4 2" xfId="28646" xr:uid="{00000000-0005-0000-0000-0000E86F0000}"/>
    <cellStyle name="Input 3 2 2 16 4 3" xfId="28647" xr:uid="{00000000-0005-0000-0000-0000E96F0000}"/>
    <cellStyle name="Input 3 2 2 16 5" xfId="28648" xr:uid="{00000000-0005-0000-0000-0000EA6F0000}"/>
    <cellStyle name="Input 3 2 2 16 5 2" xfId="28649" xr:uid="{00000000-0005-0000-0000-0000EB6F0000}"/>
    <cellStyle name="Input 3 2 2 16 5 3" xfId="28650" xr:uid="{00000000-0005-0000-0000-0000EC6F0000}"/>
    <cellStyle name="Input 3 2 2 16 6" xfId="28651" xr:uid="{00000000-0005-0000-0000-0000ED6F0000}"/>
    <cellStyle name="Input 3 2 2 16 6 2" xfId="28652" xr:uid="{00000000-0005-0000-0000-0000EE6F0000}"/>
    <cellStyle name="Input 3 2 2 16 6 3" xfId="28653" xr:uid="{00000000-0005-0000-0000-0000EF6F0000}"/>
    <cellStyle name="Input 3 2 2 16 7" xfId="28654" xr:uid="{00000000-0005-0000-0000-0000F06F0000}"/>
    <cellStyle name="Input 3 2 2 16 8" xfId="28655" xr:uid="{00000000-0005-0000-0000-0000F16F0000}"/>
    <cellStyle name="Input 3 2 2 17" xfId="28656" xr:uid="{00000000-0005-0000-0000-0000F26F0000}"/>
    <cellStyle name="Input 3 2 2 17 2" xfId="28657" xr:uid="{00000000-0005-0000-0000-0000F36F0000}"/>
    <cellStyle name="Input 3 2 2 17 2 2" xfId="28658" xr:uid="{00000000-0005-0000-0000-0000F46F0000}"/>
    <cellStyle name="Input 3 2 2 17 2 3" xfId="28659" xr:uid="{00000000-0005-0000-0000-0000F56F0000}"/>
    <cellStyle name="Input 3 2 2 17 2 4" xfId="28660" xr:uid="{00000000-0005-0000-0000-0000F66F0000}"/>
    <cellStyle name="Input 3 2 2 17 2 5" xfId="28661" xr:uid="{00000000-0005-0000-0000-0000F76F0000}"/>
    <cellStyle name="Input 3 2 2 17 2 6" xfId="28662" xr:uid="{00000000-0005-0000-0000-0000F86F0000}"/>
    <cellStyle name="Input 3 2 2 17 3" xfId="28663" xr:uid="{00000000-0005-0000-0000-0000F96F0000}"/>
    <cellStyle name="Input 3 2 2 17 3 2" xfId="28664" xr:uid="{00000000-0005-0000-0000-0000FA6F0000}"/>
    <cellStyle name="Input 3 2 2 17 3 3" xfId="28665" xr:uid="{00000000-0005-0000-0000-0000FB6F0000}"/>
    <cellStyle name="Input 3 2 2 17 4" xfId="28666" xr:uid="{00000000-0005-0000-0000-0000FC6F0000}"/>
    <cellStyle name="Input 3 2 2 17 4 2" xfId="28667" xr:uid="{00000000-0005-0000-0000-0000FD6F0000}"/>
    <cellStyle name="Input 3 2 2 17 4 3" xfId="28668" xr:uid="{00000000-0005-0000-0000-0000FE6F0000}"/>
    <cellStyle name="Input 3 2 2 17 5" xfId="28669" xr:uid="{00000000-0005-0000-0000-0000FF6F0000}"/>
    <cellStyle name="Input 3 2 2 17 5 2" xfId="28670" xr:uid="{00000000-0005-0000-0000-000000700000}"/>
    <cellStyle name="Input 3 2 2 17 5 3" xfId="28671" xr:uid="{00000000-0005-0000-0000-000001700000}"/>
    <cellStyle name="Input 3 2 2 17 6" xfId="28672" xr:uid="{00000000-0005-0000-0000-000002700000}"/>
    <cellStyle name="Input 3 2 2 17 6 2" xfId="28673" xr:uid="{00000000-0005-0000-0000-000003700000}"/>
    <cellStyle name="Input 3 2 2 17 6 3" xfId="28674" xr:uid="{00000000-0005-0000-0000-000004700000}"/>
    <cellStyle name="Input 3 2 2 17 7" xfId="28675" xr:uid="{00000000-0005-0000-0000-000005700000}"/>
    <cellStyle name="Input 3 2 2 17 8" xfId="28676" xr:uid="{00000000-0005-0000-0000-000006700000}"/>
    <cellStyle name="Input 3 2 2 18" xfId="28677" xr:uid="{00000000-0005-0000-0000-000007700000}"/>
    <cellStyle name="Input 3 2 2 18 2" xfId="28678" xr:uid="{00000000-0005-0000-0000-000008700000}"/>
    <cellStyle name="Input 3 2 2 18 2 2" xfId="28679" xr:uid="{00000000-0005-0000-0000-000009700000}"/>
    <cellStyle name="Input 3 2 2 18 2 3" xfId="28680" xr:uid="{00000000-0005-0000-0000-00000A700000}"/>
    <cellStyle name="Input 3 2 2 18 2 4" xfId="28681" xr:uid="{00000000-0005-0000-0000-00000B700000}"/>
    <cellStyle name="Input 3 2 2 18 2 5" xfId="28682" xr:uid="{00000000-0005-0000-0000-00000C700000}"/>
    <cellStyle name="Input 3 2 2 18 2 6" xfId="28683" xr:uid="{00000000-0005-0000-0000-00000D700000}"/>
    <cellStyle name="Input 3 2 2 18 3" xfId="28684" xr:uid="{00000000-0005-0000-0000-00000E700000}"/>
    <cellStyle name="Input 3 2 2 18 3 2" xfId="28685" xr:uid="{00000000-0005-0000-0000-00000F700000}"/>
    <cellStyle name="Input 3 2 2 18 3 3" xfId="28686" xr:uid="{00000000-0005-0000-0000-000010700000}"/>
    <cellStyle name="Input 3 2 2 18 4" xfId="28687" xr:uid="{00000000-0005-0000-0000-000011700000}"/>
    <cellStyle name="Input 3 2 2 18 4 2" xfId="28688" xr:uid="{00000000-0005-0000-0000-000012700000}"/>
    <cellStyle name="Input 3 2 2 18 4 3" xfId="28689" xr:uid="{00000000-0005-0000-0000-000013700000}"/>
    <cellStyle name="Input 3 2 2 18 5" xfId="28690" xr:uid="{00000000-0005-0000-0000-000014700000}"/>
    <cellStyle name="Input 3 2 2 18 5 2" xfId="28691" xr:uid="{00000000-0005-0000-0000-000015700000}"/>
    <cellStyle name="Input 3 2 2 18 5 3" xfId="28692" xr:uid="{00000000-0005-0000-0000-000016700000}"/>
    <cellStyle name="Input 3 2 2 18 6" xfId="28693" xr:uid="{00000000-0005-0000-0000-000017700000}"/>
    <cellStyle name="Input 3 2 2 18 6 2" xfId="28694" xr:uid="{00000000-0005-0000-0000-000018700000}"/>
    <cellStyle name="Input 3 2 2 18 6 3" xfId="28695" xr:uid="{00000000-0005-0000-0000-000019700000}"/>
    <cellStyle name="Input 3 2 2 18 7" xfId="28696" xr:uid="{00000000-0005-0000-0000-00001A700000}"/>
    <cellStyle name="Input 3 2 2 18 8" xfId="28697" xr:uid="{00000000-0005-0000-0000-00001B700000}"/>
    <cellStyle name="Input 3 2 2 19" xfId="28698" xr:uid="{00000000-0005-0000-0000-00001C700000}"/>
    <cellStyle name="Input 3 2 2 19 2" xfId="28699" xr:uid="{00000000-0005-0000-0000-00001D700000}"/>
    <cellStyle name="Input 3 2 2 19 2 2" xfId="28700" xr:uid="{00000000-0005-0000-0000-00001E700000}"/>
    <cellStyle name="Input 3 2 2 19 2 3" xfId="28701" xr:uid="{00000000-0005-0000-0000-00001F700000}"/>
    <cellStyle name="Input 3 2 2 19 2 4" xfId="28702" xr:uid="{00000000-0005-0000-0000-000020700000}"/>
    <cellStyle name="Input 3 2 2 19 2 5" xfId="28703" xr:uid="{00000000-0005-0000-0000-000021700000}"/>
    <cellStyle name="Input 3 2 2 19 2 6" xfId="28704" xr:uid="{00000000-0005-0000-0000-000022700000}"/>
    <cellStyle name="Input 3 2 2 19 3" xfId="28705" xr:uid="{00000000-0005-0000-0000-000023700000}"/>
    <cellStyle name="Input 3 2 2 19 3 2" xfId="28706" xr:uid="{00000000-0005-0000-0000-000024700000}"/>
    <cellStyle name="Input 3 2 2 19 3 3" xfId="28707" xr:uid="{00000000-0005-0000-0000-000025700000}"/>
    <cellStyle name="Input 3 2 2 19 4" xfId="28708" xr:uid="{00000000-0005-0000-0000-000026700000}"/>
    <cellStyle name="Input 3 2 2 19 4 2" xfId="28709" xr:uid="{00000000-0005-0000-0000-000027700000}"/>
    <cellStyle name="Input 3 2 2 19 4 3" xfId="28710" xr:uid="{00000000-0005-0000-0000-000028700000}"/>
    <cellStyle name="Input 3 2 2 19 5" xfId="28711" xr:uid="{00000000-0005-0000-0000-000029700000}"/>
    <cellStyle name="Input 3 2 2 19 5 2" xfId="28712" xr:uid="{00000000-0005-0000-0000-00002A700000}"/>
    <cellStyle name="Input 3 2 2 19 5 3" xfId="28713" xr:uid="{00000000-0005-0000-0000-00002B700000}"/>
    <cellStyle name="Input 3 2 2 19 6" xfId="28714" xr:uid="{00000000-0005-0000-0000-00002C700000}"/>
    <cellStyle name="Input 3 2 2 19 6 2" xfId="28715" xr:uid="{00000000-0005-0000-0000-00002D700000}"/>
    <cellStyle name="Input 3 2 2 19 6 3" xfId="28716" xr:uid="{00000000-0005-0000-0000-00002E700000}"/>
    <cellStyle name="Input 3 2 2 19 7" xfId="28717" xr:uid="{00000000-0005-0000-0000-00002F700000}"/>
    <cellStyle name="Input 3 2 2 19 8" xfId="28718" xr:uid="{00000000-0005-0000-0000-000030700000}"/>
    <cellStyle name="Input 3 2 2 2" xfId="28719" xr:uid="{00000000-0005-0000-0000-000031700000}"/>
    <cellStyle name="Input 3 2 2 2 2" xfId="28720" xr:uid="{00000000-0005-0000-0000-000032700000}"/>
    <cellStyle name="Input 3 2 2 2 2 2" xfId="28721" xr:uid="{00000000-0005-0000-0000-000033700000}"/>
    <cellStyle name="Input 3 2 2 2 2 3" xfId="28722" xr:uid="{00000000-0005-0000-0000-000034700000}"/>
    <cellStyle name="Input 3 2 2 2 2 4" xfId="28723" xr:uid="{00000000-0005-0000-0000-000035700000}"/>
    <cellStyle name="Input 3 2 2 2 2 5" xfId="28724" xr:uid="{00000000-0005-0000-0000-000036700000}"/>
    <cellStyle name="Input 3 2 2 2 2 6" xfId="28725" xr:uid="{00000000-0005-0000-0000-000037700000}"/>
    <cellStyle name="Input 3 2 2 2 3" xfId="28726" xr:uid="{00000000-0005-0000-0000-000038700000}"/>
    <cellStyle name="Input 3 2 2 2 3 2" xfId="28727" xr:uid="{00000000-0005-0000-0000-000039700000}"/>
    <cellStyle name="Input 3 2 2 2 3 3" xfId="28728" xr:uid="{00000000-0005-0000-0000-00003A700000}"/>
    <cellStyle name="Input 3 2 2 2 4" xfId="28729" xr:uid="{00000000-0005-0000-0000-00003B700000}"/>
    <cellStyle name="Input 3 2 2 2 4 2" xfId="28730" xr:uid="{00000000-0005-0000-0000-00003C700000}"/>
    <cellStyle name="Input 3 2 2 2 4 3" xfId="28731" xr:uid="{00000000-0005-0000-0000-00003D700000}"/>
    <cellStyle name="Input 3 2 2 2 5" xfId="28732" xr:uid="{00000000-0005-0000-0000-00003E700000}"/>
    <cellStyle name="Input 3 2 2 2 5 2" xfId="28733" xr:uid="{00000000-0005-0000-0000-00003F700000}"/>
    <cellStyle name="Input 3 2 2 2 5 3" xfId="28734" xr:uid="{00000000-0005-0000-0000-000040700000}"/>
    <cellStyle name="Input 3 2 2 2 6" xfId="28735" xr:uid="{00000000-0005-0000-0000-000041700000}"/>
    <cellStyle name="Input 3 2 2 2 6 2" xfId="28736" xr:uid="{00000000-0005-0000-0000-000042700000}"/>
    <cellStyle name="Input 3 2 2 2 6 3" xfId="28737" xr:uid="{00000000-0005-0000-0000-000043700000}"/>
    <cellStyle name="Input 3 2 2 2 7" xfId="28738" xr:uid="{00000000-0005-0000-0000-000044700000}"/>
    <cellStyle name="Input 3 2 2 2 8" xfId="28739" xr:uid="{00000000-0005-0000-0000-000045700000}"/>
    <cellStyle name="Input 3 2 2 20" xfId="28740" xr:uid="{00000000-0005-0000-0000-000046700000}"/>
    <cellStyle name="Input 3 2 2 20 2" xfId="28741" xr:uid="{00000000-0005-0000-0000-000047700000}"/>
    <cellStyle name="Input 3 2 2 20 2 2" xfId="28742" xr:uid="{00000000-0005-0000-0000-000048700000}"/>
    <cellStyle name="Input 3 2 2 20 2 3" xfId="28743" xr:uid="{00000000-0005-0000-0000-000049700000}"/>
    <cellStyle name="Input 3 2 2 20 2 4" xfId="28744" xr:uid="{00000000-0005-0000-0000-00004A700000}"/>
    <cellStyle name="Input 3 2 2 20 2 5" xfId="28745" xr:uid="{00000000-0005-0000-0000-00004B700000}"/>
    <cellStyle name="Input 3 2 2 20 2 6" xfId="28746" xr:uid="{00000000-0005-0000-0000-00004C700000}"/>
    <cellStyle name="Input 3 2 2 20 3" xfId="28747" xr:uid="{00000000-0005-0000-0000-00004D700000}"/>
    <cellStyle name="Input 3 2 2 20 3 2" xfId="28748" xr:uid="{00000000-0005-0000-0000-00004E700000}"/>
    <cellStyle name="Input 3 2 2 20 3 3" xfId="28749" xr:uid="{00000000-0005-0000-0000-00004F700000}"/>
    <cellStyle name="Input 3 2 2 20 4" xfId="28750" xr:uid="{00000000-0005-0000-0000-000050700000}"/>
    <cellStyle name="Input 3 2 2 20 4 2" xfId="28751" xr:uid="{00000000-0005-0000-0000-000051700000}"/>
    <cellStyle name="Input 3 2 2 20 4 3" xfId="28752" xr:uid="{00000000-0005-0000-0000-000052700000}"/>
    <cellStyle name="Input 3 2 2 20 5" xfId="28753" xr:uid="{00000000-0005-0000-0000-000053700000}"/>
    <cellStyle name="Input 3 2 2 20 5 2" xfId="28754" xr:uid="{00000000-0005-0000-0000-000054700000}"/>
    <cellStyle name="Input 3 2 2 20 5 3" xfId="28755" xr:uid="{00000000-0005-0000-0000-000055700000}"/>
    <cellStyle name="Input 3 2 2 20 6" xfId="28756" xr:uid="{00000000-0005-0000-0000-000056700000}"/>
    <cellStyle name="Input 3 2 2 20 6 2" xfId="28757" xr:uid="{00000000-0005-0000-0000-000057700000}"/>
    <cellStyle name="Input 3 2 2 20 6 3" xfId="28758" xr:uid="{00000000-0005-0000-0000-000058700000}"/>
    <cellStyle name="Input 3 2 2 20 7" xfId="28759" xr:uid="{00000000-0005-0000-0000-000059700000}"/>
    <cellStyle name="Input 3 2 2 20 8" xfId="28760" xr:uid="{00000000-0005-0000-0000-00005A700000}"/>
    <cellStyle name="Input 3 2 2 21" xfId="28761" xr:uid="{00000000-0005-0000-0000-00005B700000}"/>
    <cellStyle name="Input 3 2 2 21 2" xfId="28762" xr:uid="{00000000-0005-0000-0000-00005C700000}"/>
    <cellStyle name="Input 3 2 2 21 2 2" xfId="28763" xr:uid="{00000000-0005-0000-0000-00005D700000}"/>
    <cellStyle name="Input 3 2 2 21 2 3" xfId="28764" xr:uid="{00000000-0005-0000-0000-00005E700000}"/>
    <cellStyle name="Input 3 2 2 21 2 4" xfId="28765" xr:uid="{00000000-0005-0000-0000-00005F700000}"/>
    <cellStyle name="Input 3 2 2 21 2 5" xfId="28766" xr:uid="{00000000-0005-0000-0000-000060700000}"/>
    <cellStyle name="Input 3 2 2 21 2 6" xfId="28767" xr:uid="{00000000-0005-0000-0000-000061700000}"/>
    <cellStyle name="Input 3 2 2 21 3" xfId="28768" xr:uid="{00000000-0005-0000-0000-000062700000}"/>
    <cellStyle name="Input 3 2 2 21 3 2" xfId="28769" xr:uid="{00000000-0005-0000-0000-000063700000}"/>
    <cellStyle name="Input 3 2 2 21 3 3" xfId="28770" xr:uid="{00000000-0005-0000-0000-000064700000}"/>
    <cellStyle name="Input 3 2 2 21 4" xfId="28771" xr:uid="{00000000-0005-0000-0000-000065700000}"/>
    <cellStyle name="Input 3 2 2 21 4 2" xfId="28772" xr:uid="{00000000-0005-0000-0000-000066700000}"/>
    <cellStyle name="Input 3 2 2 21 4 3" xfId="28773" xr:uid="{00000000-0005-0000-0000-000067700000}"/>
    <cellStyle name="Input 3 2 2 21 5" xfId="28774" xr:uid="{00000000-0005-0000-0000-000068700000}"/>
    <cellStyle name="Input 3 2 2 21 5 2" xfId="28775" xr:uid="{00000000-0005-0000-0000-000069700000}"/>
    <cellStyle name="Input 3 2 2 21 5 3" xfId="28776" xr:uid="{00000000-0005-0000-0000-00006A700000}"/>
    <cellStyle name="Input 3 2 2 21 6" xfId="28777" xr:uid="{00000000-0005-0000-0000-00006B700000}"/>
    <cellStyle name="Input 3 2 2 21 6 2" xfId="28778" xr:uid="{00000000-0005-0000-0000-00006C700000}"/>
    <cellStyle name="Input 3 2 2 21 6 3" xfId="28779" xr:uid="{00000000-0005-0000-0000-00006D700000}"/>
    <cellStyle name="Input 3 2 2 21 7" xfId="28780" xr:uid="{00000000-0005-0000-0000-00006E700000}"/>
    <cellStyle name="Input 3 2 2 21 8" xfId="28781" xr:uid="{00000000-0005-0000-0000-00006F700000}"/>
    <cellStyle name="Input 3 2 2 22" xfId="28782" xr:uid="{00000000-0005-0000-0000-000070700000}"/>
    <cellStyle name="Input 3 2 2 22 2" xfId="28783" xr:uid="{00000000-0005-0000-0000-000071700000}"/>
    <cellStyle name="Input 3 2 2 22 2 2" xfId="28784" xr:uid="{00000000-0005-0000-0000-000072700000}"/>
    <cellStyle name="Input 3 2 2 22 2 3" xfId="28785" xr:uid="{00000000-0005-0000-0000-000073700000}"/>
    <cellStyle name="Input 3 2 2 22 2 4" xfId="28786" xr:uid="{00000000-0005-0000-0000-000074700000}"/>
    <cellStyle name="Input 3 2 2 22 2 5" xfId="28787" xr:uid="{00000000-0005-0000-0000-000075700000}"/>
    <cellStyle name="Input 3 2 2 22 2 6" xfId="28788" xr:uid="{00000000-0005-0000-0000-000076700000}"/>
    <cellStyle name="Input 3 2 2 22 3" xfId="28789" xr:uid="{00000000-0005-0000-0000-000077700000}"/>
    <cellStyle name="Input 3 2 2 22 3 2" xfId="28790" xr:uid="{00000000-0005-0000-0000-000078700000}"/>
    <cellStyle name="Input 3 2 2 22 3 3" xfId="28791" xr:uid="{00000000-0005-0000-0000-000079700000}"/>
    <cellStyle name="Input 3 2 2 22 4" xfId="28792" xr:uid="{00000000-0005-0000-0000-00007A700000}"/>
    <cellStyle name="Input 3 2 2 22 4 2" xfId="28793" xr:uid="{00000000-0005-0000-0000-00007B700000}"/>
    <cellStyle name="Input 3 2 2 22 4 3" xfId="28794" xr:uid="{00000000-0005-0000-0000-00007C700000}"/>
    <cellStyle name="Input 3 2 2 22 5" xfId="28795" xr:uid="{00000000-0005-0000-0000-00007D700000}"/>
    <cellStyle name="Input 3 2 2 22 5 2" xfId="28796" xr:uid="{00000000-0005-0000-0000-00007E700000}"/>
    <cellStyle name="Input 3 2 2 22 5 3" xfId="28797" xr:uid="{00000000-0005-0000-0000-00007F700000}"/>
    <cellStyle name="Input 3 2 2 22 6" xfId="28798" xr:uid="{00000000-0005-0000-0000-000080700000}"/>
    <cellStyle name="Input 3 2 2 22 6 2" xfId="28799" xr:uid="{00000000-0005-0000-0000-000081700000}"/>
    <cellStyle name="Input 3 2 2 22 6 3" xfId="28800" xr:uid="{00000000-0005-0000-0000-000082700000}"/>
    <cellStyle name="Input 3 2 2 22 7" xfId="28801" xr:uid="{00000000-0005-0000-0000-000083700000}"/>
    <cellStyle name="Input 3 2 2 22 8" xfId="28802" xr:uid="{00000000-0005-0000-0000-000084700000}"/>
    <cellStyle name="Input 3 2 2 23" xfId="28803" xr:uid="{00000000-0005-0000-0000-000085700000}"/>
    <cellStyle name="Input 3 2 2 23 2" xfId="28804" xr:uid="{00000000-0005-0000-0000-000086700000}"/>
    <cellStyle name="Input 3 2 2 23 2 2" xfId="28805" xr:uid="{00000000-0005-0000-0000-000087700000}"/>
    <cellStyle name="Input 3 2 2 23 2 3" xfId="28806" xr:uid="{00000000-0005-0000-0000-000088700000}"/>
    <cellStyle name="Input 3 2 2 23 2 4" xfId="28807" xr:uid="{00000000-0005-0000-0000-000089700000}"/>
    <cellStyle name="Input 3 2 2 23 2 5" xfId="28808" xr:uid="{00000000-0005-0000-0000-00008A700000}"/>
    <cellStyle name="Input 3 2 2 23 2 6" xfId="28809" xr:uid="{00000000-0005-0000-0000-00008B700000}"/>
    <cellStyle name="Input 3 2 2 23 3" xfId="28810" xr:uid="{00000000-0005-0000-0000-00008C700000}"/>
    <cellStyle name="Input 3 2 2 23 3 2" xfId="28811" xr:uid="{00000000-0005-0000-0000-00008D700000}"/>
    <cellStyle name="Input 3 2 2 23 3 3" xfId="28812" xr:uid="{00000000-0005-0000-0000-00008E700000}"/>
    <cellStyle name="Input 3 2 2 23 4" xfId="28813" xr:uid="{00000000-0005-0000-0000-00008F700000}"/>
    <cellStyle name="Input 3 2 2 23 4 2" xfId="28814" xr:uid="{00000000-0005-0000-0000-000090700000}"/>
    <cellStyle name="Input 3 2 2 23 4 3" xfId="28815" xr:uid="{00000000-0005-0000-0000-000091700000}"/>
    <cellStyle name="Input 3 2 2 23 5" xfId="28816" xr:uid="{00000000-0005-0000-0000-000092700000}"/>
    <cellStyle name="Input 3 2 2 23 5 2" xfId="28817" xr:uid="{00000000-0005-0000-0000-000093700000}"/>
    <cellStyle name="Input 3 2 2 23 5 3" xfId="28818" xr:uid="{00000000-0005-0000-0000-000094700000}"/>
    <cellStyle name="Input 3 2 2 23 6" xfId="28819" xr:uid="{00000000-0005-0000-0000-000095700000}"/>
    <cellStyle name="Input 3 2 2 23 6 2" xfId="28820" xr:uid="{00000000-0005-0000-0000-000096700000}"/>
    <cellStyle name="Input 3 2 2 23 6 3" xfId="28821" xr:uid="{00000000-0005-0000-0000-000097700000}"/>
    <cellStyle name="Input 3 2 2 23 7" xfId="28822" xr:uid="{00000000-0005-0000-0000-000098700000}"/>
    <cellStyle name="Input 3 2 2 23 8" xfId="28823" xr:uid="{00000000-0005-0000-0000-000099700000}"/>
    <cellStyle name="Input 3 2 2 24" xfId="28824" xr:uid="{00000000-0005-0000-0000-00009A700000}"/>
    <cellStyle name="Input 3 2 2 24 2" xfId="28825" xr:uid="{00000000-0005-0000-0000-00009B700000}"/>
    <cellStyle name="Input 3 2 2 24 2 2" xfId="28826" xr:uid="{00000000-0005-0000-0000-00009C700000}"/>
    <cellStyle name="Input 3 2 2 24 2 3" xfId="28827" xr:uid="{00000000-0005-0000-0000-00009D700000}"/>
    <cellStyle name="Input 3 2 2 24 2 4" xfId="28828" xr:uid="{00000000-0005-0000-0000-00009E700000}"/>
    <cellStyle name="Input 3 2 2 24 2 5" xfId="28829" xr:uid="{00000000-0005-0000-0000-00009F700000}"/>
    <cellStyle name="Input 3 2 2 24 2 6" xfId="28830" xr:uid="{00000000-0005-0000-0000-0000A0700000}"/>
    <cellStyle name="Input 3 2 2 24 3" xfId="28831" xr:uid="{00000000-0005-0000-0000-0000A1700000}"/>
    <cellStyle name="Input 3 2 2 24 3 2" xfId="28832" xr:uid="{00000000-0005-0000-0000-0000A2700000}"/>
    <cellStyle name="Input 3 2 2 24 3 3" xfId="28833" xr:uid="{00000000-0005-0000-0000-0000A3700000}"/>
    <cellStyle name="Input 3 2 2 24 4" xfId="28834" xr:uid="{00000000-0005-0000-0000-0000A4700000}"/>
    <cellStyle name="Input 3 2 2 24 4 2" xfId="28835" xr:uid="{00000000-0005-0000-0000-0000A5700000}"/>
    <cellStyle name="Input 3 2 2 24 4 3" xfId="28836" xr:uid="{00000000-0005-0000-0000-0000A6700000}"/>
    <cellStyle name="Input 3 2 2 24 5" xfId="28837" xr:uid="{00000000-0005-0000-0000-0000A7700000}"/>
    <cellStyle name="Input 3 2 2 24 5 2" xfId="28838" xr:uid="{00000000-0005-0000-0000-0000A8700000}"/>
    <cellStyle name="Input 3 2 2 24 5 3" xfId="28839" xr:uid="{00000000-0005-0000-0000-0000A9700000}"/>
    <cellStyle name="Input 3 2 2 24 6" xfId="28840" xr:uid="{00000000-0005-0000-0000-0000AA700000}"/>
    <cellStyle name="Input 3 2 2 24 6 2" xfId="28841" xr:uid="{00000000-0005-0000-0000-0000AB700000}"/>
    <cellStyle name="Input 3 2 2 24 6 3" xfId="28842" xr:uid="{00000000-0005-0000-0000-0000AC700000}"/>
    <cellStyle name="Input 3 2 2 24 7" xfId="28843" xr:uid="{00000000-0005-0000-0000-0000AD700000}"/>
    <cellStyle name="Input 3 2 2 24 8" xfId="28844" xr:uid="{00000000-0005-0000-0000-0000AE700000}"/>
    <cellStyle name="Input 3 2 2 25" xfId="28845" xr:uid="{00000000-0005-0000-0000-0000AF700000}"/>
    <cellStyle name="Input 3 2 2 25 2" xfId="28846" xr:uid="{00000000-0005-0000-0000-0000B0700000}"/>
    <cellStyle name="Input 3 2 2 25 2 2" xfId="28847" xr:uid="{00000000-0005-0000-0000-0000B1700000}"/>
    <cellStyle name="Input 3 2 2 25 2 3" xfId="28848" xr:uid="{00000000-0005-0000-0000-0000B2700000}"/>
    <cellStyle name="Input 3 2 2 25 2 4" xfId="28849" xr:uid="{00000000-0005-0000-0000-0000B3700000}"/>
    <cellStyle name="Input 3 2 2 25 2 5" xfId="28850" xr:uid="{00000000-0005-0000-0000-0000B4700000}"/>
    <cellStyle name="Input 3 2 2 25 2 6" xfId="28851" xr:uid="{00000000-0005-0000-0000-0000B5700000}"/>
    <cellStyle name="Input 3 2 2 25 3" xfId="28852" xr:uid="{00000000-0005-0000-0000-0000B6700000}"/>
    <cellStyle name="Input 3 2 2 25 3 2" xfId="28853" xr:uid="{00000000-0005-0000-0000-0000B7700000}"/>
    <cellStyle name="Input 3 2 2 25 3 3" xfId="28854" xr:uid="{00000000-0005-0000-0000-0000B8700000}"/>
    <cellStyle name="Input 3 2 2 25 4" xfId="28855" xr:uid="{00000000-0005-0000-0000-0000B9700000}"/>
    <cellStyle name="Input 3 2 2 25 4 2" xfId="28856" xr:uid="{00000000-0005-0000-0000-0000BA700000}"/>
    <cellStyle name="Input 3 2 2 25 4 3" xfId="28857" xr:uid="{00000000-0005-0000-0000-0000BB700000}"/>
    <cellStyle name="Input 3 2 2 25 5" xfId="28858" xr:uid="{00000000-0005-0000-0000-0000BC700000}"/>
    <cellStyle name="Input 3 2 2 25 5 2" xfId="28859" xr:uid="{00000000-0005-0000-0000-0000BD700000}"/>
    <cellStyle name="Input 3 2 2 25 5 3" xfId="28860" xr:uid="{00000000-0005-0000-0000-0000BE700000}"/>
    <cellStyle name="Input 3 2 2 25 6" xfId="28861" xr:uid="{00000000-0005-0000-0000-0000BF700000}"/>
    <cellStyle name="Input 3 2 2 25 6 2" xfId="28862" xr:uid="{00000000-0005-0000-0000-0000C0700000}"/>
    <cellStyle name="Input 3 2 2 25 6 3" xfId="28863" xr:uid="{00000000-0005-0000-0000-0000C1700000}"/>
    <cellStyle name="Input 3 2 2 25 7" xfId="28864" xr:uid="{00000000-0005-0000-0000-0000C2700000}"/>
    <cellStyle name="Input 3 2 2 25 8" xfId="28865" xr:uid="{00000000-0005-0000-0000-0000C3700000}"/>
    <cellStyle name="Input 3 2 2 26" xfId="28866" xr:uid="{00000000-0005-0000-0000-0000C4700000}"/>
    <cellStyle name="Input 3 2 2 26 2" xfId="28867" xr:uid="{00000000-0005-0000-0000-0000C5700000}"/>
    <cellStyle name="Input 3 2 2 26 2 2" xfId="28868" xr:uid="{00000000-0005-0000-0000-0000C6700000}"/>
    <cellStyle name="Input 3 2 2 26 2 3" xfId="28869" xr:uid="{00000000-0005-0000-0000-0000C7700000}"/>
    <cellStyle name="Input 3 2 2 26 2 4" xfId="28870" xr:uid="{00000000-0005-0000-0000-0000C8700000}"/>
    <cellStyle name="Input 3 2 2 26 2 5" xfId="28871" xr:uid="{00000000-0005-0000-0000-0000C9700000}"/>
    <cellStyle name="Input 3 2 2 26 2 6" xfId="28872" xr:uid="{00000000-0005-0000-0000-0000CA700000}"/>
    <cellStyle name="Input 3 2 2 26 3" xfId="28873" xr:uid="{00000000-0005-0000-0000-0000CB700000}"/>
    <cellStyle name="Input 3 2 2 26 3 2" xfId="28874" xr:uid="{00000000-0005-0000-0000-0000CC700000}"/>
    <cellStyle name="Input 3 2 2 26 3 3" xfId="28875" xr:uid="{00000000-0005-0000-0000-0000CD700000}"/>
    <cellStyle name="Input 3 2 2 26 4" xfId="28876" xr:uid="{00000000-0005-0000-0000-0000CE700000}"/>
    <cellStyle name="Input 3 2 2 26 4 2" xfId="28877" xr:uid="{00000000-0005-0000-0000-0000CF700000}"/>
    <cellStyle name="Input 3 2 2 26 4 3" xfId="28878" xr:uid="{00000000-0005-0000-0000-0000D0700000}"/>
    <cellStyle name="Input 3 2 2 26 5" xfId="28879" xr:uid="{00000000-0005-0000-0000-0000D1700000}"/>
    <cellStyle name="Input 3 2 2 26 5 2" xfId="28880" xr:uid="{00000000-0005-0000-0000-0000D2700000}"/>
    <cellStyle name="Input 3 2 2 26 5 3" xfId="28881" xr:uid="{00000000-0005-0000-0000-0000D3700000}"/>
    <cellStyle name="Input 3 2 2 26 6" xfId="28882" xr:uid="{00000000-0005-0000-0000-0000D4700000}"/>
    <cellStyle name="Input 3 2 2 26 6 2" xfId="28883" xr:uid="{00000000-0005-0000-0000-0000D5700000}"/>
    <cellStyle name="Input 3 2 2 26 6 3" xfId="28884" xr:uid="{00000000-0005-0000-0000-0000D6700000}"/>
    <cellStyle name="Input 3 2 2 26 7" xfId="28885" xr:uid="{00000000-0005-0000-0000-0000D7700000}"/>
    <cellStyle name="Input 3 2 2 26 8" xfId="28886" xr:uid="{00000000-0005-0000-0000-0000D8700000}"/>
    <cellStyle name="Input 3 2 2 27" xfId="28887" xr:uid="{00000000-0005-0000-0000-0000D9700000}"/>
    <cellStyle name="Input 3 2 2 27 2" xfId="28888" xr:uid="{00000000-0005-0000-0000-0000DA700000}"/>
    <cellStyle name="Input 3 2 2 27 2 2" xfId="28889" xr:uid="{00000000-0005-0000-0000-0000DB700000}"/>
    <cellStyle name="Input 3 2 2 27 2 3" xfId="28890" xr:uid="{00000000-0005-0000-0000-0000DC700000}"/>
    <cellStyle name="Input 3 2 2 27 2 4" xfId="28891" xr:uid="{00000000-0005-0000-0000-0000DD700000}"/>
    <cellStyle name="Input 3 2 2 27 2 5" xfId="28892" xr:uid="{00000000-0005-0000-0000-0000DE700000}"/>
    <cellStyle name="Input 3 2 2 27 2 6" xfId="28893" xr:uid="{00000000-0005-0000-0000-0000DF700000}"/>
    <cellStyle name="Input 3 2 2 27 3" xfId="28894" xr:uid="{00000000-0005-0000-0000-0000E0700000}"/>
    <cellStyle name="Input 3 2 2 27 3 2" xfId="28895" xr:uid="{00000000-0005-0000-0000-0000E1700000}"/>
    <cellStyle name="Input 3 2 2 27 3 3" xfId="28896" xr:uid="{00000000-0005-0000-0000-0000E2700000}"/>
    <cellStyle name="Input 3 2 2 27 4" xfId="28897" xr:uid="{00000000-0005-0000-0000-0000E3700000}"/>
    <cellStyle name="Input 3 2 2 27 4 2" xfId="28898" xr:uid="{00000000-0005-0000-0000-0000E4700000}"/>
    <cellStyle name="Input 3 2 2 27 4 3" xfId="28899" xr:uid="{00000000-0005-0000-0000-0000E5700000}"/>
    <cellStyle name="Input 3 2 2 27 5" xfId="28900" xr:uid="{00000000-0005-0000-0000-0000E6700000}"/>
    <cellStyle name="Input 3 2 2 27 5 2" xfId="28901" xr:uid="{00000000-0005-0000-0000-0000E7700000}"/>
    <cellStyle name="Input 3 2 2 27 5 3" xfId="28902" xr:uid="{00000000-0005-0000-0000-0000E8700000}"/>
    <cellStyle name="Input 3 2 2 27 6" xfId="28903" xr:uid="{00000000-0005-0000-0000-0000E9700000}"/>
    <cellStyle name="Input 3 2 2 27 6 2" xfId="28904" xr:uid="{00000000-0005-0000-0000-0000EA700000}"/>
    <cellStyle name="Input 3 2 2 27 6 3" xfId="28905" xr:uid="{00000000-0005-0000-0000-0000EB700000}"/>
    <cellStyle name="Input 3 2 2 27 7" xfId="28906" xr:uid="{00000000-0005-0000-0000-0000EC700000}"/>
    <cellStyle name="Input 3 2 2 27 8" xfId="28907" xr:uid="{00000000-0005-0000-0000-0000ED700000}"/>
    <cellStyle name="Input 3 2 2 28" xfId="28908" xr:uid="{00000000-0005-0000-0000-0000EE700000}"/>
    <cellStyle name="Input 3 2 2 28 2" xfId="28909" xr:uid="{00000000-0005-0000-0000-0000EF700000}"/>
    <cellStyle name="Input 3 2 2 28 2 2" xfId="28910" xr:uid="{00000000-0005-0000-0000-0000F0700000}"/>
    <cellStyle name="Input 3 2 2 28 2 3" xfId="28911" xr:uid="{00000000-0005-0000-0000-0000F1700000}"/>
    <cellStyle name="Input 3 2 2 28 2 4" xfId="28912" xr:uid="{00000000-0005-0000-0000-0000F2700000}"/>
    <cellStyle name="Input 3 2 2 28 2 5" xfId="28913" xr:uid="{00000000-0005-0000-0000-0000F3700000}"/>
    <cellStyle name="Input 3 2 2 28 2 6" xfId="28914" xr:uid="{00000000-0005-0000-0000-0000F4700000}"/>
    <cellStyle name="Input 3 2 2 28 3" xfId="28915" xr:uid="{00000000-0005-0000-0000-0000F5700000}"/>
    <cellStyle name="Input 3 2 2 28 3 2" xfId="28916" xr:uid="{00000000-0005-0000-0000-0000F6700000}"/>
    <cellStyle name="Input 3 2 2 28 3 3" xfId="28917" xr:uid="{00000000-0005-0000-0000-0000F7700000}"/>
    <cellStyle name="Input 3 2 2 28 4" xfId="28918" xr:uid="{00000000-0005-0000-0000-0000F8700000}"/>
    <cellStyle name="Input 3 2 2 28 4 2" xfId="28919" xr:uid="{00000000-0005-0000-0000-0000F9700000}"/>
    <cellStyle name="Input 3 2 2 28 4 3" xfId="28920" xr:uid="{00000000-0005-0000-0000-0000FA700000}"/>
    <cellStyle name="Input 3 2 2 28 5" xfId="28921" xr:uid="{00000000-0005-0000-0000-0000FB700000}"/>
    <cellStyle name="Input 3 2 2 28 5 2" xfId="28922" xr:uid="{00000000-0005-0000-0000-0000FC700000}"/>
    <cellStyle name="Input 3 2 2 28 5 3" xfId="28923" xr:uid="{00000000-0005-0000-0000-0000FD700000}"/>
    <cellStyle name="Input 3 2 2 28 6" xfId="28924" xr:uid="{00000000-0005-0000-0000-0000FE700000}"/>
    <cellStyle name="Input 3 2 2 28 6 2" xfId="28925" xr:uid="{00000000-0005-0000-0000-0000FF700000}"/>
    <cellStyle name="Input 3 2 2 28 6 3" xfId="28926" xr:uid="{00000000-0005-0000-0000-000000710000}"/>
    <cellStyle name="Input 3 2 2 28 7" xfId="28927" xr:uid="{00000000-0005-0000-0000-000001710000}"/>
    <cellStyle name="Input 3 2 2 28 8" xfId="28928" xr:uid="{00000000-0005-0000-0000-000002710000}"/>
    <cellStyle name="Input 3 2 2 29" xfId="28929" xr:uid="{00000000-0005-0000-0000-000003710000}"/>
    <cellStyle name="Input 3 2 2 29 2" xfId="28930" xr:uid="{00000000-0005-0000-0000-000004710000}"/>
    <cellStyle name="Input 3 2 2 29 2 2" xfId="28931" xr:uid="{00000000-0005-0000-0000-000005710000}"/>
    <cellStyle name="Input 3 2 2 29 2 3" xfId="28932" xr:uid="{00000000-0005-0000-0000-000006710000}"/>
    <cellStyle name="Input 3 2 2 29 2 4" xfId="28933" xr:uid="{00000000-0005-0000-0000-000007710000}"/>
    <cellStyle name="Input 3 2 2 29 2 5" xfId="28934" xr:uid="{00000000-0005-0000-0000-000008710000}"/>
    <cellStyle name="Input 3 2 2 29 2 6" xfId="28935" xr:uid="{00000000-0005-0000-0000-000009710000}"/>
    <cellStyle name="Input 3 2 2 29 3" xfId="28936" xr:uid="{00000000-0005-0000-0000-00000A710000}"/>
    <cellStyle name="Input 3 2 2 29 3 2" xfId="28937" xr:uid="{00000000-0005-0000-0000-00000B710000}"/>
    <cellStyle name="Input 3 2 2 29 3 3" xfId="28938" xr:uid="{00000000-0005-0000-0000-00000C710000}"/>
    <cellStyle name="Input 3 2 2 29 4" xfId="28939" xr:uid="{00000000-0005-0000-0000-00000D710000}"/>
    <cellStyle name="Input 3 2 2 29 4 2" xfId="28940" xr:uid="{00000000-0005-0000-0000-00000E710000}"/>
    <cellStyle name="Input 3 2 2 29 4 3" xfId="28941" xr:uid="{00000000-0005-0000-0000-00000F710000}"/>
    <cellStyle name="Input 3 2 2 29 5" xfId="28942" xr:uid="{00000000-0005-0000-0000-000010710000}"/>
    <cellStyle name="Input 3 2 2 29 5 2" xfId="28943" xr:uid="{00000000-0005-0000-0000-000011710000}"/>
    <cellStyle name="Input 3 2 2 29 5 3" xfId="28944" xr:uid="{00000000-0005-0000-0000-000012710000}"/>
    <cellStyle name="Input 3 2 2 29 6" xfId="28945" xr:uid="{00000000-0005-0000-0000-000013710000}"/>
    <cellStyle name="Input 3 2 2 29 6 2" xfId="28946" xr:uid="{00000000-0005-0000-0000-000014710000}"/>
    <cellStyle name="Input 3 2 2 29 6 3" xfId="28947" xr:uid="{00000000-0005-0000-0000-000015710000}"/>
    <cellStyle name="Input 3 2 2 29 7" xfId="28948" xr:uid="{00000000-0005-0000-0000-000016710000}"/>
    <cellStyle name="Input 3 2 2 29 8" xfId="28949" xr:uid="{00000000-0005-0000-0000-000017710000}"/>
    <cellStyle name="Input 3 2 2 3" xfId="28950" xr:uid="{00000000-0005-0000-0000-000018710000}"/>
    <cellStyle name="Input 3 2 2 3 2" xfId="28951" xr:uid="{00000000-0005-0000-0000-000019710000}"/>
    <cellStyle name="Input 3 2 2 3 2 2" xfId="28952" xr:uid="{00000000-0005-0000-0000-00001A710000}"/>
    <cellStyle name="Input 3 2 2 3 2 3" xfId="28953" xr:uid="{00000000-0005-0000-0000-00001B710000}"/>
    <cellStyle name="Input 3 2 2 3 2 4" xfId="28954" xr:uid="{00000000-0005-0000-0000-00001C710000}"/>
    <cellStyle name="Input 3 2 2 3 2 5" xfId="28955" xr:uid="{00000000-0005-0000-0000-00001D710000}"/>
    <cellStyle name="Input 3 2 2 3 2 6" xfId="28956" xr:uid="{00000000-0005-0000-0000-00001E710000}"/>
    <cellStyle name="Input 3 2 2 3 3" xfId="28957" xr:uid="{00000000-0005-0000-0000-00001F710000}"/>
    <cellStyle name="Input 3 2 2 3 3 2" xfId="28958" xr:uid="{00000000-0005-0000-0000-000020710000}"/>
    <cellStyle name="Input 3 2 2 3 3 3" xfId="28959" xr:uid="{00000000-0005-0000-0000-000021710000}"/>
    <cellStyle name="Input 3 2 2 3 4" xfId="28960" xr:uid="{00000000-0005-0000-0000-000022710000}"/>
    <cellStyle name="Input 3 2 2 3 4 2" xfId="28961" xr:uid="{00000000-0005-0000-0000-000023710000}"/>
    <cellStyle name="Input 3 2 2 3 4 3" xfId="28962" xr:uid="{00000000-0005-0000-0000-000024710000}"/>
    <cellStyle name="Input 3 2 2 3 5" xfId="28963" xr:uid="{00000000-0005-0000-0000-000025710000}"/>
    <cellStyle name="Input 3 2 2 3 5 2" xfId="28964" xr:uid="{00000000-0005-0000-0000-000026710000}"/>
    <cellStyle name="Input 3 2 2 3 5 3" xfId="28965" xr:uid="{00000000-0005-0000-0000-000027710000}"/>
    <cellStyle name="Input 3 2 2 3 6" xfId="28966" xr:uid="{00000000-0005-0000-0000-000028710000}"/>
    <cellStyle name="Input 3 2 2 3 6 2" xfId="28967" xr:uid="{00000000-0005-0000-0000-000029710000}"/>
    <cellStyle name="Input 3 2 2 3 6 3" xfId="28968" xr:uid="{00000000-0005-0000-0000-00002A710000}"/>
    <cellStyle name="Input 3 2 2 3 7" xfId="28969" xr:uid="{00000000-0005-0000-0000-00002B710000}"/>
    <cellStyle name="Input 3 2 2 3 8" xfId="28970" xr:uid="{00000000-0005-0000-0000-00002C710000}"/>
    <cellStyle name="Input 3 2 2 30" xfId="28971" xr:uid="{00000000-0005-0000-0000-00002D710000}"/>
    <cellStyle name="Input 3 2 2 30 2" xfId="28972" xr:uid="{00000000-0005-0000-0000-00002E710000}"/>
    <cellStyle name="Input 3 2 2 30 2 2" xfId="28973" xr:uid="{00000000-0005-0000-0000-00002F710000}"/>
    <cellStyle name="Input 3 2 2 30 2 3" xfId="28974" xr:uid="{00000000-0005-0000-0000-000030710000}"/>
    <cellStyle name="Input 3 2 2 30 2 4" xfId="28975" xr:uid="{00000000-0005-0000-0000-000031710000}"/>
    <cellStyle name="Input 3 2 2 30 2 5" xfId="28976" xr:uid="{00000000-0005-0000-0000-000032710000}"/>
    <cellStyle name="Input 3 2 2 30 2 6" xfId="28977" xr:uid="{00000000-0005-0000-0000-000033710000}"/>
    <cellStyle name="Input 3 2 2 30 3" xfId="28978" xr:uid="{00000000-0005-0000-0000-000034710000}"/>
    <cellStyle name="Input 3 2 2 30 3 2" xfId="28979" xr:uid="{00000000-0005-0000-0000-000035710000}"/>
    <cellStyle name="Input 3 2 2 30 3 3" xfId="28980" xr:uid="{00000000-0005-0000-0000-000036710000}"/>
    <cellStyle name="Input 3 2 2 30 4" xfId="28981" xr:uid="{00000000-0005-0000-0000-000037710000}"/>
    <cellStyle name="Input 3 2 2 30 4 2" xfId="28982" xr:uid="{00000000-0005-0000-0000-000038710000}"/>
    <cellStyle name="Input 3 2 2 30 4 3" xfId="28983" xr:uid="{00000000-0005-0000-0000-000039710000}"/>
    <cellStyle name="Input 3 2 2 30 5" xfId="28984" xr:uid="{00000000-0005-0000-0000-00003A710000}"/>
    <cellStyle name="Input 3 2 2 30 5 2" xfId="28985" xr:uid="{00000000-0005-0000-0000-00003B710000}"/>
    <cellStyle name="Input 3 2 2 30 5 3" xfId="28986" xr:uid="{00000000-0005-0000-0000-00003C710000}"/>
    <cellStyle name="Input 3 2 2 30 6" xfId="28987" xr:uid="{00000000-0005-0000-0000-00003D710000}"/>
    <cellStyle name="Input 3 2 2 30 6 2" xfId="28988" xr:uid="{00000000-0005-0000-0000-00003E710000}"/>
    <cellStyle name="Input 3 2 2 30 6 3" xfId="28989" xr:uid="{00000000-0005-0000-0000-00003F710000}"/>
    <cellStyle name="Input 3 2 2 30 7" xfId="28990" xr:uid="{00000000-0005-0000-0000-000040710000}"/>
    <cellStyle name="Input 3 2 2 30 8" xfId="28991" xr:uid="{00000000-0005-0000-0000-000041710000}"/>
    <cellStyle name="Input 3 2 2 31" xfId="28992" xr:uid="{00000000-0005-0000-0000-000042710000}"/>
    <cellStyle name="Input 3 2 2 31 2" xfId="28993" xr:uid="{00000000-0005-0000-0000-000043710000}"/>
    <cellStyle name="Input 3 2 2 31 2 2" xfId="28994" xr:uid="{00000000-0005-0000-0000-000044710000}"/>
    <cellStyle name="Input 3 2 2 31 2 3" xfId="28995" xr:uid="{00000000-0005-0000-0000-000045710000}"/>
    <cellStyle name="Input 3 2 2 31 2 4" xfId="28996" xr:uid="{00000000-0005-0000-0000-000046710000}"/>
    <cellStyle name="Input 3 2 2 31 2 5" xfId="28997" xr:uid="{00000000-0005-0000-0000-000047710000}"/>
    <cellStyle name="Input 3 2 2 31 2 6" xfId="28998" xr:uid="{00000000-0005-0000-0000-000048710000}"/>
    <cellStyle name="Input 3 2 2 31 3" xfId="28999" xr:uid="{00000000-0005-0000-0000-000049710000}"/>
    <cellStyle name="Input 3 2 2 31 3 2" xfId="29000" xr:uid="{00000000-0005-0000-0000-00004A710000}"/>
    <cellStyle name="Input 3 2 2 31 3 3" xfId="29001" xr:uid="{00000000-0005-0000-0000-00004B710000}"/>
    <cellStyle name="Input 3 2 2 31 4" xfId="29002" xr:uid="{00000000-0005-0000-0000-00004C710000}"/>
    <cellStyle name="Input 3 2 2 31 4 2" xfId="29003" xr:uid="{00000000-0005-0000-0000-00004D710000}"/>
    <cellStyle name="Input 3 2 2 31 4 3" xfId="29004" xr:uid="{00000000-0005-0000-0000-00004E710000}"/>
    <cellStyle name="Input 3 2 2 31 5" xfId="29005" xr:uid="{00000000-0005-0000-0000-00004F710000}"/>
    <cellStyle name="Input 3 2 2 31 5 2" xfId="29006" xr:uid="{00000000-0005-0000-0000-000050710000}"/>
    <cellStyle name="Input 3 2 2 31 5 3" xfId="29007" xr:uid="{00000000-0005-0000-0000-000051710000}"/>
    <cellStyle name="Input 3 2 2 31 6" xfId="29008" xr:uid="{00000000-0005-0000-0000-000052710000}"/>
    <cellStyle name="Input 3 2 2 31 6 2" xfId="29009" xr:uid="{00000000-0005-0000-0000-000053710000}"/>
    <cellStyle name="Input 3 2 2 31 6 3" xfId="29010" xr:uid="{00000000-0005-0000-0000-000054710000}"/>
    <cellStyle name="Input 3 2 2 31 7" xfId="29011" xr:uid="{00000000-0005-0000-0000-000055710000}"/>
    <cellStyle name="Input 3 2 2 31 8" xfId="29012" xr:uid="{00000000-0005-0000-0000-000056710000}"/>
    <cellStyle name="Input 3 2 2 32" xfId="29013" xr:uid="{00000000-0005-0000-0000-000057710000}"/>
    <cellStyle name="Input 3 2 2 32 2" xfId="29014" xr:uid="{00000000-0005-0000-0000-000058710000}"/>
    <cellStyle name="Input 3 2 2 32 2 2" xfId="29015" xr:uid="{00000000-0005-0000-0000-000059710000}"/>
    <cellStyle name="Input 3 2 2 32 2 3" xfId="29016" xr:uid="{00000000-0005-0000-0000-00005A710000}"/>
    <cellStyle name="Input 3 2 2 32 2 4" xfId="29017" xr:uid="{00000000-0005-0000-0000-00005B710000}"/>
    <cellStyle name="Input 3 2 2 32 2 5" xfId="29018" xr:uid="{00000000-0005-0000-0000-00005C710000}"/>
    <cellStyle name="Input 3 2 2 32 2 6" xfId="29019" xr:uid="{00000000-0005-0000-0000-00005D710000}"/>
    <cellStyle name="Input 3 2 2 32 3" xfId="29020" xr:uid="{00000000-0005-0000-0000-00005E710000}"/>
    <cellStyle name="Input 3 2 2 32 3 2" xfId="29021" xr:uid="{00000000-0005-0000-0000-00005F710000}"/>
    <cellStyle name="Input 3 2 2 32 3 3" xfId="29022" xr:uid="{00000000-0005-0000-0000-000060710000}"/>
    <cellStyle name="Input 3 2 2 32 4" xfId="29023" xr:uid="{00000000-0005-0000-0000-000061710000}"/>
    <cellStyle name="Input 3 2 2 32 4 2" xfId="29024" xr:uid="{00000000-0005-0000-0000-000062710000}"/>
    <cellStyle name="Input 3 2 2 32 4 3" xfId="29025" xr:uid="{00000000-0005-0000-0000-000063710000}"/>
    <cellStyle name="Input 3 2 2 32 5" xfId="29026" xr:uid="{00000000-0005-0000-0000-000064710000}"/>
    <cellStyle name="Input 3 2 2 32 5 2" xfId="29027" xr:uid="{00000000-0005-0000-0000-000065710000}"/>
    <cellStyle name="Input 3 2 2 32 5 3" xfId="29028" xr:uid="{00000000-0005-0000-0000-000066710000}"/>
    <cellStyle name="Input 3 2 2 32 6" xfId="29029" xr:uid="{00000000-0005-0000-0000-000067710000}"/>
    <cellStyle name="Input 3 2 2 32 6 2" xfId="29030" xr:uid="{00000000-0005-0000-0000-000068710000}"/>
    <cellStyle name="Input 3 2 2 32 6 3" xfId="29031" xr:uid="{00000000-0005-0000-0000-000069710000}"/>
    <cellStyle name="Input 3 2 2 32 7" xfId="29032" xr:uid="{00000000-0005-0000-0000-00006A710000}"/>
    <cellStyle name="Input 3 2 2 32 8" xfId="29033" xr:uid="{00000000-0005-0000-0000-00006B710000}"/>
    <cellStyle name="Input 3 2 2 33" xfId="29034" xr:uid="{00000000-0005-0000-0000-00006C710000}"/>
    <cellStyle name="Input 3 2 2 33 2" xfId="29035" xr:uid="{00000000-0005-0000-0000-00006D710000}"/>
    <cellStyle name="Input 3 2 2 33 2 2" xfId="29036" xr:uid="{00000000-0005-0000-0000-00006E710000}"/>
    <cellStyle name="Input 3 2 2 33 2 3" xfId="29037" xr:uid="{00000000-0005-0000-0000-00006F710000}"/>
    <cellStyle name="Input 3 2 2 33 2 4" xfId="29038" xr:uid="{00000000-0005-0000-0000-000070710000}"/>
    <cellStyle name="Input 3 2 2 33 2 5" xfId="29039" xr:uid="{00000000-0005-0000-0000-000071710000}"/>
    <cellStyle name="Input 3 2 2 33 2 6" xfId="29040" xr:uid="{00000000-0005-0000-0000-000072710000}"/>
    <cellStyle name="Input 3 2 2 33 3" xfId="29041" xr:uid="{00000000-0005-0000-0000-000073710000}"/>
    <cellStyle name="Input 3 2 2 33 3 2" xfId="29042" xr:uid="{00000000-0005-0000-0000-000074710000}"/>
    <cellStyle name="Input 3 2 2 33 3 3" xfId="29043" xr:uid="{00000000-0005-0000-0000-000075710000}"/>
    <cellStyle name="Input 3 2 2 33 4" xfId="29044" xr:uid="{00000000-0005-0000-0000-000076710000}"/>
    <cellStyle name="Input 3 2 2 33 4 2" xfId="29045" xr:uid="{00000000-0005-0000-0000-000077710000}"/>
    <cellStyle name="Input 3 2 2 33 4 3" xfId="29046" xr:uid="{00000000-0005-0000-0000-000078710000}"/>
    <cellStyle name="Input 3 2 2 33 5" xfId="29047" xr:uid="{00000000-0005-0000-0000-000079710000}"/>
    <cellStyle name="Input 3 2 2 33 5 2" xfId="29048" xr:uid="{00000000-0005-0000-0000-00007A710000}"/>
    <cellStyle name="Input 3 2 2 33 5 3" xfId="29049" xr:uid="{00000000-0005-0000-0000-00007B710000}"/>
    <cellStyle name="Input 3 2 2 33 6" xfId="29050" xr:uid="{00000000-0005-0000-0000-00007C710000}"/>
    <cellStyle name="Input 3 2 2 33 6 2" xfId="29051" xr:uid="{00000000-0005-0000-0000-00007D710000}"/>
    <cellStyle name="Input 3 2 2 33 6 3" xfId="29052" xr:uid="{00000000-0005-0000-0000-00007E710000}"/>
    <cellStyle name="Input 3 2 2 33 7" xfId="29053" xr:uid="{00000000-0005-0000-0000-00007F710000}"/>
    <cellStyle name="Input 3 2 2 33 8" xfId="29054" xr:uid="{00000000-0005-0000-0000-000080710000}"/>
    <cellStyle name="Input 3 2 2 34" xfId="29055" xr:uid="{00000000-0005-0000-0000-000081710000}"/>
    <cellStyle name="Input 3 2 2 34 2" xfId="29056" xr:uid="{00000000-0005-0000-0000-000082710000}"/>
    <cellStyle name="Input 3 2 2 34 2 2" xfId="29057" xr:uid="{00000000-0005-0000-0000-000083710000}"/>
    <cellStyle name="Input 3 2 2 34 2 3" xfId="29058" xr:uid="{00000000-0005-0000-0000-000084710000}"/>
    <cellStyle name="Input 3 2 2 34 2 4" xfId="29059" xr:uid="{00000000-0005-0000-0000-000085710000}"/>
    <cellStyle name="Input 3 2 2 34 2 5" xfId="29060" xr:uid="{00000000-0005-0000-0000-000086710000}"/>
    <cellStyle name="Input 3 2 2 34 2 6" xfId="29061" xr:uid="{00000000-0005-0000-0000-000087710000}"/>
    <cellStyle name="Input 3 2 2 34 3" xfId="29062" xr:uid="{00000000-0005-0000-0000-000088710000}"/>
    <cellStyle name="Input 3 2 2 34 3 2" xfId="29063" xr:uid="{00000000-0005-0000-0000-000089710000}"/>
    <cellStyle name="Input 3 2 2 34 3 3" xfId="29064" xr:uid="{00000000-0005-0000-0000-00008A710000}"/>
    <cellStyle name="Input 3 2 2 34 4" xfId="29065" xr:uid="{00000000-0005-0000-0000-00008B710000}"/>
    <cellStyle name="Input 3 2 2 34 4 2" xfId="29066" xr:uid="{00000000-0005-0000-0000-00008C710000}"/>
    <cellStyle name="Input 3 2 2 34 4 3" xfId="29067" xr:uid="{00000000-0005-0000-0000-00008D710000}"/>
    <cellStyle name="Input 3 2 2 34 5" xfId="29068" xr:uid="{00000000-0005-0000-0000-00008E710000}"/>
    <cellStyle name="Input 3 2 2 34 5 2" xfId="29069" xr:uid="{00000000-0005-0000-0000-00008F710000}"/>
    <cellStyle name="Input 3 2 2 34 5 3" xfId="29070" xr:uid="{00000000-0005-0000-0000-000090710000}"/>
    <cellStyle name="Input 3 2 2 34 6" xfId="29071" xr:uid="{00000000-0005-0000-0000-000091710000}"/>
    <cellStyle name="Input 3 2 2 34 6 2" xfId="29072" xr:uid="{00000000-0005-0000-0000-000092710000}"/>
    <cellStyle name="Input 3 2 2 34 6 3" xfId="29073" xr:uid="{00000000-0005-0000-0000-000093710000}"/>
    <cellStyle name="Input 3 2 2 34 7" xfId="29074" xr:uid="{00000000-0005-0000-0000-000094710000}"/>
    <cellStyle name="Input 3 2 2 34 8" xfId="29075" xr:uid="{00000000-0005-0000-0000-000095710000}"/>
    <cellStyle name="Input 3 2 2 35" xfId="29076" xr:uid="{00000000-0005-0000-0000-000096710000}"/>
    <cellStyle name="Input 3 2 2 35 2" xfId="29077" xr:uid="{00000000-0005-0000-0000-000097710000}"/>
    <cellStyle name="Input 3 2 2 35 3" xfId="29078" xr:uid="{00000000-0005-0000-0000-000098710000}"/>
    <cellStyle name="Input 3 2 2 35 4" xfId="29079" xr:uid="{00000000-0005-0000-0000-000099710000}"/>
    <cellStyle name="Input 3 2 2 35 5" xfId="29080" xr:uid="{00000000-0005-0000-0000-00009A710000}"/>
    <cellStyle name="Input 3 2 2 35 6" xfId="29081" xr:uid="{00000000-0005-0000-0000-00009B710000}"/>
    <cellStyle name="Input 3 2 2 36" xfId="29082" xr:uid="{00000000-0005-0000-0000-00009C710000}"/>
    <cellStyle name="Input 3 2 2 36 2" xfId="29083" xr:uid="{00000000-0005-0000-0000-00009D710000}"/>
    <cellStyle name="Input 3 2 2 36 3" xfId="29084" xr:uid="{00000000-0005-0000-0000-00009E710000}"/>
    <cellStyle name="Input 3 2 2 37" xfId="29085" xr:uid="{00000000-0005-0000-0000-00009F710000}"/>
    <cellStyle name="Input 3 2 2 37 2" xfId="29086" xr:uid="{00000000-0005-0000-0000-0000A0710000}"/>
    <cellStyle name="Input 3 2 2 37 3" xfId="29087" xr:uid="{00000000-0005-0000-0000-0000A1710000}"/>
    <cellStyle name="Input 3 2 2 38" xfId="29088" xr:uid="{00000000-0005-0000-0000-0000A2710000}"/>
    <cellStyle name="Input 3 2 2 38 2" xfId="29089" xr:uid="{00000000-0005-0000-0000-0000A3710000}"/>
    <cellStyle name="Input 3 2 2 38 3" xfId="29090" xr:uid="{00000000-0005-0000-0000-0000A4710000}"/>
    <cellStyle name="Input 3 2 2 39" xfId="29091" xr:uid="{00000000-0005-0000-0000-0000A5710000}"/>
    <cellStyle name="Input 3 2 2 39 2" xfId="29092" xr:uid="{00000000-0005-0000-0000-0000A6710000}"/>
    <cellStyle name="Input 3 2 2 39 3" xfId="29093" xr:uid="{00000000-0005-0000-0000-0000A7710000}"/>
    <cellStyle name="Input 3 2 2 4" xfId="29094" xr:uid="{00000000-0005-0000-0000-0000A8710000}"/>
    <cellStyle name="Input 3 2 2 4 2" xfId="29095" xr:uid="{00000000-0005-0000-0000-0000A9710000}"/>
    <cellStyle name="Input 3 2 2 4 2 2" xfId="29096" xr:uid="{00000000-0005-0000-0000-0000AA710000}"/>
    <cellStyle name="Input 3 2 2 4 2 3" xfId="29097" xr:uid="{00000000-0005-0000-0000-0000AB710000}"/>
    <cellStyle name="Input 3 2 2 4 2 4" xfId="29098" xr:uid="{00000000-0005-0000-0000-0000AC710000}"/>
    <cellStyle name="Input 3 2 2 4 2 5" xfId="29099" xr:uid="{00000000-0005-0000-0000-0000AD710000}"/>
    <cellStyle name="Input 3 2 2 4 2 6" xfId="29100" xr:uid="{00000000-0005-0000-0000-0000AE710000}"/>
    <cellStyle name="Input 3 2 2 4 3" xfId="29101" xr:uid="{00000000-0005-0000-0000-0000AF710000}"/>
    <cellStyle name="Input 3 2 2 4 3 2" xfId="29102" xr:uid="{00000000-0005-0000-0000-0000B0710000}"/>
    <cellStyle name="Input 3 2 2 4 3 3" xfId="29103" xr:uid="{00000000-0005-0000-0000-0000B1710000}"/>
    <cellStyle name="Input 3 2 2 4 4" xfId="29104" xr:uid="{00000000-0005-0000-0000-0000B2710000}"/>
    <cellStyle name="Input 3 2 2 4 4 2" xfId="29105" xr:uid="{00000000-0005-0000-0000-0000B3710000}"/>
    <cellStyle name="Input 3 2 2 4 4 3" xfId="29106" xr:uid="{00000000-0005-0000-0000-0000B4710000}"/>
    <cellStyle name="Input 3 2 2 4 5" xfId="29107" xr:uid="{00000000-0005-0000-0000-0000B5710000}"/>
    <cellStyle name="Input 3 2 2 4 5 2" xfId="29108" xr:uid="{00000000-0005-0000-0000-0000B6710000}"/>
    <cellStyle name="Input 3 2 2 4 5 3" xfId="29109" xr:uid="{00000000-0005-0000-0000-0000B7710000}"/>
    <cellStyle name="Input 3 2 2 4 6" xfId="29110" xr:uid="{00000000-0005-0000-0000-0000B8710000}"/>
    <cellStyle name="Input 3 2 2 4 6 2" xfId="29111" xr:uid="{00000000-0005-0000-0000-0000B9710000}"/>
    <cellStyle name="Input 3 2 2 4 6 3" xfId="29112" xr:uid="{00000000-0005-0000-0000-0000BA710000}"/>
    <cellStyle name="Input 3 2 2 4 7" xfId="29113" xr:uid="{00000000-0005-0000-0000-0000BB710000}"/>
    <cellStyle name="Input 3 2 2 4 8" xfId="29114" xr:uid="{00000000-0005-0000-0000-0000BC710000}"/>
    <cellStyle name="Input 3 2 2 40" xfId="29115" xr:uid="{00000000-0005-0000-0000-0000BD710000}"/>
    <cellStyle name="Input 3 2 2 41" xfId="29116" xr:uid="{00000000-0005-0000-0000-0000BE710000}"/>
    <cellStyle name="Input 3 2 2 5" xfId="29117" xr:uid="{00000000-0005-0000-0000-0000BF710000}"/>
    <cellStyle name="Input 3 2 2 5 2" xfId="29118" xr:uid="{00000000-0005-0000-0000-0000C0710000}"/>
    <cellStyle name="Input 3 2 2 5 2 2" xfId="29119" xr:uid="{00000000-0005-0000-0000-0000C1710000}"/>
    <cellStyle name="Input 3 2 2 5 2 3" xfId="29120" xr:uid="{00000000-0005-0000-0000-0000C2710000}"/>
    <cellStyle name="Input 3 2 2 5 2 4" xfId="29121" xr:uid="{00000000-0005-0000-0000-0000C3710000}"/>
    <cellStyle name="Input 3 2 2 5 2 5" xfId="29122" xr:uid="{00000000-0005-0000-0000-0000C4710000}"/>
    <cellStyle name="Input 3 2 2 5 2 6" xfId="29123" xr:uid="{00000000-0005-0000-0000-0000C5710000}"/>
    <cellStyle name="Input 3 2 2 5 3" xfId="29124" xr:uid="{00000000-0005-0000-0000-0000C6710000}"/>
    <cellStyle name="Input 3 2 2 5 3 2" xfId="29125" xr:uid="{00000000-0005-0000-0000-0000C7710000}"/>
    <cellStyle name="Input 3 2 2 5 3 3" xfId="29126" xr:uid="{00000000-0005-0000-0000-0000C8710000}"/>
    <cellStyle name="Input 3 2 2 5 4" xfId="29127" xr:uid="{00000000-0005-0000-0000-0000C9710000}"/>
    <cellStyle name="Input 3 2 2 5 4 2" xfId="29128" xr:uid="{00000000-0005-0000-0000-0000CA710000}"/>
    <cellStyle name="Input 3 2 2 5 4 3" xfId="29129" xr:uid="{00000000-0005-0000-0000-0000CB710000}"/>
    <cellStyle name="Input 3 2 2 5 5" xfId="29130" xr:uid="{00000000-0005-0000-0000-0000CC710000}"/>
    <cellStyle name="Input 3 2 2 5 5 2" xfId="29131" xr:uid="{00000000-0005-0000-0000-0000CD710000}"/>
    <cellStyle name="Input 3 2 2 5 5 3" xfId="29132" xr:uid="{00000000-0005-0000-0000-0000CE710000}"/>
    <cellStyle name="Input 3 2 2 5 6" xfId="29133" xr:uid="{00000000-0005-0000-0000-0000CF710000}"/>
    <cellStyle name="Input 3 2 2 5 6 2" xfId="29134" xr:uid="{00000000-0005-0000-0000-0000D0710000}"/>
    <cellStyle name="Input 3 2 2 5 6 3" xfId="29135" xr:uid="{00000000-0005-0000-0000-0000D1710000}"/>
    <cellStyle name="Input 3 2 2 5 7" xfId="29136" xr:uid="{00000000-0005-0000-0000-0000D2710000}"/>
    <cellStyle name="Input 3 2 2 5 8" xfId="29137" xr:uid="{00000000-0005-0000-0000-0000D3710000}"/>
    <cellStyle name="Input 3 2 2 6" xfId="29138" xr:uid="{00000000-0005-0000-0000-0000D4710000}"/>
    <cellStyle name="Input 3 2 2 6 2" xfId="29139" xr:uid="{00000000-0005-0000-0000-0000D5710000}"/>
    <cellStyle name="Input 3 2 2 6 2 2" xfId="29140" xr:uid="{00000000-0005-0000-0000-0000D6710000}"/>
    <cellStyle name="Input 3 2 2 6 2 3" xfId="29141" xr:uid="{00000000-0005-0000-0000-0000D7710000}"/>
    <cellStyle name="Input 3 2 2 6 2 4" xfId="29142" xr:uid="{00000000-0005-0000-0000-0000D8710000}"/>
    <cellStyle name="Input 3 2 2 6 2 5" xfId="29143" xr:uid="{00000000-0005-0000-0000-0000D9710000}"/>
    <cellStyle name="Input 3 2 2 6 2 6" xfId="29144" xr:uid="{00000000-0005-0000-0000-0000DA710000}"/>
    <cellStyle name="Input 3 2 2 6 3" xfId="29145" xr:uid="{00000000-0005-0000-0000-0000DB710000}"/>
    <cellStyle name="Input 3 2 2 6 3 2" xfId="29146" xr:uid="{00000000-0005-0000-0000-0000DC710000}"/>
    <cellStyle name="Input 3 2 2 6 3 3" xfId="29147" xr:uid="{00000000-0005-0000-0000-0000DD710000}"/>
    <cellStyle name="Input 3 2 2 6 4" xfId="29148" xr:uid="{00000000-0005-0000-0000-0000DE710000}"/>
    <cellStyle name="Input 3 2 2 6 4 2" xfId="29149" xr:uid="{00000000-0005-0000-0000-0000DF710000}"/>
    <cellStyle name="Input 3 2 2 6 4 3" xfId="29150" xr:uid="{00000000-0005-0000-0000-0000E0710000}"/>
    <cellStyle name="Input 3 2 2 6 5" xfId="29151" xr:uid="{00000000-0005-0000-0000-0000E1710000}"/>
    <cellStyle name="Input 3 2 2 6 5 2" xfId="29152" xr:uid="{00000000-0005-0000-0000-0000E2710000}"/>
    <cellStyle name="Input 3 2 2 6 5 3" xfId="29153" xr:uid="{00000000-0005-0000-0000-0000E3710000}"/>
    <cellStyle name="Input 3 2 2 6 6" xfId="29154" xr:uid="{00000000-0005-0000-0000-0000E4710000}"/>
    <cellStyle name="Input 3 2 2 6 6 2" xfId="29155" xr:uid="{00000000-0005-0000-0000-0000E5710000}"/>
    <cellStyle name="Input 3 2 2 6 6 3" xfId="29156" xr:uid="{00000000-0005-0000-0000-0000E6710000}"/>
    <cellStyle name="Input 3 2 2 6 7" xfId="29157" xr:uid="{00000000-0005-0000-0000-0000E7710000}"/>
    <cellStyle name="Input 3 2 2 6 8" xfId="29158" xr:uid="{00000000-0005-0000-0000-0000E8710000}"/>
    <cellStyle name="Input 3 2 2 7" xfId="29159" xr:uid="{00000000-0005-0000-0000-0000E9710000}"/>
    <cellStyle name="Input 3 2 2 7 2" xfId="29160" xr:uid="{00000000-0005-0000-0000-0000EA710000}"/>
    <cellStyle name="Input 3 2 2 7 2 2" xfId="29161" xr:uid="{00000000-0005-0000-0000-0000EB710000}"/>
    <cellStyle name="Input 3 2 2 7 2 3" xfId="29162" xr:uid="{00000000-0005-0000-0000-0000EC710000}"/>
    <cellStyle name="Input 3 2 2 7 2 4" xfId="29163" xr:uid="{00000000-0005-0000-0000-0000ED710000}"/>
    <cellStyle name="Input 3 2 2 7 2 5" xfId="29164" xr:uid="{00000000-0005-0000-0000-0000EE710000}"/>
    <cellStyle name="Input 3 2 2 7 2 6" xfId="29165" xr:uid="{00000000-0005-0000-0000-0000EF710000}"/>
    <cellStyle name="Input 3 2 2 7 3" xfId="29166" xr:uid="{00000000-0005-0000-0000-0000F0710000}"/>
    <cellStyle name="Input 3 2 2 7 3 2" xfId="29167" xr:uid="{00000000-0005-0000-0000-0000F1710000}"/>
    <cellStyle name="Input 3 2 2 7 3 3" xfId="29168" xr:uid="{00000000-0005-0000-0000-0000F2710000}"/>
    <cellStyle name="Input 3 2 2 7 4" xfId="29169" xr:uid="{00000000-0005-0000-0000-0000F3710000}"/>
    <cellStyle name="Input 3 2 2 7 4 2" xfId="29170" xr:uid="{00000000-0005-0000-0000-0000F4710000}"/>
    <cellStyle name="Input 3 2 2 7 4 3" xfId="29171" xr:uid="{00000000-0005-0000-0000-0000F5710000}"/>
    <cellStyle name="Input 3 2 2 7 5" xfId="29172" xr:uid="{00000000-0005-0000-0000-0000F6710000}"/>
    <cellStyle name="Input 3 2 2 7 5 2" xfId="29173" xr:uid="{00000000-0005-0000-0000-0000F7710000}"/>
    <cellStyle name="Input 3 2 2 7 5 3" xfId="29174" xr:uid="{00000000-0005-0000-0000-0000F8710000}"/>
    <cellStyle name="Input 3 2 2 7 6" xfId="29175" xr:uid="{00000000-0005-0000-0000-0000F9710000}"/>
    <cellStyle name="Input 3 2 2 7 6 2" xfId="29176" xr:uid="{00000000-0005-0000-0000-0000FA710000}"/>
    <cellStyle name="Input 3 2 2 7 6 3" xfId="29177" xr:uid="{00000000-0005-0000-0000-0000FB710000}"/>
    <cellStyle name="Input 3 2 2 7 7" xfId="29178" xr:uid="{00000000-0005-0000-0000-0000FC710000}"/>
    <cellStyle name="Input 3 2 2 7 8" xfId="29179" xr:uid="{00000000-0005-0000-0000-0000FD710000}"/>
    <cellStyle name="Input 3 2 2 8" xfId="29180" xr:uid="{00000000-0005-0000-0000-0000FE710000}"/>
    <cellStyle name="Input 3 2 2 8 2" xfId="29181" xr:uid="{00000000-0005-0000-0000-0000FF710000}"/>
    <cellStyle name="Input 3 2 2 8 2 2" xfId="29182" xr:uid="{00000000-0005-0000-0000-000000720000}"/>
    <cellStyle name="Input 3 2 2 8 2 3" xfId="29183" xr:uid="{00000000-0005-0000-0000-000001720000}"/>
    <cellStyle name="Input 3 2 2 8 2 4" xfId="29184" xr:uid="{00000000-0005-0000-0000-000002720000}"/>
    <cellStyle name="Input 3 2 2 8 2 5" xfId="29185" xr:uid="{00000000-0005-0000-0000-000003720000}"/>
    <cellStyle name="Input 3 2 2 8 2 6" xfId="29186" xr:uid="{00000000-0005-0000-0000-000004720000}"/>
    <cellStyle name="Input 3 2 2 8 3" xfId="29187" xr:uid="{00000000-0005-0000-0000-000005720000}"/>
    <cellStyle name="Input 3 2 2 8 3 2" xfId="29188" xr:uid="{00000000-0005-0000-0000-000006720000}"/>
    <cellStyle name="Input 3 2 2 8 3 3" xfId="29189" xr:uid="{00000000-0005-0000-0000-000007720000}"/>
    <cellStyle name="Input 3 2 2 8 4" xfId="29190" xr:uid="{00000000-0005-0000-0000-000008720000}"/>
    <cellStyle name="Input 3 2 2 8 4 2" xfId="29191" xr:uid="{00000000-0005-0000-0000-000009720000}"/>
    <cellStyle name="Input 3 2 2 8 4 3" xfId="29192" xr:uid="{00000000-0005-0000-0000-00000A720000}"/>
    <cellStyle name="Input 3 2 2 8 5" xfId="29193" xr:uid="{00000000-0005-0000-0000-00000B720000}"/>
    <cellStyle name="Input 3 2 2 8 5 2" xfId="29194" xr:uid="{00000000-0005-0000-0000-00000C720000}"/>
    <cellStyle name="Input 3 2 2 8 5 3" xfId="29195" xr:uid="{00000000-0005-0000-0000-00000D720000}"/>
    <cellStyle name="Input 3 2 2 8 6" xfId="29196" xr:uid="{00000000-0005-0000-0000-00000E720000}"/>
    <cellStyle name="Input 3 2 2 8 6 2" xfId="29197" xr:uid="{00000000-0005-0000-0000-00000F720000}"/>
    <cellStyle name="Input 3 2 2 8 6 3" xfId="29198" xr:uid="{00000000-0005-0000-0000-000010720000}"/>
    <cellStyle name="Input 3 2 2 8 7" xfId="29199" xr:uid="{00000000-0005-0000-0000-000011720000}"/>
    <cellStyle name="Input 3 2 2 8 8" xfId="29200" xr:uid="{00000000-0005-0000-0000-000012720000}"/>
    <cellStyle name="Input 3 2 2 9" xfId="29201" xr:uid="{00000000-0005-0000-0000-000013720000}"/>
    <cellStyle name="Input 3 2 2 9 2" xfId="29202" xr:uid="{00000000-0005-0000-0000-000014720000}"/>
    <cellStyle name="Input 3 2 2 9 2 2" xfId="29203" xr:uid="{00000000-0005-0000-0000-000015720000}"/>
    <cellStyle name="Input 3 2 2 9 2 3" xfId="29204" xr:uid="{00000000-0005-0000-0000-000016720000}"/>
    <cellStyle name="Input 3 2 2 9 2 4" xfId="29205" xr:uid="{00000000-0005-0000-0000-000017720000}"/>
    <cellStyle name="Input 3 2 2 9 2 5" xfId="29206" xr:uid="{00000000-0005-0000-0000-000018720000}"/>
    <cellStyle name="Input 3 2 2 9 2 6" xfId="29207" xr:uid="{00000000-0005-0000-0000-000019720000}"/>
    <cellStyle name="Input 3 2 2 9 3" xfId="29208" xr:uid="{00000000-0005-0000-0000-00001A720000}"/>
    <cellStyle name="Input 3 2 2 9 3 2" xfId="29209" xr:uid="{00000000-0005-0000-0000-00001B720000}"/>
    <cellStyle name="Input 3 2 2 9 3 3" xfId="29210" xr:uid="{00000000-0005-0000-0000-00001C720000}"/>
    <cellStyle name="Input 3 2 2 9 4" xfId="29211" xr:uid="{00000000-0005-0000-0000-00001D720000}"/>
    <cellStyle name="Input 3 2 2 9 4 2" xfId="29212" xr:uid="{00000000-0005-0000-0000-00001E720000}"/>
    <cellStyle name="Input 3 2 2 9 4 3" xfId="29213" xr:uid="{00000000-0005-0000-0000-00001F720000}"/>
    <cellStyle name="Input 3 2 2 9 5" xfId="29214" xr:uid="{00000000-0005-0000-0000-000020720000}"/>
    <cellStyle name="Input 3 2 2 9 5 2" xfId="29215" xr:uid="{00000000-0005-0000-0000-000021720000}"/>
    <cellStyle name="Input 3 2 2 9 5 3" xfId="29216" xr:uid="{00000000-0005-0000-0000-000022720000}"/>
    <cellStyle name="Input 3 2 2 9 6" xfId="29217" xr:uid="{00000000-0005-0000-0000-000023720000}"/>
    <cellStyle name="Input 3 2 2 9 6 2" xfId="29218" xr:uid="{00000000-0005-0000-0000-000024720000}"/>
    <cellStyle name="Input 3 2 2 9 6 3" xfId="29219" xr:uid="{00000000-0005-0000-0000-000025720000}"/>
    <cellStyle name="Input 3 2 2 9 7" xfId="29220" xr:uid="{00000000-0005-0000-0000-000026720000}"/>
    <cellStyle name="Input 3 2 2 9 8" xfId="29221" xr:uid="{00000000-0005-0000-0000-000027720000}"/>
    <cellStyle name="Input 3 2 20" xfId="29222" xr:uid="{00000000-0005-0000-0000-000028720000}"/>
    <cellStyle name="Input 3 2 20 2" xfId="29223" xr:uid="{00000000-0005-0000-0000-000029720000}"/>
    <cellStyle name="Input 3 2 20 2 2" xfId="29224" xr:uid="{00000000-0005-0000-0000-00002A720000}"/>
    <cellStyle name="Input 3 2 20 2 3" xfId="29225" xr:uid="{00000000-0005-0000-0000-00002B720000}"/>
    <cellStyle name="Input 3 2 20 2 4" xfId="29226" xr:uid="{00000000-0005-0000-0000-00002C720000}"/>
    <cellStyle name="Input 3 2 20 2 5" xfId="29227" xr:uid="{00000000-0005-0000-0000-00002D720000}"/>
    <cellStyle name="Input 3 2 20 2 6" xfId="29228" xr:uid="{00000000-0005-0000-0000-00002E720000}"/>
    <cellStyle name="Input 3 2 20 3" xfId="29229" xr:uid="{00000000-0005-0000-0000-00002F720000}"/>
    <cellStyle name="Input 3 2 20 3 2" xfId="29230" xr:uid="{00000000-0005-0000-0000-000030720000}"/>
    <cellStyle name="Input 3 2 20 3 3" xfId="29231" xr:uid="{00000000-0005-0000-0000-000031720000}"/>
    <cellStyle name="Input 3 2 20 4" xfId="29232" xr:uid="{00000000-0005-0000-0000-000032720000}"/>
    <cellStyle name="Input 3 2 20 4 2" xfId="29233" xr:uid="{00000000-0005-0000-0000-000033720000}"/>
    <cellStyle name="Input 3 2 20 4 3" xfId="29234" xr:uid="{00000000-0005-0000-0000-000034720000}"/>
    <cellStyle name="Input 3 2 20 5" xfId="29235" xr:uid="{00000000-0005-0000-0000-000035720000}"/>
    <cellStyle name="Input 3 2 20 5 2" xfId="29236" xr:uid="{00000000-0005-0000-0000-000036720000}"/>
    <cellStyle name="Input 3 2 20 5 3" xfId="29237" xr:uid="{00000000-0005-0000-0000-000037720000}"/>
    <cellStyle name="Input 3 2 20 6" xfId="29238" xr:uid="{00000000-0005-0000-0000-000038720000}"/>
    <cellStyle name="Input 3 2 20 6 2" xfId="29239" xr:uid="{00000000-0005-0000-0000-000039720000}"/>
    <cellStyle name="Input 3 2 20 6 3" xfId="29240" xr:uid="{00000000-0005-0000-0000-00003A720000}"/>
    <cellStyle name="Input 3 2 20 7" xfId="29241" xr:uid="{00000000-0005-0000-0000-00003B720000}"/>
    <cellStyle name="Input 3 2 20 8" xfId="29242" xr:uid="{00000000-0005-0000-0000-00003C720000}"/>
    <cellStyle name="Input 3 2 21" xfId="29243" xr:uid="{00000000-0005-0000-0000-00003D720000}"/>
    <cellStyle name="Input 3 2 21 2" xfId="29244" xr:uid="{00000000-0005-0000-0000-00003E720000}"/>
    <cellStyle name="Input 3 2 21 2 2" xfId="29245" xr:uid="{00000000-0005-0000-0000-00003F720000}"/>
    <cellStyle name="Input 3 2 21 2 3" xfId="29246" xr:uid="{00000000-0005-0000-0000-000040720000}"/>
    <cellStyle name="Input 3 2 21 2 4" xfId="29247" xr:uid="{00000000-0005-0000-0000-000041720000}"/>
    <cellStyle name="Input 3 2 21 2 5" xfId="29248" xr:uid="{00000000-0005-0000-0000-000042720000}"/>
    <cellStyle name="Input 3 2 21 2 6" xfId="29249" xr:uid="{00000000-0005-0000-0000-000043720000}"/>
    <cellStyle name="Input 3 2 21 3" xfId="29250" xr:uid="{00000000-0005-0000-0000-000044720000}"/>
    <cellStyle name="Input 3 2 21 3 2" xfId="29251" xr:uid="{00000000-0005-0000-0000-000045720000}"/>
    <cellStyle name="Input 3 2 21 3 3" xfId="29252" xr:uid="{00000000-0005-0000-0000-000046720000}"/>
    <cellStyle name="Input 3 2 21 4" xfId="29253" xr:uid="{00000000-0005-0000-0000-000047720000}"/>
    <cellStyle name="Input 3 2 21 4 2" xfId="29254" xr:uid="{00000000-0005-0000-0000-000048720000}"/>
    <cellStyle name="Input 3 2 21 4 3" xfId="29255" xr:uid="{00000000-0005-0000-0000-000049720000}"/>
    <cellStyle name="Input 3 2 21 5" xfId="29256" xr:uid="{00000000-0005-0000-0000-00004A720000}"/>
    <cellStyle name="Input 3 2 21 5 2" xfId="29257" xr:uid="{00000000-0005-0000-0000-00004B720000}"/>
    <cellStyle name="Input 3 2 21 5 3" xfId="29258" xr:uid="{00000000-0005-0000-0000-00004C720000}"/>
    <cellStyle name="Input 3 2 21 6" xfId="29259" xr:uid="{00000000-0005-0000-0000-00004D720000}"/>
    <cellStyle name="Input 3 2 21 6 2" xfId="29260" xr:uid="{00000000-0005-0000-0000-00004E720000}"/>
    <cellStyle name="Input 3 2 21 6 3" xfId="29261" xr:uid="{00000000-0005-0000-0000-00004F720000}"/>
    <cellStyle name="Input 3 2 21 7" xfId="29262" xr:uid="{00000000-0005-0000-0000-000050720000}"/>
    <cellStyle name="Input 3 2 21 8" xfId="29263" xr:uid="{00000000-0005-0000-0000-000051720000}"/>
    <cellStyle name="Input 3 2 22" xfId="29264" xr:uid="{00000000-0005-0000-0000-000052720000}"/>
    <cellStyle name="Input 3 2 22 2" xfId="29265" xr:uid="{00000000-0005-0000-0000-000053720000}"/>
    <cellStyle name="Input 3 2 22 2 2" xfId="29266" xr:uid="{00000000-0005-0000-0000-000054720000}"/>
    <cellStyle name="Input 3 2 22 2 3" xfId="29267" xr:uid="{00000000-0005-0000-0000-000055720000}"/>
    <cellStyle name="Input 3 2 22 2 4" xfId="29268" xr:uid="{00000000-0005-0000-0000-000056720000}"/>
    <cellStyle name="Input 3 2 22 2 5" xfId="29269" xr:uid="{00000000-0005-0000-0000-000057720000}"/>
    <cellStyle name="Input 3 2 22 2 6" xfId="29270" xr:uid="{00000000-0005-0000-0000-000058720000}"/>
    <cellStyle name="Input 3 2 22 3" xfId="29271" xr:uid="{00000000-0005-0000-0000-000059720000}"/>
    <cellStyle name="Input 3 2 22 3 2" xfId="29272" xr:uid="{00000000-0005-0000-0000-00005A720000}"/>
    <cellStyle name="Input 3 2 22 3 3" xfId="29273" xr:uid="{00000000-0005-0000-0000-00005B720000}"/>
    <cellStyle name="Input 3 2 22 4" xfId="29274" xr:uid="{00000000-0005-0000-0000-00005C720000}"/>
    <cellStyle name="Input 3 2 22 4 2" xfId="29275" xr:uid="{00000000-0005-0000-0000-00005D720000}"/>
    <cellStyle name="Input 3 2 22 4 3" xfId="29276" xr:uid="{00000000-0005-0000-0000-00005E720000}"/>
    <cellStyle name="Input 3 2 22 5" xfId="29277" xr:uid="{00000000-0005-0000-0000-00005F720000}"/>
    <cellStyle name="Input 3 2 22 5 2" xfId="29278" xr:uid="{00000000-0005-0000-0000-000060720000}"/>
    <cellStyle name="Input 3 2 22 5 3" xfId="29279" xr:uid="{00000000-0005-0000-0000-000061720000}"/>
    <cellStyle name="Input 3 2 22 6" xfId="29280" xr:uid="{00000000-0005-0000-0000-000062720000}"/>
    <cellStyle name="Input 3 2 22 6 2" xfId="29281" xr:uid="{00000000-0005-0000-0000-000063720000}"/>
    <cellStyle name="Input 3 2 22 6 3" xfId="29282" xr:uid="{00000000-0005-0000-0000-000064720000}"/>
    <cellStyle name="Input 3 2 22 7" xfId="29283" xr:uid="{00000000-0005-0000-0000-000065720000}"/>
    <cellStyle name="Input 3 2 22 8" xfId="29284" xr:uid="{00000000-0005-0000-0000-000066720000}"/>
    <cellStyle name="Input 3 2 23" xfId="29285" xr:uid="{00000000-0005-0000-0000-000067720000}"/>
    <cellStyle name="Input 3 2 23 2" xfId="29286" xr:uid="{00000000-0005-0000-0000-000068720000}"/>
    <cellStyle name="Input 3 2 23 2 2" xfId="29287" xr:uid="{00000000-0005-0000-0000-000069720000}"/>
    <cellStyle name="Input 3 2 23 2 3" xfId="29288" xr:uid="{00000000-0005-0000-0000-00006A720000}"/>
    <cellStyle name="Input 3 2 23 2 4" xfId="29289" xr:uid="{00000000-0005-0000-0000-00006B720000}"/>
    <cellStyle name="Input 3 2 23 2 5" xfId="29290" xr:uid="{00000000-0005-0000-0000-00006C720000}"/>
    <cellStyle name="Input 3 2 23 2 6" xfId="29291" xr:uid="{00000000-0005-0000-0000-00006D720000}"/>
    <cellStyle name="Input 3 2 23 3" xfId="29292" xr:uid="{00000000-0005-0000-0000-00006E720000}"/>
    <cellStyle name="Input 3 2 23 3 2" xfId="29293" xr:uid="{00000000-0005-0000-0000-00006F720000}"/>
    <cellStyle name="Input 3 2 23 3 3" xfId="29294" xr:uid="{00000000-0005-0000-0000-000070720000}"/>
    <cellStyle name="Input 3 2 23 4" xfId="29295" xr:uid="{00000000-0005-0000-0000-000071720000}"/>
    <cellStyle name="Input 3 2 23 4 2" xfId="29296" xr:uid="{00000000-0005-0000-0000-000072720000}"/>
    <cellStyle name="Input 3 2 23 4 3" xfId="29297" xr:uid="{00000000-0005-0000-0000-000073720000}"/>
    <cellStyle name="Input 3 2 23 5" xfId="29298" xr:uid="{00000000-0005-0000-0000-000074720000}"/>
    <cellStyle name="Input 3 2 23 5 2" xfId="29299" xr:uid="{00000000-0005-0000-0000-000075720000}"/>
    <cellStyle name="Input 3 2 23 5 3" xfId="29300" xr:uid="{00000000-0005-0000-0000-000076720000}"/>
    <cellStyle name="Input 3 2 23 6" xfId="29301" xr:uid="{00000000-0005-0000-0000-000077720000}"/>
    <cellStyle name="Input 3 2 23 6 2" xfId="29302" xr:uid="{00000000-0005-0000-0000-000078720000}"/>
    <cellStyle name="Input 3 2 23 6 3" xfId="29303" xr:uid="{00000000-0005-0000-0000-000079720000}"/>
    <cellStyle name="Input 3 2 23 7" xfId="29304" xr:uid="{00000000-0005-0000-0000-00007A720000}"/>
    <cellStyle name="Input 3 2 23 8" xfId="29305" xr:uid="{00000000-0005-0000-0000-00007B720000}"/>
    <cellStyle name="Input 3 2 24" xfId="29306" xr:uid="{00000000-0005-0000-0000-00007C720000}"/>
    <cellStyle name="Input 3 2 24 2" xfId="29307" xr:uid="{00000000-0005-0000-0000-00007D720000}"/>
    <cellStyle name="Input 3 2 24 2 2" xfId="29308" xr:uid="{00000000-0005-0000-0000-00007E720000}"/>
    <cellStyle name="Input 3 2 24 2 3" xfId="29309" xr:uid="{00000000-0005-0000-0000-00007F720000}"/>
    <cellStyle name="Input 3 2 24 2 4" xfId="29310" xr:uid="{00000000-0005-0000-0000-000080720000}"/>
    <cellStyle name="Input 3 2 24 2 5" xfId="29311" xr:uid="{00000000-0005-0000-0000-000081720000}"/>
    <cellStyle name="Input 3 2 24 2 6" xfId="29312" xr:uid="{00000000-0005-0000-0000-000082720000}"/>
    <cellStyle name="Input 3 2 24 3" xfId="29313" xr:uid="{00000000-0005-0000-0000-000083720000}"/>
    <cellStyle name="Input 3 2 24 3 2" xfId="29314" xr:uid="{00000000-0005-0000-0000-000084720000}"/>
    <cellStyle name="Input 3 2 24 3 3" xfId="29315" xr:uid="{00000000-0005-0000-0000-000085720000}"/>
    <cellStyle name="Input 3 2 24 4" xfId="29316" xr:uid="{00000000-0005-0000-0000-000086720000}"/>
    <cellStyle name="Input 3 2 24 4 2" xfId="29317" xr:uid="{00000000-0005-0000-0000-000087720000}"/>
    <cellStyle name="Input 3 2 24 4 3" xfId="29318" xr:uid="{00000000-0005-0000-0000-000088720000}"/>
    <cellStyle name="Input 3 2 24 5" xfId="29319" xr:uid="{00000000-0005-0000-0000-000089720000}"/>
    <cellStyle name="Input 3 2 24 5 2" xfId="29320" xr:uid="{00000000-0005-0000-0000-00008A720000}"/>
    <cellStyle name="Input 3 2 24 5 3" xfId="29321" xr:uid="{00000000-0005-0000-0000-00008B720000}"/>
    <cellStyle name="Input 3 2 24 6" xfId="29322" xr:uid="{00000000-0005-0000-0000-00008C720000}"/>
    <cellStyle name="Input 3 2 24 6 2" xfId="29323" xr:uid="{00000000-0005-0000-0000-00008D720000}"/>
    <cellStyle name="Input 3 2 24 6 3" xfId="29324" xr:uid="{00000000-0005-0000-0000-00008E720000}"/>
    <cellStyle name="Input 3 2 24 7" xfId="29325" xr:uid="{00000000-0005-0000-0000-00008F720000}"/>
    <cellStyle name="Input 3 2 24 8" xfId="29326" xr:uid="{00000000-0005-0000-0000-000090720000}"/>
    <cellStyle name="Input 3 2 25" xfId="29327" xr:uid="{00000000-0005-0000-0000-000091720000}"/>
    <cellStyle name="Input 3 2 25 2" xfId="29328" xr:uid="{00000000-0005-0000-0000-000092720000}"/>
    <cellStyle name="Input 3 2 25 2 2" xfId="29329" xr:uid="{00000000-0005-0000-0000-000093720000}"/>
    <cellStyle name="Input 3 2 25 2 3" xfId="29330" xr:uid="{00000000-0005-0000-0000-000094720000}"/>
    <cellStyle name="Input 3 2 25 2 4" xfId="29331" xr:uid="{00000000-0005-0000-0000-000095720000}"/>
    <cellStyle name="Input 3 2 25 2 5" xfId="29332" xr:uid="{00000000-0005-0000-0000-000096720000}"/>
    <cellStyle name="Input 3 2 25 2 6" xfId="29333" xr:uid="{00000000-0005-0000-0000-000097720000}"/>
    <cellStyle name="Input 3 2 25 3" xfId="29334" xr:uid="{00000000-0005-0000-0000-000098720000}"/>
    <cellStyle name="Input 3 2 25 3 2" xfId="29335" xr:uid="{00000000-0005-0000-0000-000099720000}"/>
    <cellStyle name="Input 3 2 25 3 3" xfId="29336" xr:uid="{00000000-0005-0000-0000-00009A720000}"/>
    <cellStyle name="Input 3 2 25 4" xfId="29337" xr:uid="{00000000-0005-0000-0000-00009B720000}"/>
    <cellStyle name="Input 3 2 25 4 2" xfId="29338" xr:uid="{00000000-0005-0000-0000-00009C720000}"/>
    <cellStyle name="Input 3 2 25 4 3" xfId="29339" xr:uid="{00000000-0005-0000-0000-00009D720000}"/>
    <cellStyle name="Input 3 2 25 5" xfId="29340" xr:uid="{00000000-0005-0000-0000-00009E720000}"/>
    <cellStyle name="Input 3 2 25 5 2" xfId="29341" xr:uid="{00000000-0005-0000-0000-00009F720000}"/>
    <cellStyle name="Input 3 2 25 5 3" xfId="29342" xr:uid="{00000000-0005-0000-0000-0000A0720000}"/>
    <cellStyle name="Input 3 2 25 6" xfId="29343" xr:uid="{00000000-0005-0000-0000-0000A1720000}"/>
    <cellStyle name="Input 3 2 25 6 2" xfId="29344" xr:uid="{00000000-0005-0000-0000-0000A2720000}"/>
    <cellStyle name="Input 3 2 25 6 3" xfId="29345" xr:uid="{00000000-0005-0000-0000-0000A3720000}"/>
    <cellStyle name="Input 3 2 25 7" xfId="29346" xr:uid="{00000000-0005-0000-0000-0000A4720000}"/>
    <cellStyle name="Input 3 2 25 8" xfId="29347" xr:uid="{00000000-0005-0000-0000-0000A5720000}"/>
    <cellStyle name="Input 3 2 26" xfId="29348" xr:uid="{00000000-0005-0000-0000-0000A6720000}"/>
    <cellStyle name="Input 3 2 26 2" xfId="29349" xr:uid="{00000000-0005-0000-0000-0000A7720000}"/>
    <cellStyle name="Input 3 2 26 2 2" xfId="29350" xr:uid="{00000000-0005-0000-0000-0000A8720000}"/>
    <cellStyle name="Input 3 2 26 2 3" xfId="29351" xr:uid="{00000000-0005-0000-0000-0000A9720000}"/>
    <cellStyle name="Input 3 2 26 2 4" xfId="29352" xr:uid="{00000000-0005-0000-0000-0000AA720000}"/>
    <cellStyle name="Input 3 2 26 2 5" xfId="29353" xr:uid="{00000000-0005-0000-0000-0000AB720000}"/>
    <cellStyle name="Input 3 2 26 2 6" xfId="29354" xr:uid="{00000000-0005-0000-0000-0000AC720000}"/>
    <cellStyle name="Input 3 2 26 3" xfId="29355" xr:uid="{00000000-0005-0000-0000-0000AD720000}"/>
    <cellStyle name="Input 3 2 26 3 2" xfId="29356" xr:uid="{00000000-0005-0000-0000-0000AE720000}"/>
    <cellStyle name="Input 3 2 26 3 3" xfId="29357" xr:uid="{00000000-0005-0000-0000-0000AF720000}"/>
    <cellStyle name="Input 3 2 26 4" xfId="29358" xr:uid="{00000000-0005-0000-0000-0000B0720000}"/>
    <cellStyle name="Input 3 2 26 4 2" xfId="29359" xr:uid="{00000000-0005-0000-0000-0000B1720000}"/>
    <cellStyle name="Input 3 2 26 4 3" xfId="29360" xr:uid="{00000000-0005-0000-0000-0000B2720000}"/>
    <cellStyle name="Input 3 2 26 5" xfId="29361" xr:uid="{00000000-0005-0000-0000-0000B3720000}"/>
    <cellStyle name="Input 3 2 26 5 2" xfId="29362" xr:uid="{00000000-0005-0000-0000-0000B4720000}"/>
    <cellStyle name="Input 3 2 26 5 3" xfId="29363" xr:uid="{00000000-0005-0000-0000-0000B5720000}"/>
    <cellStyle name="Input 3 2 26 6" xfId="29364" xr:uid="{00000000-0005-0000-0000-0000B6720000}"/>
    <cellStyle name="Input 3 2 26 6 2" xfId="29365" xr:uid="{00000000-0005-0000-0000-0000B7720000}"/>
    <cellStyle name="Input 3 2 26 6 3" xfId="29366" xr:uid="{00000000-0005-0000-0000-0000B8720000}"/>
    <cellStyle name="Input 3 2 26 7" xfId="29367" xr:uid="{00000000-0005-0000-0000-0000B9720000}"/>
    <cellStyle name="Input 3 2 26 8" xfId="29368" xr:uid="{00000000-0005-0000-0000-0000BA720000}"/>
    <cellStyle name="Input 3 2 27" xfId="29369" xr:uid="{00000000-0005-0000-0000-0000BB720000}"/>
    <cellStyle name="Input 3 2 27 2" xfId="29370" xr:uid="{00000000-0005-0000-0000-0000BC720000}"/>
    <cellStyle name="Input 3 2 27 2 2" xfId="29371" xr:uid="{00000000-0005-0000-0000-0000BD720000}"/>
    <cellStyle name="Input 3 2 27 2 3" xfId="29372" xr:uid="{00000000-0005-0000-0000-0000BE720000}"/>
    <cellStyle name="Input 3 2 27 2 4" xfId="29373" xr:uid="{00000000-0005-0000-0000-0000BF720000}"/>
    <cellStyle name="Input 3 2 27 2 5" xfId="29374" xr:uid="{00000000-0005-0000-0000-0000C0720000}"/>
    <cellStyle name="Input 3 2 27 2 6" xfId="29375" xr:uid="{00000000-0005-0000-0000-0000C1720000}"/>
    <cellStyle name="Input 3 2 27 3" xfId="29376" xr:uid="{00000000-0005-0000-0000-0000C2720000}"/>
    <cellStyle name="Input 3 2 27 3 2" xfId="29377" xr:uid="{00000000-0005-0000-0000-0000C3720000}"/>
    <cellStyle name="Input 3 2 27 3 3" xfId="29378" xr:uid="{00000000-0005-0000-0000-0000C4720000}"/>
    <cellStyle name="Input 3 2 27 4" xfId="29379" xr:uid="{00000000-0005-0000-0000-0000C5720000}"/>
    <cellStyle name="Input 3 2 27 4 2" xfId="29380" xr:uid="{00000000-0005-0000-0000-0000C6720000}"/>
    <cellStyle name="Input 3 2 27 4 3" xfId="29381" xr:uid="{00000000-0005-0000-0000-0000C7720000}"/>
    <cellStyle name="Input 3 2 27 5" xfId="29382" xr:uid="{00000000-0005-0000-0000-0000C8720000}"/>
    <cellStyle name="Input 3 2 27 5 2" xfId="29383" xr:uid="{00000000-0005-0000-0000-0000C9720000}"/>
    <cellStyle name="Input 3 2 27 5 3" xfId="29384" xr:uid="{00000000-0005-0000-0000-0000CA720000}"/>
    <cellStyle name="Input 3 2 27 6" xfId="29385" xr:uid="{00000000-0005-0000-0000-0000CB720000}"/>
    <cellStyle name="Input 3 2 27 6 2" xfId="29386" xr:uid="{00000000-0005-0000-0000-0000CC720000}"/>
    <cellStyle name="Input 3 2 27 6 3" xfId="29387" xr:uid="{00000000-0005-0000-0000-0000CD720000}"/>
    <cellStyle name="Input 3 2 27 7" xfId="29388" xr:uid="{00000000-0005-0000-0000-0000CE720000}"/>
    <cellStyle name="Input 3 2 27 8" xfId="29389" xr:uid="{00000000-0005-0000-0000-0000CF720000}"/>
    <cellStyle name="Input 3 2 28" xfId="29390" xr:uid="{00000000-0005-0000-0000-0000D0720000}"/>
    <cellStyle name="Input 3 2 28 2" xfId="29391" xr:uid="{00000000-0005-0000-0000-0000D1720000}"/>
    <cellStyle name="Input 3 2 28 2 2" xfId="29392" xr:uid="{00000000-0005-0000-0000-0000D2720000}"/>
    <cellStyle name="Input 3 2 28 2 3" xfId="29393" xr:uid="{00000000-0005-0000-0000-0000D3720000}"/>
    <cellStyle name="Input 3 2 28 2 4" xfId="29394" xr:uid="{00000000-0005-0000-0000-0000D4720000}"/>
    <cellStyle name="Input 3 2 28 2 5" xfId="29395" xr:uid="{00000000-0005-0000-0000-0000D5720000}"/>
    <cellStyle name="Input 3 2 28 2 6" xfId="29396" xr:uid="{00000000-0005-0000-0000-0000D6720000}"/>
    <cellStyle name="Input 3 2 28 3" xfId="29397" xr:uid="{00000000-0005-0000-0000-0000D7720000}"/>
    <cellStyle name="Input 3 2 28 3 2" xfId="29398" xr:uid="{00000000-0005-0000-0000-0000D8720000}"/>
    <cellStyle name="Input 3 2 28 3 3" xfId="29399" xr:uid="{00000000-0005-0000-0000-0000D9720000}"/>
    <cellStyle name="Input 3 2 28 4" xfId="29400" xr:uid="{00000000-0005-0000-0000-0000DA720000}"/>
    <cellStyle name="Input 3 2 28 4 2" xfId="29401" xr:uid="{00000000-0005-0000-0000-0000DB720000}"/>
    <cellStyle name="Input 3 2 28 4 3" xfId="29402" xr:uid="{00000000-0005-0000-0000-0000DC720000}"/>
    <cellStyle name="Input 3 2 28 5" xfId="29403" xr:uid="{00000000-0005-0000-0000-0000DD720000}"/>
    <cellStyle name="Input 3 2 28 5 2" xfId="29404" xr:uid="{00000000-0005-0000-0000-0000DE720000}"/>
    <cellStyle name="Input 3 2 28 5 3" xfId="29405" xr:uid="{00000000-0005-0000-0000-0000DF720000}"/>
    <cellStyle name="Input 3 2 28 6" xfId="29406" xr:uid="{00000000-0005-0000-0000-0000E0720000}"/>
    <cellStyle name="Input 3 2 28 6 2" xfId="29407" xr:uid="{00000000-0005-0000-0000-0000E1720000}"/>
    <cellStyle name="Input 3 2 28 6 3" xfId="29408" xr:uid="{00000000-0005-0000-0000-0000E2720000}"/>
    <cellStyle name="Input 3 2 28 7" xfId="29409" xr:uid="{00000000-0005-0000-0000-0000E3720000}"/>
    <cellStyle name="Input 3 2 28 8" xfId="29410" xr:uid="{00000000-0005-0000-0000-0000E4720000}"/>
    <cellStyle name="Input 3 2 29" xfId="29411" xr:uid="{00000000-0005-0000-0000-0000E5720000}"/>
    <cellStyle name="Input 3 2 29 2" xfId="29412" xr:uid="{00000000-0005-0000-0000-0000E6720000}"/>
    <cellStyle name="Input 3 2 29 2 2" xfId="29413" xr:uid="{00000000-0005-0000-0000-0000E7720000}"/>
    <cellStyle name="Input 3 2 29 2 3" xfId="29414" xr:uid="{00000000-0005-0000-0000-0000E8720000}"/>
    <cellStyle name="Input 3 2 29 2 4" xfId="29415" xr:uid="{00000000-0005-0000-0000-0000E9720000}"/>
    <cellStyle name="Input 3 2 29 2 5" xfId="29416" xr:uid="{00000000-0005-0000-0000-0000EA720000}"/>
    <cellStyle name="Input 3 2 29 2 6" xfId="29417" xr:uid="{00000000-0005-0000-0000-0000EB720000}"/>
    <cellStyle name="Input 3 2 29 3" xfId="29418" xr:uid="{00000000-0005-0000-0000-0000EC720000}"/>
    <cellStyle name="Input 3 2 29 3 2" xfId="29419" xr:uid="{00000000-0005-0000-0000-0000ED720000}"/>
    <cellStyle name="Input 3 2 29 3 3" xfId="29420" xr:uid="{00000000-0005-0000-0000-0000EE720000}"/>
    <cellStyle name="Input 3 2 29 4" xfId="29421" xr:uid="{00000000-0005-0000-0000-0000EF720000}"/>
    <cellStyle name="Input 3 2 29 4 2" xfId="29422" xr:uid="{00000000-0005-0000-0000-0000F0720000}"/>
    <cellStyle name="Input 3 2 29 4 3" xfId="29423" xr:uid="{00000000-0005-0000-0000-0000F1720000}"/>
    <cellStyle name="Input 3 2 29 5" xfId="29424" xr:uid="{00000000-0005-0000-0000-0000F2720000}"/>
    <cellStyle name="Input 3 2 29 5 2" xfId="29425" xr:uid="{00000000-0005-0000-0000-0000F3720000}"/>
    <cellStyle name="Input 3 2 29 5 3" xfId="29426" xr:uid="{00000000-0005-0000-0000-0000F4720000}"/>
    <cellStyle name="Input 3 2 29 6" xfId="29427" xr:uid="{00000000-0005-0000-0000-0000F5720000}"/>
    <cellStyle name="Input 3 2 29 6 2" xfId="29428" xr:uid="{00000000-0005-0000-0000-0000F6720000}"/>
    <cellStyle name="Input 3 2 29 6 3" xfId="29429" xr:uid="{00000000-0005-0000-0000-0000F7720000}"/>
    <cellStyle name="Input 3 2 29 7" xfId="29430" xr:uid="{00000000-0005-0000-0000-0000F8720000}"/>
    <cellStyle name="Input 3 2 29 8" xfId="29431" xr:uid="{00000000-0005-0000-0000-0000F9720000}"/>
    <cellStyle name="Input 3 2 3" xfId="29432" xr:uid="{00000000-0005-0000-0000-0000FA720000}"/>
    <cellStyle name="Input 3 2 3 2" xfId="29433" xr:uid="{00000000-0005-0000-0000-0000FB720000}"/>
    <cellStyle name="Input 3 2 3 2 2" xfId="29434" xr:uid="{00000000-0005-0000-0000-0000FC720000}"/>
    <cellStyle name="Input 3 2 3 2 3" xfId="29435" xr:uid="{00000000-0005-0000-0000-0000FD720000}"/>
    <cellStyle name="Input 3 2 3 2 4" xfId="29436" xr:uid="{00000000-0005-0000-0000-0000FE720000}"/>
    <cellStyle name="Input 3 2 3 2 5" xfId="29437" xr:uid="{00000000-0005-0000-0000-0000FF720000}"/>
    <cellStyle name="Input 3 2 3 2 6" xfId="29438" xr:uid="{00000000-0005-0000-0000-000000730000}"/>
    <cellStyle name="Input 3 2 3 3" xfId="29439" xr:uid="{00000000-0005-0000-0000-000001730000}"/>
    <cellStyle name="Input 3 2 3 3 2" xfId="29440" xr:uid="{00000000-0005-0000-0000-000002730000}"/>
    <cellStyle name="Input 3 2 3 3 3" xfId="29441" xr:uid="{00000000-0005-0000-0000-000003730000}"/>
    <cellStyle name="Input 3 2 3 4" xfId="29442" xr:uid="{00000000-0005-0000-0000-000004730000}"/>
    <cellStyle name="Input 3 2 3 4 2" xfId="29443" xr:uid="{00000000-0005-0000-0000-000005730000}"/>
    <cellStyle name="Input 3 2 3 4 3" xfId="29444" xr:uid="{00000000-0005-0000-0000-000006730000}"/>
    <cellStyle name="Input 3 2 3 5" xfId="29445" xr:uid="{00000000-0005-0000-0000-000007730000}"/>
    <cellStyle name="Input 3 2 3 5 2" xfId="29446" xr:uid="{00000000-0005-0000-0000-000008730000}"/>
    <cellStyle name="Input 3 2 3 5 3" xfId="29447" xr:uid="{00000000-0005-0000-0000-000009730000}"/>
    <cellStyle name="Input 3 2 3 6" xfId="29448" xr:uid="{00000000-0005-0000-0000-00000A730000}"/>
    <cellStyle name="Input 3 2 3 6 2" xfId="29449" xr:uid="{00000000-0005-0000-0000-00000B730000}"/>
    <cellStyle name="Input 3 2 3 6 3" xfId="29450" xr:uid="{00000000-0005-0000-0000-00000C730000}"/>
    <cellStyle name="Input 3 2 3 7" xfId="29451" xr:uid="{00000000-0005-0000-0000-00000D730000}"/>
    <cellStyle name="Input 3 2 3 8" xfId="29452" xr:uid="{00000000-0005-0000-0000-00000E730000}"/>
    <cellStyle name="Input 3 2 30" xfId="29453" xr:uid="{00000000-0005-0000-0000-00000F730000}"/>
    <cellStyle name="Input 3 2 30 2" xfId="29454" xr:uid="{00000000-0005-0000-0000-000010730000}"/>
    <cellStyle name="Input 3 2 30 2 2" xfId="29455" xr:uid="{00000000-0005-0000-0000-000011730000}"/>
    <cellStyle name="Input 3 2 30 2 3" xfId="29456" xr:uid="{00000000-0005-0000-0000-000012730000}"/>
    <cellStyle name="Input 3 2 30 2 4" xfId="29457" xr:uid="{00000000-0005-0000-0000-000013730000}"/>
    <cellStyle name="Input 3 2 30 2 5" xfId="29458" xr:uid="{00000000-0005-0000-0000-000014730000}"/>
    <cellStyle name="Input 3 2 30 2 6" xfId="29459" xr:uid="{00000000-0005-0000-0000-000015730000}"/>
    <cellStyle name="Input 3 2 30 3" xfId="29460" xr:uid="{00000000-0005-0000-0000-000016730000}"/>
    <cellStyle name="Input 3 2 30 3 2" xfId="29461" xr:uid="{00000000-0005-0000-0000-000017730000}"/>
    <cellStyle name="Input 3 2 30 3 3" xfId="29462" xr:uid="{00000000-0005-0000-0000-000018730000}"/>
    <cellStyle name="Input 3 2 30 4" xfId="29463" xr:uid="{00000000-0005-0000-0000-000019730000}"/>
    <cellStyle name="Input 3 2 30 4 2" xfId="29464" xr:uid="{00000000-0005-0000-0000-00001A730000}"/>
    <cellStyle name="Input 3 2 30 4 3" xfId="29465" xr:uid="{00000000-0005-0000-0000-00001B730000}"/>
    <cellStyle name="Input 3 2 30 5" xfId="29466" xr:uid="{00000000-0005-0000-0000-00001C730000}"/>
    <cellStyle name="Input 3 2 30 5 2" xfId="29467" xr:uid="{00000000-0005-0000-0000-00001D730000}"/>
    <cellStyle name="Input 3 2 30 5 3" xfId="29468" xr:uid="{00000000-0005-0000-0000-00001E730000}"/>
    <cellStyle name="Input 3 2 30 6" xfId="29469" xr:uid="{00000000-0005-0000-0000-00001F730000}"/>
    <cellStyle name="Input 3 2 30 6 2" xfId="29470" xr:uid="{00000000-0005-0000-0000-000020730000}"/>
    <cellStyle name="Input 3 2 30 6 3" xfId="29471" xr:uid="{00000000-0005-0000-0000-000021730000}"/>
    <cellStyle name="Input 3 2 30 7" xfId="29472" xr:uid="{00000000-0005-0000-0000-000022730000}"/>
    <cellStyle name="Input 3 2 30 8" xfId="29473" xr:uid="{00000000-0005-0000-0000-000023730000}"/>
    <cellStyle name="Input 3 2 31" xfId="29474" xr:uid="{00000000-0005-0000-0000-000024730000}"/>
    <cellStyle name="Input 3 2 31 2" xfId="29475" xr:uid="{00000000-0005-0000-0000-000025730000}"/>
    <cellStyle name="Input 3 2 31 2 2" xfId="29476" xr:uid="{00000000-0005-0000-0000-000026730000}"/>
    <cellStyle name="Input 3 2 31 2 3" xfId="29477" xr:uid="{00000000-0005-0000-0000-000027730000}"/>
    <cellStyle name="Input 3 2 31 2 4" xfId="29478" xr:uid="{00000000-0005-0000-0000-000028730000}"/>
    <cellStyle name="Input 3 2 31 2 5" xfId="29479" xr:uid="{00000000-0005-0000-0000-000029730000}"/>
    <cellStyle name="Input 3 2 31 2 6" xfId="29480" xr:uid="{00000000-0005-0000-0000-00002A730000}"/>
    <cellStyle name="Input 3 2 31 3" xfId="29481" xr:uid="{00000000-0005-0000-0000-00002B730000}"/>
    <cellStyle name="Input 3 2 31 3 2" xfId="29482" xr:uid="{00000000-0005-0000-0000-00002C730000}"/>
    <cellStyle name="Input 3 2 31 3 3" xfId="29483" xr:uid="{00000000-0005-0000-0000-00002D730000}"/>
    <cellStyle name="Input 3 2 31 4" xfId="29484" xr:uid="{00000000-0005-0000-0000-00002E730000}"/>
    <cellStyle name="Input 3 2 31 4 2" xfId="29485" xr:uid="{00000000-0005-0000-0000-00002F730000}"/>
    <cellStyle name="Input 3 2 31 4 3" xfId="29486" xr:uid="{00000000-0005-0000-0000-000030730000}"/>
    <cellStyle name="Input 3 2 31 5" xfId="29487" xr:uid="{00000000-0005-0000-0000-000031730000}"/>
    <cellStyle name="Input 3 2 31 5 2" xfId="29488" xr:uid="{00000000-0005-0000-0000-000032730000}"/>
    <cellStyle name="Input 3 2 31 5 3" xfId="29489" xr:uid="{00000000-0005-0000-0000-000033730000}"/>
    <cellStyle name="Input 3 2 31 6" xfId="29490" xr:uid="{00000000-0005-0000-0000-000034730000}"/>
    <cellStyle name="Input 3 2 31 6 2" xfId="29491" xr:uid="{00000000-0005-0000-0000-000035730000}"/>
    <cellStyle name="Input 3 2 31 6 3" xfId="29492" xr:uid="{00000000-0005-0000-0000-000036730000}"/>
    <cellStyle name="Input 3 2 31 7" xfId="29493" xr:uid="{00000000-0005-0000-0000-000037730000}"/>
    <cellStyle name="Input 3 2 31 8" xfId="29494" xr:uid="{00000000-0005-0000-0000-000038730000}"/>
    <cellStyle name="Input 3 2 32" xfId="29495" xr:uid="{00000000-0005-0000-0000-000039730000}"/>
    <cellStyle name="Input 3 2 32 2" xfId="29496" xr:uid="{00000000-0005-0000-0000-00003A730000}"/>
    <cellStyle name="Input 3 2 32 2 2" xfId="29497" xr:uid="{00000000-0005-0000-0000-00003B730000}"/>
    <cellStyle name="Input 3 2 32 2 3" xfId="29498" xr:uid="{00000000-0005-0000-0000-00003C730000}"/>
    <cellStyle name="Input 3 2 32 2 4" xfId="29499" xr:uid="{00000000-0005-0000-0000-00003D730000}"/>
    <cellStyle name="Input 3 2 32 2 5" xfId="29500" xr:uid="{00000000-0005-0000-0000-00003E730000}"/>
    <cellStyle name="Input 3 2 32 2 6" xfId="29501" xr:uid="{00000000-0005-0000-0000-00003F730000}"/>
    <cellStyle name="Input 3 2 32 3" xfId="29502" xr:uid="{00000000-0005-0000-0000-000040730000}"/>
    <cellStyle name="Input 3 2 32 3 2" xfId="29503" xr:uid="{00000000-0005-0000-0000-000041730000}"/>
    <cellStyle name="Input 3 2 32 3 3" xfId="29504" xr:uid="{00000000-0005-0000-0000-000042730000}"/>
    <cellStyle name="Input 3 2 32 4" xfId="29505" xr:uid="{00000000-0005-0000-0000-000043730000}"/>
    <cellStyle name="Input 3 2 32 4 2" xfId="29506" xr:uid="{00000000-0005-0000-0000-000044730000}"/>
    <cellStyle name="Input 3 2 32 4 3" xfId="29507" xr:uid="{00000000-0005-0000-0000-000045730000}"/>
    <cellStyle name="Input 3 2 32 5" xfId="29508" xr:uid="{00000000-0005-0000-0000-000046730000}"/>
    <cellStyle name="Input 3 2 32 5 2" xfId="29509" xr:uid="{00000000-0005-0000-0000-000047730000}"/>
    <cellStyle name="Input 3 2 32 5 3" xfId="29510" xr:uid="{00000000-0005-0000-0000-000048730000}"/>
    <cellStyle name="Input 3 2 32 6" xfId="29511" xr:uid="{00000000-0005-0000-0000-000049730000}"/>
    <cellStyle name="Input 3 2 32 6 2" xfId="29512" xr:uid="{00000000-0005-0000-0000-00004A730000}"/>
    <cellStyle name="Input 3 2 32 6 3" xfId="29513" xr:uid="{00000000-0005-0000-0000-00004B730000}"/>
    <cellStyle name="Input 3 2 32 7" xfId="29514" xr:uid="{00000000-0005-0000-0000-00004C730000}"/>
    <cellStyle name="Input 3 2 32 8" xfId="29515" xr:uid="{00000000-0005-0000-0000-00004D730000}"/>
    <cellStyle name="Input 3 2 33" xfId="29516" xr:uid="{00000000-0005-0000-0000-00004E730000}"/>
    <cellStyle name="Input 3 2 33 2" xfId="29517" xr:uid="{00000000-0005-0000-0000-00004F730000}"/>
    <cellStyle name="Input 3 2 33 2 2" xfId="29518" xr:uid="{00000000-0005-0000-0000-000050730000}"/>
    <cellStyle name="Input 3 2 33 2 3" xfId="29519" xr:uid="{00000000-0005-0000-0000-000051730000}"/>
    <cellStyle name="Input 3 2 33 2 4" xfId="29520" xr:uid="{00000000-0005-0000-0000-000052730000}"/>
    <cellStyle name="Input 3 2 33 2 5" xfId="29521" xr:uid="{00000000-0005-0000-0000-000053730000}"/>
    <cellStyle name="Input 3 2 33 2 6" xfId="29522" xr:uid="{00000000-0005-0000-0000-000054730000}"/>
    <cellStyle name="Input 3 2 33 3" xfId="29523" xr:uid="{00000000-0005-0000-0000-000055730000}"/>
    <cellStyle name="Input 3 2 33 3 2" xfId="29524" xr:uid="{00000000-0005-0000-0000-000056730000}"/>
    <cellStyle name="Input 3 2 33 3 3" xfId="29525" xr:uid="{00000000-0005-0000-0000-000057730000}"/>
    <cellStyle name="Input 3 2 33 4" xfId="29526" xr:uid="{00000000-0005-0000-0000-000058730000}"/>
    <cellStyle name="Input 3 2 33 4 2" xfId="29527" xr:uid="{00000000-0005-0000-0000-000059730000}"/>
    <cellStyle name="Input 3 2 33 4 3" xfId="29528" xr:uid="{00000000-0005-0000-0000-00005A730000}"/>
    <cellStyle name="Input 3 2 33 5" xfId="29529" xr:uid="{00000000-0005-0000-0000-00005B730000}"/>
    <cellStyle name="Input 3 2 33 5 2" xfId="29530" xr:uid="{00000000-0005-0000-0000-00005C730000}"/>
    <cellStyle name="Input 3 2 33 5 3" xfId="29531" xr:uid="{00000000-0005-0000-0000-00005D730000}"/>
    <cellStyle name="Input 3 2 33 6" xfId="29532" xr:uid="{00000000-0005-0000-0000-00005E730000}"/>
    <cellStyle name="Input 3 2 33 6 2" xfId="29533" xr:uid="{00000000-0005-0000-0000-00005F730000}"/>
    <cellStyle name="Input 3 2 33 6 3" xfId="29534" xr:uid="{00000000-0005-0000-0000-000060730000}"/>
    <cellStyle name="Input 3 2 33 7" xfId="29535" xr:uid="{00000000-0005-0000-0000-000061730000}"/>
    <cellStyle name="Input 3 2 33 8" xfId="29536" xr:uid="{00000000-0005-0000-0000-000062730000}"/>
    <cellStyle name="Input 3 2 34" xfId="29537" xr:uid="{00000000-0005-0000-0000-000063730000}"/>
    <cellStyle name="Input 3 2 34 2" xfId="29538" xr:uid="{00000000-0005-0000-0000-000064730000}"/>
    <cellStyle name="Input 3 2 34 2 2" xfId="29539" xr:uid="{00000000-0005-0000-0000-000065730000}"/>
    <cellStyle name="Input 3 2 34 2 3" xfId="29540" xr:uid="{00000000-0005-0000-0000-000066730000}"/>
    <cellStyle name="Input 3 2 34 2 4" xfId="29541" xr:uid="{00000000-0005-0000-0000-000067730000}"/>
    <cellStyle name="Input 3 2 34 2 5" xfId="29542" xr:uid="{00000000-0005-0000-0000-000068730000}"/>
    <cellStyle name="Input 3 2 34 2 6" xfId="29543" xr:uid="{00000000-0005-0000-0000-000069730000}"/>
    <cellStyle name="Input 3 2 34 3" xfId="29544" xr:uid="{00000000-0005-0000-0000-00006A730000}"/>
    <cellStyle name="Input 3 2 34 3 2" xfId="29545" xr:uid="{00000000-0005-0000-0000-00006B730000}"/>
    <cellStyle name="Input 3 2 34 3 3" xfId="29546" xr:uid="{00000000-0005-0000-0000-00006C730000}"/>
    <cellStyle name="Input 3 2 34 4" xfId="29547" xr:uid="{00000000-0005-0000-0000-00006D730000}"/>
    <cellStyle name="Input 3 2 34 4 2" xfId="29548" xr:uid="{00000000-0005-0000-0000-00006E730000}"/>
    <cellStyle name="Input 3 2 34 4 3" xfId="29549" xr:uid="{00000000-0005-0000-0000-00006F730000}"/>
    <cellStyle name="Input 3 2 34 5" xfId="29550" xr:uid="{00000000-0005-0000-0000-000070730000}"/>
    <cellStyle name="Input 3 2 34 5 2" xfId="29551" xr:uid="{00000000-0005-0000-0000-000071730000}"/>
    <cellStyle name="Input 3 2 34 5 3" xfId="29552" xr:uid="{00000000-0005-0000-0000-000072730000}"/>
    <cellStyle name="Input 3 2 34 6" xfId="29553" xr:uid="{00000000-0005-0000-0000-000073730000}"/>
    <cellStyle name="Input 3 2 34 6 2" xfId="29554" xr:uid="{00000000-0005-0000-0000-000074730000}"/>
    <cellStyle name="Input 3 2 34 6 3" xfId="29555" xr:uid="{00000000-0005-0000-0000-000075730000}"/>
    <cellStyle name="Input 3 2 34 7" xfId="29556" xr:uid="{00000000-0005-0000-0000-000076730000}"/>
    <cellStyle name="Input 3 2 34 8" xfId="29557" xr:uid="{00000000-0005-0000-0000-000077730000}"/>
    <cellStyle name="Input 3 2 35" xfId="29558" xr:uid="{00000000-0005-0000-0000-000078730000}"/>
    <cellStyle name="Input 3 2 35 2" xfId="29559" xr:uid="{00000000-0005-0000-0000-000079730000}"/>
    <cellStyle name="Input 3 2 35 2 2" xfId="29560" xr:uid="{00000000-0005-0000-0000-00007A730000}"/>
    <cellStyle name="Input 3 2 35 2 3" xfId="29561" xr:uid="{00000000-0005-0000-0000-00007B730000}"/>
    <cellStyle name="Input 3 2 35 2 4" xfId="29562" xr:uid="{00000000-0005-0000-0000-00007C730000}"/>
    <cellStyle name="Input 3 2 35 2 5" xfId="29563" xr:uid="{00000000-0005-0000-0000-00007D730000}"/>
    <cellStyle name="Input 3 2 35 2 6" xfId="29564" xr:uid="{00000000-0005-0000-0000-00007E730000}"/>
    <cellStyle name="Input 3 2 35 3" xfId="29565" xr:uid="{00000000-0005-0000-0000-00007F730000}"/>
    <cellStyle name="Input 3 2 35 3 2" xfId="29566" xr:uid="{00000000-0005-0000-0000-000080730000}"/>
    <cellStyle name="Input 3 2 35 3 3" xfId="29567" xr:uid="{00000000-0005-0000-0000-000081730000}"/>
    <cellStyle name="Input 3 2 35 4" xfId="29568" xr:uid="{00000000-0005-0000-0000-000082730000}"/>
    <cellStyle name="Input 3 2 35 4 2" xfId="29569" xr:uid="{00000000-0005-0000-0000-000083730000}"/>
    <cellStyle name="Input 3 2 35 4 3" xfId="29570" xr:uid="{00000000-0005-0000-0000-000084730000}"/>
    <cellStyle name="Input 3 2 35 5" xfId="29571" xr:uid="{00000000-0005-0000-0000-000085730000}"/>
    <cellStyle name="Input 3 2 35 5 2" xfId="29572" xr:uid="{00000000-0005-0000-0000-000086730000}"/>
    <cellStyle name="Input 3 2 35 5 3" xfId="29573" xr:uid="{00000000-0005-0000-0000-000087730000}"/>
    <cellStyle name="Input 3 2 35 6" xfId="29574" xr:uid="{00000000-0005-0000-0000-000088730000}"/>
    <cellStyle name="Input 3 2 35 6 2" xfId="29575" xr:uid="{00000000-0005-0000-0000-000089730000}"/>
    <cellStyle name="Input 3 2 35 6 3" xfId="29576" xr:uid="{00000000-0005-0000-0000-00008A730000}"/>
    <cellStyle name="Input 3 2 35 7" xfId="29577" xr:uid="{00000000-0005-0000-0000-00008B730000}"/>
    <cellStyle name="Input 3 2 35 8" xfId="29578" xr:uid="{00000000-0005-0000-0000-00008C730000}"/>
    <cellStyle name="Input 3 2 36" xfId="29579" xr:uid="{00000000-0005-0000-0000-00008D730000}"/>
    <cellStyle name="Input 3 2 36 2" xfId="29580" xr:uid="{00000000-0005-0000-0000-00008E730000}"/>
    <cellStyle name="Input 3 2 36 3" xfId="29581" xr:uid="{00000000-0005-0000-0000-00008F730000}"/>
    <cellStyle name="Input 3 2 37" xfId="29582" xr:uid="{00000000-0005-0000-0000-000090730000}"/>
    <cellStyle name="Input 3 2 37 2" xfId="29583" xr:uid="{00000000-0005-0000-0000-000091730000}"/>
    <cellStyle name="Input 3 2 37 3" xfId="29584" xr:uid="{00000000-0005-0000-0000-000092730000}"/>
    <cellStyle name="Input 3 2 37 4" xfId="29585" xr:uid="{00000000-0005-0000-0000-000093730000}"/>
    <cellStyle name="Input 3 2 37 5" xfId="29586" xr:uid="{00000000-0005-0000-0000-000094730000}"/>
    <cellStyle name="Input 3 2 37 6" xfId="29587" xr:uid="{00000000-0005-0000-0000-000095730000}"/>
    <cellStyle name="Input 3 2 38" xfId="29588" xr:uid="{00000000-0005-0000-0000-000096730000}"/>
    <cellStyle name="Input 3 2 38 2" xfId="29589" xr:uid="{00000000-0005-0000-0000-000097730000}"/>
    <cellStyle name="Input 3 2 38 3" xfId="29590" xr:uid="{00000000-0005-0000-0000-000098730000}"/>
    <cellStyle name="Input 3 2 39" xfId="29591" xr:uid="{00000000-0005-0000-0000-000099730000}"/>
    <cellStyle name="Input 3 2 39 2" xfId="29592" xr:uid="{00000000-0005-0000-0000-00009A730000}"/>
    <cellStyle name="Input 3 2 39 3" xfId="29593" xr:uid="{00000000-0005-0000-0000-00009B730000}"/>
    <cellStyle name="Input 3 2 4" xfId="29594" xr:uid="{00000000-0005-0000-0000-00009C730000}"/>
    <cellStyle name="Input 3 2 4 2" xfId="29595" xr:uid="{00000000-0005-0000-0000-00009D730000}"/>
    <cellStyle name="Input 3 2 4 2 2" xfId="29596" xr:uid="{00000000-0005-0000-0000-00009E730000}"/>
    <cellStyle name="Input 3 2 4 2 3" xfId="29597" xr:uid="{00000000-0005-0000-0000-00009F730000}"/>
    <cellStyle name="Input 3 2 4 2 4" xfId="29598" xr:uid="{00000000-0005-0000-0000-0000A0730000}"/>
    <cellStyle name="Input 3 2 4 2 5" xfId="29599" xr:uid="{00000000-0005-0000-0000-0000A1730000}"/>
    <cellStyle name="Input 3 2 4 2 6" xfId="29600" xr:uid="{00000000-0005-0000-0000-0000A2730000}"/>
    <cellStyle name="Input 3 2 4 3" xfId="29601" xr:uid="{00000000-0005-0000-0000-0000A3730000}"/>
    <cellStyle name="Input 3 2 4 3 2" xfId="29602" xr:uid="{00000000-0005-0000-0000-0000A4730000}"/>
    <cellStyle name="Input 3 2 4 3 3" xfId="29603" xr:uid="{00000000-0005-0000-0000-0000A5730000}"/>
    <cellStyle name="Input 3 2 4 4" xfId="29604" xr:uid="{00000000-0005-0000-0000-0000A6730000}"/>
    <cellStyle name="Input 3 2 4 4 2" xfId="29605" xr:uid="{00000000-0005-0000-0000-0000A7730000}"/>
    <cellStyle name="Input 3 2 4 4 3" xfId="29606" xr:uid="{00000000-0005-0000-0000-0000A8730000}"/>
    <cellStyle name="Input 3 2 4 5" xfId="29607" xr:uid="{00000000-0005-0000-0000-0000A9730000}"/>
    <cellStyle name="Input 3 2 4 5 2" xfId="29608" xr:uid="{00000000-0005-0000-0000-0000AA730000}"/>
    <cellStyle name="Input 3 2 4 5 3" xfId="29609" xr:uid="{00000000-0005-0000-0000-0000AB730000}"/>
    <cellStyle name="Input 3 2 4 6" xfId="29610" xr:uid="{00000000-0005-0000-0000-0000AC730000}"/>
    <cellStyle name="Input 3 2 4 6 2" xfId="29611" xr:uid="{00000000-0005-0000-0000-0000AD730000}"/>
    <cellStyle name="Input 3 2 4 6 3" xfId="29612" xr:uid="{00000000-0005-0000-0000-0000AE730000}"/>
    <cellStyle name="Input 3 2 4 7" xfId="29613" xr:uid="{00000000-0005-0000-0000-0000AF730000}"/>
    <cellStyle name="Input 3 2 4 8" xfId="29614" xr:uid="{00000000-0005-0000-0000-0000B0730000}"/>
    <cellStyle name="Input 3 2 40" xfId="29615" xr:uid="{00000000-0005-0000-0000-0000B1730000}"/>
    <cellStyle name="Input 3 2 40 2" xfId="29616" xr:uid="{00000000-0005-0000-0000-0000B2730000}"/>
    <cellStyle name="Input 3 2 40 3" xfId="29617" xr:uid="{00000000-0005-0000-0000-0000B3730000}"/>
    <cellStyle name="Input 3 2 41" xfId="29618" xr:uid="{00000000-0005-0000-0000-0000B4730000}"/>
    <cellStyle name="Input 3 2 42" xfId="29619" xr:uid="{00000000-0005-0000-0000-0000B5730000}"/>
    <cellStyle name="Input 3 2 5" xfId="29620" xr:uid="{00000000-0005-0000-0000-0000B6730000}"/>
    <cellStyle name="Input 3 2 5 2" xfId="29621" xr:uid="{00000000-0005-0000-0000-0000B7730000}"/>
    <cellStyle name="Input 3 2 5 2 2" xfId="29622" xr:uid="{00000000-0005-0000-0000-0000B8730000}"/>
    <cellStyle name="Input 3 2 5 2 3" xfId="29623" xr:uid="{00000000-0005-0000-0000-0000B9730000}"/>
    <cellStyle name="Input 3 2 5 2 4" xfId="29624" xr:uid="{00000000-0005-0000-0000-0000BA730000}"/>
    <cellStyle name="Input 3 2 5 2 5" xfId="29625" xr:uid="{00000000-0005-0000-0000-0000BB730000}"/>
    <cellStyle name="Input 3 2 5 2 6" xfId="29626" xr:uid="{00000000-0005-0000-0000-0000BC730000}"/>
    <cellStyle name="Input 3 2 5 3" xfId="29627" xr:uid="{00000000-0005-0000-0000-0000BD730000}"/>
    <cellStyle name="Input 3 2 5 3 2" xfId="29628" xr:uid="{00000000-0005-0000-0000-0000BE730000}"/>
    <cellStyle name="Input 3 2 5 3 3" xfId="29629" xr:uid="{00000000-0005-0000-0000-0000BF730000}"/>
    <cellStyle name="Input 3 2 5 4" xfId="29630" xr:uid="{00000000-0005-0000-0000-0000C0730000}"/>
    <cellStyle name="Input 3 2 5 4 2" xfId="29631" xr:uid="{00000000-0005-0000-0000-0000C1730000}"/>
    <cellStyle name="Input 3 2 5 4 3" xfId="29632" xr:uid="{00000000-0005-0000-0000-0000C2730000}"/>
    <cellStyle name="Input 3 2 5 5" xfId="29633" xr:uid="{00000000-0005-0000-0000-0000C3730000}"/>
    <cellStyle name="Input 3 2 5 5 2" xfId="29634" xr:uid="{00000000-0005-0000-0000-0000C4730000}"/>
    <cellStyle name="Input 3 2 5 5 3" xfId="29635" xr:uid="{00000000-0005-0000-0000-0000C5730000}"/>
    <cellStyle name="Input 3 2 5 6" xfId="29636" xr:uid="{00000000-0005-0000-0000-0000C6730000}"/>
    <cellStyle name="Input 3 2 5 6 2" xfId="29637" xr:uid="{00000000-0005-0000-0000-0000C7730000}"/>
    <cellStyle name="Input 3 2 5 6 3" xfId="29638" xr:uid="{00000000-0005-0000-0000-0000C8730000}"/>
    <cellStyle name="Input 3 2 5 7" xfId="29639" xr:uid="{00000000-0005-0000-0000-0000C9730000}"/>
    <cellStyle name="Input 3 2 5 8" xfId="29640" xr:uid="{00000000-0005-0000-0000-0000CA730000}"/>
    <cellStyle name="Input 3 2 6" xfId="29641" xr:uid="{00000000-0005-0000-0000-0000CB730000}"/>
    <cellStyle name="Input 3 2 6 2" xfId="29642" xr:uid="{00000000-0005-0000-0000-0000CC730000}"/>
    <cellStyle name="Input 3 2 6 2 2" xfId="29643" xr:uid="{00000000-0005-0000-0000-0000CD730000}"/>
    <cellStyle name="Input 3 2 6 2 3" xfId="29644" xr:uid="{00000000-0005-0000-0000-0000CE730000}"/>
    <cellStyle name="Input 3 2 6 2 4" xfId="29645" xr:uid="{00000000-0005-0000-0000-0000CF730000}"/>
    <cellStyle name="Input 3 2 6 2 5" xfId="29646" xr:uid="{00000000-0005-0000-0000-0000D0730000}"/>
    <cellStyle name="Input 3 2 6 2 6" xfId="29647" xr:uid="{00000000-0005-0000-0000-0000D1730000}"/>
    <cellStyle name="Input 3 2 6 3" xfId="29648" xr:uid="{00000000-0005-0000-0000-0000D2730000}"/>
    <cellStyle name="Input 3 2 6 3 2" xfId="29649" xr:uid="{00000000-0005-0000-0000-0000D3730000}"/>
    <cellStyle name="Input 3 2 6 3 3" xfId="29650" xr:uid="{00000000-0005-0000-0000-0000D4730000}"/>
    <cellStyle name="Input 3 2 6 4" xfId="29651" xr:uid="{00000000-0005-0000-0000-0000D5730000}"/>
    <cellStyle name="Input 3 2 6 4 2" xfId="29652" xr:uid="{00000000-0005-0000-0000-0000D6730000}"/>
    <cellStyle name="Input 3 2 6 4 3" xfId="29653" xr:uid="{00000000-0005-0000-0000-0000D7730000}"/>
    <cellStyle name="Input 3 2 6 5" xfId="29654" xr:uid="{00000000-0005-0000-0000-0000D8730000}"/>
    <cellStyle name="Input 3 2 6 5 2" xfId="29655" xr:uid="{00000000-0005-0000-0000-0000D9730000}"/>
    <cellStyle name="Input 3 2 6 5 3" xfId="29656" xr:uid="{00000000-0005-0000-0000-0000DA730000}"/>
    <cellStyle name="Input 3 2 6 6" xfId="29657" xr:uid="{00000000-0005-0000-0000-0000DB730000}"/>
    <cellStyle name="Input 3 2 6 6 2" xfId="29658" xr:uid="{00000000-0005-0000-0000-0000DC730000}"/>
    <cellStyle name="Input 3 2 6 6 3" xfId="29659" xr:uid="{00000000-0005-0000-0000-0000DD730000}"/>
    <cellStyle name="Input 3 2 6 7" xfId="29660" xr:uid="{00000000-0005-0000-0000-0000DE730000}"/>
    <cellStyle name="Input 3 2 6 8" xfId="29661" xr:uid="{00000000-0005-0000-0000-0000DF730000}"/>
    <cellStyle name="Input 3 2 7" xfId="29662" xr:uid="{00000000-0005-0000-0000-0000E0730000}"/>
    <cellStyle name="Input 3 2 7 2" xfId="29663" xr:uid="{00000000-0005-0000-0000-0000E1730000}"/>
    <cellStyle name="Input 3 2 7 2 2" xfId="29664" xr:uid="{00000000-0005-0000-0000-0000E2730000}"/>
    <cellStyle name="Input 3 2 7 2 3" xfId="29665" xr:uid="{00000000-0005-0000-0000-0000E3730000}"/>
    <cellStyle name="Input 3 2 7 2 4" xfId="29666" xr:uid="{00000000-0005-0000-0000-0000E4730000}"/>
    <cellStyle name="Input 3 2 7 2 5" xfId="29667" xr:uid="{00000000-0005-0000-0000-0000E5730000}"/>
    <cellStyle name="Input 3 2 7 2 6" xfId="29668" xr:uid="{00000000-0005-0000-0000-0000E6730000}"/>
    <cellStyle name="Input 3 2 7 3" xfId="29669" xr:uid="{00000000-0005-0000-0000-0000E7730000}"/>
    <cellStyle name="Input 3 2 7 3 2" xfId="29670" xr:uid="{00000000-0005-0000-0000-0000E8730000}"/>
    <cellStyle name="Input 3 2 7 3 3" xfId="29671" xr:uid="{00000000-0005-0000-0000-0000E9730000}"/>
    <cellStyle name="Input 3 2 7 4" xfId="29672" xr:uid="{00000000-0005-0000-0000-0000EA730000}"/>
    <cellStyle name="Input 3 2 7 4 2" xfId="29673" xr:uid="{00000000-0005-0000-0000-0000EB730000}"/>
    <cellStyle name="Input 3 2 7 4 3" xfId="29674" xr:uid="{00000000-0005-0000-0000-0000EC730000}"/>
    <cellStyle name="Input 3 2 7 5" xfId="29675" xr:uid="{00000000-0005-0000-0000-0000ED730000}"/>
    <cellStyle name="Input 3 2 7 5 2" xfId="29676" xr:uid="{00000000-0005-0000-0000-0000EE730000}"/>
    <cellStyle name="Input 3 2 7 5 3" xfId="29677" xr:uid="{00000000-0005-0000-0000-0000EF730000}"/>
    <cellStyle name="Input 3 2 7 6" xfId="29678" xr:uid="{00000000-0005-0000-0000-0000F0730000}"/>
    <cellStyle name="Input 3 2 7 6 2" xfId="29679" xr:uid="{00000000-0005-0000-0000-0000F1730000}"/>
    <cellStyle name="Input 3 2 7 6 3" xfId="29680" xr:uid="{00000000-0005-0000-0000-0000F2730000}"/>
    <cellStyle name="Input 3 2 7 7" xfId="29681" xr:uid="{00000000-0005-0000-0000-0000F3730000}"/>
    <cellStyle name="Input 3 2 7 8" xfId="29682" xr:uid="{00000000-0005-0000-0000-0000F4730000}"/>
    <cellStyle name="Input 3 2 8" xfId="29683" xr:uid="{00000000-0005-0000-0000-0000F5730000}"/>
    <cellStyle name="Input 3 2 8 2" xfId="29684" xr:uid="{00000000-0005-0000-0000-0000F6730000}"/>
    <cellStyle name="Input 3 2 8 2 2" xfId="29685" xr:uid="{00000000-0005-0000-0000-0000F7730000}"/>
    <cellStyle name="Input 3 2 8 2 3" xfId="29686" xr:uid="{00000000-0005-0000-0000-0000F8730000}"/>
    <cellStyle name="Input 3 2 8 2 4" xfId="29687" xr:uid="{00000000-0005-0000-0000-0000F9730000}"/>
    <cellStyle name="Input 3 2 8 2 5" xfId="29688" xr:uid="{00000000-0005-0000-0000-0000FA730000}"/>
    <cellStyle name="Input 3 2 8 2 6" xfId="29689" xr:uid="{00000000-0005-0000-0000-0000FB730000}"/>
    <cellStyle name="Input 3 2 8 3" xfId="29690" xr:uid="{00000000-0005-0000-0000-0000FC730000}"/>
    <cellStyle name="Input 3 2 8 3 2" xfId="29691" xr:uid="{00000000-0005-0000-0000-0000FD730000}"/>
    <cellStyle name="Input 3 2 8 3 3" xfId="29692" xr:uid="{00000000-0005-0000-0000-0000FE730000}"/>
    <cellStyle name="Input 3 2 8 4" xfId="29693" xr:uid="{00000000-0005-0000-0000-0000FF730000}"/>
    <cellStyle name="Input 3 2 8 4 2" xfId="29694" xr:uid="{00000000-0005-0000-0000-000000740000}"/>
    <cellStyle name="Input 3 2 8 4 3" xfId="29695" xr:uid="{00000000-0005-0000-0000-000001740000}"/>
    <cellStyle name="Input 3 2 8 5" xfId="29696" xr:uid="{00000000-0005-0000-0000-000002740000}"/>
    <cellStyle name="Input 3 2 8 5 2" xfId="29697" xr:uid="{00000000-0005-0000-0000-000003740000}"/>
    <cellStyle name="Input 3 2 8 5 3" xfId="29698" xr:uid="{00000000-0005-0000-0000-000004740000}"/>
    <cellStyle name="Input 3 2 8 6" xfId="29699" xr:uid="{00000000-0005-0000-0000-000005740000}"/>
    <cellStyle name="Input 3 2 8 6 2" xfId="29700" xr:uid="{00000000-0005-0000-0000-000006740000}"/>
    <cellStyle name="Input 3 2 8 6 3" xfId="29701" xr:uid="{00000000-0005-0000-0000-000007740000}"/>
    <cellStyle name="Input 3 2 8 7" xfId="29702" xr:uid="{00000000-0005-0000-0000-000008740000}"/>
    <cellStyle name="Input 3 2 8 8" xfId="29703" xr:uid="{00000000-0005-0000-0000-000009740000}"/>
    <cellStyle name="Input 3 2 9" xfId="29704" xr:uid="{00000000-0005-0000-0000-00000A740000}"/>
    <cellStyle name="Input 3 2 9 2" xfId="29705" xr:uid="{00000000-0005-0000-0000-00000B740000}"/>
    <cellStyle name="Input 3 2 9 2 2" xfId="29706" xr:uid="{00000000-0005-0000-0000-00000C740000}"/>
    <cellStyle name="Input 3 2 9 2 3" xfId="29707" xr:uid="{00000000-0005-0000-0000-00000D740000}"/>
    <cellStyle name="Input 3 2 9 2 4" xfId="29708" xr:uid="{00000000-0005-0000-0000-00000E740000}"/>
    <cellStyle name="Input 3 2 9 2 5" xfId="29709" xr:uid="{00000000-0005-0000-0000-00000F740000}"/>
    <cellStyle name="Input 3 2 9 2 6" xfId="29710" xr:uid="{00000000-0005-0000-0000-000010740000}"/>
    <cellStyle name="Input 3 2 9 3" xfId="29711" xr:uid="{00000000-0005-0000-0000-000011740000}"/>
    <cellStyle name="Input 3 2 9 3 2" xfId="29712" xr:uid="{00000000-0005-0000-0000-000012740000}"/>
    <cellStyle name="Input 3 2 9 3 3" xfId="29713" xr:uid="{00000000-0005-0000-0000-000013740000}"/>
    <cellStyle name="Input 3 2 9 4" xfId="29714" xr:uid="{00000000-0005-0000-0000-000014740000}"/>
    <cellStyle name="Input 3 2 9 4 2" xfId="29715" xr:uid="{00000000-0005-0000-0000-000015740000}"/>
    <cellStyle name="Input 3 2 9 4 3" xfId="29716" xr:uid="{00000000-0005-0000-0000-000016740000}"/>
    <cellStyle name="Input 3 2 9 5" xfId="29717" xr:uid="{00000000-0005-0000-0000-000017740000}"/>
    <cellStyle name="Input 3 2 9 5 2" xfId="29718" xr:uid="{00000000-0005-0000-0000-000018740000}"/>
    <cellStyle name="Input 3 2 9 5 3" xfId="29719" xr:uid="{00000000-0005-0000-0000-000019740000}"/>
    <cellStyle name="Input 3 2 9 6" xfId="29720" xr:uid="{00000000-0005-0000-0000-00001A740000}"/>
    <cellStyle name="Input 3 2 9 6 2" xfId="29721" xr:uid="{00000000-0005-0000-0000-00001B740000}"/>
    <cellStyle name="Input 3 2 9 6 3" xfId="29722" xr:uid="{00000000-0005-0000-0000-00001C740000}"/>
    <cellStyle name="Input 3 2 9 7" xfId="29723" xr:uid="{00000000-0005-0000-0000-00001D740000}"/>
    <cellStyle name="Input 3 2 9 8" xfId="29724" xr:uid="{00000000-0005-0000-0000-00001E740000}"/>
    <cellStyle name="Input 3 20" xfId="29725" xr:uid="{00000000-0005-0000-0000-00001F740000}"/>
    <cellStyle name="Input 3 20 2" xfId="29726" xr:uid="{00000000-0005-0000-0000-000020740000}"/>
    <cellStyle name="Input 3 20 2 2" xfId="29727" xr:uid="{00000000-0005-0000-0000-000021740000}"/>
    <cellStyle name="Input 3 20 2 3" xfId="29728" xr:uid="{00000000-0005-0000-0000-000022740000}"/>
    <cellStyle name="Input 3 20 2 4" xfId="29729" xr:uid="{00000000-0005-0000-0000-000023740000}"/>
    <cellStyle name="Input 3 20 2 5" xfId="29730" xr:uid="{00000000-0005-0000-0000-000024740000}"/>
    <cellStyle name="Input 3 20 2 6" xfId="29731" xr:uid="{00000000-0005-0000-0000-000025740000}"/>
    <cellStyle name="Input 3 20 3" xfId="29732" xr:uid="{00000000-0005-0000-0000-000026740000}"/>
    <cellStyle name="Input 3 20 3 2" xfId="29733" xr:uid="{00000000-0005-0000-0000-000027740000}"/>
    <cellStyle name="Input 3 20 3 3" xfId="29734" xr:uid="{00000000-0005-0000-0000-000028740000}"/>
    <cellStyle name="Input 3 20 4" xfId="29735" xr:uid="{00000000-0005-0000-0000-000029740000}"/>
    <cellStyle name="Input 3 20 4 2" xfId="29736" xr:uid="{00000000-0005-0000-0000-00002A740000}"/>
    <cellStyle name="Input 3 20 4 3" xfId="29737" xr:uid="{00000000-0005-0000-0000-00002B740000}"/>
    <cellStyle name="Input 3 20 5" xfId="29738" xr:uid="{00000000-0005-0000-0000-00002C740000}"/>
    <cellStyle name="Input 3 20 5 2" xfId="29739" xr:uid="{00000000-0005-0000-0000-00002D740000}"/>
    <cellStyle name="Input 3 20 5 3" xfId="29740" xr:uid="{00000000-0005-0000-0000-00002E740000}"/>
    <cellStyle name="Input 3 20 6" xfId="29741" xr:uid="{00000000-0005-0000-0000-00002F740000}"/>
    <cellStyle name="Input 3 20 6 2" xfId="29742" xr:uid="{00000000-0005-0000-0000-000030740000}"/>
    <cellStyle name="Input 3 20 6 3" xfId="29743" xr:uid="{00000000-0005-0000-0000-000031740000}"/>
    <cellStyle name="Input 3 20 7" xfId="29744" xr:uid="{00000000-0005-0000-0000-000032740000}"/>
    <cellStyle name="Input 3 20 8" xfId="29745" xr:uid="{00000000-0005-0000-0000-000033740000}"/>
    <cellStyle name="Input 3 21" xfId="29746" xr:uid="{00000000-0005-0000-0000-000034740000}"/>
    <cellStyle name="Input 3 21 2" xfId="29747" xr:uid="{00000000-0005-0000-0000-000035740000}"/>
    <cellStyle name="Input 3 21 2 2" xfId="29748" xr:uid="{00000000-0005-0000-0000-000036740000}"/>
    <cellStyle name="Input 3 21 2 3" xfId="29749" xr:uid="{00000000-0005-0000-0000-000037740000}"/>
    <cellStyle name="Input 3 21 2 4" xfId="29750" xr:uid="{00000000-0005-0000-0000-000038740000}"/>
    <cellStyle name="Input 3 21 2 5" xfId="29751" xr:uid="{00000000-0005-0000-0000-000039740000}"/>
    <cellStyle name="Input 3 21 2 6" xfId="29752" xr:uid="{00000000-0005-0000-0000-00003A740000}"/>
    <cellStyle name="Input 3 21 3" xfId="29753" xr:uid="{00000000-0005-0000-0000-00003B740000}"/>
    <cellStyle name="Input 3 21 3 2" xfId="29754" xr:uid="{00000000-0005-0000-0000-00003C740000}"/>
    <cellStyle name="Input 3 21 3 3" xfId="29755" xr:uid="{00000000-0005-0000-0000-00003D740000}"/>
    <cellStyle name="Input 3 21 4" xfId="29756" xr:uid="{00000000-0005-0000-0000-00003E740000}"/>
    <cellStyle name="Input 3 21 4 2" xfId="29757" xr:uid="{00000000-0005-0000-0000-00003F740000}"/>
    <cellStyle name="Input 3 21 4 3" xfId="29758" xr:uid="{00000000-0005-0000-0000-000040740000}"/>
    <cellStyle name="Input 3 21 5" xfId="29759" xr:uid="{00000000-0005-0000-0000-000041740000}"/>
    <cellStyle name="Input 3 21 5 2" xfId="29760" xr:uid="{00000000-0005-0000-0000-000042740000}"/>
    <cellStyle name="Input 3 21 5 3" xfId="29761" xr:uid="{00000000-0005-0000-0000-000043740000}"/>
    <cellStyle name="Input 3 21 6" xfId="29762" xr:uid="{00000000-0005-0000-0000-000044740000}"/>
    <cellStyle name="Input 3 21 6 2" xfId="29763" xr:uid="{00000000-0005-0000-0000-000045740000}"/>
    <cellStyle name="Input 3 21 6 3" xfId="29764" xr:uid="{00000000-0005-0000-0000-000046740000}"/>
    <cellStyle name="Input 3 21 7" xfId="29765" xr:uid="{00000000-0005-0000-0000-000047740000}"/>
    <cellStyle name="Input 3 21 8" xfId="29766" xr:uid="{00000000-0005-0000-0000-000048740000}"/>
    <cellStyle name="Input 3 22" xfId="29767" xr:uid="{00000000-0005-0000-0000-000049740000}"/>
    <cellStyle name="Input 3 22 2" xfId="29768" xr:uid="{00000000-0005-0000-0000-00004A740000}"/>
    <cellStyle name="Input 3 22 2 2" xfId="29769" xr:uid="{00000000-0005-0000-0000-00004B740000}"/>
    <cellStyle name="Input 3 22 2 3" xfId="29770" xr:uid="{00000000-0005-0000-0000-00004C740000}"/>
    <cellStyle name="Input 3 22 2 4" xfId="29771" xr:uid="{00000000-0005-0000-0000-00004D740000}"/>
    <cellStyle name="Input 3 22 2 5" xfId="29772" xr:uid="{00000000-0005-0000-0000-00004E740000}"/>
    <cellStyle name="Input 3 22 2 6" xfId="29773" xr:uid="{00000000-0005-0000-0000-00004F740000}"/>
    <cellStyle name="Input 3 22 3" xfId="29774" xr:uid="{00000000-0005-0000-0000-000050740000}"/>
    <cellStyle name="Input 3 22 3 2" xfId="29775" xr:uid="{00000000-0005-0000-0000-000051740000}"/>
    <cellStyle name="Input 3 22 3 3" xfId="29776" xr:uid="{00000000-0005-0000-0000-000052740000}"/>
    <cellStyle name="Input 3 22 4" xfId="29777" xr:uid="{00000000-0005-0000-0000-000053740000}"/>
    <cellStyle name="Input 3 22 4 2" xfId="29778" xr:uid="{00000000-0005-0000-0000-000054740000}"/>
    <cellStyle name="Input 3 22 4 3" xfId="29779" xr:uid="{00000000-0005-0000-0000-000055740000}"/>
    <cellStyle name="Input 3 22 5" xfId="29780" xr:uid="{00000000-0005-0000-0000-000056740000}"/>
    <cellStyle name="Input 3 22 5 2" xfId="29781" xr:uid="{00000000-0005-0000-0000-000057740000}"/>
    <cellStyle name="Input 3 22 5 3" xfId="29782" xr:uid="{00000000-0005-0000-0000-000058740000}"/>
    <cellStyle name="Input 3 22 6" xfId="29783" xr:uid="{00000000-0005-0000-0000-000059740000}"/>
    <cellStyle name="Input 3 22 6 2" xfId="29784" xr:uid="{00000000-0005-0000-0000-00005A740000}"/>
    <cellStyle name="Input 3 22 6 3" xfId="29785" xr:uid="{00000000-0005-0000-0000-00005B740000}"/>
    <cellStyle name="Input 3 22 7" xfId="29786" xr:uid="{00000000-0005-0000-0000-00005C740000}"/>
    <cellStyle name="Input 3 22 8" xfId="29787" xr:uid="{00000000-0005-0000-0000-00005D740000}"/>
    <cellStyle name="Input 3 23" xfId="29788" xr:uid="{00000000-0005-0000-0000-00005E740000}"/>
    <cellStyle name="Input 3 23 2" xfId="29789" xr:uid="{00000000-0005-0000-0000-00005F740000}"/>
    <cellStyle name="Input 3 23 2 2" xfId="29790" xr:uid="{00000000-0005-0000-0000-000060740000}"/>
    <cellStyle name="Input 3 23 2 3" xfId="29791" xr:uid="{00000000-0005-0000-0000-000061740000}"/>
    <cellStyle name="Input 3 23 2 4" xfId="29792" xr:uid="{00000000-0005-0000-0000-000062740000}"/>
    <cellStyle name="Input 3 23 2 5" xfId="29793" xr:uid="{00000000-0005-0000-0000-000063740000}"/>
    <cellStyle name="Input 3 23 2 6" xfId="29794" xr:uid="{00000000-0005-0000-0000-000064740000}"/>
    <cellStyle name="Input 3 23 3" xfId="29795" xr:uid="{00000000-0005-0000-0000-000065740000}"/>
    <cellStyle name="Input 3 23 3 2" xfId="29796" xr:uid="{00000000-0005-0000-0000-000066740000}"/>
    <cellStyle name="Input 3 23 3 3" xfId="29797" xr:uid="{00000000-0005-0000-0000-000067740000}"/>
    <cellStyle name="Input 3 23 4" xfId="29798" xr:uid="{00000000-0005-0000-0000-000068740000}"/>
    <cellStyle name="Input 3 23 4 2" xfId="29799" xr:uid="{00000000-0005-0000-0000-000069740000}"/>
    <cellStyle name="Input 3 23 4 3" xfId="29800" xr:uid="{00000000-0005-0000-0000-00006A740000}"/>
    <cellStyle name="Input 3 23 5" xfId="29801" xr:uid="{00000000-0005-0000-0000-00006B740000}"/>
    <cellStyle name="Input 3 23 5 2" xfId="29802" xr:uid="{00000000-0005-0000-0000-00006C740000}"/>
    <cellStyle name="Input 3 23 5 3" xfId="29803" xr:uid="{00000000-0005-0000-0000-00006D740000}"/>
    <cellStyle name="Input 3 23 6" xfId="29804" xr:uid="{00000000-0005-0000-0000-00006E740000}"/>
    <cellStyle name="Input 3 23 6 2" xfId="29805" xr:uid="{00000000-0005-0000-0000-00006F740000}"/>
    <cellStyle name="Input 3 23 6 3" xfId="29806" xr:uid="{00000000-0005-0000-0000-000070740000}"/>
    <cellStyle name="Input 3 23 7" xfId="29807" xr:uid="{00000000-0005-0000-0000-000071740000}"/>
    <cellStyle name="Input 3 23 8" xfId="29808" xr:uid="{00000000-0005-0000-0000-000072740000}"/>
    <cellStyle name="Input 3 24" xfId="29809" xr:uid="{00000000-0005-0000-0000-000073740000}"/>
    <cellStyle name="Input 3 24 2" xfId="29810" xr:uid="{00000000-0005-0000-0000-000074740000}"/>
    <cellStyle name="Input 3 24 2 2" xfId="29811" xr:uid="{00000000-0005-0000-0000-000075740000}"/>
    <cellStyle name="Input 3 24 2 3" xfId="29812" xr:uid="{00000000-0005-0000-0000-000076740000}"/>
    <cellStyle name="Input 3 24 2 4" xfId="29813" xr:uid="{00000000-0005-0000-0000-000077740000}"/>
    <cellStyle name="Input 3 24 2 5" xfId="29814" xr:uid="{00000000-0005-0000-0000-000078740000}"/>
    <cellStyle name="Input 3 24 2 6" xfId="29815" xr:uid="{00000000-0005-0000-0000-000079740000}"/>
    <cellStyle name="Input 3 24 3" xfId="29816" xr:uid="{00000000-0005-0000-0000-00007A740000}"/>
    <cellStyle name="Input 3 24 3 2" xfId="29817" xr:uid="{00000000-0005-0000-0000-00007B740000}"/>
    <cellStyle name="Input 3 24 3 3" xfId="29818" xr:uid="{00000000-0005-0000-0000-00007C740000}"/>
    <cellStyle name="Input 3 24 4" xfId="29819" xr:uid="{00000000-0005-0000-0000-00007D740000}"/>
    <cellStyle name="Input 3 24 4 2" xfId="29820" xr:uid="{00000000-0005-0000-0000-00007E740000}"/>
    <cellStyle name="Input 3 24 4 3" xfId="29821" xr:uid="{00000000-0005-0000-0000-00007F740000}"/>
    <cellStyle name="Input 3 24 5" xfId="29822" xr:uid="{00000000-0005-0000-0000-000080740000}"/>
    <cellStyle name="Input 3 24 5 2" xfId="29823" xr:uid="{00000000-0005-0000-0000-000081740000}"/>
    <cellStyle name="Input 3 24 5 3" xfId="29824" xr:uid="{00000000-0005-0000-0000-000082740000}"/>
    <cellStyle name="Input 3 24 6" xfId="29825" xr:uid="{00000000-0005-0000-0000-000083740000}"/>
    <cellStyle name="Input 3 24 6 2" xfId="29826" xr:uid="{00000000-0005-0000-0000-000084740000}"/>
    <cellStyle name="Input 3 24 6 3" xfId="29827" xr:uid="{00000000-0005-0000-0000-000085740000}"/>
    <cellStyle name="Input 3 24 7" xfId="29828" xr:uid="{00000000-0005-0000-0000-000086740000}"/>
    <cellStyle name="Input 3 24 8" xfId="29829" xr:uid="{00000000-0005-0000-0000-000087740000}"/>
    <cellStyle name="Input 3 25" xfId="29830" xr:uid="{00000000-0005-0000-0000-000088740000}"/>
    <cellStyle name="Input 3 25 2" xfId="29831" xr:uid="{00000000-0005-0000-0000-000089740000}"/>
    <cellStyle name="Input 3 25 2 2" xfId="29832" xr:uid="{00000000-0005-0000-0000-00008A740000}"/>
    <cellStyle name="Input 3 25 2 3" xfId="29833" xr:uid="{00000000-0005-0000-0000-00008B740000}"/>
    <cellStyle name="Input 3 25 2 4" xfId="29834" xr:uid="{00000000-0005-0000-0000-00008C740000}"/>
    <cellStyle name="Input 3 25 2 5" xfId="29835" xr:uid="{00000000-0005-0000-0000-00008D740000}"/>
    <cellStyle name="Input 3 25 2 6" xfId="29836" xr:uid="{00000000-0005-0000-0000-00008E740000}"/>
    <cellStyle name="Input 3 25 3" xfId="29837" xr:uid="{00000000-0005-0000-0000-00008F740000}"/>
    <cellStyle name="Input 3 25 3 2" xfId="29838" xr:uid="{00000000-0005-0000-0000-000090740000}"/>
    <cellStyle name="Input 3 25 3 3" xfId="29839" xr:uid="{00000000-0005-0000-0000-000091740000}"/>
    <cellStyle name="Input 3 25 4" xfId="29840" xr:uid="{00000000-0005-0000-0000-000092740000}"/>
    <cellStyle name="Input 3 25 4 2" xfId="29841" xr:uid="{00000000-0005-0000-0000-000093740000}"/>
    <cellStyle name="Input 3 25 4 3" xfId="29842" xr:uid="{00000000-0005-0000-0000-000094740000}"/>
    <cellStyle name="Input 3 25 5" xfId="29843" xr:uid="{00000000-0005-0000-0000-000095740000}"/>
    <cellStyle name="Input 3 25 5 2" xfId="29844" xr:uid="{00000000-0005-0000-0000-000096740000}"/>
    <cellStyle name="Input 3 25 5 3" xfId="29845" xr:uid="{00000000-0005-0000-0000-000097740000}"/>
    <cellStyle name="Input 3 25 6" xfId="29846" xr:uid="{00000000-0005-0000-0000-000098740000}"/>
    <cellStyle name="Input 3 25 6 2" xfId="29847" xr:uid="{00000000-0005-0000-0000-000099740000}"/>
    <cellStyle name="Input 3 25 6 3" xfId="29848" xr:uid="{00000000-0005-0000-0000-00009A740000}"/>
    <cellStyle name="Input 3 25 7" xfId="29849" xr:uid="{00000000-0005-0000-0000-00009B740000}"/>
    <cellStyle name="Input 3 25 8" xfId="29850" xr:uid="{00000000-0005-0000-0000-00009C740000}"/>
    <cellStyle name="Input 3 26" xfId="29851" xr:uid="{00000000-0005-0000-0000-00009D740000}"/>
    <cellStyle name="Input 3 26 2" xfId="29852" xr:uid="{00000000-0005-0000-0000-00009E740000}"/>
    <cellStyle name="Input 3 26 2 2" xfId="29853" xr:uid="{00000000-0005-0000-0000-00009F740000}"/>
    <cellStyle name="Input 3 26 2 3" xfId="29854" xr:uid="{00000000-0005-0000-0000-0000A0740000}"/>
    <cellStyle name="Input 3 26 2 4" xfId="29855" xr:uid="{00000000-0005-0000-0000-0000A1740000}"/>
    <cellStyle name="Input 3 26 2 5" xfId="29856" xr:uid="{00000000-0005-0000-0000-0000A2740000}"/>
    <cellStyle name="Input 3 26 2 6" xfId="29857" xr:uid="{00000000-0005-0000-0000-0000A3740000}"/>
    <cellStyle name="Input 3 26 3" xfId="29858" xr:uid="{00000000-0005-0000-0000-0000A4740000}"/>
    <cellStyle name="Input 3 26 3 2" xfId="29859" xr:uid="{00000000-0005-0000-0000-0000A5740000}"/>
    <cellStyle name="Input 3 26 3 3" xfId="29860" xr:uid="{00000000-0005-0000-0000-0000A6740000}"/>
    <cellStyle name="Input 3 26 4" xfId="29861" xr:uid="{00000000-0005-0000-0000-0000A7740000}"/>
    <cellStyle name="Input 3 26 4 2" xfId="29862" xr:uid="{00000000-0005-0000-0000-0000A8740000}"/>
    <cellStyle name="Input 3 26 4 3" xfId="29863" xr:uid="{00000000-0005-0000-0000-0000A9740000}"/>
    <cellStyle name="Input 3 26 5" xfId="29864" xr:uid="{00000000-0005-0000-0000-0000AA740000}"/>
    <cellStyle name="Input 3 26 5 2" xfId="29865" xr:uid="{00000000-0005-0000-0000-0000AB740000}"/>
    <cellStyle name="Input 3 26 5 3" xfId="29866" xr:uid="{00000000-0005-0000-0000-0000AC740000}"/>
    <cellStyle name="Input 3 26 6" xfId="29867" xr:uid="{00000000-0005-0000-0000-0000AD740000}"/>
    <cellStyle name="Input 3 26 6 2" xfId="29868" xr:uid="{00000000-0005-0000-0000-0000AE740000}"/>
    <cellStyle name="Input 3 26 6 3" xfId="29869" xr:uid="{00000000-0005-0000-0000-0000AF740000}"/>
    <cellStyle name="Input 3 26 7" xfId="29870" xr:uid="{00000000-0005-0000-0000-0000B0740000}"/>
    <cellStyle name="Input 3 26 8" xfId="29871" xr:uid="{00000000-0005-0000-0000-0000B1740000}"/>
    <cellStyle name="Input 3 27" xfId="29872" xr:uid="{00000000-0005-0000-0000-0000B2740000}"/>
    <cellStyle name="Input 3 27 2" xfId="29873" xr:uid="{00000000-0005-0000-0000-0000B3740000}"/>
    <cellStyle name="Input 3 27 2 2" xfId="29874" xr:uid="{00000000-0005-0000-0000-0000B4740000}"/>
    <cellStyle name="Input 3 27 2 3" xfId="29875" xr:uid="{00000000-0005-0000-0000-0000B5740000}"/>
    <cellStyle name="Input 3 27 2 4" xfId="29876" xr:uid="{00000000-0005-0000-0000-0000B6740000}"/>
    <cellStyle name="Input 3 27 2 5" xfId="29877" xr:uid="{00000000-0005-0000-0000-0000B7740000}"/>
    <cellStyle name="Input 3 27 2 6" xfId="29878" xr:uid="{00000000-0005-0000-0000-0000B8740000}"/>
    <cellStyle name="Input 3 27 3" xfId="29879" xr:uid="{00000000-0005-0000-0000-0000B9740000}"/>
    <cellStyle name="Input 3 27 3 2" xfId="29880" xr:uid="{00000000-0005-0000-0000-0000BA740000}"/>
    <cellStyle name="Input 3 27 3 3" xfId="29881" xr:uid="{00000000-0005-0000-0000-0000BB740000}"/>
    <cellStyle name="Input 3 27 4" xfId="29882" xr:uid="{00000000-0005-0000-0000-0000BC740000}"/>
    <cellStyle name="Input 3 27 4 2" xfId="29883" xr:uid="{00000000-0005-0000-0000-0000BD740000}"/>
    <cellStyle name="Input 3 27 4 3" xfId="29884" xr:uid="{00000000-0005-0000-0000-0000BE740000}"/>
    <cellStyle name="Input 3 27 5" xfId="29885" xr:uid="{00000000-0005-0000-0000-0000BF740000}"/>
    <cellStyle name="Input 3 27 5 2" xfId="29886" xr:uid="{00000000-0005-0000-0000-0000C0740000}"/>
    <cellStyle name="Input 3 27 5 3" xfId="29887" xr:uid="{00000000-0005-0000-0000-0000C1740000}"/>
    <cellStyle name="Input 3 27 6" xfId="29888" xr:uid="{00000000-0005-0000-0000-0000C2740000}"/>
    <cellStyle name="Input 3 27 6 2" xfId="29889" xr:uid="{00000000-0005-0000-0000-0000C3740000}"/>
    <cellStyle name="Input 3 27 6 3" xfId="29890" xr:uid="{00000000-0005-0000-0000-0000C4740000}"/>
    <cellStyle name="Input 3 27 7" xfId="29891" xr:uid="{00000000-0005-0000-0000-0000C5740000}"/>
    <cellStyle name="Input 3 27 8" xfId="29892" xr:uid="{00000000-0005-0000-0000-0000C6740000}"/>
    <cellStyle name="Input 3 28" xfId="29893" xr:uid="{00000000-0005-0000-0000-0000C7740000}"/>
    <cellStyle name="Input 3 28 2" xfId="29894" xr:uid="{00000000-0005-0000-0000-0000C8740000}"/>
    <cellStyle name="Input 3 28 2 2" xfId="29895" xr:uid="{00000000-0005-0000-0000-0000C9740000}"/>
    <cellStyle name="Input 3 28 2 3" xfId="29896" xr:uid="{00000000-0005-0000-0000-0000CA740000}"/>
    <cellStyle name="Input 3 28 2 4" xfId="29897" xr:uid="{00000000-0005-0000-0000-0000CB740000}"/>
    <cellStyle name="Input 3 28 2 5" xfId="29898" xr:uid="{00000000-0005-0000-0000-0000CC740000}"/>
    <cellStyle name="Input 3 28 2 6" xfId="29899" xr:uid="{00000000-0005-0000-0000-0000CD740000}"/>
    <cellStyle name="Input 3 28 3" xfId="29900" xr:uid="{00000000-0005-0000-0000-0000CE740000}"/>
    <cellStyle name="Input 3 28 3 2" xfId="29901" xr:uid="{00000000-0005-0000-0000-0000CF740000}"/>
    <cellStyle name="Input 3 28 3 3" xfId="29902" xr:uid="{00000000-0005-0000-0000-0000D0740000}"/>
    <cellStyle name="Input 3 28 4" xfId="29903" xr:uid="{00000000-0005-0000-0000-0000D1740000}"/>
    <cellStyle name="Input 3 28 4 2" xfId="29904" xr:uid="{00000000-0005-0000-0000-0000D2740000}"/>
    <cellStyle name="Input 3 28 4 3" xfId="29905" xr:uid="{00000000-0005-0000-0000-0000D3740000}"/>
    <cellStyle name="Input 3 28 5" xfId="29906" xr:uid="{00000000-0005-0000-0000-0000D4740000}"/>
    <cellStyle name="Input 3 28 5 2" xfId="29907" xr:uid="{00000000-0005-0000-0000-0000D5740000}"/>
    <cellStyle name="Input 3 28 5 3" xfId="29908" xr:uid="{00000000-0005-0000-0000-0000D6740000}"/>
    <cellStyle name="Input 3 28 6" xfId="29909" xr:uid="{00000000-0005-0000-0000-0000D7740000}"/>
    <cellStyle name="Input 3 28 6 2" xfId="29910" xr:uid="{00000000-0005-0000-0000-0000D8740000}"/>
    <cellStyle name="Input 3 28 6 3" xfId="29911" xr:uid="{00000000-0005-0000-0000-0000D9740000}"/>
    <cellStyle name="Input 3 28 7" xfId="29912" xr:uid="{00000000-0005-0000-0000-0000DA740000}"/>
    <cellStyle name="Input 3 28 8" xfId="29913" xr:uid="{00000000-0005-0000-0000-0000DB740000}"/>
    <cellStyle name="Input 3 29" xfId="29914" xr:uid="{00000000-0005-0000-0000-0000DC740000}"/>
    <cellStyle name="Input 3 29 2" xfId="29915" xr:uid="{00000000-0005-0000-0000-0000DD740000}"/>
    <cellStyle name="Input 3 29 2 2" xfId="29916" xr:uid="{00000000-0005-0000-0000-0000DE740000}"/>
    <cellStyle name="Input 3 29 2 3" xfId="29917" xr:uid="{00000000-0005-0000-0000-0000DF740000}"/>
    <cellStyle name="Input 3 29 2 4" xfId="29918" xr:uid="{00000000-0005-0000-0000-0000E0740000}"/>
    <cellStyle name="Input 3 29 2 5" xfId="29919" xr:uid="{00000000-0005-0000-0000-0000E1740000}"/>
    <cellStyle name="Input 3 29 2 6" xfId="29920" xr:uid="{00000000-0005-0000-0000-0000E2740000}"/>
    <cellStyle name="Input 3 29 3" xfId="29921" xr:uid="{00000000-0005-0000-0000-0000E3740000}"/>
    <cellStyle name="Input 3 29 3 2" xfId="29922" xr:uid="{00000000-0005-0000-0000-0000E4740000}"/>
    <cellStyle name="Input 3 29 3 3" xfId="29923" xr:uid="{00000000-0005-0000-0000-0000E5740000}"/>
    <cellStyle name="Input 3 29 4" xfId="29924" xr:uid="{00000000-0005-0000-0000-0000E6740000}"/>
    <cellStyle name="Input 3 29 4 2" xfId="29925" xr:uid="{00000000-0005-0000-0000-0000E7740000}"/>
    <cellStyle name="Input 3 29 4 3" xfId="29926" xr:uid="{00000000-0005-0000-0000-0000E8740000}"/>
    <cellStyle name="Input 3 29 5" xfId="29927" xr:uid="{00000000-0005-0000-0000-0000E9740000}"/>
    <cellStyle name="Input 3 29 5 2" xfId="29928" xr:uid="{00000000-0005-0000-0000-0000EA740000}"/>
    <cellStyle name="Input 3 29 5 3" xfId="29929" xr:uid="{00000000-0005-0000-0000-0000EB740000}"/>
    <cellStyle name="Input 3 29 6" xfId="29930" xr:uid="{00000000-0005-0000-0000-0000EC740000}"/>
    <cellStyle name="Input 3 29 6 2" xfId="29931" xr:uid="{00000000-0005-0000-0000-0000ED740000}"/>
    <cellStyle name="Input 3 29 6 3" xfId="29932" xr:uid="{00000000-0005-0000-0000-0000EE740000}"/>
    <cellStyle name="Input 3 29 7" xfId="29933" xr:uid="{00000000-0005-0000-0000-0000EF740000}"/>
    <cellStyle name="Input 3 29 8" xfId="29934" xr:uid="{00000000-0005-0000-0000-0000F0740000}"/>
    <cellStyle name="Input 3 3" xfId="29935" xr:uid="{00000000-0005-0000-0000-0000F1740000}"/>
    <cellStyle name="Input 3 3 10" xfId="29936" xr:uid="{00000000-0005-0000-0000-0000F2740000}"/>
    <cellStyle name="Input 3 3 10 2" xfId="29937" xr:uid="{00000000-0005-0000-0000-0000F3740000}"/>
    <cellStyle name="Input 3 3 10 2 2" xfId="29938" xr:uid="{00000000-0005-0000-0000-0000F4740000}"/>
    <cellStyle name="Input 3 3 10 2 3" xfId="29939" xr:uid="{00000000-0005-0000-0000-0000F5740000}"/>
    <cellStyle name="Input 3 3 10 2 4" xfId="29940" xr:uid="{00000000-0005-0000-0000-0000F6740000}"/>
    <cellStyle name="Input 3 3 10 2 5" xfId="29941" xr:uid="{00000000-0005-0000-0000-0000F7740000}"/>
    <cellStyle name="Input 3 3 10 2 6" xfId="29942" xr:uid="{00000000-0005-0000-0000-0000F8740000}"/>
    <cellStyle name="Input 3 3 10 3" xfId="29943" xr:uid="{00000000-0005-0000-0000-0000F9740000}"/>
    <cellStyle name="Input 3 3 10 3 2" xfId="29944" xr:uid="{00000000-0005-0000-0000-0000FA740000}"/>
    <cellStyle name="Input 3 3 10 3 3" xfId="29945" xr:uid="{00000000-0005-0000-0000-0000FB740000}"/>
    <cellStyle name="Input 3 3 10 4" xfId="29946" xr:uid="{00000000-0005-0000-0000-0000FC740000}"/>
    <cellStyle name="Input 3 3 10 4 2" xfId="29947" xr:uid="{00000000-0005-0000-0000-0000FD740000}"/>
    <cellStyle name="Input 3 3 10 4 3" xfId="29948" xr:uid="{00000000-0005-0000-0000-0000FE740000}"/>
    <cellStyle name="Input 3 3 10 5" xfId="29949" xr:uid="{00000000-0005-0000-0000-0000FF740000}"/>
    <cellStyle name="Input 3 3 10 5 2" xfId="29950" xr:uid="{00000000-0005-0000-0000-000000750000}"/>
    <cellStyle name="Input 3 3 10 5 3" xfId="29951" xr:uid="{00000000-0005-0000-0000-000001750000}"/>
    <cellStyle name="Input 3 3 10 6" xfId="29952" xr:uid="{00000000-0005-0000-0000-000002750000}"/>
    <cellStyle name="Input 3 3 10 6 2" xfId="29953" xr:uid="{00000000-0005-0000-0000-000003750000}"/>
    <cellStyle name="Input 3 3 10 6 3" xfId="29954" xr:uid="{00000000-0005-0000-0000-000004750000}"/>
    <cellStyle name="Input 3 3 10 7" xfId="29955" xr:uid="{00000000-0005-0000-0000-000005750000}"/>
    <cellStyle name="Input 3 3 10 8" xfId="29956" xr:uid="{00000000-0005-0000-0000-000006750000}"/>
    <cellStyle name="Input 3 3 11" xfId="29957" xr:uid="{00000000-0005-0000-0000-000007750000}"/>
    <cellStyle name="Input 3 3 11 2" xfId="29958" xr:uid="{00000000-0005-0000-0000-000008750000}"/>
    <cellStyle name="Input 3 3 11 2 2" xfId="29959" xr:uid="{00000000-0005-0000-0000-000009750000}"/>
    <cellStyle name="Input 3 3 11 2 3" xfId="29960" xr:uid="{00000000-0005-0000-0000-00000A750000}"/>
    <cellStyle name="Input 3 3 11 2 4" xfId="29961" xr:uid="{00000000-0005-0000-0000-00000B750000}"/>
    <cellStyle name="Input 3 3 11 2 5" xfId="29962" xr:uid="{00000000-0005-0000-0000-00000C750000}"/>
    <cellStyle name="Input 3 3 11 2 6" xfId="29963" xr:uid="{00000000-0005-0000-0000-00000D750000}"/>
    <cellStyle name="Input 3 3 11 3" xfId="29964" xr:uid="{00000000-0005-0000-0000-00000E750000}"/>
    <cellStyle name="Input 3 3 11 3 2" xfId="29965" xr:uid="{00000000-0005-0000-0000-00000F750000}"/>
    <cellStyle name="Input 3 3 11 3 3" xfId="29966" xr:uid="{00000000-0005-0000-0000-000010750000}"/>
    <cellStyle name="Input 3 3 11 4" xfId="29967" xr:uid="{00000000-0005-0000-0000-000011750000}"/>
    <cellStyle name="Input 3 3 11 4 2" xfId="29968" xr:uid="{00000000-0005-0000-0000-000012750000}"/>
    <cellStyle name="Input 3 3 11 4 3" xfId="29969" xr:uid="{00000000-0005-0000-0000-000013750000}"/>
    <cellStyle name="Input 3 3 11 5" xfId="29970" xr:uid="{00000000-0005-0000-0000-000014750000}"/>
    <cellStyle name="Input 3 3 11 5 2" xfId="29971" xr:uid="{00000000-0005-0000-0000-000015750000}"/>
    <cellStyle name="Input 3 3 11 5 3" xfId="29972" xr:uid="{00000000-0005-0000-0000-000016750000}"/>
    <cellStyle name="Input 3 3 11 6" xfId="29973" xr:uid="{00000000-0005-0000-0000-000017750000}"/>
    <cellStyle name="Input 3 3 11 6 2" xfId="29974" xr:uid="{00000000-0005-0000-0000-000018750000}"/>
    <cellStyle name="Input 3 3 11 6 3" xfId="29975" xr:uid="{00000000-0005-0000-0000-000019750000}"/>
    <cellStyle name="Input 3 3 11 7" xfId="29976" xr:uid="{00000000-0005-0000-0000-00001A750000}"/>
    <cellStyle name="Input 3 3 11 8" xfId="29977" xr:uid="{00000000-0005-0000-0000-00001B750000}"/>
    <cellStyle name="Input 3 3 12" xfId="29978" xr:uid="{00000000-0005-0000-0000-00001C750000}"/>
    <cellStyle name="Input 3 3 12 2" xfId="29979" xr:uid="{00000000-0005-0000-0000-00001D750000}"/>
    <cellStyle name="Input 3 3 12 2 2" xfId="29980" xr:uid="{00000000-0005-0000-0000-00001E750000}"/>
    <cellStyle name="Input 3 3 12 2 3" xfId="29981" xr:uid="{00000000-0005-0000-0000-00001F750000}"/>
    <cellStyle name="Input 3 3 12 2 4" xfId="29982" xr:uid="{00000000-0005-0000-0000-000020750000}"/>
    <cellStyle name="Input 3 3 12 2 5" xfId="29983" xr:uid="{00000000-0005-0000-0000-000021750000}"/>
    <cellStyle name="Input 3 3 12 2 6" xfId="29984" xr:uid="{00000000-0005-0000-0000-000022750000}"/>
    <cellStyle name="Input 3 3 12 3" xfId="29985" xr:uid="{00000000-0005-0000-0000-000023750000}"/>
    <cellStyle name="Input 3 3 12 3 2" xfId="29986" xr:uid="{00000000-0005-0000-0000-000024750000}"/>
    <cellStyle name="Input 3 3 12 3 3" xfId="29987" xr:uid="{00000000-0005-0000-0000-000025750000}"/>
    <cellStyle name="Input 3 3 12 4" xfId="29988" xr:uid="{00000000-0005-0000-0000-000026750000}"/>
    <cellStyle name="Input 3 3 12 4 2" xfId="29989" xr:uid="{00000000-0005-0000-0000-000027750000}"/>
    <cellStyle name="Input 3 3 12 4 3" xfId="29990" xr:uid="{00000000-0005-0000-0000-000028750000}"/>
    <cellStyle name="Input 3 3 12 5" xfId="29991" xr:uid="{00000000-0005-0000-0000-000029750000}"/>
    <cellStyle name="Input 3 3 12 5 2" xfId="29992" xr:uid="{00000000-0005-0000-0000-00002A750000}"/>
    <cellStyle name="Input 3 3 12 5 3" xfId="29993" xr:uid="{00000000-0005-0000-0000-00002B750000}"/>
    <cellStyle name="Input 3 3 12 6" xfId="29994" xr:uid="{00000000-0005-0000-0000-00002C750000}"/>
    <cellStyle name="Input 3 3 12 6 2" xfId="29995" xr:uid="{00000000-0005-0000-0000-00002D750000}"/>
    <cellStyle name="Input 3 3 12 6 3" xfId="29996" xr:uid="{00000000-0005-0000-0000-00002E750000}"/>
    <cellStyle name="Input 3 3 12 7" xfId="29997" xr:uid="{00000000-0005-0000-0000-00002F750000}"/>
    <cellStyle name="Input 3 3 12 8" xfId="29998" xr:uid="{00000000-0005-0000-0000-000030750000}"/>
    <cellStyle name="Input 3 3 13" xfId="29999" xr:uid="{00000000-0005-0000-0000-000031750000}"/>
    <cellStyle name="Input 3 3 13 2" xfId="30000" xr:uid="{00000000-0005-0000-0000-000032750000}"/>
    <cellStyle name="Input 3 3 13 2 2" xfId="30001" xr:uid="{00000000-0005-0000-0000-000033750000}"/>
    <cellStyle name="Input 3 3 13 2 3" xfId="30002" xr:uid="{00000000-0005-0000-0000-000034750000}"/>
    <cellStyle name="Input 3 3 13 2 4" xfId="30003" xr:uid="{00000000-0005-0000-0000-000035750000}"/>
    <cellStyle name="Input 3 3 13 2 5" xfId="30004" xr:uid="{00000000-0005-0000-0000-000036750000}"/>
    <cellStyle name="Input 3 3 13 2 6" xfId="30005" xr:uid="{00000000-0005-0000-0000-000037750000}"/>
    <cellStyle name="Input 3 3 13 3" xfId="30006" xr:uid="{00000000-0005-0000-0000-000038750000}"/>
    <cellStyle name="Input 3 3 13 3 2" xfId="30007" xr:uid="{00000000-0005-0000-0000-000039750000}"/>
    <cellStyle name="Input 3 3 13 3 3" xfId="30008" xr:uid="{00000000-0005-0000-0000-00003A750000}"/>
    <cellStyle name="Input 3 3 13 4" xfId="30009" xr:uid="{00000000-0005-0000-0000-00003B750000}"/>
    <cellStyle name="Input 3 3 13 4 2" xfId="30010" xr:uid="{00000000-0005-0000-0000-00003C750000}"/>
    <cellStyle name="Input 3 3 13 4 3" xfId="30011" xr:uid="{00000000-0005-0000-0000-00003D750000}"/>
    <cellStyle name="Input 3 3 13 5" xfId="30012" xr:uid="{00000000-0005-0000-0000-00003E750000}"/>
    <cellStyle name="Input 3 3 13 5 2" xfId="30013" xr:uid="{00000000-0005-0000-0000-00003F750000}"/>
    <cellStyle name="Input 3 3 13 5 3" xfId="30014" xr:uid="{00000000-0005-0000-0000-000040750000}"/>
    <cellStyle name="Input 3 3 13 6" xfId="30015" xr:uid="{00000000-0005-0000-0000-000041750000}"/>
    <cellStyle name="Input 3 3 13 6 2" xfId="30016" xr:uid="{00000000-0005-0000-0000-000042750000}"/>
    <cellStyle name="Input 3 3 13 6 3" xfId="30017" xr:uid="{00000000-0005-0000-0000-000043750000}"/>
    <cellStyle name="Input 3 3 13 7" xfId="30018" xr:uid="{00000000-0005-0000-0000-000044750000}"/>
    <cellStyle name="Input 3 3 13 8" xfId="30019" xr:uid="{00000000-0005-0000-0000-000045750000}"/>
    <cellStyle name="Input 3 3 14" xfId="30020" xr:uid="{00000000-0005-0000-0000-000046750000}"/>
    <cellStyle name="Input 3 3 14 2" xfId="30021" xr:uid="{00000000-0005-0000-0000-000047750000}"/>
    <cellStyle name="Input 3 3 14 2 2" xfId="30022" xr:uid="{00000000-0005-0000-0000-000048750000}"/>
    <cellStyle name="Input 3 3 14 2 3" xfId="30023" xr:uid="{00000000-0005-0000-0000-000049750000}"/>
    <cellStyle name="Input 3 3 14 2 4" xfId="30024" xr:uid="{00000000-0005-0000-0000-00004A750000}"/>
    <cellStyle name="Input 3 3 14 2 5" xfId="30025" xr:uid="{00000000-0005-0000-0000-00004B750000}"/>
    <cellStyle name="Input 3 3 14 2 6" xfId="30026" xr:uid="{00000000-0005-0000-0000-00004C750000}"/>
    <cellStyle name="Input 3 3 14 3" xfId="30027" xr:uid="{00000000-0005-0000-0000-00004D750000}"/>
    <cellStyle name="Input 3 3 14 3 2" xfId="30028" xr:uid="{00000000-0005-0000-0000-00004E750000}"/>
    <cellStyle name="Input 3 3 14 3 3" xfId="30029" xr:uid="{00000000-0005-0000-0000-00004F750000}"/>
    <cellStyle name="Input 3 3 14 4" xfId="30030" xr:uid="{00000000-0005-0000-0000-000050750000}"/>
    <cellStyle name="Input 3 3 14 4 2" xfId="30031" xr:uid="{00000000-0005-0000-0000-000051750000}"/>
    <cellStyle name="Input 3 3 14 4 3" xfId="30032" xr:uid="{00000000-0005-0000-0000-000052750000}"/>
    <cellStyle name="Input 3 3 14 5" xfId="30033" xr:uid="{00000000-0005-0000-0000-000053750000}"/>
    <cellStyle name="Input 3 3 14 5 2" xfId="30034" xr:uid="{00000000-0005-0000-0000-000054750000}"/>
    <cellStyle name="Input 3 3 14 5 3" xfId="30035" xr:uid="{00000000-0005-0000-0000-000055750000}"/>
    <cellStyle name="Input 3 3 14 6" xfId="30036" xr:uid="{00000000-0005-0000-0000-000056750000}"/>
    <cellStyle name="Input 3 3 14 6 2" xfId="30037" xr:uid="{00000000-0005-0000-0000-000057750000}"/>
    <cellStyle name="Input 3 3 14 6 3" xfId="30038" xr:uid="{00000000-0005-0000-0000-000058750000}"/>
    <cellStyle name="Input 3 3 14 7" xfId="30039" xr:uid="{00000000-0005-0000-0000-000059750000}"/>
    <cellStyle name="Input 3 3 14 8" xfId="30040" xr:uid="{00000000-0005-0000-0000-00005A750000}"/>
    <cellStyle name="Input 3 3 15" xfId="30041" xr:uid="{00000000-0005-0000-0000-00005B750000}"/>
    <cellStyle name="Input 3 3 15 2" xfId="30042" xr:uid="{00000000-0005-0000-0000-00005C750000}"/>
    <cellStyle name="Input 3 3 15 2 2" xfId="30043" xr:uid="{00000000-0005-0000-0000-00005D750000}"/>
    <cellStyle name="Input 3 3 15 2 3" xfId="30044" xr:uid="{00000000-0005-0000-0000-00005E750000}"/>
    <cellStyle name="Input 3 3 15 2 4" xfId="30045" xr:uid="{00000000-0005-0000-0000-00005F750000}"/>
    <cellStyle name="Input 3 3 15 2 5" xfId="30046" xr:uid="{00000000-0005-0000-0000-000060750000}"/>
    <cellStyle name="Input 3 3 15 2 6" xfId="30047" xr:uid="{00000000-0005-0000-0000-000061750000}"/>
    <cellStyle name="Input 3 3 15 3" xfId="30048" xr:uid="{00000000-0005-0000-0000-000062750000}"/>
    <cellStyle name="Input 3 3 15 3 2" xfId="30049" xr:uid="{00000000-0005-0000-0000-000063750000}"/>
    <cellStyle name="Input 3 3 15 3 3" xfId="30050" xr:uid="{00000000-0005-0000-0000-000064750000}"/>
    <cellStyle name="Input 3 3 15 4" xfId="30051" xr:uid="{00000000-0005-0000-0000-000065750000}"/>
    <cellStyle name="Input 3 3 15 4 2" xfId="30052" xr:uid="{00000000-0005-0000-0000-000066750000}"/>
    <cellStyle name="Input 3 3 15 4 3" xfId="30053" xr:uid="{00000000-0005-0000-0000-000067750000}"/>
    <cellStyle name="Input 3 3 15 5" xfId="30054" xr:uid="{00000000-0005-0000-0000-000068750000}"/>
    <cellStyle name="Input 3 3 15 5 2" xfId="30055" xr:uid="{00000000-0005-0000-0000-000069750000}"/>
    <cellStyle name="Input 3 3 15 5 3" xfId="30056" xr:uid="{00000000-0005-0000-0000-00006A750000}"/>
    <cellStyle name="Input 3 3 15 6" xfId="30057" xr:uid="{00000000-0005-0000-0000-00006B750000}"/>
    <cellStyle name="Input 3 3 15 6 2" xfId="30058" xr:uid="{00000000-0005-0000-0000-00006C750000}"/>
    <cellStyle name="Input 3 3 15 6 3" xfId="30059" xr:uid="{00000000-0005-0000-0000-00006D750000}"/>
    <cellStyle name="Input 3 3 15 7" xfId="30060" xr:uid="{00000000-0005-0000-0000-00006E750000}"/>
    <cellStyle name="Input 3 3 15 8" xfId="30061" xr:uid="{00000000-0005-0000-0000-00006F750000}"/>
    <cellStyle name="Input 3 3 16" xfId="30062" xr:uid="{00000000-0005-0000-0000-000070750000}"/>
    <cellStyle name="Input 3 3 16 2" xfId="30063" xr:uid="{00000000-0005-0000-0000-000071750000}"/>
    <cellStyle name="Input 3 3 16 2 2" xfId="30064" xr:uid="{00000000-0005-0000-0000-000072750000}"/>
    <cellStyle name="Input 3 3 16 2 3" xfId="30065" xr:uid="{00000000-0005-0000-0000-000073750000}"/>
    <cellStyle name="Input 3 3 16 2 4" xfId="30066" xr:uid="{00000000-0005-0000-0000-000074750000}"/>
    <cellStyle name="Input 3 3 16 2 5" xfId="30067" xr:uid="{00000000-0005-0000-0000-000075750000}"/>
    <cellStyle name="Input 3 3 16 2 6" xfId="30068" xr:uid="{00000000-0005-0000-0000-000076750000}"/>
    <cellStyle name="Input 3 3 16 3" xfId="30069" xr:uid="{00000000-0005-0000-0000-000077750000}"/>
    <cellStyle name="Input 3 3 16 3 2" xfId="30070" xr:uid="{00000000-0005-0000-0000-000078750000}"/>
    <cellStyle name="Input 3 3 16 3 3" xfId="30071" xr:uid="{00000000-0005-0000-0000-000079750000}"/>
    <cellStyle name="Input 3 3 16 4" xfId="30072" xr:uid="{00000000-0005-0000-0000-00007A750000}"/>
    <cellStyle name="Input 3 3 16 4 2" xfId="30073" xr:uid="{00000000-0005-0000-0000-00007B750000}"/>
    <cellStyle name="Input 3 3 16 4 3" xfId="30074" xr:uid="{00000000-0005-0000-0000-00007C750000}"/>
    <cellStyle name="Input 3 3 16 5" xfId="30075" xr:uid="{00000000-0005-0000-0000-00007D750000}"/>
    <cellStyle name="Input 3 3 16 5 2" xfId="30076" xr:uid="{00000000-0005-0000-0000-00007E750000}"/>
    <cellStyle name="Input 3 3 16 5 3" xfId="30077" xr:uid="{00000000-0005-0000-0000-00007F750000}"/>
    <cellStyle name="Input 3 3 16 6" xfId="30078" xr:uid="{00000000-0005-0000-0000-000080750000}"/>
    <cellStyle name="Input 3 3 16 6 2" xfId="30079" xr:uid="{00000000-0005-0000-0000-000081750000}"/>
    <cellStyle name="Input 3 3 16 6 3" xfId="30080" xr:uid="{00000000-0005-0000-0000-000082750000}"/>
    <cellStyle name="Input 3 3 16 7" xfId="30081" xr:uid="{00000000-0005-0000-0000-000083750000}"/>
    <cellStyle name="Input 3 3 16 8" xfId="30082" xr:uid="{00000000-0005-0000-0000-000084750000}"/>
    <cellStyle name="Input 3 3 17" xfId="30083" xr:uid="{00000000-0005-0000-0000-000085750000}"/>
    <cellStyle name="Input 3 3 17 2" xfId="30084" xr:uid="{00000000-0005-0000-0000-000086750000}"/>
    <cellStyle name="Input 3 3 17 2 2" xfId="30085" xr:uid="{00000000-0005-0000-0000-000087750000}"/>
    <cellStyle name="Input 3 3 17 2 3" xfId="30086" xr:uid="{00000000-0005-0000-0000-000088750000}"/>
    <cellStyle name="Input 3 3 17 2 4" xfId="30087" xr:uid="{00000000-0005-0000-0000-000089750000}"/>
    <cellStyle name="Input 3 3 17 2 5" xfId="30088" xr:uid="{00000000-0005-0000-0000-00008A750000}"/>
    <cellStyle name="Input 3 3 17 2 6" xfId="30089" xr:uid="{00000000-0005-0000-0000-00008B750000}"/>
    <cellStyle name="Input 3 3 17 3" xfId="30090" xr:uid="{00000000-0005-0000-0000-00008C750000}"/>
    <cellStyle name="Input 3 3 17 3 2" xfId="30091" xr:uid="{00000000-0005-0000-0000-00008D750000}"/>
    <cellStyle name="Input 3 3 17 3 3" xfId="30092" xr:uid="{00000000-0005-0000-0000-00008E750000}"/>
    <cellStyle name="Input 3 3 17 4" xfId="30093" xr:uid="{00000000-0005-0000-0000-00008F750000}"/>
    <cellStyle name="Input 3 3 17 4 2" xfId="30094" xr:uid="{00000000-0005-0000-0000-000090750000}"/>
    <cellStyle name="Input 3 3 17 4 3" xfId="30095" xr:uid="{00000000-0005-0000-0000-000091750000}"/>
    <cellStyle name="Input 3 3 17 5" xfId="30096" xr:uid="{00000000-0005-0000-0000-000092750000}"/>
    <cellStyle name="Input 3 3 17 5 2" xfId="30097" xr:uid="{00000000-0005-0000-0000-000093750000}"/>
    <cellStyle name="Input 3 3 17 5 3" xfId="30098" xr:uid="{00000000-0005-0000-0000-000094750000}"/>
    <cellStyle name="Input 3 3 17 6" xfId="30099" xr:uid="{00000000-0005-0000-0000-000095750000}"/>
    <cellStyle name="Input 3 3 17 6 2" xfId="30100" xr:uid="{00000000-0005-0000-0000-000096750000}"/>
    <cellStyle name="Input 3 3 17 6 3" xfId="30101" xr:uid="{00000000-0005-0000-0000-000097750000}"/>
    <cellStyle name="Input 3 3 17 7" xfId="30102" xr:uid="{00000000-0005-0000-0000-000098750000}"/>
    <cellStyle name="Input 3 3 17 8" xfId="30103" xr:uid="{00000000-0005-0000-0000-000099750000}"/>
    <cellStyle name="Input 3 3 18" xfId="30104" xr:uid="{00000000-0005-0000-0000-00009A750000}"/>
    <cellStyle name="Input 3 3 18 2" xfId="30105" xr:uid="{00000000-0005-0000-0000-00009B750000}"/>
    <cellStyle name="Input 3 3 18 2 2" xfId="30106" xr:uid="{00000000-0005-0000-0000-00009C750000}"/>
    <cellStyle name="Input 3 3 18 2 3" xfId="30107" xr:uid="{00000000-0005-0000-0000-00009D750000}"/>
    <cellStyle name="Input 3 3 18 2 4" xfId="30108" xr:uid="{00000000-0005-0000-0000-00009E750000}"/>
    <cellStyle name="Input 3 3 18 2 5" xfId="30109" xr:uid="{00000000-0005-0000-0000-00009F750000}"/>
    <cellStyle name="Input 3 3 18 2 6" xfId="30110" xr:uid="{00000000-0005-0000-0000-0000A0750000}"/>
    <cellStyle name="Input 3 3 18 3" xfId="30111" xr:uid="{00000000-0005-0000-0000-0000A1750000}"/>
    <cellStyle name="Input 3 3 18 3 2" xfId="30112" xr:uid="{00000000-0005-0000-0000-0000A2750000}"/>
    <cellStyle name="Input 3 3 18 3 3" xfId="30113" xr:uid="{00000000-0005-0000-0000-0000A3750000}"/>
    <cellStyle name="Input 3 3 18 4" xfId="30114" xr:uid="{00000000-0005-0000-0000-0000A4750000}"/>
    <cellStyle name="Input 3 3 18 4 2" xfId="30115" xr:uid="{00000000-0005-0000-0000-0000A5750000}"/>
    <cellStyle name="Input 3 3 18 4 3" xfId="30116" xr:uid="{00000000-0005-0000-0000-0000A6750000}"/>
    <cellStyle name="Input 3 3 18 5" xfId="30117" xr:uid="{00000000-0005-0000-0000-0000A7750000}"/>
    <cellStyle name="Input 3 3 18 5 2" xfId="30118" xr:uid="{00000000-0005-0000-0000-0000A8750000}"/>
    <cellStyle name="Input 3 3 18 5 3" xfId="30119" xr:uid="{00000000-0005-0000-0000-0000A9750000}"/>
    <cellStyle name="Input 3 3 18 6" xfId="30120" xr:uid="{00000000-0005-0000-0000-0000AA750000}"/>
    <cellStyle name="Input 3 3 18 6 2" xfId="30121" xr:uid="{00000000-0005-0000-0000-0000AB750000}"/>
    <cellStyle name="Input 3 3 18 6 3" xfId="30122" xr:uid="{00000000-0005-0000-0000-0000AC750000}"/>
    <cellStyle name="Input 3 3 18 7" xfId="30123" xr:uid="{00000000-0005-0000-0000-0000AD750000}"/>
    <cellStyle name="Input 3 3 18 8" xfId="30124" xr:uid="{00000000-0005-0000-0000-0000AE750000}"/>
    <cellStyle name="Input 3 3 19" xfId="30125" xr:uid="{00000000-0005-0000-0000-0000AF750000}"/>
    <cellStyle name="Input 3 3 19 2" xfId="30126" xr:uid="{00000000-0005-0000-0000-0000B0750000}"/>
    <cellStyle name="Input 3 3 19 2 2" xfId="30127" xr:uid="{00000000-0005-0000-0000-0000B1750000}"/>
    <cellStyle name="Input 3 3 19 2 3" xfId="30128" xr:uid="{00000000-0005-0000-0000-0000B2750000}"/>
    <cellStyle name="Input 3 3 19 2 4" xfId="30129" xr:uid="{00000000-0005-0000-0000-0000B3750000}"/>
    <cellStyle name="Input 3 3 19 2 5" xfId="30130" xr:uid="{00000000-0005-0000-0000-0000B4750000}"/>
    <cellStyle name="Input 3 3 19 2 6" xfId="30131" xr:uid="{00000000-0005-0000-0000-0000B5750000}"/>
    <cellStyle name="Input 3 3 19 3" xfId="30132" xr:uid="{00000000-0005-0000-0000-0000B6750000}"/>
    <cellStyle name="Input 3 3 19 3 2" xfId="30133" xr:uid="{00000000-0005-0000-0000-0000B7750000}"/>
    <cellStyle name="Input 3 3 19 3 3" xfId="30134" xr:uid="{00000000-0005-0000-0000-0000B8750000}"/>
    <cellStyle name="Input 3 3 19 4" xfId="30135" xr:uid="{00000000-0005-0000-0000-0000B9750000}"/>
    <cellStyle name="Input 3 3 19 4 2" xfId="30136" xr:uid="{00000000-0005-0000-0000-0000BA750000}"/>
    <cellStyle name="Input 3 3 19 4 3" xfId="30137" xr:uid="{00000000-0005-0000-0000-0000BB750000}"/>
    <cellStyle name="Input 3 3 19 5" xfId="30138" xr:uid="{00000000-0005-0000-0000-0000BC750000}"/>
    <cellStyle name="Input 3 3 19 5 2" xfId="30139" xr:uid="{00000000-0005-0000-0000-0000BD750000}"/>
    <cellStyle name="Input 3 3 19 5 3" xfId="30140" xr:uid="{00000000-0005-0000-0000-0000BE750000}"/>
    <cellStyle name="Input 3 3 19 6" xfId="30141" xr:uid="{00000000-0005-0000-0000-0000BF750000}"/>
    <cellStyle name="Input 3 3 19 6 2" xfId="30142" xr:uid="{00000000-0005-0000-0000-0000C0750000}"/>
    <cellStyle name="Input 3 3 19 6 3" xfId="30143" xr:uid="{00000000-0005-0000-0000-0000C1750000}"/>
    <cellStyle name="Input 3 3 19 7" xfId="30144" xr:uid="{00000000-0005-0000-0000-0000C2750000}"/>
    <cellStyle name="Input 3 3 19 8" xfId="30145" xr:uid="{00000000-0005-0000-0000-0000C3750000}"/>
    <cellStyle name="Input 3 3 2" xfId="30146" xr:uid="{00000000-0005-0000-0000-0000C4750000}"/>
    <cellStyle name="Input 3 3 2 10" xfId="30147" xr:uid="{00000000-0005-0000-0000-0000C5750000}"/>
    <cellStyle name="Input 3 3 2 10 2" xfId="30148" xr:uid="{00000000-0005-0000-0000-0000C6750000}"/>
    <cellStyle name="Input 3 3 2 10 2 2" xfId="30149" xr:uid="{00000000-0005-0000-0000-0000C7750000}"/>
    <cellStyle name="Input 3 3 2 10 2 3" xfId="30150" xr:uid="{00000000-0005-0000-0000-0000C8750000}"/>
    <cellStyle name="Input 3 3 2 10 2 4" xfId="30151" xr:uid="{00000000-0005-0000-0000-0000C9750000}"/>
    <cellStyle name="Input 3 3 2 10 2 5" xfId="30152" xr:uid="{00000000-0005-0000-0000-0000CA750000}"/>
    <cellStyle name="Input 3 3 2 10 2 6" xfId="30153" xr:uid="{00000000-0005-0000-0000-0000CB750000}"/>
    <cellStyle name="Input 3 3 2 10 3" xfId="30154" xr:uid="{00000000-0005-0000-0000-0000CC750000}"/>
    <cellStyle name="Input 3 3 2 10 3 2" xfId="30155" xr:uid="{00000000-0005-0000-0000-0000CD750000}"/>
    <cellStyle name="Input 3 3 2 10 3 3" xfId="30156" xr:uid="{00000000-0005-0000-0000-0000CE750000}"/>
    <cellStyle name="Input 3 3 2 10 4" xfId="30157" xr:uid="{00000000-0005-0000-0000-0000CF750000}"/>
    <cellStyle name="Input 3 3 2 10 4 2" xfId="30158" xr:uid="{00000000-0005-0000-0000-0000D0750000}"/>
    <cellStyle name="Input 3 3 2 10 4 3" xfId="30159" xr:uid="{00000000-0005-0000-0000-0000D1750000}"/>
    <cellStyle name="Input 3 3 2 10 5" xfId="30160" xr:uid="{00000000-0005-0000-0000-0000D2750000}"/>
    <cellStyle name="Input 3 3 2 10 5 2" xfId="30161" xr:uid="{00000000-0005-0000-0000-0000D3750000}"/>
    <cellStyle name="Input 3 3 2 10 5 3" xfId="30162" xr:uid="{00000000-0005-0000-0000-0000D4750000}"/>
    <cellStyle name="Input 3 3 2 10 6" xfId="30163" xr:uid="{00000000-0005-0000-0000-0000D5750000}"/>
    <cellStyle name="Input 3 3 2 10 6 2" xfId="30164" xr:uid="{00000000-0005-0000-0000-0000D6750000}"/>
    <cellStyle name="Input 3 3 2 10 6 3" xfId="30165" xr:uid="{00000000-0005-0000-0000-0000D7750000}"/>
    <cellStyle name="Input 3 3 2 10 7" xfId="30166" xr:uid="{00000000-0005-0000-0000-0000D8750000}"/>
    <cellStyle name="Input 3 3 2 10 8" xfId="30167" xr:uid="{00000000-0005-0000-0000-0000D9750000}"/>
    <cellStyle name="Input 3 3 2 11" xfId="30168" xr:uid="{00000000-0005-0000-0000-0000DA750000}"/>
    <cellStyle name="Input 3 3 2 11 2" xfId="30169" xr:uid="{00000000-0005-0000-0000-0000DB750000}"/>
    <cellStyle name="Input 3 3 2 11 2 2" xfId="30170" xr:uid="{00000000-0005-0000-0000-0000DC750000}"/>
    <cellStyle name="Input 3 3 2 11 2 3" xfId="30171" xr:uid="{00000000-0005-0000-0000-0000DD750000}"/>
    <cellStyle name="Input 3 3 2 11 2 4" xfId="30172" xr:uid="{00000000-0005-0000-0000-0000DE750000}"/>
    <cellStyle name="Input 3 3 2 11 2 5" xfId="30173" xr:uid="{00000000-0005-0000-0000-0000DF750000}"/>
    <cellStyle name="Input 3 3 2 11 2 6" xfId="30174" xr:uid="{00000000-0005-0000-0000-0000E0750000}"/>
    <cellStyle name="Input 3 3 2 11 3" xfId="30175" xr:uid="{00000000-0005-0000-0000-0000E1750000}"/>
    <cellStyle name="Input 3 3 2 11 3 2" xfId="30176" xr:uid="{00000000-0005-0000-0000-0000E2750000}"/>
    <cellStyle name="Input 3 3 2 11 3 3" xfId="30177" xr:uid="{00000000-0005-0000-0000-0000E3750000}"/>
    <cellStyle name="Input 3 3 2 11 4" xfId="30178" xr:uid="{00000000-0005-0000-0000-0000E4750000}"/>
    <cellStyle name="Input 3 3 2 11 4 2" xfId="30179" xr:uid="{00000000-0005-0000-0000-0000E5750000}"/>
    <cellStyle name="Input 3 3 2 11 4 3" xfId="30180" xr:uid="{00000000-0005-0000-0000-0000E6750000}"/>
    <cellStyle name="Input 3 3 2 11 5" xfId="30181" xr:uid="{00000000-0005-0000-0000-0000E7750000}"/>
    <cellStyle name="Input 3 3 2 11 5 2" xfId="30182" xr:uid="{00000000-0005-0000-0000-0000E8750000}"/>
    <cellStyle name="Input 3 3 2 11 5 3" xfId="30183" xr:uid="{00000000-0005-0000-0000-0000E9750000}"/>
    <cellStyle name="Input 3 3 2 11 6" xfId="30184" xr:uid="{00000000-0005-0000-0000-0000EA750000}"/>
    <cellStyle name="Input 3 3 2 11 6 2" xfId="30185" xr:uid="{00000000-0005-0000-0000-0000EB750000}"/>
    <cellStyle name="Input 3 3 2 11 6 3" xfId="30186" xr:uid="{00000000-0005-0000-0000-0000EC750000}"/>
    <cellStyle name="Input 3 3 2 11 7" xfId="30187" xr:uid="{00000000-0005-0000-0000-0000ED750000}"/>
    <cellStyle name="Input 3 3 2 11 8" xfId="30188" xr:uid="{00000000-0005-0000-0000-0000EE750000}"/>
    <cellStyle name="Input 3 3 2 12" xfId="30189" xr:uid="{00000000-0005-0000-0000-0000EF750000}"/>
    <cellStyle name="Input 3 3 2 12 2" xfId="30190" xr:uid="{00000000-0005-0000-0000-0000F0750000}"/>
    <cellStyle name="Input 3 3 2 12 2 2" xfId="30191" xr:uid="{00000000-0005-0000-0000-0000F1750000}"/>
    <cellStyle name="Input 3 3 2 12 2 3" xfId="30192" xr:uid="{00000000-0005-0000-0000-0000F2750000}"/>
    <cellStyle name="Input 3 3 2 12 2 4" xfId="30193" xr:uid="{00000000-0005-0000-0000-0000F3750000}"/>
    <cellStyle name="Input 3 3 2 12 2 5" xfId="30194" xr:uid="{00000000-0005-0000-0000-0000F4750000}"/>
    <cellStyle name="Input 3 3 2 12 2 6" xfId="30195" xr:uid="{00000000-0005-0000-0000-0000F5750000}"/>
    <cellStyle name="Input 3 3 2 12 3" xfId="30196" xr:uid="{00000000-0005-0000-0000-0000F6750000}"/>
    <cellStyle name="Input 3 3 2 12 3 2" xfId="30197" xr:uid="{00000000-0005-0000-0000-0000F7750000}"/>
    <cellStyle name="Input 3 3 2 12 3 3" xfId="30198" xr:uid="{00000000-0005-0000-0000-0000F8750000}"/>
    <cellStyle name="Input 3 3 2 12 4" xfId="30199" xr:uid="{00000000-0005-0000-0000-0000F9750000}"/>
    <cellStyle name="Input 3 3 2 12 4 2" xfId="30200" xr:uid="{00000000-0005-0000-0000-0000FA750000}"/>
    <cellStyle name="Input 3 3 2 12 4 3" xfId="30201" xr:uid="{00000000-0005-0000-0000-0000FB750000}"/>
    <cellStyle name="Input 3 3 2 12 5" xfId="30202" xr:uid="{00000000-0005-0000-0000-0000FC750000}"/>
    <cellStyle name="Input 3 3 2 12 5 2" xfId="30203" xr:uid="{00000000-0005-0000-0000-0000FD750000}"/>
    <cellStyle name="Input 3 3 2 12 5 3" xfId="30204" xr:uid="{00000000-0005-0000-0000-0000FE750000}"/>
    <cellStyle name="Input 3 3 2 12 6" xfId="30205" xr:uid="{00000000-0005-0000-0000-0000FF750000}"/>
    <cellStyle name="Input 3 3 2 12 6 2" xfId="30206" xr:uid="{00000000-0005-0000-0000-000000760000}"/>
    <cellStyle name="Input 3 3 2 12 6 3" xfId="30207" xr:uid="{00000000-0005-0000-0000-000001760000}"/>
    <cellStyle name="Input 3 3 2 12 7" xfId="30208" xr:uid="{00000000-0005-0000-0000-000002760000}"/>
    <cellStyle name="Input 3 3 2 12 8" xfId="30209" xr:uid="{00000000-0005-0000-0000-000003760000}"/>
    <cellStyle name="Input 3 3 2 13" xfId="30210" xr:uid="{00000000-0005-0000-0000-000004760000}"/>
    <cellStyle name="Input 3 3 2 13 2" xfId="30211" xr:uid="{00000000-0005-0000-0000-000005760000}"/>
    <cellStyle name="Input 3 3 2 13 2 2" xfId="30212" xr:uid="{00000000-0005-0000-0000-000006760000}"/>
    <cellStyle name="Input 3 3 2 13 2 3" xfId="30213" xr:uid="{00000000-0005-0000-0000-000007760000}"/>
    <cellStyle name="Input 3 3 2 13 2 4" xfId="30214" xr:uid="{00000000-0005-0000-0000-000008760000}"/>
    <cellStyle name="Input 3 3 2 13 2 5" xfId="30215" xr:uid="{00000000-0005-0000-0000-000009760000}"/>
    <cellStyle name="Input 3 3 2 13 2 6" xfId="30216" xr:uid="{00000000-0005-0000-0000-00000A760000}"/>
    <cellStyle name="Input 3 3 2 13 3" xfId="30217" xr:uid="{00000000-0005-0000-0000-00000B760000}"/>
    <cellStyle name="Input 3 3 2 13 3 2" xfId="30218" xr:uid="{00000000-0005-0000-0000-00000C760000}"/>
    <cellStyle name="Input 3 3 2 13 3 3" xfId="30219" xr:uid="{00000000-0005-0000-0000-00000D760000}"/>
    <cellStyle name="Input 3 3 2 13 4" xfId="30220" xr:uid="{00000000-0005-0000-0000-00000E760000}"/>
    <cellStyle name="Input 3 3 2 13 4 2" xfId="30221" xr:uid="{00000000-0005-0000-0000-00000F760000}"/>
    <cellStyle name="Input 3 3 2 13 4 3" xfId="30222" xr:uid="{00000000-0005-0000-0000-000010760000}"/>
    <cellStyle name="Input 3 3 2 13 5" xfId="30223" xr:uid="{00000000-0005-0000-0000-000011760000}"/>
    <cellStyle name="Input 3 3 2 13 5 2" xfId="30224" xr:uid="{00000000-0005-0000-0000-000012760000}"/>
    <cellStyle name="Input 3 3 2 13 5 3" xfId="30225" xr:uid="{00000000-0005-0000-0000-000013760000}"/>
    <cellStyle name="Input 3 3 2 13 6" xfId="30226" xr:uid="{00000000-0005-0000-0000-000014760000}"/>
    <cellStyle name="Input 3 3 2 13 6 2" xfId="30227" xr:uid="{00000000-0005-0000-0000-000015760000}"/>
    <cellStyle name="Input 3 3 2 13 6 3" xfId="30228" xr:uid="{00000000-0005-0000-0000-000016760000}"/>
    <cellStyle name="Input 3 3 2 13 7" xfId="30229" xr:uid="{00000000-0005-0000-0000-000017760000}"/>
    <cellStyle name="Input 3 3 2 13 8" xfId="30230" xr:uid="{00000000-0005-0000-0000-000018760000}"/>
    <cellStyle name="Input 3 3 2 14" xfId="30231" xr:uid="{00000000-0005-0000-0000-000019760000}"/>
    <cellStyle name="Input 3 3 2 14 2" xfId="30232" xr:uid="{00000000-0005-0000-0000-00001A760000}"/>
    <cellStyle name="Input 3 3 2 14 2 2" xfId="30233" xr:uid="{00000000-0005-0000-0000-00001B760000}"/>
    <cellStyle name="Input 3 3 2 14 2 3" xfId="30234" xr:uid="{00000000-0005-0000-0000-00001C760000}"/>
    <cellStyle name="Input 3 3 2 14 2 4" xfId="30235" xr:uid="{00000000-0005-0000-0000-00001D760000}"/>
    <cellStyle name="Input 3 3 2 14 2 5" xfId="30236" xr:uid="{00000000-0005-0000-0000-00001E760000}"/>
    <cellStyle name="Input 3 3 2 14 2 6" xfId="30237" xr:uid="{00000000-0005-0000-0000-00001F760000}"/>
    <cellStyle name="Input 3 3 2 14 3" xfId="30238" xr:uid="{00000000-0005-0000-0000-000020760000}"/>
    <cellStyle name="Input 3 3 2 14 3 2" xfId="30239" xr:uid="{00000000-0005-0000-0000-000021760000}"/>
    <cellStyle name="Input 3 3 2 14 3 3" xfId="30240" xr:uid="{00000000-0005-0000-0000-000022760000}"/>
    <cellStyle name="Input 3 3 2 14 4" xfId="30241" xr:uid="{00000000-0005-0000-0000-000023760000}"/>
    <cellStyle name="Input 3 3 2 14 4 2" xfId="30242" xr:uid="{00000000-0005-0000-0000-000024760000}"/>
    <cellStyle name="Input 3 3 2 14 4 3" xfId="30243" xr:uid="{00000000-0005-0000-0000-000025760000}"/>
    <cellStyle name="Input 3 3 2 14 5" xfId="30244" xr:uid="{00000000-0005-0000-0000-000026760000}"/>
    <cellStyle name="Input 3 3 2 14 5 2" xfId="30245" xr:uid="{00000000-0005-0000-0000-000027760000}"/>
    <cellStyle name="Input 3 3 2 14 5 3" xfId="30246" xr:uid="{00000000-0005-0000-0000-000028760000}"/>
    <cellStyle name="Input 3 3 2 14 6" xfId="30247" xr:uid="{00000000-0005-0000-0000-000029760000}"/>
    <cellStyle name="Input 3 3 2 14 6 2" xfId="30248" xr:uid="{00000000-0005-0000-0000-00002A760000}"/>
    <cellStyle name="Input 3 3 2 14 6 3" xfId="30249" xr:uid="{00000000-0005-0000-0000-00002B760000}"/>
    <cellStyle name="Input 3 3 2 14 7" xfId="30250" xr:uid="{00000000-0005-0000-0000-00002C760000}"/>
    <cellStyle name="Input 3 3 2 14 8" xfId="30251" xr:uid="{00000000-0005-0000-0000-00002D760000}"/>
    <cellStyle name="Input 3 3 2 15" xfId="30252" xr:uid="{00000000-0005-0000-0000-00002E760000}"/>
    <cellStyle name="Input 3 3 2 15 2" xfId="30253" xr:uid="{00000000-0005-0000-0000-00002F760000}"/>
    <cellStyle name="Input 3 3 2 15 2 2" xfId="30254" xr:uid="{00000000-0005-0000-0000-000030760000}"/>
    <cellStyle name="Input 3 3 2 15 2 3" xfId="30255" xr:uid="{00000000-0005-0000-0000-000031760000}"/>
    <cellStyle name="Input 3 3 2 15 2 4" xfId="30256" xr:uid="{00000000-0005-0000-0000-000032760000}"/>
    <cellStyle name="Input 3 3 2 15 2 5" xfId="30257" xr:uid="{00000000-0005-0000-0000-000033760000}"/>
    <cellStyle name="Input 3 3 2 15 2 6" xfId="30258" xr:uid="{00000000-0005-0000-0000-000034760000}"/>
    <cellStyle name="Input 3 3 2 15 3" xfId="30259" xr:uid="{00000000-0005-0000-0000-000035760000}"/>
    <cellStyle name="Input 3 3 2 15 3 2" xfId="30260" xr:uid="{00000000-0005-0000-0000-000036760000}"/>
    <cellStyle name="Input 3 3 2 15 3 3" xfId="30261" xr:uid="{00000000-0005-0000-0000-000037760000}"/>
    <cellStyle name="Input 3 3 2 15 4" xfId="30262" xr:uid="{00000000-0005-0000-0000-000038760000}"/>
    <cellStyle name="Input 3 3 2 15 4 2" xfId="30263" xr:uid="{00000000-0005-0000-0000-000039760000}"/>
    <cellStyle name="Input 3 3 2 15 4 3" xfId="30264" xr:uid="{00000000-0005-0000-0000-00003A760000}"/>
    <cellStyle name="Input 3 3 2 15 5" xfId="30265" xr:uid="{00000000-0005-0000-0000-00003B760000}"/>
    <cellStyle name="Input 3 3 2 15 5 2" xfId="30266" xr:uid="{00000000-0005-0000-0000-00003C760000}"/>
    <cellStyle name="Input 3 3 2 15 5 3" xfId="30267" xr:uid="{00000000-0005-0000-0000-00003D760000}"/>
    <cellStyle name="Input 3 3 2 15 6" xfId="30268" xr:uid="{00000000-0005-0000-0000-00003E760000}"/>
    <cellStyle name="Input 3 3 2 15 6 2" xfId="30269" xr:uid="{00000000-0005-0000-0000-00003F760000}"/>
    <cellStyle name="Input 3 3 2 15 6 3" xfId="30270" xr:uid="{00000000-0005-0000-0000-000040760000}"/>
    <cellStyle name="Input 3 3 2 15 7" xfId="30271" xr:uid="{00000000-0005-0000-0000-000041760000}"/>
    <cellStyle name="Input 3 3 2 15 8" xfId="30272" xr:uid="{00000000-0005-0000-0000-000042760000}"/>
    <cellStyle name="Input 3 3 2 16" xfId="30273" xr:uid="{00000000-0005-0000-0000-000043760000}"/>
    <cellStyle name="Input 3 3 2 16 2" xfId="30274" xr:uid="{00000000-0005-0000-0000-000044760000}"/>
    <cellStyle name="Input 3 3 2 16 2 2" xfId="30275" xr:uid="{00000000-0005-0000-0000-000045760000}"/>
    <cellStyle name="Input 3 3 2 16 2 3" xfId="30276" xr:uid="{00000000-0005-0000-0000-000046760000}"/>
    <cellStyle name="Input 3 3 2 16 2 4" xfId="30277" xr:uid="{00000000-0005-0000-0000-000047760000}"/>
    <cellStyle name="Input 3 3 2 16 2 5" xfId="30278" xr:uid="{00000000-0005-0000-0000-000048760000}"/>
    <cellStyle name="Input 3 3 2 16 2 6" xfId="30279" xr:uid="{00000000-0005-0000-0000-000049760000}"/>
    <cellStyle name="Input 3 3 2 16 3" xfId="30280" xr:uid="{00000000-0005-0000-0000-00004A760000}"/>
    <cellStyle name="Input 3 3 2 16 3 2" xfId="30281" xr:uid="{00000000-0005-0000-0000-00004B760000}"/>
    <cellStyle name="Input 3 3 2 16 3 3" xfId="30282" xr:uid="{00000000-0005-0000-0000-00004C760000}"/>
    <cellStyle name="Input 3 3 2 16 4" xfId="30283" xr:uid="{00000000-0005-0000-0000-00004D760000}"/>
    <cellStyle name="Input 3 3 2 16 4 2" xfId="30284" xr:uid="{00000000-0005-0000-0000-00004E760000}"/>
    <cellStyle name="Input 3 3 2 16 4 3" xfId="30285" xr:uid="{00000000-0005-0000-0000-00004F760000}"/>
    <cellStyle name="Input 3 3 2 16 5" xfId="30286" xr:uid="{00000000-0005-0000-0000-000050760000}"/>
    <cellStyle name="Input 3 3 2 16 5 2" xfId="30287" xr:uid="{00000000-0005-0000-0000-000051760000}"/>
    <cellStyle name="Input 3 3 2 16 5 3" xfId="30288" xr:uid="{00000000-0005-0000-0000-000052760000}"/>
    <cellStyle name="Input 3 3 2 16 6" xfId="30289" xr:uid="{00000000-0005-0000-0000-000053760000}"/>
    <cellStyle name="Input 3 3 2 16 6 2" xfId="30290" xr:uid="{00000000-0005-0000-0000-000054760000}"/>
    <cellStyle name="Input 3 3 2 16 6 3" xfId="30291" xr:uid="{00000000-0005-0000-0000-000055760000}"/>
    <cellStyle name="Input 3 3 2 16 7" xfId="30292" xr:uid="{00000000-0005-0000-0000-000056760000}"/>
    <cellStyle name="Input 3 3 2 16 8" xfId="30293" xr:uid="{00000000-0005-0000-0000-000057760000}"/>
    <cellStyle name="Input 3 3 2 17" xfId="30294" xr:uid="{00000000-0005-0000-0000-000058760000}"/>
    <cellStyle name="Input 3 3 2 17 2" xfId="30295" xr:uid="{00000000-0005-0000-0000-000059760000}"/>
    <cellStyle name="Input 3 3 2 17 2 2" xfId="30296" xr:uid="{00000000-0005-0000-0000-00005A760000}"/>
    <cellStyle name="Input 3 3 2 17 2 3" xfId="30297" xr:uid="{00000000-0005-0000-0000-00005B760000}"/>
    <cellStyle name="Input 3 3 2 17 2 4" xfId="30298" xr:uid="{00000000-0005-0000-0000-00005C760000}"/>
    <cellStyle name="Input 3 3 2 17 2 5" xfId="30299" xr:uid="{00000000-0005-0000-0000-00005D760000}"/>
    <cellStyle name="Input 3 3 2 17 2 6" xfId="30300" xr:uid="{00000000-0005-0000-0000-00005E760000}"/>
    <cellStyle name="Input 3 3 2 17 3" xfId="30301" xr:uid="{00000000-0005-0000-0000-00005F760000}"/>
    <cellStyle name="Input 3 3 2 17 3 2" xfId="30302" xr:uid="{00000000-0005-0000-0000-000060760000}"/>
    <cellStyle name="Input 3 3 2 17 3 3" xfId="30303" xr:uid="{00000000-0005-0000-0000-000061760000}"/>
    <cellStyle name="Input 3 3 2 17 4" xfId="30304" xr:uid="{00000000-0005-0000-0000-000062760000}"/>
    <cellStyle name="Input 3 3 2 17 4 2" xfId="30305" xr:uid="{00000000-0005-0000-0000-000063760000}"/>
    <cellStyle name="Input 3 3 2 17 4 3" xfId="30306" xr:uid="{00000000-0005-0000-0000-000064760000}"/>
    <cellStyle name="Input 3 3 2 17 5" xfId="30307" xr:uid="{00000000-0005-0000-0000-000065760000}"/>
    <cellStyle name="Input 3 3 2 17 5 2" xfId="30308" xr:uid="{00000000-0005-0000-0000-000066760000}"/>
    <cellStyle name="Input 3 3 2 17 5 3" xfId="30309" xr:uid="{00000000-0005-0000-0000-000067760000}"/>
    <cellStyle name="Input 3 3 2 17 6" xfId="30310" xr:uid="{00000000-0005-0000-0000-000068760000}"/>
    <cellStyle name="Input 3 3 2 17 6 2" xfId="30311" xr:uid="{00000000-0005-0000-0000-000069760000}"/>
    <cellStyle name="Input 3 3 2 17 6 3" xfId="30312" xr:uid="{00000000-0005-0000-0000-00006A760000}"/>
    <cellStyle name="Input 3 3 2 17 7" xfId="30313" xr:uid="{00000000-0005-0000-0000-00006B760000}"/>
    <cellStyle name="Input 3 3 2 17 8" xfId="30314" xr:uid="{00000000-0005-0000-0000-00006C760000}"/>
    <cellStyle name="Input 3 3 2 18" xfId="30315" xr:uid="{00000000-0005-0000-0000-00006D760000}"/>
    <cellStyle name="Input 3 3 2 18 2" xfId="30316" xr:uid="{00000000-0005-0000-0000-00006E760000}"/>
    <cellStyle name="Input 3 3 2 18 2 2" xfId="30317" xr:uid="{00000000-0005-0000-0000-00006F760000}"/>
    <cellStyle name="Input 3 3 2 18 2 3" xfId="30318" xr:uid="{00000000-0005-0000-0000-000070760000}"/>
    <cellStyle name="Input 3 3 2 18 2 4" xfId="30319" xr:uid="{00000000-0005-0000-0000-000071760000}"/>
    <cellStyle name="Input 3 3 2 18 2 5" xfId="30320" xr:uid="{00000000-0005-0000-0000-000072760000}"/>
    <cellStyle name="Input 3 3 2 18 2 6" xfId="30321" xr:uid="{00000000-0005-0000-0000-000073760000}"/>
    <cellStyle name="Input 3 3 2 18 3" xfId="30322" xr:uid="{00000000-0005-0000-0000-000074760000}"/>
    <cellStyle name="Input 3 3 2 18 3 2" xfId="30323" xr:uid="{00000000-0005-0000-0000-000075760000}"/>
    <cellStyle name="Input 3 3 2 18 3 3" xfId="30324" xr:uid="{00000000-0005-0000-0000-000076760000}"/>
    <cellStyle name="Input 3 3 2 18 4" xfId="30325" xr:uid="{00000000-0005-0000-0000-000077760000}"/>
    <cellStyle name="Input 3 3 2 18 4 2" xfId="30326" xr:uid="{00000000-0005-0000-0000-000078760000}"/>
    <cellStyle name="Input 3 3 2 18 4 3" xfId="30327" xr:uid="{00000000-0005-0000-0000-000079760000}"/>
    <cellStyle name="Input 3 3 2 18 5" xfId="30328" xr:uid="{00000000-0005-0000-0000-00007A760000}"/>
    <cellStyle name="Input 3 3 2 18 5 2" xfId="30329" xr:uid="{00000000-0005-0000-0000-00007B760000}"/>
    <cellStyle name="Input 3 3 2 18 5 3" xfId="30330" xr:uid="{00000000-0005-0000-0000-00007C760000}"/>
    <cellStyle name="Input 3 3 2 18 6" xfId="30331" xr:uid="{00000000-0005-0000-0000-00007D760000}"/>
    <cellStyle name="Input 3 3 2 18 6 2" xfId="30332" xr:uid="{00000000-0005-0000-0000-00007E760000}"/>
    <cellStyle name="Input 3 3 2 18 6 3" xfId="30333" xr:uid="{00000000-0005-0000-0000-00007F760000}"/>
    <cellStyle name="Input 3 3 2 18 7" xfId="30334" xr:uid="{00000000-0005-0000-0000-000080760000}"/>
    <cellStyle name="Input 3 3 2 18 8" xfId="30335" xr:uid="{00000000-0005-0000-0000-000081760000}"/>
    <cellStyle name="Input 3 3 2 19" xfId="30336" xr:uid="{00000000-0005-0000-0000-000082760000}"/>
    <cellStyle name="Input 3 3 2 19 2" xfId="30337" xr:uid="{00000000-0005-0000-0000-000083760000}"/>
    <cellStyle name="Input 3 3 2 19 2 2" xfId="30338" xr:uid="{00000000-0005-0000-0000-000084760000}"/>
    <cellStyle name="Input 3 3 2 19 2 3" xfId="30339" xr:uid="{00000000-0005-0000-0000-000085760000}"/>
    <cellStyle name="Input 3 3 2 19 2 4" xfId="30340" xr:uid="{00000000-0005-0000-0000-000086760000}"/>
    <cellStyle name="Input 3 3 2 19 2 5" xfId="30341" xr:uid="{00000000-0005-0000-0000-000087760000}"/>
    <cellStyle name="Input 3 3 2 19 2 6" xfId="30342" xr:uid="{00000000-0005-0000-0000-000088760000}"/>
    <cellStyle name="Input 3 3 2 19 3" xfId="30343" xr:uid="{00000000-0005-0000-0000-000089760000}"/>
    <cellStyle name="Input 3 3 2 19 3 2" xfId="30344" xr:uid="{00000000-0005-0000-0000-00008A760000}"/>
    <cellStyle name="Input 3 3 2 19 3 3" xfId="30345" xr:uid="{00000000-0005-0000-0000-00008B760000}"/>
    <cellStyle name="Input 3 3 2 19 4" xfId="30346" xr:uid="{00000000-0005-0000-0000-00008C760000}"/>
    <cellStyle name="Input 3 3 2 19 4 2" xfId="30347" xr:uid="{00000000-0005-0000-0000-00008D760000}"/>
    <cellStyle name="Input 3 3 2 19 4 3" xfId="30348" xr:uid="{00000000-0005-0000-0000-00008E760000}"/>
    <cellStyle name="Input 3 3 2 19 5" xfId="30349" xr:uid="{00000000-0005-0000-0000-00008F760000}"/>
    <cellStyle name="Input 3 3 2 19 5 2" xfId="30350" xr:uid="{00000000-0005-0000-0000-000090760000}"/>
    <cellStyle name="Input 3 3 2 19 5 3" xfId="30351" xr:uid="{00000000-0005-0000-0000-000091760000}"/>
    <cellStyle name="Input 3 3 2 19 6" xfId="30352" xr:uid="{00000000-0005-0000-0000-000092760000}"/>
    <cellStyle name="Input 3 3 2 19 6 2" xfId="30353" xr:uid="{00000000-0005-0000-0000-000093760000}"/>
    <cellStyle name="Input 3 3 2 19 6 3" xfId="30354" xr:uid="{00000000-0005-0000-0000-000094760000}"/>
    <cellStyle name="Input 3 3 2 19 7" xfId="30355" xr:uid="{00000000-0005-0000-0000-000095760000}"/>
    <cellStyle name="Input 3 3 2 19 8" xfId="30356" xr:uid="{00000000-0005-0000-0000-000096760000}"/>
    <cellStyle name="Input 3 3 2 2" xfId="30357" xr:uid="{00000000-0005-0000-0000-000097760000}"/>
    <cellStyle name="Input 3 3 2 2 2" xfId="30358" xr:uid="{00000000-0005-0000-0000-000098760000}"/>
    <cellStyle name="Input 3 3 2 2 2 2" xfId="30359" xr:uid="{00000000-0005-0000-0000-000099760000}"/>
    <cellStyle name="Input 3 3 2 2 2 3" xfId="30360" xr:uid="{00000000-0005-0000-0000-00009A760000}"/>
    <cellStyle name="Input 3 3 2 2 2 4" xfId="30361" xr:uid="{00000000-0005-0000-0000-00009B760000}"/>
    <cellStyle name="Input 3 3 2 2 2 5" xfId="30362" xr:uid="{00000000-0005-0000-0000-00009C760000}"/>
    <cellStyle name="Input 3 3 2 2 2 6" xfId="30363" xr:uid="{00000000-0005-0000-0000-00009D760000}"/>
    <cellStyle name="Input 3 3 2 2 3" xfId="30364" xr:uid="{00000000-0005-0000-0000-00009E760000}"/>
    <cellStyle name="Input 3 3 2 2 3 2" xfId="30365" xr:uid="{00000000-0005-0000-0000-00009F760000}"/>
    <cellStyle name="Input 3 3 2 2 3 3" xfId="30366" xr:uid="{00000000-0005-0000-0000-0000A0760000}"/>
    <cellStyle name="Input 3 3 2 2 4" xfId="30367" xr:uid="{00000000-0005-0000-0000-0000A1760000}"/>
    <cellStyle name="Input 3 3 2 2 4 2" xfId="30368" xr:uid="{00000000-0005-0000-0000-0000A2760000}"/>
    <cellStyle name="Input 3 3 2 2 4 3" xfId="30369" xr:uid="{00000000-0005-0000-0000-0000A3760000}"/>
    <cellStyle name="Input 3 3 2 2 5" xfId="30370" xr:uid="{00000000-0005-0000-0000-0000A4760000}"/>
    <cellStyle name="Input 3 3 2 2 5 2" xfId="30371" xr:uid="{00000000-0005-0000-0000-0000A5760000}"/>
    <cellStyle name="Input 3 3 2 2 5 3" xfId="30372" xr:uid="{00000000-0005-0000-0000-0000A6760000}"/>
    <cellStyle name="Input 3 3 2 2 6" xfId="30373" xr:uid="{00000000-0005-0000-0000-0000A7760000}"/>
    <cellStyle name="Input 3 3 2 2 6 2" xfId="30374" xr:uid="{00000000-0005-0000-0000-0000A8760000}"/>
    <cellStyle name="Input 3 3 2 2 6 3" xfId="30375" xr:uid="{00000000-0005-0000-0000-0000A9760000}"/>
    <cellStyle name="Input 3 3 2 2 7" xfId="30376" xr:uid="{00000000-0005-0000-0000-0000AA760000}"/>
    <cellStyle name="Input 3 3 2 2 8" xfId="30377" xr:uid="{00000000-0005-0000-0000-0000AB760000}"/>
    <cellStyle name="Input 3 3 2 20" xfId="30378" xr:uid="{00000000-0005-0000-0000-0000AC760000}"/>
    <cellStyle name="Input 3 3 2 20 2" xfId="30379" xr:uid="{00000000-0005-0000-0000-0000AD760000}"/>
    <cellStyle name="Input 3 3 2 20 2 2" xfId="30380" xr:uid="{00000000-0005-0000-0000-0000AE760000}"/>
    <cellStyle name="Input 3 3 2 20 2 3" xfId="30381" xr:uid="{00000000-0005-0000-0000-0000AF760000}"/>
    <cellStyle name="Input 3 3 2 20 2 4" xfId="30382" xr:uid="{00000000-0005-0000-0000-0000B0760000}"/>
    <cellStyle name="Input 3 3 2 20 2 5" xfId="30383" xr:uid="{00000000-0005-0000-0000-0000B1760000}"/>
    <cellStyle name="Input 3 3 2 20 2 6" xfId="30384" xr:uid="{00000000-0005-0000-0000-0000B2760000}"/>
    <cellStyle name="Input 3 3 2 20 3" xfId="30385" xr:uid="{00000000-0005-0000-0000-0000B3760000}"/>
    <cellStyle name="Input 3 3 2 20 3 2" xfId="30386" xr:uid="{00000000-0005-0000-0000-0000B4760000}"/>
    <cellStyle name="Input 3 3 2 20 3 3" xfId="30387" xr:uid="{00000000-0005-0000-0000-0000B5760000}"/>
    <cellStyle name="Input 3 3 2 20 4" xfId="30388" xr:uid="{00000000-0005-0000-0000-0000B6760000}"/>
    <cellStyle name="Input 3 3 2 20 4 2" xfId="30389" xr:uid="{00000000-0005-0000-0000-0000B7760000}"/>
    <cellStyle name="Input 3 3 2 20 4 3" xfId="30390" xr:uid="{00000000-0005-0000-0000-0000B8760000}"/>
    <cellStyle name="Input 3 3 2 20 5" xfId="30391" xr:uid="{00000000-0005-0000-0000-0000B9760000}"/>
    <cellStyle name="Input 3 3 2 20 5 2" xfId="30392" xr:uid="{00000000-0005-0000-0000-0000BA760000}"/>
    <cellStyle name="Input 3 3 2 20 5 3" xfId="30393" xr:uid="{00000000-0005-0000-0000-0000BB760000}"/>
    <cellStyle name="Input 3 3 2 20 6" xfId="30394" xr:uid="{00000000-0005-0000-0000-0000BC760000}"/>
    <cellStyle name="Input 3 3 2 20 6 2" xfId="30395" xr:uid="{00000000-0005-0000-0000-0000BD760000}"/>
    <cellStyle name="Input 3 3 2 20 6 3" xfId="30396" xr:uid="{00000000-0005-0000-0000-0000BE760000}"/>
    <cellStyle name="Input 3 3 2 20 7" xfId="30397" xr:uid="{00000000-0005-0000-0000-0000BF760000}"/>
    <cellStyle name="Input 3 3 2 20 8" xfId="30398" xr:uid="{00000000-0005-0000-0000-0000C0760000}"/>
    <cellStyle name="Input 3 3 2 21" xfId="30399" xr:uid="{00000000-0005-0000-0000-0000C1760000}"/>
    <cellStyle name="Input 3 3 2 21 2" xfId="30400" xr:uid="{00000000-0005-0000-0000-0000C2760000}"/>
    <cellStyle name="Input 3 3 2 21 2 2" xfId="30401" xr:uid="{00000000-0005-0000-0000-0000C3760000}"/>
    <cellStyle name="Input 3 3 2 21 2 3" xfId="30402" xr:uid="{00000000-0005-0000-0000-0000C4760000}"/>
    <cellStyle name="Input 3 3 2 21 2 4" xfId="30403" xr:uid="{00000000-0005-0000-0000-0000C5760000}"/>
    <cellStyle name="Input 3 3 2 21 2 5" xfId="30404" xr:uid="{00000000-0005-0000-0000-0000C6760000}"/>
    <cellStyle name="Input 3 3 2 21 2 6" xfId="30405" xr:uid="{00000000-0005-0000-0000-0000C7760000}"/>
    <cellStyle name="Input 3 3 2 21 3" xfId="30406" xr:uid="{00000000-0005-0000-0000-0000C8760000}"/>
    <cellStyle name="Input 3 3 2 21 3 2" xfId="30407" xr:uid="{00000000-0005-0000-0000-0000C9760000}"/>
    <cellStyle name="Input 3 3 2 21 3 3" xfId="30408" xr:uid="{00000000-0005-0000-0000-0000CA760000}"/>
    <cellStyle name="Input 3 3 2 21 4" xfId="30409" xr:uid="{00000000-0005-0000-0000-0000CB760000}"/>
    <cellStyle name="Input 3 3 2 21 4 2" xfId="30410" xr:uid="{00000000-0005-0000-0000-0000CC760000}"/>
    <cellStyle name="Input 3 3 2 21 4 3" xfId="30411" xr:uid="{00000000-0005-0000-0000-0000CD760000}"/>
    <cellStyle name="Input 3 3 2 21 5" xfId="30412" xr:uid="{00000000-0005-0000-0000-0000CE760000}"/>
    <cellStyle name="Input 3 3 2 21 5 2" xfId="30413" xr:uid="{00000000-0005-0000-0000-0000CF760000}"/>
    <cellStyle name="Input 3 3 2 21 5 3" xfId="30414" xr:uid="{00000000-0005-0000-0000-0000D0760000}"/>
    <cellStyle name="Input 3 3 2 21 6" xfId="30415" xr:uid="{00000000-0005-0000-0000-0000D1760000}"/>
    <cellStyle name="Input 3 3 2 21 6 2" xfId="30416" xr:uid="{00000000-0005-0000-0000-0000D2760000}"/>
    <cellStyle name="Input 3 3 2 21 6 3" xfId="30417" xr:uid="{00000000-0005-0000-0000-0000D3760000}"/>
    <cellStyle name="Input 3 3 2 21 7" xfId="30418" xr:uid="{00000000-0005-0000-0000-0000D4760000}"/>
    <cellStyle name="Input 3 3 2 21 8" xfId="30419" xr:uid="{00000000-0005-0000-0000-0000D5760000}"/>
    <cellStyle name="Input 3 3 2 22" xfId="30420" xr:uid="{00000000-0005-0000-0000-0000D6760000}"/>
    <cellStyle name="Input 3 3 2 22 2" xfId="30421" xr:uid="{00000000-0005-0000-0000-0000D7760000}"/>
    <cellStyle name="Input 3 3 2 22 2 2" xfId="30422" xr:uid="{00000000-0005-0000-0000-0000D8760000}"/>
    <cellStyle name="Input 3 3 2 22 2 3" xfId="30423" xr:uid="{00000000-0005-0000-0000-0000D9760000}"/>
    <cellStyle name="Input 3 3 2 22 2 4" xfId="30424" xr:uid="{00000000-0005-0000-0000-0000DA760000}"/>
    <cellStyle name="Input 3 3 2 22 2 5" xfId="30425" xr:uid="{00000000-0005-0000-0000-0000DB760000}"/>
    <cellStyle name="Input 3 3 2 22 2 6" xfId="30426" xr:uid="{00000000-0005-0000-0000-0000DC760000}"/>
    <cellStyle name="Input 3 3 2 22 3" xfId="30427" xr:uid="{00000000-0005-0000-0000-0000DD760000}"/>
    <cellStyle name="Input 3 3 2 22 3 2" xfId="30428" xr:uid="{00000000-0005-0000-0000-0000DE760000}"/>
    <cellStyle name="Input 3 3 2 22 3 3" xfId="30429" xr:uid="{00000000-0005-0000-0000-0000DF760000}"/>
    <cellStyle name="Input 3 3 2 22 4" xfId="30430" xr:uid="{00000000-0005-0000-0000-0000E0760000}"/>
    <cellStyle name="Input 3 3 2 22 4 2" xfId="30431" xr:uid="{00000000-0005-0000-0000-0000E1760000}"/>
    <cellStyle name="Input 3 3 2 22 4 3" xfId="30432" xr:uid="{00000000-0005-0000-0000-0000E2760000}"/>
    <cellStyle name="Input 3 3 2 22 5" xfId="30433" xr:uid="{00000000-0005-0000-0000-0000E3760000}"/>
    <cellStyle name="Input 3 3 2 22 5 2" xfId="30434" xr:uid="{00000000-0005-0000-0000-0000E4760000}"/>
    <cellStyle name="Input 3 3 2 22 5 3" xfId="30435" xr:uid="{00000000-0005-0000-0000-0000E5760000}"/>
    <cellStyle name="Input 3 3 2 22 6" xfId="30436" xr:uid="{00000000-0005-0000-0000-0000E6760000}"/>
    <cellStyle name="Input 3 3 2 22 6 2" xfId="30437" xr:uid="{00000000-0005-0000-0000-0000E7760000}"/>
    <cellStyle name="Input 3 3 2 22 6 3" xfId="30438" xr:uid="{00000000-0005-0000-0000-0000E8760000}"/>
    <cellStyle name="Input 3 3 2 22 7" xfId="30439" xr:uid="{00000000-0005-0000-0000-0000E9760000}"/>
    <cellStyle name="Input 3 3 2 22 8" xfId="30440" xr:uid="{00000000-0005-0000-0000-0000EA760000}"/>
    <cellStyle name="Input 3 3 2 23" xfId="30441" xr:uid="{00000000-0005-0000-0000-0000EB760000}"/>
    <cellStyle name="Input 3 3 2 23 2" xfId="30442" xr:uid="{00000000-0005-0000-0000-0000EC760000}"/>
    <cellStyle name="Input 3 3 2 23 2 2" xfId="30443" xr:uid="{00000000-0005-0000-0000-0000ED760000}"/>
    <cellStyle name="Input 3 3 2 23 2 3" xfId="30444" xr:uid="{00000000-0005-0000-0000-0000EE760000}"/>
    <cellStyle name="Input 3 3 2 23 2 4" xfId="30445" xr:uid="{00000000-0005-0000-0000-0000EF760000}"/>
    <cellStyle name="Input 3 3 2 23 2 5" xfId="30446" xr:uid="{00000000-0005-0000-0000-0000F0760000}"/>
    <cellStyle name="Input 3 3 2 23 2 6" xfId="30447" xr:uid="{00000000-0005-0000-0000-0000F1760000}"/>
    <cellStyle name="Input 3 3 2 23 3" xfId="30448" xr:uid="{00000000-0005-0000-0000-0000F2760000}"/>
    <cellStyle name="Input 3 3 2 23 3 2" xfId="30449" xr:uid="{00000000-0005-0000-0000-0000F3760000}"/>
    <cellStyle name="Input 3 3 2 23 3 3" xfId="30450" xr:uid="{00000000-0005-0000-0000-0000F4760000}"/>
    <cellStyle name="Input 3 3 2 23 4" xfId="30451" xr:uid="{00000000-0005-0000-0000-0000F5760000}"/>
    <cellStyle name="Input 3 3 2 23 4 2" xfId="30452" xr:uid="{00000000-0005-0000-0000-0000F6760000}"/>
    <cellStyle name="Input 3 3 2 23 4 3" xfId="30453" xr:uid="{00000000-0005-0000-0000-0000F7760000}"/>
    <cellStyle name="Input 3 3 2 23 5" xfId="30454" xr:uid="{00000000-0005-0000-0000-0000F8760000}"/>
    <cellStyle name="Input 3 3 2 23 5 2" xfId="30455" xr:uid="{00000000-0005-0000-0000-0000F9760000}"/>
    <cellStyle name="Input 3 3 2 23 5 3" xfId="30456" xr:uid="{00000000-0005-0000-0000-0000FA760000}"/>
    <cellStyle name="Input 3 3 2 23 6" xfId="30457" xr:uid="{00000000-0005-0000-0000-0000FB760000}"/>
    <cellStyle name="Input 3 3 2 23 6 2" xfId="30458" xr:uid="{00000000-0005-0000-0000-0000FC760000}"/>
    <cellStyle name="Input 3 3 2 23 6 3" xfId="30459" xr:uid="{00000000-0005-0000-0000-0000FD760000}"/>
    <cellStyle name="Input 3 3 2 23 7" xfId="30460" xr:uid="{00000000-0005-0000-0000-0000FE760000}"/>
    <cellStyle name="Input 3 3 2 23 8" xfId="30461" xr:uid="{00000000-0005-0000-0000-0000FF760000}"/>
    <cellStyle name="Input 3 3 2 24" xfId="30462" xr:uid="{00000000-0005-0000-0000-000000770000}"/>
    <cellStyle name="Input 3 3 2 24 2" xfId="30463" xr:uid="{00000000-0005-0000-0000-000001770000}"/>
    <cellStyle name="Input 3 3 2 24 2 2" xfId="30464" xr:uid="{00000000-0005-0000-0000-000002770000}"/>
    <cellStyle name="Input 3 3 2 24 2 3" xfId="30465" xr:uid="{00000000-0005-0000-0000-000003770000}"/>
    <cellStyle name="Input 3 3 2 24 2 4" xfId="30466" xr:uid="{00000000-0005-0000-0000-000004770000}"/>
    <cellStyle name="Input 3 3 2 24 2 5" xfId="30467" xr:uid="{00000000-0005-0000-0000-000005770000}"/>
    <cellStyle name="Input 3 3 2 24 2 6" xfId="30468" xr:uid="{00000000-0005-0000-0000-000006770000}"/>
    <cellStyle name="Input 3 3 2 24 3" xfId="30469" xr:uid="{00000000-0005-0000-0000-000007770000}"/>
    <cellStyle name="Input 3 3 2 24 3 2" xfId="30470" xr:uid="{00000000-0005-0000-0000-000008770000}"/>
    <cellStyle name="Input 3 3 2 24 3 3" xfId="30471" xr:uid="{00000000-0005-0000-0000-000009770000}"/>
    <cellStyle name="Input 3 3 2 24 4" xfId="30472" xr:uid="{00000000-0005-0000-0000-00000A770000}"/>
    <cellStyle name="Input 3 3 2 24 4 2" xfId="30473" xr:uid="{00000000-0005-0000-0000-00000B770000}"/>
    <cellStyle name="Input 3 3 2 24 4 3" xfId="30474" xr:uid="{00000000-0005-0000-0000-00000C770000}"/>
    <cellStyle name="Input 3 3 2 24 5" xfId="30475" xr:uid="{00000000-0005-0000-0000-00000D770000}"/>
    <cellStyle name="Input 3 3 2 24 5 2" xfId="30476" xr:uid="{00000000-0005-0000-0000-00000E770000}"/>
    <cellStyle name="Input 3 3 2 24 5 3" xfId="30477" xr:uid="{00000000-0005-0000-0000-00000F770000}"/>
    <cellStyle name="Input 3 3 2 24 6" xfId="30478" xr:uid="{00000000-0005-0000-0000-000010770000}"/>
    <cellStyle name="Input 3 3 2 24 6 2" xfId="30479" xr:uid="{00000000-0005-0000-0000-000011770000}"/>
    <cellStyle name="Input 3 3 2 24 6 3" xfId="30480" xr:uid="{00000000-0005-0000-0000-000012770000}"/>
    <cellStyle name="Input 3 3 2 24 7" xfId="30481" xr:uid="{00000000-0005-0000-0000-000013770000}"/>
    <cellStyle name="Input 3 3 2 24 8" xfId="30482" xr:uid="{00000000-0005-0000-0000-000014770000}"/>
    <cellStyle name="Input 3 3 2 25" xfId="30483" xr:uid="{00000000-0005-0000-0000-000015770000}"/>
    <cellStyle name="Input 3 3 2 25 2" xfId="30484" xr:uid="{00000000-0005-0000-0000-000016770000}"/>
    <cellStyle name="Input 3 3 2 25 2 2" xfId="30485" xr:uid="{00000000-0005-0000-0000-000017770000}"/>
    <cellStyle name="Input 3 3 2 25 2 3" xfId="30486" xr:uid="{00000000-0005-0000-0000-000018770000}"/>
    <cellStyle name="Input 3 3 2 25 2 4" xfId="30487" xr:uid="{00000000-0005-0000-0000-000019770000}"/>
    <cellStyle name="Input 3 3 2 25 2 5" xfId="30488" xr:uid="{00000000-0005-0000-0000-00001A770000}"/>
    <cellStyle name="Input 3 3 2 25 2 6" xfId="30489" xr:uid="{00000000-0005-0000-0000-00001B770000}"/>
    <cellStyle name="Input 3 3 2 25 3" xfId="30490" xr:uid="{00000000-0005-0000-0000-00001C770000}"/>
    <cellStyle name="Input 3 3 2 25 3 2" xfId="30491" xr:uid="{00000000-0005-0000-0000-00001D770000}"/>
    <cellStyle name="Input 3 3 2 25 3 3" xfId="30492" xr:uid="{00000000-0005-0000-0000-00001E770000}"/>
    <cellStyle name="Input 3 3 2 25 4" xfId="30493" xr:uid="{00000000-0005-0000-0000-00001F770000}"/>
    <cellStyle name="Input 3 3 2 25 4 2" xfId="30494" xr:uid="{00000000-0005-0000-0000-000020770000}"/>
    <cellStyle name="Input 3 3 2 25 4 3" xfId="30495" xr:uid="{00000000-0005-0000-0000-000021770000}"/>
    <cellStyle name="Input 3 3 2 25 5" xfId="30496" xr:uid="{00000000-0005-0000-0000-000022770000}"/>
    <cellStyle name="Input 3 3 2 25 5 2" xfId="30497" xr:uid="{00000000-0005-0000-0000-000023770000}"/>
    <cellStyle name="Input 3 3 2 25 5 3" xfId="30498" xr:uid="{00000000-0005-0000-0000-000024770000}"/>
    <cellStyle name="Input 3 3 2 25 6" xfId="30499" xr:uid="{00000000-0005-0000-0000-000025770000}"/>
    <cellStyle name="Input 3 3 2 25 6 2" xfId="30500" xr:uid="{00000000-0005-0000-0000-000026770000}"/>
    <cellStyle name="Input 3 3 2 25 6 3" xfId="30501" xr:uid="{00000000-0005-0000-0000-000027770000}"/>
    <cellStyle name="Input 3 3 2 25 7" xfId="30502" xr:uid="{00000000-0005-0000-0000-000028770000}"/>
    <cellStyle name="Input 3 3 2 25 8" xfId="30503" xr:uid="{00000000-0005-0000-0000-000029770000}"/>
    <cellStyle name="Input 3 3 2 26" xfId="30504" xr:uid="{00000000-0005-0000-0000-00002A770000}"/>
    <cellStyle name="Input 3 3 2 26 2" xfId="30505" xr:uid="{00000000-0005-0000-0000-00002B770000}"/>
    <cellStyle name="Input 3 3 2 26 2 2" xfId="30506" xr:uid="{00000000-0005-0000-0000-00002C770000}"/>
    <cellStyle name="Input 3 3 2 26 2 3" xfId="30507" xr:uid="{00000000-0005-0000-0000-00002D770000}"/>
    <cellStyle name="Input 3 3 2 26 2 4" xfId="30508" xr:uid="{00000000-0005-0000-0000-00002E770000}"/>
    <cellStyle name="Input 3 3 2 26 2 5" xfId="30509" xr:uid="{00000000-0005-0000-0000-00002F770000}"/>
    <cellStyle name="Input 3 3 2 26 2 6" xfId="30510" xr:uid="{00000000-0005-0000-0000-000030770000}"/>
    <cellStyle name="Input 3 3 2 26 3" xfId="30511" xr:uid="{00000000-0005-0000-0000-000031770000}"/>
    <cellStyle name="Input 3 3 2 26 3 2" xfId="30512" xr:uid="{00000000-0005-0000-0000-000032770000}"/>
    <cellStyle name="Input 3 3 2 26 3 3" xfId="30513" xr:uid="{00000000-0005-0000-0000-000033770000}"/>
    <cellStyle name="Input 3 3 2 26 4" xfId="30514" xr:uid="{00000000-0005-0000-0000-000034770000}"/>
    <cellStyle name="Input 3 3 2 26 4 2" xfId="30515" xr:uid="{00000000-0005-0000-0000-000035770000}"/>
    <cellStyle name="Input 3 3 2 26 4 3" xfId="30516" xr:uid="{00000000-0005-0000-0000-000036770000}"/>
    <cellStyle name="Input 3 3 2 26 5" xfId="30517" xr:uid="{00000000-0005-0000-0000-000037770000}"/>
    <cellStyle name="Input 3 3 2 26 5 2" xfId="30518" xr:uid="{00000000-0005-0000-0000-000038770000}"/>
    <cellStyle name="Input 3 3 2 26 5 3" xfId="30519" xr:uid="{00000000-0005-0000-0000-000039770000}"/>
    <cellStyle name="Input 3 3 2 26 6" xfId="30520" xr:uid="{00000000-0005-0000-0000-00003A770000}"/>
    <cellStyle name="Input 3 3 2 26 6 2" xfId="30521" xr:uid="{00000000-0005-0000-0000-00003B770000}"/>
    <cellStyle name="Input 3 3 2 26 6 3" xfId="30522" xr:uid="{00000000-0005-0000-0000-00003C770000}"/>
    <cellStyle name="Input 3 3 2 26 7" xfId="30523" xr:uid="{00000000-0005-0000-0000-00003D770000}"/>
    <cellStyle name="Input 3 3 2 26 8" xfId="30524" xr:uid="{00000000-0005-0000-0000-00003E770000}"/>
    <cellStyle name="Input 3 3 2 27" xfId="30525" xr:uid="{00000000-0005-0000-0000-00003F770000}"/>
    <cellStyle name="Input 3 3 2 27 2" xfId="30526" xr:uid="{00000000-0005-0000-0000-000040770000}"/>
    <cellStyle name="Input 3 3 2 27 2 2" xfId="30527" xr:uid="{00000000-0005-0000-0000-000041770000}"/>
    <cellStyle name="Input 3 3 2 27 2 3" xfId="30528" xr:uid="{00000000-0005-0000-0000-000042770000}"/>
    <cellStyle name="Input 3 3 2 27 2 4" xfId="30529" xr:uid="{00000000-0005-0000-0000-000043770000}"/>
    <cellStyle name="Input 3 3 2 27 2 5" xfId="30530" xr:uid="{00000000-0005-0000-0000-000044770000}"/>
    <cellStyle name="Input 3 3 2 27 2 6" xfId="30531" xr:uid="{00000000-0005-0000-0000-000045770000}"/>
    <cellStyle name="Input 3 3 2 27 3" xfId="30532" xr:uid="{00000000-0005-0000-0000-000046770000}"/>
    <cellStyle name="Input 3 3 2 27 3 2" xfId="30533" xr:uid="{00000000-0005-0000-0000-000047770000}"/>
    <cellStyle name="Input 3 3 2 27 3 3" xfId="30534" xr:uid="{00000000-0005-0000-0000-000048770000}"/>
    <cellStyle name="Input 3 3 2 27 4" xfId="30535" xr:uid="{00000000-0005-0000-0000-000049770000}"/>
    <cellStyle name="Input 3 3 2 27 4 2" xfId="30536" xr:uid="{00000000-0005-0000-0000-00004A770000}"/>
    <cellStyle name="Input 3 3 2 27 4 3" xfId="30537" xr:uid="{00000000-0005-0000-0000-00004B770000}"/>
    <cellStyle name="Input 3 3 2 27 5" xfId="30538" xr:uid="{00000000-0005-0000-0000-00004C770000}"/>
    <cellStyle name="Input 3 3 2 27 5 2" xfId="30539" xr:uid="{00000000-0005-0000-0000-00004D770000}"/>
    <cellStyle name="Input 3 3 2 27 5 3" xfId="30540" xr:uid="{00000000-0005-0000-0000-00004E770000}"/>
    <cellStyle name="Input 3 3 2 27 6" xfId="30541" xr:uid="{00000000-0005-0000-0000-00004F770000}"/>
    <cellStyle name="Input 3 3 2 27 6 2" xfId="30542" xr:uid="{00000000-0005-0000-0000-000050770000}"/>
    <cellStyle name="Input 3 3 2 27 6 3" xfId="30543" xr:uid="{00000000-0005-0000-0000-000051770000}"/>
    <cellStyle name="Input 3 3 2 27 7" xfId="30544" xr:uid="{00000000-0005-0000-0000-000052770000}"/>
    <cellStyle name="Input 3 3 2 27 8" xfId="30545" xr:uid="{00000000-0005-0000-0000-000053770000}"/>
    <cellStyle name="Input 3 3 2 28" xfId="30546" xr:uid="{00000000-0005-0000-0000-000054770000}"/>
    <cellStyle name="Input 3 3 2 28 2" xfId="30547" xr:uid="{00000000-0005-0000-0000-000055770000}"/>
    <cellStyle name="Input 3 3 2 28 2 2" xfId="30548" xr:uid="{00000000-0005-0000-0000-000056770000}"/>
    <cellStyle name="Input 3 3 2 28 2 3" xfId="30549" xr:uid="{00000000-0005-0000-0000-000057770000}"/>
    <cellStyle name="Input 3 3 2 28 2 4" xfId="30550" xr:uid="{00000000-0005-0000-0000-000058770000}"/>
    <cellStyle name="Input 3 3 2 28 2 5" xfId="30551" xr:uid="{00000000-0005-0000-0000-000059770000}"/>
    <cellStyle name="Input 3 3 2 28 2 6" xfId="30552" xr:uid="{00000000-0005-0000-0000-00005A770000}"/>
    <cellStyle name="Input 3 3 2 28 3" xfId="30553" xr:uid="{00000000-0005-0000-0000-00005B770000}"/>
    <cellStyle name="Input 3 3 2 28 3 2" xfId="30554" xr:uid="{00000000-0005-0000-0000-00005C770000}"/>
    <cellStyle name="Input 3 3 2 28 3 3" xfId="30555" xr:uid="{00000000-0005-0000-0000-00005D770000}"/>
    <cellStyle name="Input 3 3 2 28 4" xfId="30556" xr:uid="{00000000-0005-0000-0000-00005E770000}"/>
    <cellStyle name="Input 3 3 2 28 4 2" xfId="30557" xr:uid="{00000000-0005-0000-0000-00005F770000}"/>
    <cellStyle name="Input 3 3 2 28 4 3" xfId="30558" xr:uid="{00000000-0005-0000-0000-000060770000}"/>
    <cellStyle name="Input 3 3 2 28 5" xfId="30559" xr:uid="{00000000-0005-0000-0000-000061770000}"/>
    <cellStyle name="Input 3 3 2 28 5 2" xfId="30560" xr:uid="{00000000-0005-0000-0000-000062770000}"/>
    <cellStyle name="Input 3 3 2 28 5 3" xfId="30561" xr:uid="{00000000-0005-0000-0000-000063770000}"/>
    <cellStyle name="Input 3 3 2 28 6" xfId="30562" xr:uid="{00000000-0005-0000-0000-000064770000}"/>
    <cellStyle name="Input 3 3 2 28 6 2" xfId="30563" xr:uid="{00000000-0005-0000-0000-000065770000}"/>
    <cellStyle name="Input 3 3 2 28 6 3" xfId="30564" xr:uid="{00000000-0005-0000-0000-000066770000}"/>
    <cellStyle name="Input 3 3 2 28 7" xfId="30565" xr:uid="{00000000-0005-0000-0000-000067770000}"/>
    <cellStyle name="Input 3 3 2 28 8" xfId="30566" xr:uid="{00000000-0005-0000-0000-000068770000}"/>
    <cellStyle name="Input 3 3 2 29" xfId="30567" xr:uid="{00000000-0005-0000-0000-000069770000}"/>
    <cellStyle name="Input 3 3 2 29 2" xfId="30568" xr:uid="{00000000-0005-0000-0000-00006A770000}"/>
    <cellStyle name="Input 3 3 2 29 2 2" xfId="30569" xr:uid="{00000000-0005-0000-0000-00006B770000}"/>
    <cellStyle name="Input 3 3 2 29 2 3" xfId="30570" xr:uid="{00000000-0005-0000-0000-00006C770000}"/>
    <cellStyle name="Input 3 3 2 29 2 4" xfId="30571" xr:uid="{00000000-0005-0000-0000-00006D770000}"/>
    <cellStyle name="Input 3 3 2 29 2 5" xfId="30572" xr:uid="{00000000-0005-0000-0000-00006E770000}"/>
    <cellStyle name="Input 3 3 2 29 2 6" xfId="30573" xr:uid="{00000000-0005-0000-0000-00006F770000}"/>
    <cellStyle name="Input 3 3 2 29 3" xfId="30574" xr:uid="{00000000-0005-0000-0000-000070770000}"/>
    <cellStyle name="Input 3 3 2 29 3 2" xfId="30575" xr:uid="{00000000-0005-0000-0000-000071770000}"/>
    <cellStyle name="Input 3 3 2 29 3 3" xfId="30576" xr:uid="{00000000-0005-0000-0000-000072770000}"/>
    <cellStyle name="Input 3 3 2 29 4" xfId="30577" xr:uid="{00000000-0005-0000-0000-000073770000}"/>
    <cellStyle name="Input 3 3 2 29 4 2" xfId="30578" xr:uid="{00000000-0005-0000-0000-000074770000}"/>
    <cellStyle name="Input 3 3 2 29 4 3" xfId="30579" xr:uid="{00000000-0005-0000-0000-000075770000}"/>
    <cellStyle name="Input 3 3 2 29 5" xfId="30580" xr:uid="{00000000-0005-0000-0000-000076770000}"/>
    <cellStyle name="Input 3 3 2 29 5 2" xfId="30581" xr:uid="{00000000-0005-0000-0000-000077770000}"/>
    <cellStyle name="Input 3 3 2 29 5 3" xfId="30582" xr:uid="{00000000-0005-0000-0000-000078770000}"/>
    <cellStyle name="Input 3 3 2 29 6" xfId="30583" xr:uid="{00000000-0005-0000-0000-000079770000}"/>
    <cellStyle name="Input 3 3 2 29 6 2" xfId="30584" xr:uid="{00000000-0005-0000-0000-00007A770000}"/>
    <cellStyle name="Input 3 3 2 29 6 3" xfId="30585" xr:uid="{00000000-0005-0000-0000-00007B770000}"/>
    <cellStyle name="Input 3 3 2 29 7" xfId="30586" xr:uid="{00000000-0005-0000-0000-00007C770000}"/>
    <cellStyle name="Input 3 3 2 29 8" xfId="30587" xr:uid="{00000000-0005-0000-0000-00007D770000}"/>
    <cellStyle name="Input 3 3 2 3" xfId="30588" xr:uid="{00000000-0005-0000-0000-00007E770000}"/>
    <cellStyle name="Input 3 3 2 3 2" xfId="30589" xr:uid="{00000000-0005-0000-0000-00007F770000}"/>
    <cellStyle name="Input 3 3 2 3 2 2" xfId="30590" xr:uid="{00000000-0005-0000-0000-000080770000}"/>
    <cellStyle name="Input 3 3 2 3 2 3" xfId="30591" xr:uid="{00000000-0005-0000-0000-000081770000}"/>
    <cellStyle name="Input 3 3 2 3 2 4" xfId="30592" xr:uid="{00000000-0005-0000-0000-000082770000}"/>
    <cellStyle name="Input 3 3 2 3 2 5" xfId="30593" xr:uid="{00000000-0005-0000-0000-000083770000}"/>
    <cellStyle name="Input 3 3 2 3 2 6" xfId="30594" xr:uid="{00000000-0005-0000-0000-000084770000}"/>
    <cellStyle name="Input 3 3 2 3 3" xfId="30595" xr:uid="{00000000-0005-0000-0000-000085770000}"/>
    <cellStyle name="Input 3 3 2 3 3 2" xfId="30596" xr:uid="{00000000-0005-0000-0000-000086770000}"/>
    <cellStyle name="Input 3 3 2 3 3 3" xfId="30597" xr:uid="{00000000-0005-0000-0000-000087770000}"/>
    <cellStyle name="Input 3 3 2 3 4" xfId="30598" xr:uid="{00000000-0005-0000-0000-000088770000}"/>
    <cellStyle name="Input 3 3 2 3 4 2" xfId="30599" xr:uid="{00000000-0005-0000-0000-000089770000}"/>
    <cellStyle name="Input 3 3 2 3 4 3" xfId="30600" xr:uid="{00000000-0005-0000-0000-00008A770000}"/>
    <cellStyle name="Input 3 3 2 3 5" xfId="30601" xr:uid="{00000000-0005-0000-0000-00008B770000}"/>
    <cellStyle name="Input 3 3 2 3 5 2" xfId="30602" xr:uid="{00000000-0005-0000-0000-00008C770000}"/>
    <cellStyle name="Input 3 3 2 3 5 3" xfId="30603" xr:uid="{00000000-0005-0000-0000-00008D770000}"/>
    <cellStyle name="Input 3 3 2 3 6" xfId="30604" xr:uid="{00000000-0005-0000-0000-00008E770000}"/>
    <cellStyle name="Input 3 3 2 3 6 2" xfId="30605" xr:uid="{00000000-0005-0000-0000-00008F770000}"/>
    <cellStyle name="Input 3 3 2 3 6 3" xfId="30606" xr:uid="{00000000-0005-0000-0000-000090770000}"/>
    <cellStyle name="Input 3 3 2 3 7" xfId="30607" xr:uid="{00000000-0005-0000-0000-000091770000}"/>
    <cellStyle name="Input 3 3 2 3 8" xfId="30608" xr:uid="{00000000-0005-0000-0000-000092770000}"/>
    <cellStyle name="Input 3 3 2 30" xfId="30609" xr:uid="{00000000-0005-0000-0000-000093770000}"/>
    <cellStyle name="Input 3 3 2 30 2" xfId="30610" xr:uid="{00000000-0005-0000-0000-000094770000}"/>
    <cellStyle name="Input 3 3 2 30 2 2" xfId="30611" xr:uid="{00000000-0005-0000-0000-000095770000}"/>
    <cellStyle name="Input 3 3 2 30 2 3" xfId="30612" xr:uid="{00000000-0005-0000-0000-000096770000}"/>
    <cellStyle name="Input 3 3 2 30 2 4" xfId="30613" xr:uid="{00000000-0005-0000-0000-000097770000}"/>
    <cellStyle name="Input 3 3 2 30 2 5" xfId="30614" xr:uid="{00000000-0005-0000-0000-000098770000}"/>
    <cellStyle name="Input 3 3 2 30 2 6" xfId="30615" xr:uid="{00000000-0005-0000-0000-000099770000}"/>
    <cellStyle name="Input 3 3 2 30 3" xfId="30616" xr:uid="{00000000-0005-0000-0000-00009A770000}"/>
    <cellStyle name="Input 3 3 2 30 3 2" xfId="30617" xr:uid="{00000000-0005-0000-0000-00009B770000}"/>
    <cellStyle name="Input 3 3 2 30 3 3" xfId="30618" xr:uid="{00000000-0005-0000-0000-00009C770000}"/>
    <cellStyle name="Input 3 3 2 30 4" xfId="30619" xr:uid="{00000000-0005-0000-0000-00009D770000}"/>
    <cellStyle name="Input 3 3 2 30 4 2" xfId="30620" xr:uid="{00000000-0005-0000-0000-00009E770000}"/>
    <cellStyle name="Input 3 3 2 30 4 3" xfId="30621" xr:uid="{00000000-0005-0000-0000-00009F770000}"/>
    <cellStyle name="Input 3 3 2 30 5" xfId="30622" xr:uid="{00000000-0005-0000-0000-0000A0770000}"/>
    <cellStyle name="Input 3 3 2 30 5 2" xfId="30623" xr:uid="{00000000-0005-0000-0000-0000A1770000}"/>
    <cellStyle name="Input 3 3 2 30 5 3" xfId="30624" xr:uid="{00000000-0005-0000-0000-0000A2770000}"/>
    <cellStyle name="Input 3 3 2 30 6" xfId="30625" xr:uid="{00000000-0005-0000-0000-0000A3770000}"/>
    <cellStyle name="Input 3 3 2 30 6 2" xfId="30626" xr:uid="{00000000-0005-0000-0000-0000A4770000}"/>
    <cellStyle name="Input 3 3 2 30 6 3" xfId="30627" xr:uid="{00000000-0005-0000-0000-0000A5770000}"/>
    <cellStyle name="Input 3 3 2 30 7" xfId="30628" xr:uid="{00000000-0005-0000-0000-0000A6770000}"/>
    <cellStyle name="Input 3 3 2 30 8" xfId="30629" xr:uid="{00000000-0005-0000-0000-0000A7770000}"/>
    <cellStyle name="Input 3 3 2 31" xfId="30630" xr:uid="{00000000-0005-0000-0000-0000A8770000}"/>
    <cellStyle name="Input 3 3 2 31 2" xfId="30631" xr:uid="{00000000-0005-0000-0000-0000A9770000}"/>
    <cellStyle name="Input 3 3 2 31 2 2" xfId="30632" xr:uid="{00000000-0005-0000-0000-0000AA770000}"/>
    <cellStyle name="Input 3 3 2 31 2 3" xfId="30633" xr:uid="{00000000-0005-0000-0000-0000AB770000}"/>
    <cellStyle name="Input 3 3 2 31 2 4" xfId="30634" xr:uid="{00000000-0005-0000-0000-0000AC770000}"/>
    <cellStyle name="Input 3 3 2 31 2 5" xfId="30635" xr:uid="{00000000-0005-0000-0000-0000AD770000}"/>
    <cellStyle name="Input 3 3 2 31 2 6" xfId="30636" xr:uid="{00000000-0005-0000-0000-0000AE770000}"/>
    <cellStyle name="Input 3 3 2 31 3" xfId="30637" xr:uid="{00000000-0005-0000-0000-0000AF770000}"/>
    <cellStyle name="Input 3 3 2 31 3 2" xfId="30638" xr:uid="{00000000-0005-0000-0000-0000B0770000}"/>
    <cellStyle name="Input 3 3 2 31 3 3" xfId="30639" xr:uid="{00000000-0005-0000-0000-0000B1770000}"/>
    <cellStyle name="Input 3 3 2 31 4" xfId="30640" xr:uid="{00000000-0005-0000-0000-0000B2770000}"/>
    <cellStyle name="Input 3 3 2 31 4 2" xfId="30641" xr:uid="{00000000-0005-0000-0000-0000B3770000}"/>
    <cellStyle name="Input 3 3 2 31 4 3" xfId="30642" xr:uid="{00000000-0005-0000-0000-0000B4770000}"/>
    <cellStyle name="Input 3 3 2 31 5" xfId="30643" xr:uid="{00000000-0005-0000-0000-0000B5770000}"/>
    <cellStyle name="Input 3 3 2 31 5 2" xfId="30644" xr:uid="{00000000-0005-0000-0000-0000B6770000}"/>
    <cellStyle name="Input 3 3 2 31 5 3" xfId="30645" xr:uid="{00000000-0005-0000-0000-0000B7770000}"/>
    <cellStyle name="Input 3 3 2 31 6" xfId="30646" xr:uid="{00000000-0005-0000-0000-0000B8770000}"/>
    <cellStyle name="Input 3 3 2 31 6 2" xfId="30647" xr:uid="{00000000-0005-0000-0000-0000B9770000}"/>
    <cellStyle name="Input 3 3 2 31 6 3" xfId="30648" xr:uid="{00000000-0005-0000-0000-0000BA770000}"/>
    <cellStyle name="Input 3 3 2 31 7" xfId="30649" xr:uid="{00000000-0005-0000-0000-0000BB770000}"/>
    <cellStyle name="Input 3 3 2 31 8" xfId="30650" xr:uid="{00000000-0005-0000-0000-0000BC770000}"/>
    <cellStyle name="Input 3 3 2 32" xfId="30651" xr:uid="{00000000-0005-0000-0000-0000BD770000}"/>
    <cellStyle name="Input 3 3 2 32 2" xfId="30652" xr:uid="{00000000-0005-0000-0000-0000BE770000}"/>
    <cellStyle name="Input 3 3 2 32 2 2" xfId="30653" xr:uid="{00000000-0005-0000-0000-0000BF770000}"/>
    <cellStyle name="Input 3 3 2 32 2 3" xfId="30654" xr:uid="{00000000-0005-0000-0000-0000C0770000}"/>
    <cellStyle name="Input 3 3 2 32 2 4" xfId="30655" xr:uid="{00000000-0005-0000-0000-0000C1770000}"/>
    <cellStyle name="Input 3 3 2 32 2 5" xfId="30656" xr:uid="{00000000-0005-0000-0000-0000C2770000}"/>
    <cellStyle name="Input 3 3 2 32 2 6" xfId="30657" xr:uid="{00000000-0005-0000-0000-0000C3770000}"/>
    <cellStyle name="Input 3 3 2 32 3" xfId="30658" xr:uid="{00000000-0005-0000-0000-0000C4770000}"/>
    <cellStyle name="Input 3 3 2 32 3 2" xfId="30659" xr:uid="{00000000-0005-0000-0000-0000C5770000}"/>
    <cellStyle name="Input 3 3 2 32 3 3" xfId="30660" xr:uid="{00000000-0005-0000-0000-0000C6770000}"/>
    <cellStyle name="Input 3 3 2 32 4" xfId="30661" xr:uid="{00000000-0005-0000-0000-0000C7770000}"/>
    <cellStyle name="Input 3 3 2 32 4 2" xfId="30662" xr:uid="{00000000-0005-0000-0000-0000C8770000}"/>
    <cellStyle name="Input 3 3 2 32 4 3" xfId="30663" xr:uid="{00000000-0005-0000-0000-0000C9770000}"/>
    <cellStyle name="Input 3 3 2 32 5" xfId="30664" xr:uid="{00000000-0005-0000-0000-0000CA770000}"/>
    <cellStyle name="Input 3 3 2 32 5 2" xfId="30665" xr:uid="{00000000-0005-0000-0000-0000CB770000}"/>
    <cellStyle name="Input 3 3 2 32 5 3" xfId="30666" xr:uid="{00000000-0005-0000-0000-0000CC770000}"/>
    <cellStyle name="Input 3 3 2 32 6" xfId="30667" xr:uid="{00000000-0005-0000-0000-0000CD770000}"/>
    <cellStyle name="Input 3 3 2 32 6 2" xfId="30668" xr:uid="{00000000-0005-0000-0000-0000CE770000}"/>
    <cellStyle name="Input 3 3 2 32 6 3" xfId="30669" xr:uid="{00000000-0005-0000-0000-0000CF770000}"/>
    <cellStyle name="Input 3 3 2 32 7" xfId="30670" xr:uid="{00000000-0005-0000-0000-0000D0770000}"/>
    <cellStyle name="Input 3 3 2 32 8" xfId="30671" xr:uid="{00000000-0005-0000-0000-0000D1770000}"/>
    <cellStyle name="Input 3 3 2 33" xfId="30672" xr:uid="{00000000-0005-0000-0000-0000D2770000}"/>
    <cellStyle name="Input 3 3 2 33 2" xfId="30673" xr:uid="{00000000-0005-0000-0000-0000D3770000}"/>
    <cellStyle name="Input 3 3 2 33 2 2" xfId="30674" xr:uid="{00000000-0005-0000-0000-0000D4770000}"/>
    <cellStyle name="Input 3 3 2 33 2 3" xfId="30675" xr:uid="{00000000-0005-0000-0000-0000D5770000}"/>
    <cellStyle name="Input 3 3 2 33 2 4" xfId="30676" xr:uid="{00000000-0005-0000-0000-0000D6770000}"/>
    <cellStyle name="Input 3 3 2 33 2 5" xfId="30677" xr:uid="{00000000-0005-0000-0000-0000D7770000}"/>
    <cellStyle name="Input 3 3 2 33 2 6" xfId="30678" xr:uid="{00000000-0005-0000-0000-0000D8770000}"/>
    <cellStyle name="Input 3 3 2 33 3" xfId="30679" xr:uid="{00000000-0005-0000-0000-0000D9770000}"/>
    <cellStyle name="Input 3 3 2 33 3 2" xfId="30680" xr:uid="{00000000-0005-0000-0000-0000DA770000}"/>
    <cellStyle name="Input 3 3 2 33 3 3" xfId="30681" xr:uid="{00000000-0005-0000-0000-0000DB770000}"/>
    <cellStyle name="Input 3 3 2 33 4" xfId="30682" xr:uid="{00000000-0005-0000-0000-0000DC770000}"/>
    <cellStyle name="Input 3 3 2 33 4 2" xfId="30683" xr:uid="{00000000-0005-0000-0000-0000DD770000}"/>
    <cellStyle name="Input 3 3 2 33 4 3" xfId="30684" xr:uid="{00000000-0005-0000-0000-0000DE770000}"/>
    <cellStyle name="Input 3 3 2 33 5" xfId="30685" xr:uid="{00000000-0005-0000-0000-0000DF770000}"/>
    <cellStyle name="Input 3 3 2 33 5 2" xfId="30686" xr:uid="{00000000-0005-0000-0000-0000E0770000}"/>
    <cellStyle name="Input 3 3 2 33 5 3" xfId="30687" xr:uid="{00000000-0005-0000-0000-0000E1770000}"/>
    <cellStyle name="Input 3 3 2 33 6" xfId="30688" xr:uid="{00000000-0005-0000-0000-0000E2770000}"/>
    <cellStyle name="Input 3 3 2 33 6 2" xfId="30689" xr:uid="{00000000-0005-0000-0000-0000E3770000}"/>
    <cellStyle name="Input 3 3 2 33 6 3" xfId="30690" xr:uid="{00000000-0005-0000-0000-0000E4770000}"/>
    <cellStyle name="Input 3 3 2 33 7" xfId="30691" xr:uid="{00000000-0005-0000-0000-0000E5770000}"/>
    <cellStyle name="Input 3 3 2 33 8" xfId="30692" xr:uid="{00000000-0005-0000-0000-0000E6770000}"/>
    <cellStyle name="Input 3 3 2 34" xfId="30693" xr:uid="{00000000-0005-0000-0000-0000E7770000}"/>
    <cellStyle name="Input 3 3 2 34 2" xfId="30694" xr:uid="{00000000-0005-0000-0000-0000E8770000}"/>
    <cellStyle name="Input 3 3 2 34 2 2" xfId="30695" xr:uid="{00000000-0005-0000-0000-0000E9770000}"/>
    <cellStyle name="Input 3 3 2 34 2 3" xfId="30696" xr:uid="{00000000-0005-0000-0000-0000EA770000}"/>
    <cellStyle name="Input 3 3 2 34 2 4" xfId="30697" xr:uid="{00000000-0005-0000-0000-0000EB770000}"/>
    <cellStyle name="Input 3 3 2 34 2 5" xfId="30698" xr:uid="{00000000-0005-0000-0000-0000EC770000}"/>
    <cellStyle name="Input 3 3 2 34 2 6" xfId="30699" xr:uid="{00000000-0005-0000-0000-0000ED770000}"/>
    <cellStyle name="Input 3 3 2 34 3" xfId="30700" xr:uid="{00000000-0005-0000-0000-0000EE770000}"/>
    <cellStyle name="Input 3 3 2 34 3 2" xfId="30701" xr:uid="{00000000-0005-0000-0000-0000EF770000}"/>
    <cellStyle name="Input 3 3 2 34 3 3" xfId="30702" xr:uid="{00000000-0005-0000-0000-0000F0770000}"/>
    <cellStyle name="Input 3 3 2 34 4" xfId="30703" xr:uid="{00000000-0005-0000-0000-0000F1770000}"/>
    <cellStyle name="Input 3 3 2 34 4 2" xfId="30704" xr:uid="{00000000-0005-0000-0000-0000F2770000}"/>
    <cellStyle name="Input 3 3 2 34 4 3" xfId="30705" xr:uid="{00000000-0005-0000-0000-0000F3770000}"/>
    <cellStyle name="Input 3 3 2 34 5" xfId="30706" xr:uid="{00000000-0005-0000-0000-0000F4770000}"/>
    <cellStyle name="Input 3 3 2 34 5 2" xfId="30707" xr:uid="{00000000-0005-0000-0000-0000F5770000}"/>
    <cellStyle name="Input 3 3 2 34 5 3" xfId="30708" xr:uid="{00000000-0005-0000-0000-0000F6770000}"/>
    <cellStyle name="Input 3 3 2 34 6" xfId="30709" xr:uid="{00000000-0005-0000-0000-0000F7770000}"/>
    <cellStyle name="Input 3 3 2 34 6 2" xfId="30710" xr:uid="{00000000-0005-0000-0000-0000F8770000}"/>
    <cellStyle name="Input 3 3 2 34 6 3" xfId="30711" xr:uid="{00000000-0005-0000-0000-0000F9770000}"/>
    <cellStyle name="Input 3 3 2 34 7" xfId="30712" xr:uid="{00000000-0005-0000-0000-0000FA770000}"/>
    <cellStyle name="Input 3 3 2 34 8" xfId="30713" xr:uid="{00000000-0005-0000-0000-0000FB770000}"/>
    <cellStyle name="Input 3 3 2 35" xfId="30714" xr:uid="{00000000-0005-0000-0000-0000FC770000}"/>
    <cellStyle name="Input 3 3 2 35 2" xfId="30715" xr:uid="{00000000-0005-0000-0000-0000FD770000}"/>
    <cellStyle name="Input 3 3 2 35 3" xfId="30716" xr:uid="{00000000-0005-0000-0000-0000FE770000}"/>
    <cellStyle name="Input 3 3 2 35 4" xfId="30717" xr:uid="{00000000-0005-0000-0000-0000FF770000}"/>
    <cellStyle name="Input 3 3 2 35 5" xfId="30718" xr:uid="{00000000-0005-0000-0000-000000780000}"/>
    <cellStyle name="Input 3 3 2 35 6" xfId="30719" xr:uid="{00000000-0005-0000-0000-000001780000}"/>
    <cellStyle name="Input 3 3 2 36" xfId="30720" xr:uid="{00000000-0005-0000-0000-000002780000}"/>
    <cellStyle name="Input 3 3 2 36 2" xfId="30721" xr:uid="{00000000-0005-0000-0000-000003780000}"/>
    <cellStyle name="Input 3 3 2 36 3" xfId="30722" xr:uid="{00000000-0005-0000-0000-000004780000}"/>
    <cellStyle name="Input 3 3 2 37" xfId="30723" xr:uid="{00000000-0005-0000-0000-000005780000}"/>
    <cellStyle name="Input 3 3 2 37 2" xfId="30724" xr:uid="{00000000-0005-0000-0000-000006780000}"/>
    <cellStyle name="Input 3 3 2 37 3" xfId="30725" xr:uid="{00000000-0005-0000-0000-000007780000}"/>
    <cellStyle name="Input 3 3 2 38" xfId="30726" xr:uid="{00000000-0005-0000-0000-000008780000}"/>
    <cellStyle name="Input 3 3 2 38 2" xfId="30727" xr:uid="{00000000-0005-0000-0000-000009780000}"/>
    <cellStyle name="Input 3 3 2 38 3" xfId="30728" xr:uid="{00000000-0005-0000-0000-00000A780000}"/>
    <cellStyle name="Input 3 3 2 39" xfId="30729" xr:uid="{00000000-0005-0000-0000-00000B780000}"/>
    <cellStyle name="Input 3 3 2 39 2" xfId="30730" xr:uid="{00000000-0005-0000-0000-00000C780000}"/>
    <cellStyle name="Input 3 3 2 39 3" xfId="30731" xr:uid="{00000000-0005-0000-0000-00000D780000}"/>
    <cellStyle name="Input 3 3 2 4" xfId="30732" xr:uid="{00000000-0005-0000-0000-00000E780000}"/>
    <cellStyle name="Input 3 3 2 4 2" xfId="30733" xr:uid="{00000000-0005-0000-0000-00000F780000}"/>
    <cellStyle name="Input 3 3 2 4 2 2" xfId="30734" xr:uid="{00000000-0005-0000-0000-000010780000}"/>
    <cellStyle name="Input 3 3 2 4 2 3" xfId="30735" xr:uid="{00000000-0005-0000-0000-000011780000}"/>
    <cellStyle name="Input 3 3 2 4 2 4" xfId="30736" xr:uid="{00000000-0005-0000-0000-000012780000}"/>
    <cellStyle name="Input 3 3 2 4 2 5" xfId="30737" xr:uid="{00000000-0005-0000-0000-000013780000}"/>
    <cellStyle name="Input 3 3 2 4 2 6" xfId="30738" xr:uid="{00000000-0005-0000-0000-000014780000}"/>
    <cellStyle name="Input 3 3 2 4 3" xfId="30739" xr:uid="{00000000-0005-0000-0000-000015780000}"/>
    <cellStyle name="Input 3 3 2 4 3 2" xfId="30740" xr:uid="{00000000-0005-0000-0000-000016780000}"/>
    <cellStyle name="Input 3 3 2 4 3 3" xfId="30741" xr:uid="{00000000-0005-0000-0000-000017780000}"/>
    <cellStyle name="Input 3 3 2 4 4" xfId="30742" xr:uid="{00000000-0005-0000-0000-000018780000}"/>
    <cellStyle name="Input 3 3 2 4 4 2" xfId="30743" xr:uid="{00000000-0005-0000-0000-000019780000}"/>
    <cellStyle name="Input 3 3 2 4 4 3" xfId="30744" xr:uid="{00000000-0005-0000-0000-00001A780000}"/>
    <cellStyle name="Input 3 3 2 4 5" xfId="30745" xr:uid="{00000000-0005-0000-0000-00001B780000}"/>
    <cellStyle name="Input 3 3 2 4 5 2" xfId="30746" xr:uid="{00000000-0005-0000-0000-00001C780000}"/>
    <cellStyle name="Input 3 3 2 4 5 3" xfId="30747" xr:uid="{00000000-0005-0000-0000-00001D780000}"/>
    <cellStyle name="Input 3 3 2 4 6" xfId="30748" xr:uid="{00000000-0005-0000-0000-00001E780000}"/>
    <cellStyle name="Input 3 3 2 4 6 2" xfId="30749" xr:uid="{00000000-0005-0000-0000-00001F780000}"/>
    <cellStyle name="Input 3 3 2 4 6 3" xfId="30750" xr:uid="{00000000-0005-0000-0000-000020780000}"/>
    <cellStyle name="Input 3 3 2 4 7" xfId="30751" xr:uid="{00000000-0005-0000-0000-000021780000}"/>
    <cellStyle name="Input 3 3 2 4 8" xfId="30752" xr:uid="{00000000-0005-0000-0000-000022780000}"/>
    <cellStyle name="Input 3 3 2 40" xfId="30753" xr:uid="{00000000-0005-0000-0000-000023780000}"/>
    <cellStyle name="Input 3 3 2 41" xfId="30754" xr:uid="{00000000-0005-0000-0000-000024780000}"/>
    <cellStyle name="Input 3 3 2 5" xfId="30755" xr:uid="{00000000-0005-0000-0000-000025780000}"/>
    <cellStyle name="Input 3 3 2 5 2" xfId="30756" xr:uid="{00000000-0005-0000-0000-000026780000}"/>
    <cellStyle name="Input 3 3 2 5 2 2" xfId="30757" xr:uid="{00000000-0005-0000-0000-000027780000}"/>
    <cellStyle name="Input 3 3 2 5 2 3" xfId="30758" xr:uid="{00000000-0005-0000-0000-000028780000}"/>
    <cellStyle name="Input 3 3 2 5 2 4" xfId="30759" xr:uid="{00000000-0005-0000-0000-000029780000}"/>
    <cellStyle name="Input 3 3 2 5 2 5" xfId="30760" xr:uid="{00000000-0005-0000-0000-00002A780000}"/>
    <cellStyle name="Input 3 3 2 5 2 6" xfId="30761" xr:uid="{00000000-0005-0000-0000-00002B780000}"/>
    <cellStyle name="Input 3 3 2 5 3" xfId="30762" xr:uid="{00000000-0005-0000-0000-00002C780000}"/>
    <cellStyle name="Input 3 3 2 5 3 2" xfId="30763" xr:uid="{00000000-0005-0000-0000-00002D780000}"/>
    <cellStyle name="Input 3 3 2 5 3 3" xfId="30764" xr:uid="{00000000-0005-0000-0000-00002E780000}"/>
    <cellStyle name="Input 3 3 2 5 4" xfId="30765" xr:uid="{00000000-0005-0000-0000-00002F780000}"/>
    <cellStyle name="Input 3 3 2 5 4 2" xfId="30766" xr:uid="{00000000-0005-0000-0000-000030780000}"/>
    <cellStyle name="Input 3 3 2 5 4 3" xfId="30767" xr:uid="{00000000-0005-0000-0000-000031780000}"/>
    <cellStyle name="Input 3 3 2 5 5" xfId="30768" xr:uid="{00000000-0005-0000-0000-000032780000}"/>
    <cellStyle name="Input 3 3 2 5 5 2" xfId="30769" xr:uid="{00000000-0005-0000-0000-000033780000}"/>
    <cellStyle name="Input 3 3 2 5 5 3" xfId="30770" xr:uid="{00000000-0005-0000-0000-000034780000}"/>
    <cellStyle name="Input 3 3 2 5 6" xfId="30771" xr:uid="{00000000-0005-0000-0000-000035780000}"/>
    <cellStyle name="Input 3 3 2 5 6 2" xfId="30772" xr:uid="{00000000-0005-0000-0000-000036780000}"/>
    <cellStyle name="Input 3 3 2 5 6 3" xfId="30773" xr:uid="{00000000-0005-0000-0000-000037780000}"/>
    <cellStyle name="Input 3 3 2 5 7" xfId="30774" xr:uid="{00000000-0005-0000-0000-000038780000}"/>
    <cellStyle name="Input 3 3 2 5 8" xfId="30775" xr:uid="{00000000-0005-0000-0000-000039780000}"/>
    <cellStyle name="Input 3 3 2 6" xfId="30776" xr:uid="{00000000-0005-0000-0000-00003A780000}"/>
    <cellStyle name="Input 3 3 2 6 2" xfId="30777" xr:uid="{00000000-0005-0000-0000-00003B780000}"/>
    <cellStyle name="Input 3 3 2 6 2 2" xfId="30778" xr:uid="{00000000-0005-0000-0000-00003C780000}"/>
    <cellStyle name="Input 3 3 2 6 2 3" xfId="30779" xr:uid="{00000000-0005-0000-0000-00003D780000}"/>
    <cellStyle name="Input 3 3 2 6 2 4" xfId="30780" xr:uid="{00000000-0005-0000-0000-00003E780000}"/>
    <cellStyle name="Input 3 3 2 6 2 5" xfId="30781" xr:uid="{00000000-0005-0000-0000-00003F780000}"/>
    <cellStyle name="Input 3 3 2 6 2 6" xfId="30782" xr:uid="{00000000-0005-0000-0000-000040780000}"/>
    <cellStyle name="Input 3 3 2 6 3" xfId="30783" xr:uid="{00000000-0005-0000-0000-000041780000}"/>
    <cellStyle name="Input 3 3 2 6 3 2" xfId="30784" xr:uid="{00000000-0005-0000-0000-000042780000}"/>
    <cellStyle name="Input 3 3 2 6 3 3" xfId="30785" xr:uid="{00000000-0005-0000-0000-000043780000}"/>
    <cellStyle name="Input 3 3 2 6 4" xfId="30786" xr:uid="{00000000-0005-0000-0000-000044780000}"/>
    <cellStyle name="Input 3 3 2 6 4 2" xfId="30787" xr:uid="{00000000-0005-0000-0000-000045780000}"/>
    <cellStyle name="Input 3 3 2 6 4 3" xfId="30788" xr:uid="{00000000-0005-0000-0000-000046780000}"/>
    <cellStyle name="Input 3 3 2 6 5" xfId="30789" xr:uid="{00000000-0005-0000-0000-000047780000}"/>
    <cellStyle name="Input 3 3 2 6 5 2" xfId="30790" xr:uid="{00000000-0005-0000-0000-000048780000}"/>
    <cellStyle name="Input 3 3 2 6 5 3" xfId="30791" xr:uid="{00000000-0005-0000-0000-000049780000}"/>
    <cellStyle name="Input 3 3 2 6 6" xfId="30792" xr:uid="{00000000-0005-0000-0000-00004A780000}"/>
    <cellStyle name="Input 3 3 2 6 6 2" xfId="30793" xr:uid="{00000000-0005-0000-0000-00004B780000}"/>
    <cellStyle name="Input 3 3 2 6 6 3" xfId="30794" xr:uid="{00000000-0005-0000-0000-00004C780000}"/>
    <cellStyle name="Input 3 3 2 6 7" xfId="30795" xr:uid="{00000000-0005-0000-0000-00004D780000}"/>
    <cellStyle name="Input 3 3 2 6 8" xfId="30796" xr:uid="{00000000-0005-0000-0000-00004E780000}"/>
    <cellStyle name="Input 3 3 2 7" xfId="30797" xr:uid="{00000000-0005-0000-0000-00004F780000}"/>
    <cellStyle name="Input 3 3 2 7 2" xfId="30798" xr:uid="{00000000-0005-0000-0000-000050780000}"/>
    <cellStyle name="Input 3 3 2 7 2 2" xfId="30799" xr:uid="{00000000-0005-0000-0000-000051780000}"/>
    <cellStyle name="Input 3 3 2 7 2 3" xfId="30800" xr:uid="{00000000-0005-0000-0000-000052780000}"/>
    <cellStyle name="Input 3 3 2 7 2 4" xfId="30801" xr:uid="{00000000-0005-0000-0000-000053780000}"/>
    <cellStyle name="Input 3 3 2 7 2 5" xfId="30802" xr:uid="{00000000-0005-0000-0000-000054780000}"/>
    <cellStyle name="Input 3 3 2 7 2 6" xfId="30803" xr:uid="{00000000-0005-0000-0000-000055780000}"/>
    <cellStyle name="Input 3 3 2 7 3" xfId="30804" xr:uid="{00000000-0005-0000-0000-000056780000}"/>
    <cellStyle name="Input 3 3 2 7 3 2" xfId="30805" xr:uid="{00000000-0005-0000-0000-000057780000}"/>
    <cellStyle name="Input 3 3 2 7 3 3" xfId="30806" xr:uid="{00000000-0005-0000-0000-000058780000}"/>
    <cellStyle name="Input 3 3 2 7 4" xfId="30807" xr:uid="{00000000-0005-0000-0000-000059780000}"/>
    <cellStyle name="Input 3 3 2 7 4 2" xfId="30808" xr:uid="{00000000-0005-0000-0000-00005A780000}"/>
    <cellStyle name="Input 3 3 2 7 4 3" xfId="30809" xr:uid="{00000000-0005-0000-0000-00005B780000}"/>
    <cellStyle name="Input 3 3 2 7 5" xfId="30810" xr:uid="{00000000-0005-0000-0000-00005C780000}"/>
    <cellStyle name="Input 3 3 2 7 5 2" xfId="30811" xr:uid="{00000000-0005-0000-0000-00005D780000}"/>
    <cellStyle name="Input 3 3 2 7 5 3" xfId="30812" xr:uid="{00000000-0005-0000-0000-00005E780000}"/>
    <cellStyle name="Input 3 3 2 7 6" xfId="30813" xr:uid="{00000000-0005-0000-0000-00005F780000}"/>
    <cellStyle name="Input 3 3 2 7 6 2" xfId="30814" xr:uid="{00000000-0005-0000-0000-000060780000}"/>
    <cellStyle name="Input 3 3 2 7 6 3" xfId="30815" xr:uid="{00000000-0005-0000-0000-000061780000}"/>
    <cellStyle name="Input 3 3 2 7 7" xfId="30816" xr:uid="{00000000-0005-0000-0000-000062780000}"/>
    <cellStyle name="Input 3 3 2 7 8" xfId="30817" xr:uid="{00000000-0005-0000-0000-000063780000}"/>
    <cellStyle name="Input 3 3 2 8" xfId="30818" xr:uid="{00000000-0005-0000-0000-000064780000}"/>
    <cellStyle name="Input 3 3 2 8 2" xfId="30819" xr:uid="{00000000-0005-0000-0000-000065780000}"/>
    <cellStyle name="Input 3 3 2 8 2 2" xfId="30820" xr:uid="{00000000-0005-0000-0000-000066780000}"/>
    <cellStyle name="Input 3 3 2 8 2 3" xfId="30821" xr:uid="{00000000-0005-0000-0000-000067780000}"/>
    <cellStyle name="Input 3 3 2 8 2 4" xfId="30822" xr:uid="{00000000-0005-0000-0000-000068780000}"/>
    <cellStyle name="Input 3 3 2 8 2 5" xfId="30823" xr:uid="{00000000-0005-0000-0000-000069780000}"/>
    <cellStyle name="Input 3 3 2 8 2 6" xfId="30824" xr:uid="{00000000-0005-0000-0000-00006A780000}"/>
    <cellStyle name="Input 3 3 2 8 3" xfId="30825" xr:uid="{00000000-0005-0000-0000-00006B780000}"/>
    <cellStyle name="Input 3 3 2 8 3 2" xfId="30826" xr:uid="{00000000-0005-0000-0000-00006C780000}"/>
    <cellStyle name="Input 3 3 2 8 3 3" xfId="30827" xr:uid="{00000000-0005-0000-0000-00006D780000}"/>
    <cellStyle name="Input 3 3 2 8 4" xfId="30828" xr:uid="{00000000-0005-0000-0000-00006E780000}"/>
    <cellStyle name="Input 3 3 2 8 4 2" xfId="30829" xr:uid="{00000000-0005-0000-0000-00006F780000}"/>
    <cellStyle name="Input 3 3 2 8 4 3" xfId="30830" xr:uid="{00000000-0005-0000-0000-000070780000}"/>
    <cellStyle name="Input 3 3 2 8 5" xfId="30831" xr:uid="{00000000-0005-0000-0000-000071780000}"/>
    <cellStyle name="Input 3 3 2 8 5 2" xfId="30832" xr:uid="{00000000-0005-0000-0000-000072780000}"/>
    <cellStyle name="Input 3 3 2 8 5 3" xfId="30833" xr:uid="{00000000-0005-0000-0000-000073780000}"/>
    <cellStyle name="Input 3 3 2 8 6" xfId="30834" xr:uid="{00000000-0005-0000-0000-000074780000}"/>
    <cellStyle name="Input 3 3 2 8 6 2" xfId="30835" xr:uid="{00000000-0005-0000-0000-000075780000}"/>
    <cellStyle name="Input 3 3 2 8 6 3" xfId="30836" xr:uid="{00000000-0005-0000-0000-000076780000}"/>
    <cellStyle name="Input 3 3 2 8 7" xfId="30837" xr:uid="{00000000-0005-0000-0000-000077780000}"/>
    <cellStyle name="Input 3 3 2 8 8" xfId="30838" xr:uid="{00000000-0005-0000-0000-000078780000}"/>
    <cellStyle name="Input 3 3 2 9" xfId="30839" xr:uid="{00000000-0005-0000-0000-000079780000}"/>
    <cellStyle name="Input 3 3 2 9 2" xfId="30840" xr:uid="{00000000-0005-0000-0000-00007A780000}"/>
    <cellStyle name="Input 3 3 2 9 2 2" xfId="30841" xr:uid="{00000000-0005-0000-0000-00007B780000}"/>
    <cellStyle name="Input 3 3 2 9 2 3" xfId="30842" xr:uid="{00000000-0005-0000-0000-00007C780000}"/>
    <cellStyle name="Input 3 3 2 9 2 4" xfId="30843" xr:uid="{00000000-0005-0000-0000-00007D780000}"/>
    <cellStyle name="Input 3 3 2 9 2 5" xfId="30844" xr:uid="{00000000-0005-0000-0000-00007E780000}"/>
    <cellStyle name="Input 3 3 2 9 2 6" xfId="30845" xr:uid="{00000000-0005-0000-0000-00007F780000}"/>
    <cellStyle name="Input 3 3 2 9 3" xfId="30846" xr:uid="{00000000-0005-0000-0000-000080780000}"/>
    <cellStyle name="Input 3 3 2 9 3 2" xfId="30847" xr:uid="{00000000-0005-0000-0000-000081780000}"/>
    <cellStyle name="Input 3 3 2 9 3 3" xfId="30848" xr:uid="{00000000-0005-0000-0000-000082780000}"/>
    <cellStyle name="Input 3 3 2 9 4" xfId="30849" xr:uid="{00000000-0005-0000-0000-000083780000}"/>
    <cellStyle name="Input 3 3 2 9 4 2" xfId="30850" xr:uid="{00000000-0005-0000-0000-000084780000}"/>
    <cellStyle name="Input 3 3 2 9 4 3" xfId="30851" xr:uid="{00000000-0005-0000-0000-000085780000}"/>
    <cellStyle name="Input 3 3 2 9 5" xfId="30852" xr:uid="{00000000-0005-0000-0000-000086780000}"/>
    <cellStyle name="Input 3 3 2 9 5 2" xfId="30853" xr:uid="{00000000-0005-0000-0000-000087780000}"/>
    <cellStyle name="Input 3 3 2 9 5 3" xfId="30854" xr:uid="{00000000-0005-0000-0000-000088780000}"/>
    <cellStyle name="Input 3 3 2 9 6" xfId="30855" xr:uid="{00000000-0005-0000-0000-000089780000}"/>
    <cellStyle name="Input 3 3 2 9 6 2" xfId="30856" xr:uid="{00000000-0005-0000-0000-00008A780000}"/>
    <cellStyle name="Input 3 3 2 9 6 3" xfId="30857" xr:uid="{00000000-0005-0000-0000-00008B780000}"/>
    <cellStyle name="Input 3 3 2 9 7" xfId="30858" xr:uid="{00000000-0005-0000-0000-00008C780000}"/>
    <cellStyle name="Input 3 3 2 9 8" xfId="30859" xr:uid="{00000000-0005-0000-0000-00008D780000}"/>
    <cellStyle name="Input 3 3 20" xfId="30860" xr:uid="{00000000-0005-0000-0000-00008E780000}"/>
    <cellStyle name="Input 3 3 20 2" xfId="30861" xr:uid="{00000000-0005-0000-0000-00008F780000}"/>
    <cellStyle name="Input 3 3 20 2 2" xfId="30862" xr:uid="{00000000-0005-0000-0000-000090780000}"/>
    <cellStyle name="Input 3 3 20 2 3" xfId="30863" xr:uid="{00000000-0005-0000-0000-000091780000}"/>
    <cellStyle name="Input 3 3 20 2 4" xfId="30864" xr:uid="{00000000-0005-0000-0000-000092780000}"/>
    <cellStyle name="Input 3 3 20 2 5" xfId="30865" xr:uid="{00000000-0005-0000-0000-000093780000}"/>
    <cellStyle name="Input 3 3 20 2 6" xfId="30866" xr:uid="{00000000-0005-0000-0000-000094780000}"/>
    <cellStyle name="Input 3 3 20 3" xfId="30867" xr:uid="{00000000-0005-0000-0000-000095780000}"/>
    <cellStyle name="Input 3 3 20 3 2" xfId="30868" xr:uid="{00000000-0005-0000-0000-000096780000}"/>
    <cellStyle name="Input 3 3 20 3 3" xfId="30869" xr:uid="{00000000-0005-0000-0000-000097780000}"/>
    <cellStyle name="Input 3 3 20 4" xfId="30870" xr:uid="{00000000-0005-0000-0000-000098780000}"/>
    <cellStyle name="Input 3 3 20 4 2" xfId="30871" xr:uid="{00000000-0005-0000-0000-000099780000}"/>
    <cellStyle name="Input 3 3 20 4 3" xfId="30872" xr:uid="{00000000-0005-0000-0000-00009A780000}"/>
    <cellStyle name="Input 3 3 20 5" xfId="30873" xr:uid="{00000000-0005-0000-0000-00009B780000}"/>
    <cellStyle name="Input 3 3 20 5 2" xfId="30874" xr:uid="{00000000-0005-0000-0000-00009C780000}"/>
    <cellStyle name="Input 3 3 20 5 3" xfId="30875" xr:uid="{00000000-0005-0000-0000-00009D780000}"/>
    <cellStyle name="Input 3 3 20 6" xfId="30876" xr:uid="{00000000-0005-0000-0000-00009E780000}"/>
    <cellStyle name="Input 3 3 20 6 2" xfId="30877" xr:uid="{00000000-0005-0000-0000-00009F780000}"/>
    <cellStyle name="Input 3 3 20 6 3" xfId="30878" xr:uid="{00000000-0005-0000-0000-0000A0780000}"/>
    <cellStyle name="Input 3 3 20 7" xfId="30879" xr:uid="{00000000-0005-0000-0000-0000A1780000}"/>
    <cellStyle name="Input 3 3 20 8" xfId="30880" xr:uid="{00000000-0005-0000-0000-0000A2780000}"/>
    <cellStyle name="Input 3 3 21" xfId="30881" xr:uid="{00000000-0005-0000-0000-0000A3780000}"/>
    <cellStyle name="Input 3 3 21 2" xfId="30882" xr:uid="{00000000-0005-0000-0000-0000A4780000}"/>
    <cellStyle name="Input 3 3 21 2 2" xfId="30883" xr:uid="{00000000-0005-0000-0000-0000A5780000}"/>
    <cellStyle name="Input 3 3 21 2 3" xfId="30884" xr:uid="{00000000-0005-0000-0000-0000A6780000}"/>
    <cellStyle name="Input 3 3 21 2 4" xfId="30885" xr:uid="{00000000-0005-0000-0000-0000A7780000}"/>
    <cellStyle name="Input 3 3 21 2 5" xfId="30886" xr:uid="{00000000-0005-0000-0000-0000A8780000}"/>
    <cellStyle name="Input 3 3 21 2 6" xfId="30887" xr:uid="{00000000-0005-0000-0000-0000A9780000}"/>
    <cellStyle name="Input 3 3 21 3" xfId="30888" xr:uid="{00000000-0005-0000-0000-0000AA780000}"/>
    <cellStyle name="Input 3 3 21 3 2" xfId="30889" xr:uid="{00000000-0005-0000-0000-0000AB780000}"/>
    <cellStyle name="Input 3 3 21 3 3" xfId="30890" xr:uid="{00000000-0005-0000-0000-0000AC780000}"/>
    <cellStyle name="Input 3 3 21 4" xfId="30891" xr:uid="{00000000-0005-0000-0000-0000AD780000}"/>
    <cellStyle name="Input 3 3 21 4 2" xfId="30892" xr:uid="{00000000-0005-0000-0000-0000AE780000}"/>
    <cellStyle name="Input 3 3 21 4 3" xfId="30893" xr:uid="{00000000-0005-0000-0000-0000AF780000}"/>
    <cellStyle name="Input 3 3 21 5" xfId="30894" xr:uid="{00000000-0005-0000-0000-0000B0780000}"/>
    <cellStyle name="Input 3 3 21 5 2" xfId="30895" xr:uid="{00000000-0005-0000-0000-0000B1780000}"/>
    <cellStyle name="Input 3 3 21 5 3" xfId="30896" xr:uid="{00000000-0005-0000-0000-0000B2780000}"/>
    <cellStyle name="Input 3 3 21 6" xfId="30897" xr:uid="{00000000-0005-0000-0000-0000B3780000}"/>
    <cellStyle name="Input 3 3 21 6 2" xfId="30898" xr:uid="{00000000-0005-0000-0000-0000B4780000}"/>
    <cellStyle name="Input 3 3 21 6 3" xfId="30899" xr:uid="{00000000-0005-0000-0000-0000B5780000}"/>
    <cellStyle name="Input 3 3 21 7" xfId="30900" xr:uid="{00000000-0005-0000-0000-0000B6780000}"/>
    <cellStyle name="Input 3 3 21 8" xfId="30901" xr:uid="{00000000-0005-0000-0000-0000B7780000}"/>
    <cellStyle name="Input 3 3 22" xfId="30902" xr:uid="{00000000-0005-0000-0000-0000B8780000}"/>
    <cellStyle name="Input 3 3 22 2" xfId="30903" xr:uid="{00000000-0005-0000-0000-0000B9780000}"/>
    <cellStyle name="Input 3 3 22 2 2" xfId="30904" xr:uid="{00000000-0005-0000-0000-0000BA780000}"/>
    <cellStyle name="Input 3 3 22 2 3" xfId="30905" xr:uid="{00000000-0005-0000-0000-0000BB780000}"/>
    <cellStyle name="Input 3 3 22 2 4" xfId="30906" xr:uid="{00000000-0005-0000-0000-0000BC780000}"/>
    <cellStyle name="Input 3 3 22 2 5" xfId="30907" xr:uid="{00000000-0005-0000-0000-0000BD780000}"/>
    <cellStyle name="Input 3 3 22 2 6" xfId="30908" xr:uid="{00000000-0005-0000-0000-0000BE780000}"/>
    <cellStyle name="Input 3 3 22 3" xfId="30909" xr:uid="{00000000-0005-0000-0000-0000BF780000}"/>
    <cellStyle name="Input 3 3 22 3 2" xfId="30910" xr:uid="{00000000-0005-0000-0000-0000C0780000}"/>
    <cellStyle name="Input 3 3 22 3 3" xfId="30911" xr:uid="{00000000-0005-0000-0000-0000C1780000}"/>
    <cellStyle name="Input 3 3 22 4" xfId="30912" xr:uid="{00000000-0005-0000-0000-0000C2780000}"/>
    <cellStyle name="Input 3 3 22 4 2" xfId="30913" xr:uid="{00000000-0005-0000-0000-0000C3780000}"/>
    <cellStyle name="Input 3 3 22 4 3" xfId="30914" xr:uid="{00000000-0005-0000-0000-0000C4780000}"/>
    <cellStyle name="Input 3 3 22 5" xfId="30915" xr:uid="{00000000-0005-0000-0000-0000C5780000}"/>
    <cellStyle name="Input 3 3 22 5 2" xfId="30916" xr:uid="{00000000-0005-0000-0000-0000C6780000}"/>
    <cellStyle name="Input 3 3 22 5 3" xfId="30917" xr:uid="{00000000-0005-0000-0000-0000C7780000}"/>
    <cellStyle name="Input 3 3 22 6" xfId="30918" xr:uid="{00000000-0005-0000-0000-0000C8780000}"/>
    <cellStyle name="Input 3 3 22 6 2" xfId="30919" xr:uid="{00000000-0005-0000-0000-0000C9780000}"/>
    <cellStyle name="Input 3 3 22 6 3" xfId="30920" xr:uid="{00000000-0005-0000-0000-0000CA780000}"/>
    <cellStyle name="Input 3 3 22 7" xfId="30921" xr:uid="{00000000-0005-0000-0000-0000CB780000}"/>
    <cellStyle name="Input 3 3 22 8" xfId="30922" xr:uid="{00000000-0005-0000-0000-0000CC780000}"/>
    <cellStyle name="Input 3 3 23" xfId="30923" xr:uid="{00000000-0005-0000-0000-0000CD780000}"/>
    <cellStyle name="Input 3 3 23 2" xfId="30924" xr:uid="{00000000-0005-0000-0000-0000CE780000}"/>
    <cellStyle name="Input 3 3 23 2 2" xfId="30925" xr:uid="{00000000-0005-0000-0000-0000CF780000}"/>
    <cellStyle name="Input 3 3 23 2 3" xfId="30926" xr:uid="{00000000-0005-0000-0000-0000D0780000}"/>
    <cellStyle name="Input 3 3 23 2 4" xfId="30927" xr:uid="{00000000-0005-0000-0000-0000D1780000}"/>
    <cellStyle name="Input 3 3 23 2 5" xfId="30928" xr:uid="{00000000-0005-0000-0000-0000D2780000}"/>
    <cellStyle name="Input 3 3 23 2 6" xfId="30929" xr:uid="{00000000-0005-0000-0000-0000D3780000}"/>
    <cellStyle name="Input 3 3 23 3" xfId="30930" xr:uid="{00000000-0005-0000-0000-0000D4780000}"/>
    <cellStyle name="Input 3 3 23 3 2" xfId="30931" xr:uid="{00000000-0005-0000-0000-0000D5780000}"/>
    <cellStyle name="Input 3 3 23 3 3" xfId="30932" xr:uid="{00000000-0005-0000-0000-0000D6780000}"/>
    <cellStyle name="Input 3 3 23 4" xfId="30933" xr:uid="{00000000-0005-0000-0000-0000D7780000}"/>
    <cellStyle name="Input 3 3 23 4 2" xfId="30934" xr:uid="{00000000-0005-0000-0000-0000D8780000}"/>
    <cellStyle name="Input 3 3 23 4 3" xfId="30935" xr:uid="{00000000-0005-0000-0000-0000D9780000}"/>
    <cellStyle name="Input 3 3 23 5" xfId="30936" xr:uid="{00000000-0005-0000-0000-0000DA780000}"/>
    <cellStyle name="Input 3 3 23 5 2" xfId="30937" xr:uid="{00000000-0005-0000-0000-0000DB780000}"/>
    <cellStyle name="Input 3 3 23 5 3" xfId="30938" xr:uid="{00000000-0005-0000-0000-0000DC780000}"/>
    <cellStyle name="Input 3 3 23 6" xfId="30939" xr:uid="{00000000-0005-0000-0000-0000DD780000}"/>
    <cellStyle name="Input 3 3 23 6 2" xfId="30940" xr:uid="{00000000-0005-0000-0000-0000DE780000}"/>
    <cellStyle name="Input 3 3 23 6 3" xfId="30941" xr:uid="{00000000-0005-0000-0000-0000DF780000}"/>
    <cellStyle name="Input 3 3 23 7" xfId="30942" xr:uid="{00000000-0005-0000-0000-0000E0780000}"/>
    <cellStyle name="Input 3 3 23 8" xfId="30943" xr:uid="{00000000-0005-0000-0000-0000E1780000}"/>
    <cellStyle name="Input 3 3 24" xfId="30944" xr:uid="{00000000-0005-0000-0000-0000E2780000}"/>
    <cellStyle name="Input 3 3 24 2" xfId="30945" xr:uid="{00000000-0005-0000-0000-0000E3780000}"/>
    <cellStyle name="Input 3 3 24 2 2" xfId="30946" xr:uid="{00000000-0005-0000-0000-0000E4780000}"/>
    <cellStyle name="Input 3 3 24 2 3" xfId="30947" xr:uid="{00000000-0005-0000-0000-0000E5780000}"/>
    <cellStyle name="Input 3 3 24 2 4" xfId="30948" xr:uid="{00000000-0005-0000-0000-0000E6780000}"/>
    <cellStyle name="Input 3 3 24 2 5" xfId="30949" xr:uid="{00000000-0005-0000-0000-0000E7780000}"/>
    <cellStyle name="Input 3 3 24 2 6" xfId="30950" xr:uid="{00000000-0005-0000-0000-0000E8780000}"/>
    <cellStyle name="Input 3 3 24 3" xfId="30951" xr:uid="{00000000-0005-0000-0000-0000E9780000}"/>
    <cellStyle name="Input 3 3 24 3 2" xfId="30952" xr:uid="{00000000-0005-0000-0000-0000EA780000}"/>
    <cellStyle name="Input 3 3 24 3 3" xfId="30953" xr:uid="{00000000-0005-0000-0000-0000EB780000}"/>
    <cellStyle name="Input 3 3 24 4" xfId="30954" xr:uid="{00000000-0005-0000-0000-0000EC780000}"/>
    <cellStyle name="Input 3 3 24 4 2" xfId="30955" xr:uid="{00000000-0005-0000-0000-0000ED780000}"/>
    <cellStyle name="Input 3 3 24 4 3" xfId="30956" xr:uid="{00000000-0005-0000-0000-0000EE780000}"/>
    <cellStyle name="Input 3 3 24 5" xfId="30957" xr:uid="{00000000-0005-0000-0000-0000EF780000}"/>
    <cellStyle name="Input 3 3 24 5 2" xfId="30958" xr:uid="{00000000-0005-0000-0000-0000F0780000}"/>
    <cellStyle name="Input 3 3 24 5 3" xfId="30959" xr:uid="{00000000-0005-0000-0000-0000F1780000}"/>
    <cellStyle name="Input 3 3 24 6" xfId="30960" xr:uid="{00000000-0005-0000-0000-0000F2780000}"/>
    <cellStyle name="Input 3 3 24 6 2" xfId="30961" xr:uid="{00000000-0005-0000-0000-0000F3780000}"/>
    <cellStyle name="Input 3 3 24 6 3" xfId="30962" xr:uid="{00000000-0005-0000-0000-0000F4780000}"/>
    <cellStyle name="Input 3 3 24 7" xfId="30963" xr:uid="{00000000-0005-0000-0000-0000F5780000}"/>
    <cellStyle name="Input 3 3 24 8" xfId="30964" xr:uid="{00000000-0005-0000-0000-0000F6780000}"/>
    <cellStyle name="Input 3 3 25" xfId="30965" xr:uid="{00000000-0005-0000-0000-0000F7780000}"/>
    <cellStyle name="Input 3 3 25 2" xfId="30966" xr:uid="{00000000-0005-0000-0000-0000F8780000}"/>
    <cellStyle name="Input 3 3 25 2 2" xfId="30967" xr:uid="{00000000-0005-0000-0000-0000F9780000}"/>
    <cellStyle name="Input 3 3 25 2 3" xfId="30968" xr:uid="{00000000-0005-0000-0000-0000FA780000}"/>
    <cellStyle name="Input 3 3 25 2 4" xfId="30969" xr:uid="{00000000-0005-0000-0000-0000FB780000}"/>
    <cellStyle name="Input 3 3 25 2 5" xfId="30970" xr:uid="{00000000-0005-0000-0000-0000FC780000}"/>
    <cellStyle name="Input 3 3 25 2 6" xfId="30971" xr:uid="{00000000-0005-0000-0000-0000FD780000}"/>
    <cellStyle name="Input 3 3 25 3" xfId="30972" xr:uid="{00000000-0005-0000-0000-0000FE780000}"/>
    <cellStyle name="Input 3 3 25 3 2" xfId="30973" xr:uid="{00000000-0005-0000-0000-0000FF780000}"/>
    <cellStyle name="Input 3 3 25 3 3" xfId="30974" xr:uid="{00000000-0005-0000-0000-000000790000}"/>
    <cellStyle name="Input 3 3 25 4" xfId="30975" xr:uid="{00000000-0005-0000-0000-000001790000}"/>
    <cellStyle name="Input 3 3 25 4 2" xfId="30976" xr:uid="{00000000-0005-0000-0000-000002790000}"/>
    <cellStyle name="Input 3 3 25 4 3" xfId="30977" xr:uid="{00000000-0005-0000-0000-000003790000}"/>
    <cellStyle name="Input 3 3 25 5" xfId="30978" xr:uid="{00000000-0005-0000-0000-000004790000}"/>
    <cellStyle name="Input 3 3 25 5 2" xfId="30979" xr:uid="{00000000-0005-0000-0000-000005790000}"/>
    <cellStyle name="Input 3 3 25 5 3" xfId="30980" xr:uid="{00000000-0005-0000-0000-000006790000}"/>
    <cellStyle name="Input 3 3 25 6" xfId="30981" xr:uid="{00000000-0005-0000-0000-000007790000}"/>
    <cellStyle name="Input 3 3 25 6 2" xfId="30982" xr:uid="{00000000-0005-0000-0000-000008790000}"/>
    <cellStyle name="Input 3 3 25 6 3" xfId="30983" xr:uid="{00000000-0005-0000-0000-000009790000}"/>
    <cellStyle name="Input 3 3 25 7" xfId="30984" xr:uid="{00000000-0005-0000-0000-00000A790000}"/>
    <cellStyle name="Input 3 3 25 8" xfId="30985" xr:uid="{00000000-0005-0000-0000-00000B790000}"/>
    <cellStyle name="Input 3 3 26" xfId="30986" xr:uid="{00000000-0005-0000-0000-00000C790000}"/>
    <cellStyle name="Input 3 3 26 2" xfId="30987" xr:uid="{00000000-0005-0000-0000-00000D790000}"/>
    <cellStyle name="Input 3 3 26 2 2" xfId="30988" xr:uid="{00000000-0005-0000-0000-00000E790000}"/>
    <cellStyle name="Input 3 3 26 2 3" xfId="30989" xr:uid="{00000000-0005-0000-0000-00000F790000}"/>
    <cellStyle name="Input 3 3 26 2 4" xfId="30990" xr:uid="{00000000-0005-0000-0000-000010790000}"/>
    <cellStyle name="Input 3 3 26 2 5" xfId="30991" xr:uid="{00000000-0005-0000-0000-000011790000}"/>
    <cellStyle name="Input 3 3 26 2 6" xfId="30992" xr:uid="{00000000-0005-0000-0000-000012790000}"/>
    <cellStyle name="Input 3 3 26 3" xfId="30993" xr:uid="{00000000-0005-0000-0000-000013790000}"/>
    <cellStyle name="Input 3 3 26 3 2" xfId="30994" xr:uid="{00000000-0005-0000-0000-000014790000}"/>
    <cellStyle name="Input 3 3 26 3 3" xfId="30995" xr:uid="{00000000-0005-0000-0000-000015790000}"/>
    <cellStyle name="Input 3 3 26 4" xfId="30996" xr:uid="{00000000-0005-0000-0000-000016790000}"/>
    <cellStyle name="Input 3 3 26 4 2" xfId="30997" xr:uid="{00000000-0005-0000-0000-000017790000}"/>
    <cellStyle name="Input 3 3 26 4 3" xfId="30998" xr:uid="{00000000-0005-0000-0000-000018790000}"/>
    <cellStyle name="Input 3 3 26 5" xfId="30999" xr:uid="{00000000-0005-0000-0000-000019790000}"/>
    <cellStyle name="Input 3 3 26 5 2" xfId="31000" xr:uid="{00000000-0005-0000-0000-00001A790000}"/>
    <cellStyle name="Input 3 3 26 5 3" xfId="31001" xr:uid="{00000000-0005-0000-0000-00001B790000}"/>
    <cellStyle name="Input 3 3 26 6" xfId="31002" xr:uid="{00000000-0005-0000-0000-00001C790000}"/>
    <cellStyle name="Input 3 3 26 6 2" xfId="31003" xr:uid="{00000000-0005-0000-0000-00001D790000}"/>
    <cellStyle name="Input 3 3 26 6 3" xfId="31004" xr:uid="{00000000-0005-0000-0000-00001E790000}"/>
    <cellStyle name="Input 3 3 26 7" xfId="31005" xr:uid="{00000000-0005-0000-0000-00001F790000}"/>
    <cellStyle name="Input 3 3 26 8" xfId="31006" xr:uid="{00000000-0005-0000-0000-000020790000}"/>
    <cellStyle name="Input 3 3 27" xfId="31007" xr:uid="{00000000-0005-0000-0000-000021790000}"/>
    <cellStyle name="Input 3 3 27 2" xfId="31008" xr:uid="{00000000-0005-0000-0000-000022790000}"/>
    <cellStyle name="Input 3 3 27 2 2" xfId="31009" xr:uid="{00000000-0005-0000-0000-000023790000}"/>
    <cellStyle name="Input 3 3 27 2 3" xfId="31010" xr:uid="{00000000-0005-0000-0000-000024790000}"/>
    <cellStyle name="Input 3 3 27 2 4" xfId="31011" xr:uid="{00000000-0005-0000-0000-000025790000}"/>
    <cellStyle name="Input 3 3 27 2 5" xfId="31012" xr:uid="{00000000-0005-0000-0000-000026790000}"/>
    <cellStyle name="Input 3 3 27 2 6" xfId="31013" xr:uid="{00000000-0005-0000-0000-000027790000}"/>
    <cellStyle name="Input 3 3 27 3" xfId="31014" xr:uid="{00000000-0005-0000-0000-000028790000}"/>
    <cellStyle name="Input 3 3 27 3 2" xfId="31015" xr:uid="{00000000-0005-0000-0000-000029790000}"/>
    <cellStyle name="Input 3 3 27 3 3" xfId="31016" xr:uid="{00000000-0005-0000-0000-00002A790000}"/>
    <cellStyle name="Input 3 3 27 4" xfId="31017" xr:uid="{00000000-0005-0000-0000-00002B790000}"/>
    <cellStyle name="Input 3 3 27 4 2" xfId="31018" xr:uid="{00000000-0005-0000-0000-00002C790000}"/>
    <cellStyle name="Input 3 3 27 4 3" xfId="31019" xr:uid="{00000000-0005-0000-0000-00002D790000}"/>
    <cellStyle name="Input 3 3 27 5" xfId="31020" xr:uid="{00000000-0005-0000-0000-00002E790000}"/>
    <cellStyle name="Input 3 3 27 5 2" xfId="31021" xr:uid="{00000000-0005-0000-0000-00002F790000}"/>
    <cellStyle name="Input 3 3 27 5 3" xfId="31022" xr:uid="{00000000-0005-0000-0000-000030790000}"/>
    <cellStyle name="Input 3 3 27 6" xfId="31023" xr:uid="{00000000-0005-0000-0000-000031790000}"/>
    <cellStyle name="Input 3 3 27 6 2" xfId="31024" xr:uid="{00000000-0005-0000-0000-000032790000}"/>
    <cellStyle name="Input 3 3 27 6 3" xfId="31025" xr:uid="{00000000-0005-0000-0000-000033790000}"/>
    <cellStyle name="Input 3 3 27 7" xfId="31026" xr:uid="{00000000-0005-0000-0000-000034790000}"/>
    <cellStyle name="Input 3 3 27 8" xfId="31027" xr:uid="{00000000-0005-0000-0000-000035790000}"/>
    <cellStyle name="Input 3 3 28" xfId="31028" xr:uid="{00000000-0005-0000-0000-000036790000}"/>
    <cellStyle name="Input 3 3 28 2" xfId="31029" xr:uid="{00000000-0005-0000-0000-000037790000}"/>
    <cellStyle name="Input 3 3 28 2 2" xfId="31030" xr:uid="{00000000-0005-0000-0000-000038790000}"/>
    <cellStyle name="Input 3 3 28 2 3" xfId="31031" xr:uid="{00000000-0005-0000-0000-000039790000}"/>
    <cellStyle name="Input 3 3 28 2 4" xfId="31032" xr:uid="{00000000-0005-0000-0000-00003A790000}"/>
    <cellStyle name="Input 3 3 28 2 5" xfId="31033" xr:uid="{00000000-0005-0000-0000-00003B790000}"/>
    <cellStyle name="Input 3 3 28 2 6" xfId="31034" xr:uid="{00000000-0005-0000-0000-00003C790000}"/>
    <cellStyle name="Input 3 3 28 3" xfId="31035" xr:uid="{00000000-0005-0000-0000-00003D790000}"/>
    <cellStyle name="Input 3 3 28 3 2" xfId="31036" xr:uid="{00000000-0005-0000-0000-00003E790000}"/>
    <cellStyle name="Input 3 3 28 3 3" xfId="31037" xr:uid="{00000000-0005-0000-0000-00003F790000}"/>
    <cellStyle name="Input 3 3 28 4" xfId="31038" xr:uid="{00000000-0005-0000-0000-000040790000}"/>
    <cellStyle name="Input 3 3 28 4 2" xfId="31039" xr:uid="{00000000-0005-0000-0000-000041790000}"/>
    <cellStyle name="Input 3 3 28 4 3" xfId="31040" xr:uid="{00000000-0005-0000-0000-000042790000}"/>
    <cellStyle name="Input 3 3 28 5" xfId="31041" xr:uid="{00000000-0005-0000-0000-000043790000}"/>
    <cellStyle name="Input 3 3 28 5 2" xfId="31042" xr:uid="{00000000-0005-0000-0000-000044790000}"/>
    <cellStyle name="Input 3 3 28 5 3" xfId="31043" xr:uid="{00000000-0005-0000-0000-000045790000}"/>
    <cellStyle name="Input 3 3 28 6" xfId="31044" xr:uid="{00000000-0005-0000-0000-000046790000}"/>
    <cellStyle name="Input 3 3 28 6 2" xfId="31045" xr:uid="{00000000-0005-0000-0000-000047790000}"/>
    <cellStyle name="Input 3 3 28 6 3" xfId="31046" xr:uid="{00000000-0005-0000-0000-000048790000}"/>
    <cellStyle name="Input 3 3 28 7" xfId="31047" xr:uid="{00000000-0005-0000-0000-000049790000}"/>
    <cellStyle name="Input 3 3 28 8" xfId="31048" xr:uid="{00000000-0005-0000-0000-00004A790000}"/>
    <cellStyle name="Input 3 3 29" xfId="31049" xr:uid="{00000000-0005-0000-0000-00004B790000}"/>
    <cellStyle name="Input 3 3 29 2" xfId="31050" xr:uid="{00000000-0005-0000-0000-00004C790000}"/>
    <cellStyle name="Input 3 3 29 2 2" xfId="31051" xr:uid="{00000000-0005-0000-0000-00004D790000}"/>
    <cellStyle name="Input 3 3 29 2 3" xfId="31052" xr:uid="{00000000-0005-0000-0000-00004E790000}"/>
    <cellStyle name="Input 3 3 29 2 4" xfId="31053" xr:uid="{00000000-0005-0000-0000-00004F790000}"/>
    <cellStyle name="Input 3 3 29 2 5" xfId="31054" xr:uid="{00000000-0005-0000-0000-000050790000}"/>
    <cellStyle name="Input 3 3 29 2 6" xfId="31055" xr:uid="{00000000-0005-0000-0000-000051790000}"/>
    <cellStyle name="Input 3 3 29 3" xfId="31056" xr:uid="{00000000-0005-0000-0000-000052790000}"/>
    <cellStyle name="Input 3 3 29 3 2" xfId="31057" xr:uid="{00000000-0005-0000-0000-000053790000}"/>
    <cellStyle name="Input 3 3 29 3 3" xfId="31058" xr:uid="{00000000-0005-0000-0000-000054790000}"/>
    <cellStyle name="Input 3 3 29 4" xfId="31059" xr:uid="{00000000-0005-0000-0000-000055790000}"/>
    <cellStyle name="Input 3 3 29 4 2" xfId="31060" xr:uid="{00000000-0005-0000-0000-000056790000}"/>
    <cellStyle name="Input 3 3 29 4 3" xfId="31061" xr:uid="{00000000-0005-0000-0000-000057790000}"/>
    <cellStyle name="Input 3 3 29 5" xfId="31062" xr:uid="{00000000-0005-0000-0000-000058790000}"/>
    <cellStyle name="Input 3 3 29 5 2" xfId="31063" xr:uid="{00000000-0005-0000-0000-000059790000}"/>
    <cellStyle name="Input 3 3 29 5 3" xfId="31064" xr:uid="{00000000-0005-0000-0000-00005A790000}"/>
    <cellStyle name="Input 3 3 29 6" xfId="31065" xr:uid="{00000000-0005-0000-0000-00005B790000}"/>
    <cellStyle name="Input 3 3 29 6 2" xfId="31066" xr:uid="{00000000-0005-0000-0000-00005C790000}"/>
    <cellStyle name="Input 3 3 29 6 3" xfId="31067" xr:uid="{00000000-0005-0000-0000-00005D790000}"/>
    <cellStyle name="Input 3 3 29 7" xfId="31068" xr:uid="{00000000-0005-0000-0000-00005E790000}"/>
    <cellStyle name="Input 3 3 29 8" xfId="31069" xr:uid="{00000000-0005-0000-0000-00005F790000}"/>
    <cellStyle name="Input 3 3 3" xfId="31070" xr:uid="{00000000-0005-0000-0000-000060790000}"/>
    <cellStyle name="Input 3 3 3 2" xfId="31071" xr:uid="{00000000-0005-0000-0000-000061790000}"/>
    <cellStyle name="Input 3 3 3 2 2" xfId="31072" xr:uid="{00000000-0005-0000-0000-000062790000}"/>
    <cellStyle name="Input 3 3 3 2 3" xfId="31073" xr:uid="{00000000-0005-0000-0000-000063790000}"/>
    <cellStyle name="Input 3 3 3 2 4" xfId="31074" xr:uid="{00000000-0005-0000-0000-000064790000}"/>
    <cellStyle name="Input 3 3 3 2 5" xfId="31075" xr:uid="{00000000-0005-0000-0000-000065790000}"/>
    <cellStyle name="Input 3 3 3 2 6" xfId="31076" xr:uid="{00000000-0005-0000-0000-000066790000}"/>
    <cellStyle name="Input 3 3 3 3" xfId="31077" xr:uid="{00000000-0005-0000-0000-000067790000}"/>
    <cellStyle name="Input 3 3 3 3 2" xfId="31078" xr:uid="{00000000-0005-0000-0000-000068790000}"/>
    <cellStyle name="Input 3 3 3 3 3" xfId="31079" xr:uid="{00000000-0005-0000-0000-000069790000}"/>
    <cellStyle name="Input 3 3 3 4" xfId="31080" xr:uid="{00000000-0005-0000-0000-00006A790000}"/>
    <cellStyle name="Input 3 3 3 4 2" xfId="31081" xr:uid="{00000000-0005-0000-0000-00006B790000}"/>
    <cellStyle name="Input 3 3 3 4 3" xfId="31082" xr:uid="{00000000-0005-0000-0000-00006C790000}"/>
    <cellStyle name="Input 3 3 3 5" xfId="31083" xr:uid="{00000000-0005-0000-0000-00006D790000}"/>
    <cellStyle name="Input 3 3 3 5 2" xfId="31084" xr:uid="{00000000-0005-0000-0000-00006E790000}"/>
    <cellStyle name="Input 3 3 3 5 3" xfId="31085" xr:uid="{00000000-0005-0000-0000-00006F790000}"/>
    <cellStyle name="Input 3 3 3 6" xfId="31086" xr:uid="{00000000-0005-0000-0000-000070790000}"/>
    <cellStyle name="Input 3 3 3 6 2" xfId="31087" xr:uid="{00000000-0005-0000-0000-000071790000}"/>
    <cellStyle name="Input 3 3 3 6 3" xfId="31088" xr:uid="{00000000-0005-0000-0000-000072790000}"/>
    <cellStyle name="Input 3 3 3 7" xfId="31089" xr:uid="{00000000-0005-0000-0000-000073790000}"/>
    <cellStyle name="Input 3 3 3 8" xfId="31090" xr:uid="{00000000-0005-0000-0000-000074790000}"/>
    <cellStyle name="Input 3 3 30" xfId="31091" xr:uid="{00000000-0005-0000-0000-000075790000}"/>
    <cellStyle name="Input 3 3 30 2" xfId="31092" xr:uid="{00000000-0005-0000-0000-000076790000}"/>
    <cellStyle name="Input 3 3 30 2 2" xfId="31093" xr:uid="{00000000-0005-0000-0000-000077790000}"/>
    <cellStyle name="Input 3 3 30 2 3" xfId="31094" xr:uid="{00000000-0005-0000-0000-000078790000}"/>
    <cellStyle name="Input 3 3 30 2 4" xfId="31095" xr:uid="{00000000-0005-0000-0000-000079790000}"/>
    <cellStyle name="Input 3 3 30 2 5" xfId="31096" xr:uid="{00000000-0005-0000-0000-00007A790000}"/>
    <cellStyle name="Input 3 3 30 2 6" xfId="31097" xr:uid="{00000000-0005-0000-0000-00007B790000}"/>
    <cellStyle name="Input 3 3 30 3" xfId="31098" xr:uid="{00000000-0005-0000-0000-00007C790000}"/>
    <cellStyle name="Input 3 3 30 3 2" xfId="31099" xr:uid="{00000000-0005-0000-0000-00007D790000}"/>
    <cellStyle name="Input 3 3 30 3 3" xfId="31100" xr:uid="{00000000-0005-0000-0000-00007E790000}"/>
    <cellStyle name="Input 3 3 30 4" xfId="31101" xr:uid="{00000000-0005-0000-0000-00007F790000}"/>
    <cellStyle name="Input 3 3 30 4 2" xfId="31102" xr:uid="{00000000-0005-0000-0000-000080790000}"/>
    <cellStyle name="Input 3 3 30 4 3" xfId="31103" xr:uid="{00000000-0005-0000-0000-000081790000}"/>
    <cellStyle name="Input 3 3 30 5" xfId="31104" xr:uid="{00000000-0005-0000-0000-000082790000}"/>
    <cellStyle name="Input 3 3 30 5 2" xfId="31105" xr:uid="{00000000-0005-0000-0000-000083790000}"/>
    <cellStyle name="Input 3 3 30 5 3" xfId="31106" xr:uid="{00000000-0005-0000-0000-000084790000}"/>
    <cellStyle name="Input 3 3 30 6" xfId="31107" xr:uid="{00000000-0005-0000-0000-000085790000}"/>
    <cellStyle name="Input 3 3 30 6 2" xfId="31108" xr:uid="{00000000-0005-0000-0000-000086790000}"/>
    <cellStyle name="Input 3 3 30 6 3" xfId="31109" xr:uid="{00000000-0005-0000-0000-000087790000}"/>
    <cellStyle name="Input 3 3 30 7" xfId="31110" xr:uid="{00000000-0005-0000-0000-000088790000}"/>
    <cellStyle name="Input 3 3 30 8" xfId="31111" xr:uid="{00000000-0005-0000-0000-000089790000}"/>
    <cellStyle name="Input 3 3 31" xfId="31112" xr:uid="{00000000-0005-0000-0000-00008A790000}"/>
    <cellStyle name="Input 3 3 31 2" xfId="31113" xr:uid="{00000000-0005-0000-0000-00008B790000}"/>
    <cellStyle name="Input 3 3 31 2 2" xfId="31114" xr:uid="{00000000-0005-0000-0000-00008C790000}"/>
    <cellStyle name="Input 3 3 31 2 3" xfId="31115" xr:uid="{00000000-0005-0000-0000-00008D790000}"/>
    <cellStyle name="Input 3 3 31 2 4" xfId="31116" xr:uid="{00000000-0005-0000-0000-00008E790000}"/>
    <cellStyle name="Input 3 3 31 2 5" xfId="31117" xr:uid="{00000000-0005-0000-0000-00008F790000}"/>
    <cellStyle name="Input 3 3 31 2 6" xfId="31118" xr:uid="{00000000-0005-0000-0000-000090790000}"/>
    <cellStyle name="Input 3 3 31 3" xfId="31119" xr:uid="{00000000-0005-0000-0000-000091790000}"/>
    <cellStyle name="Input 3 3 31 3 2" xfId="31120" xr:uid="{00000000-0005-0000-0000-000092790000}"/>
    <cellStyle name="Input 3 3 31 3 3" xfId="31121" xr:uid="{00000000-0005-0000-0000-000093790000}"/>
    <cellStyle name="Input 3 3 31 4" xfId="31122" xr:uid="{00000000-0005-0000-0000-000094790000}"/>
    <cellStyle name="Input 3 3 31 4 2" xfId="31123" xr:uid="{00000000-0005-0000-0000-000095790000}"/>
    <cellStyle name="Input 3 3 31 4 3" xfId="31124" xr:uid="{00000000-0005-0000-0000-000096790000}"/>
    <cellStyle name="Input 3 3 31 5" xfId="31125" xr:uid="{00000000-0005-0000-0000-000097790000}"/>
    <cellStyle name="Input 3 3 31 5 2" xfId="31126" xr:uid="{00000000-0005-0000-0000-000098790000}"/>
    <cellStyle name="Input 3 3 31 5 3" xfId="31127" xr:uid="{00000000-0005-0000-0000-000099790000}"/>
    <cellStyle name="Input 3 3 31 6" xfId="31128" xr:uid="{00000000-0005-0000-0000-00009A790000}"/>
    <cellStyle name="Input 3 3 31 6 2" xfId="31129" xr:uid="{00000000-0005-0000-0000-00009B790000}"/>
    <cellStyle name="Input 3 3 31 6 3" xfId="31130" xr:uid="{00000000-0005-0000-0000-00009C790000}"/>
    <cellStyle name="Input 3 3 31 7" xfId="31131" xr:uid="{00000000-0005-0000-0000-00009D790000}"/>
    <cellStyle name="Input 3 3 31 8" xfId="31132" xr:uid="{00000000-0005-0000-0000-00009E790000}"/>
    <cellStyle name="Input 3 3 32" xfId="31133" xr:uid="{00000000-0005-0000-0000-00009F790000}"/>
    <cellStyle name="Input 3 3 32 2" xfId="31134" xr:uid="{00000000-0005-0000-0000-0000A0790000}"/>
    <cellStyle name="Input 3 3 32 2 2" xfId="31135" xr:uid="{00000000-0005-0000-0000-0000A1790000}"/>
    <cellStyle name="Input 3 3 32 2 3" xfId="31136" xr:uid="{00000000-0005-0000-0000-0000A2790000}"/>
    <cellStyle name="Input 3 3 32 2 4" xfId="31137" xr:uid="{00000000-0005-0000-0000-0000A3790000}"/>
    <cellStyle name="Input 3 3 32 2 5" xfId="31138" xr:uid="{00000000-0005-0000-0000-0000A4790000}"/>
    <cellStyle name="Input 3 3 32 2 6" xfId="31139" xr:uid="{00000000-0005-0000-0000-0000A5790000}"/>
    <cellStyle name="Input 3 3 32 3" xfId="31140" xr:uid="{00000000-0005-0000-0000-0000A6790000}"/>
    <cellStyle name="Input 3 3 32 3 2" xfId="31141" xr:uid="{00000000-0005-0000-0000-0000A7790000}"/>
    <cellStyle name="Input 3 3 32 3 3" xfId="31142" xr:uid="{00000000-0005-0000-0000-0000A8790000}"/>
    <cellStyle name="Input 3 3 32 4" xfId="31143" xr:uid="{00000000-0005-0000-0000-0000A9790000}"/>
    <cellStyle name="Input 3 3 32 4 2" xfId="31144" xr:uid="{00000000-0005-0000-0000-0000AA790000}"/>
    <cellStyle name="Input 3 3 32 4 3" xfId="31145" xr:uid="{00000000-0005-0000-0000-0000AB790000}"/>
    <cellStyle name="Input 3 3 32 5" xfId="31146" xr:uid="{00000000-0005-0000-0000-0000AC790000}"/>
    <cellStyle name="Input 3 3 32 5 2" xfId="31147" xr:uid="{00000000-0005-0000-0000-0000AD790000}"/>
    <cellStyle name="Input 3 3 32 5 3" xfId="31148" xr:uid="{00000000-0005-0000-0000-0000AE790000}"/>
    <cellStyle name="Input 3 3 32 6" xfId="31149" xr:uid="{00000000-0005-0000-0000-0000AF790000}"/>
    <cellStyle name="Input 3 3 32 6 2" xfId="31150" xr:uid="{00000000-0005-0000-0000-0000B0790000}"/>
    <cellStyle name="Input 3 3 32 6 3" xfId="31151" xr:uid="{00000000-0005-0000-0000-0000B1790000}"/>
    <cellStyle name="Input 3 3 32 7" xfId="31152" xr:uid="{00000000-0005-0000-0000-0000B2790000}"/>
    <cellStyle name="Input 3 3 32 8" xfId="31153" xr:uid="{00000000-0005-0000-0000-0000B3790000}"/>
    <cellStyle name="Input 3 3 33" xfId="31154" xr:uid="{00000000-0005-0000-0000-0000B4790000}"/>
    <cellStyle name="Input 3 3 33 2" xfId="31155" xr:uid="{00000000-0005-0000-0000-0000B5790000}"/>
    <cellStyle name="Input 3 3 33 2 2" xfId="31156" xr:uid="{00000000-0005-0000-0000-0000B6790000}"/>
    <cellStyle name="Input 3 3 33 2 3" xfId="31157" xr:uid="{00000000-0005-0000-0000-0000B7790000}"/>
    <cellStyle name="Input 3 3 33 2 4" xfId="31158" xr:uid="{00000000-0005-0000-0000-0000B8790000}"/>
    <cellStyle name="Input 3 3 33 2 5" xfId="31159" xr:uid="{00000000-0005-0000-0000-0000B9790000}"/>
    <cellStyle name="Input 3 3 33 2 6" xfId="31160" xr:uid="{00000000-0005-0000-0000-0000BA790000}"/>
    <cellStyle name="Input 3 3 33 3" xfId="31161" xr:uid="{00000000-0005-0000-0000-0000BB790000}"/>
    <cellStyle name="Input 3 3 33 3 2" xfId="31162" xr:uid="{00000000-0005-0000-0000-0000BC790000}"/>
    <cellStyle name="Input 3 3 33 3 3" xfId="31163" xr:uid="{00000000-0005-0000-0000-0000BD790000}"/>
    <cellStyle name="Input 3 3 33 4" xfId="31164" xr:uid="{00000000-0005-0000-0000-0000BE790000}"/>
    <cellStyle name="Input 3 3 33 4 2" xfId="31165" xr:uid="{00000000-0005-0000-0000-0000BF790000}"/>
    <cellStyle name="Input 3 3 33 4 3" xfId="31166" xr:uid="{00000000-0005-0000-0000-0000C0790000}"/>
    <cellStyle name="Input 3 3 33 5" xfId="31167" xr:uid="{00000000-0005-0000-0000-0000C1790000}"/>
    <cellStyle name="Input 3 3 33 5 2" xfId="31168" xr:uid="{00000000-0005-0000-0000-0000C2790000}"/>
    <cellStyle name="Input 3 3 33 5 3" xfId="31169" xr:uid="{00000000-0005-0000-0000-0000C3790000}"/>
    <cellStyle name="Input 3 3 33 6" xfId="31170" xr:uid="{00000000-0005-0000-0000-0000C4790000}"/>
    <cellStyle name="Input 3 3 33 6 2" xfId="31171" xr:uid="{00000000-0005-0000-0000-0000C5790000}"/>
    <cellStyle name="Input 3 3 33 6 3" xfId="31172" xr:uid="{00000000-0005-0000-0000-0000C6790000}"/>
    <cellStyle name="Input 3 3 33 7" xfId="31173" xr:uid="{00000000-0005-0000-0000-0000C7790000}"/>
    <cellStyle name="Input 3 3 33 8" xfId="31174" xr:uid="{00000000-0005-0000-0000-0000C8790000}"/>
    <cellStyle name="Input 3 3 34" xfId="31175" xr:uid="{00000000-0005-0000-0000-0000C9790000}"/>
    <cellStyle name="Input 3 3 34 2" xfId="31176" xr:uid="{00000000-0005-0000-0000-0000CA790000}"/>
    <cellStyle name="Input 3 3 34 2 2" xfId="31177" xr:uid="{00000000-0005-0000-0000-0000CB790000}"/>
    <cellStyle name="Input 3 3 34 2 3" xfId="31178" xr:uid="{00000000-0005-0000-0000-0000CC790000}"/>
    <cellStyle name="Input 3 3 34 2 4" xfId="31179" xr:uid="{00000000-0005-0000-0000-0000CD790000}"/>
    <cellStyle name="Input 3 3 34 2 5" xfId="31180" xr:uid="{00000000-0005-0000-0000-0000CE790000}"/>
    <cellStyle name="Input 3 3 34 2 6" xfId="31181" xr:uid="{00000000-0005-0000-0000-0000CF790000}"/>
    <cellStyle name="Input 3 3 34 3" xfId="31182" xr:uid="{00000000-0005-0000-0000-0000D0790000}"/>
    <cellStyle name="Input 3 3 34 3 2" xfId="31183" xr:uid="{00000000-0005-0000-0000-0000D1790000}"/>
    <cellStyle name="Input 3 3 34 3 3" xfId="31184" xr:uid="{00000000-0005-0000-0000-0000D2790000}"/>
    <cellStyle name="Input 3 3 34 4" xfId="31185" xr:uid="{00000000-0005-0000-0000-0000D3790000}"/>
    <cellStyle name="Input 3 3 34 4 2" xfId="31186" xr:uid="{00000000-0005-0000-0000-0000D4790000}"/>
    <cellStyle name="Input 3 3 34 4 3" xfId="31187" xr:uid="{00000000-0005-0000-0000-0000D5790000}"/>
    <cellStyle name="Input 3 3 34 5" xfId="31188" xr:uid="{00000000-0005-0000-0000-0000D6790000}"/>
    <cellStyle name="Input 3 3 34 5 2" xfId="31189" xr:uid="{00000000-0005-0000-0000-0000D7790000}"/>
    <cellStyle name="Input 3 3 34 5 3" xfId="31190" xr:uid="{00000000-0005-0000-0000-0000D8790000}"/>
    <cellStyle name="Input 3 3 34 6" xfId="31191" xr:uid="{00000000-0005-0000-0000-0000D9790000}"/>
    <cellStyle name="Input 3 3 34 6 2" xfId="31192" xr:uid="{00000000-0005-0000-0000-0000DA790000}"/>
    <cellStyle name="Input 3 3 34 6 3" xfId="31193" xr:uid="{00000000-0005-0000-0000-0000DB790000}"/>
    <cellStyle name="Input 3 3 34 7" xfId="31194" xr:uid="{00000000-0005-0000-0000-0000DC790000}"/>
    <cellStyle name="Input 3 3 34 8" xfId="31195" xr:uid="{00000000-0005-0000-0000-0000DD790000}"/>
    <cellStyle name="Input 3 3 35" xfId="31196" xr:uid="{00000000-0005-0000-0000-0000DE790000}"/>
    <cellStyle name="Input 3 3 35 2" xfId="31197" xr:uid="{00000000-0005-0000-0000-0000DF790000}"/>
    <cellStyle name="Input 3 3 35 2 2" xfId="31198" xr:uid="{00000000-0005-0000-0000-0000E0790000}"/>
    <cellStyle name="Input 3 3 35 2 3" xfId="31199" xr:uid="{00000000-0005-0000-0000-0000E1790000}"/>
    <cellStyle name="Input 3 3 35 2 4" xfId="31200" xr:uid="{00000000-0005-0000-0000-0000E2790000}"/>
    <cellStyle name="Input 3 3 35 2 5" xfId="31201" xr:uid="{00000000-0005-0000-0000-0000E3790000}"/>
    <cellStyle name="Input 3 3 35 2 6" xfId="31202" xr:uid="{00000000-0005-0000-0000-0000E4790000}"/>
    <cellStyle name="Input 3 3 35 3" xfId="31203" xr:uid="{00000000-0005-0000-0000-0000E5790000}"/>
    <cellStyle name="Input 3 3 35 3 2" xfId="31204" xr:uid="{00000000-0005-0000-0000-0000E6790000}"/>
    <cellStyle name="Input 3 3 35 3 3" xfId="31205" xr:uid="{00000000-0005-0000-0000-0000E7790000}"/>
    <cellStyle name="Input 3 3 35 4" xfId="31206" xr:uid="{00000000-0005-0000-0000-0000E8790000}"/>
    <cellStyle name="Input 3 3 35 4 2" xfId="31207" xr:uid="{00000000-0005-0000-0000-0000E9790000}"/>
    <cellStyle name="Input 3 3 35 4 3" xfId="31208" xr:uid="{00000000-0005-0000-0000-0000EA790000}"/>
    <cellStyle name="Input 3 3 35 5" xfId="31209" xr:uid="{00000000-0005-0000-0000-0000EB790000}"/>
    <cellStyle name="Input 3 3 35 5 2" xfId="31210" xr:uid="{00000000-0005-0000-0000-0000EC790000}"/>
    <cellStyle name="Input 3 3 35 5 3" xfId="31211" xr:uid="{00000000-0005-0000-0000-0000ED790000}"/>
    <cellStyle name="Input 3 3 35 6" xfId="31212" xr:uid="{00000000-0005-0000-0000-0000EE790000}"/>
    <cellStyle name="Input 3 3 35 6 2" xfId="31213" xr:uid="{00000000-0005-0000-0000-0000EF790000}"/>
    <cellStyle name="Input 3 3 35 6 3" xfId="31214" xr:uid="{00000000-0005-0000-0000-0000F0790000}"/>
    <cellStyle name="Input 3 3 35 7" xfId="31215" xr:uid="{00000000-0005-0000-0000-0000F1790000}"/>
    <cellStyle name="Input 3 3 35 8" xfId="31216" xr:uid="{00000000-0005-0000-0000-0000F2790000}"/>
    <cellStyle name="Input 3 3 36" xfId="31217" xr:uid="{00000000-0005-0000-0000-0000F3790000}"/>
    <cellStyle name="Input 3 3 36 2" xfId="31218" xr:uid="{00000000-0005-0000-0000-0000F4790000}"/>
    <cellStyle name="Input 3 3 36 3" xfId="31219" xr:uid="{00000000-0005-0000-0000-0000F5790000}"/>
    <cellStyle name="Input 3 3 36 4" xfId="31220" xr:uid="{00000000-0005-0000-0000-0000F6790000}"/>
    <cellStyle name="Input 3 3 36 5" xfId="31221" xr:uid="{00000000-0005-0000-0000-0000F7790000}"/>
    <cellStyle name="Input 3 3 36 6" xfId="31222" xr:uid="{00000000-0005-0000-0000-0000F8790000}"/>
    <cellStyle name="Input 3 3 37" xfId="31223" xr:uid="{00000000-0005-0000-0000-0000F9790000}"/>
    <cellStyle name="Input 3 3 37 2" xfId="31224" xr:uid="{00000000-0005-0000-0000-0000FA790000}"/>
    <cellStyle name="Input 3 3 37 3" xfId="31225" xr:uid="{00000000-0005-0000-0000-0000FB790000}"/>
    <cellStyle name="Input 3 3 37 4" xfId="31226" xr:uid="{00000000-0005-0000-0000-0000FC790000}"/>
    <cellStyle name="Input 3 3 37 5" xfId="31227" xr:uid="{00000000-0005-0000-0000-0000FD790000}"/>
    <cellStyle name="Input 3 3 37 6" xfId="31228" xr:uid="{00000000-0005-0000-0000-0000FE790000}"/>
    <cellStyle name="Input 3 3 38" xfId="31229" xr:uid="{00000000-0005-0000-0000-0000FF790000}"/>
    <cellStyle name="Input 3 3 38 2" xfId="31230" xr:uid="{00000000-0005-0000-0000-0000007A0000}"/>
    <cellStyle name="Input 3 3 38 3" xfId="31231" xr:uid="{00000000-0005-0000-0000-0000017A0000}"/>
    <cellStyle name="Input 3 3 39" xfId="31232" xr:uid="{00000000-0005-0000-0000-0000027A0000}"/>
    <cellStyle name="Input 3 3 39 2" xfId="31233" xr:uid="{00000000-0005-0000-0000-0000037A0000}"/>
    <cellStyle name="Input 3 3 39 3" xfId="31234" xr:uid="{00000000-0005-0000-0000-0000047A0000}"/>
    <cellStyle name="Input 3 3 4" xfId="31235" xr:uid="{00000000-0005-0000-0000-0000057A0000}"/>
    <cellStyle name="Input 3 3 4 2" xfId="31236" xr:uid="{00000000-0005-0000-0000-0000067A0000}"/>
    <cellStyle name="Input 3 3 4 2 2" xfId="31237" xr:uid="{00000000-0005-0000-0000-0000077A0000}"/>
    <cellStyle name="Input 3 3 4 2 3" xfId="31238" xr:uid="{00000000-0005-0000-0000-0000087A0000}"/>
    <cellStyle name="Input 3 3 4 2 4" xfId="31239" xr:uid="{00000000-0005-0000-0000-0000097A0000}"/>
    <cellStyle name="Input 3 3 4 2 5" xfId="31240" xr:uid="{00000000-0005-0000-0000-00000A7A0000}"/>
    <cellStyle name="Input 3 3 4 2 6" xfId="31241" xr:uid="{00000000-0005-0000-0000-00000B7A0000}"/>
    <cellStyle name="Input 3 3 4 3" xfId="31242" xr:uid="{00000000-0005-0000-0000-00000C7A0000}"/>
    <cellStyle name="Input 3 3 4 3 2" xfId="31243" xr:uid="{00000000-0005-0000-0000-00000D7A0000}"/>
    <cellStyle name="Input 3 3 4 3 3" xfId="31244" xr:uid="{00000000-0005-0000-0000-00000E7A0000}"/>
    <cellStyle name="Input 3 3 4 4" xfId="31245" xr:uid="{00000000-0005-0000-0000-00000F7A0000}"/>
    <cellStyle name="Input 3 3 4 4 2" xfId="31246" xr:uid="{00000000-0005-0000-0000-0000107A0000}"/>
    <cellStyle name="Input 3 3 4 4 3" xfId="31247" xr:uid="{00000000-0005-0000-0000-0000117A0000}"/>
    <cellStyle name="Input 3 3 4 5" xfId="31248" xr:uid="{00000000-0005-0000-0000-0000127A0000}"/>
    <cellStyle name="Input 3 3 4 5 2" xfId="31249" xr:uid="{00000000-0005-0000-0000-0000137A0000}"/>
    <cellStyle name="Input 3 3 4 5 3" xfId="31250" xr:uid="{00000000-0005-0000-0000-0000147A0000}"/>
    <cellStyle name="Input 3 3 4 6" xfId="31251" xr:uid="{00000000-0005-0000-0000-0000157A0000}"/>
    <cellStyle name="Input 3 3 4 6 2" xfId="31252" xr:uid="{00000000-0005-0000-0000-0000167A0000}"/>
    <cellStyle name="Input 3 3 4 6 3" xfId="31253" xr:uid="{00000000-0005-0000-0000-0000177A0000}"/>
    <cellStyle name="Input 3 3 4 7" xfId="31254" xr:uid="{00000000-0005-0000-0000-0000187A0000}"/>
    <cellStyle name="Input 3 3 4 8" xfId="31255" xr:uid="{00000000-0005-0000-0000-0000197A0000}"/>
    <cellStyle name="Input 3 3 40" xfId="31256" xr:uid="{00000000-0005-0000-0000-00001A7A0000}"/>
    <cellStyle name="Input 3 3 40 2" xfId="31257" xr:uid="{00000000-0005-0000-0000-00001B7A0000}"/>
    <cellStyle name="Input 3 3 40 3" xfId="31258" xr:uid="{00000000-0005-0000-0000-00001C7A0000}"/>
    <cellStyle name="Input 3 3 41" xfId="31259" xr:uid="{00000000-0005-0000-0000-00001D7A0000}"/>
    <cellStyle name="Input 3 3 42" xfId="31260" xr:uid="{00000000-0005-0000-0000-00001E7A0000}"/>
    <cellStyle name="Input 3 3 5" xfId="31261" xr:uid="{00000000-0005-0000-0000-00001F7A0000}"/>
    <cellStyle name="Input 3 3 5 2" xfId="31262" xr:uid="{00000000-0005-0000-0000-0000207A0000}"/>
    <cellStyle name="Input 3 3 5 2 2" xfId="31263" xr:uid="{00000000-0005-0000-0000-0000217A0000}"/>
    <cellStyle name="Input 3 3 5 2 3" xfId="31264" xr:uid="{00000000-0005-0000-0000-0000227A0000}"/>
    <cellStyle name="Input 3 3 5 2 4" xfId="31265" xr:uid="{00000000-0005-0000-0000-0000237A0000}"/>
    <cellStyle name="Input 3 3 5 2 5" xfId="31266" xr:uid="{00000000-0005-0000-0000-0000247A0000}"/>
    <cellStyle name="Input 3 3 5 2 6" xfId="31267" xr:uid="{00000000-0005-0000-0000-0000257A0000}"/>
    <cellStyle name="Input 3 3 5 3" xfId="31268" xr:uid="{00000000-0005-0000-0000-0000267A0000}"/>
    <cellStyle name="Input 3 3 5 3 2" xfId="31269" xr:uid="{00000000-0005-0000-0000-0000277A0000}"/>
    <cellStyle name="Input 3 3 5 3 3" xfId="31270" xr:uid="{00000000-0005-0000-0000-0000287A0000}"/>
    <cellStyle name="Input 3 3 5 4" xfId="31271" xr:uid="{00000000-0005-0000-0000-0000297A0000}"/>
    <cellStyle name="Input 3 3 5 4 2" xfId="31272" xr:uid="{00000000-0005-0000-0000-00002A7A0000}"/>
    <cellStyle name="Input 3 3 5 4 3" xfId="31273" xr:uid="{00000000-0005-0000-0000-00002B7A0000}"/>
    <cellStyle name="Input 3 3 5 5" xfId="31274" xr:uid="{00000000-0005-0000-0000-00002C7A0000}"/>
    <cellStyle name="Input 3 3 5 5 2" xfId="31275" xr:uid="{00000000-0005-0000-0000-00002D7A0000}"/>
    <cellStyle name="Input 3 3 5 5 3" xfId="31276" xr:uid="{00000000-0005-0000-0000-00002E7A0000}"/>
    <cellStyle name="Input 3 3 5 6" xfId="31277" xr:uid="{00000000-0005-0000-0000-00002F7A0000}"/>
    <cellStyle name="Input 3 3 5 6 2" xfId="31278" xr:uid="{00000000-0005-0000-0000-0000307A0000}"/>
    <cellStyle name="Input 3 3 5 6 3" xfId="31279" xr:uid="{00000000-0005-0000-0000-0000317A0000}"/>
    <cellStyle name="Input 3 3 5 7" xfId="31280" xr:uid="{00000000-0005-0000-0000-0000327A0000}"/>
    <cellStyle name="Input 3 3 5 8" xfId="31281" xr:uid="{00000000-0005-0000-0000-0000337A0000}"/>
    <cellStyle name="Input 3 3 6" xfId="31282" xr:uid="{00000000-0005-0000-0000-0000347A0000}"/>
    <cellStyle name="Input 3 3 6 2" xfId="31283" xr:uid="{00000000-0005-0000-0000-0000357A0000}"/>
    <cellStyle name="Input 3 3 6 2 2" xfId="31284" xr:uid="{00000000-0005-0000-0000-0000367A0000}"/>
    <cellStyle name="Input 3 3 6 2 3" xfId="31285" xr:uid="{00000000-0005-0000-0000-0000377A0000}"/>
    <cellStyle name="Input 3 3 6 2 4" xfId="31286" xr:uid="{00000000-0005-0000-0000-0000387A0000}"/>
    <cellStyle name="Input 3 3 6 2 5" xfId="31287" xr:uid="{00000000-0005-0000-0000-0000397A0000}"/>
    <cellStyle name="Input 3 3 6 2 6" xfId="31288" xr:uid="{00000000-0005-0000-0000-00003A7A0000}"/>
    <cellStyle name="Input 3 3 6 3" xfId="31289" xr:uid="{00000000-0005-0000-0000-00003B7A0000}"/>
    <cellStyle name="Input 3 3 6 3 2" xfId="31290" xr:uid="{00000000-0005-0000-0000-00003C7A0000}"/>
    <cellStyle name="Input 3 3 6 3 3" xfId="31291" xr:uid="{00000000-0005-0000-0000-00003D7A0000}"/>
    <cellStyle name="Input 3 3 6 4" xfId="31292" xr:uid="{00000000-0005-0000-0000-00003E7A0000}"/>
    <cellStyle name="Input 3 3 6 4 2" xfId="31293" xr:uid="{00000000-0005-0000-0000-00003F7A0000}"/>
    <cellStyle name="Input 3 3 6 4 3" xfId="31294" xr:uid="{00000000-0005-0000-0000-0000407A0000}"/>
    <cellStyle name="Input 3 3 6 5" xfId="31295" xr:uid="{00000000-0005-0000-0000-0000417A0000}"/>
    <cellStyle name="Input 3 3 6 5 2" xfId="31296" xr:uid="{00000000-0005-0000-0000-0000427A0000}"/>
    <cellStyle name="Input 3 3 6 5 3" xfId="31297" xr:uid="{00000000-0005-0000-0000-0000437A0000}"/>
    <cellStyle name="Input 3 3 6 6" xfId="31298" xr:uid="{00000000-0005-0000-0000-0000447A0000}"/>
    <cellStyle name="Input 3 3 6 6 2" xfId="31299" xr:uid="{00000000-0005-0000-0000-0000457A0000}"/>
    <cellStyle name="Input 3 3 6 6 3" xfId="31300" xr:uid="{00000000-0005-0000-0000-0000467A0000}"/>
    <cellStyle name="Input 3 3 6 7" xfId="31301" xr:uid="{00000000-0005-0000-0000-0000477A0000}"/>
    <cellStyle name="Input 3 3 6 8" xfId="31302" xr:uid="{00000000-0005-0000-0000-0000487A0000}"/>
    <cellStyle name="Input 3 3 7" xfId="31303" xr:uid="{00000000-0005-0000-0000-0000497A0000}"/>
    <cellStyle name="Input 3 3 7 2" xfId="31304" xr:uid="{00000000-0005-0000-0000-00004A7A0000}"/>
    <cellStyle name="Input 3 3 7 2 2" xfId="31305" xr:uid="{00000000-0005-0000-0000-00004B7A0000}"/>
    <cellStyle name="Input 3 3 7 2 3" xfId="31306" xr:uid="{00000000-0005-0000-0000-00004C7A0000}"/>
    <cellStyle name="Input 3 3 7 2 4" xfId="31307" xr:uid="{00000000-0005-0000-0000-00004D7A0000}"/>
    <cellStyle name="Input 3 3 7 2 5" xfId="31308" xr:uid="{00000000-0005-0000-0000-00004E7A0000}"/>
    <cellStyle name="Input 3 3 7 2 6" xfId="31309" xr:uid="{00000000-0005-0000-0000-00004F7A0000}"/>
    <cellStyle name="Input 3 3 7 3" xfId="31310" xr:uid="{00000000-0005-0000-0000-0000507A0000}"/>
    <cellStyle name="Input 3 3 7 3 2" xfId="31311" xr:uid="{00000000-0005-0000-0000-0000517A0000}"/>
    <cellStyle name="Input 3 3 7 3 3" xfId="31312" xr:uid="{00000000-0005-0000-0000-0000527A0000}"/>
    <cellStyle name="Input 3 3 7 4" xfId="31313" xr:uid="{00000000-0005-0000-0000-0000537A0000}"/>
    <cellStyle name="Input 3 3 7 4 2" xfId="31314" xr:uid="{00000000-0005-0000-0000-0000547A0000}"/>
    <cellStyle name="Input 3 3 7 4 3" xfId="31315" xr:uid="{00000000-0005-0000-0000-0000557A0000}"/>
    <cellStyle name="Input 3 3 7 5" xfId="31316" xr:uid="{00000000-0005-0000-0000-0000567A0000}"/>
    <cellStyle name="Input 3 3 7 5 2" xfId="31317" xr:uid="{00000000-0005-0000-0000-0000577A0000}"/>
    <cellStyle name="Input 3 3 7 5 3" xfId="31318" xr:uid="{00000000-0005-0000-0000-0000587A0000}"/>
    <cellStyle name="Input 3 3 7 6" xfId="31319" xr:uid="{00000000-0005-0000-0000-0000597A0000}"/>
    <cellStyle name="Input 3 3 7 6 2" xfId="31320" xr:uid="{00000000-0005-0000-0000-00005A7A0000}"/>
    <cellStyle name="Input 3 3 7 6 3" xfId="31321" xr:uid="{00000000-0005-0000-0000-00005B7A0000}"/>
    <cellStyle name="Input 3 3 7 7" xfId="31322" xr:uid="{00000000-0005-0000-0000-00005C7A0000}"/>
    <cellStyle name="Input 3 3 7 8" xfId="31323" xr:uid="{00000000-0005-0000-0000-00005D7A0000}"/>
    <cellStyle name="Input 3 3 8" xfId="31324" xr:uid="{00000000-0005-0000-0000-00005E7A0000}"/>
    <cellStyle name="Input 3 3 8 2" xfId="31325" xr:uid="{00000000-0005-0000-0000-00005F7A0000}"/>
    <cellStyle name="Input 3 3 8 2 2" xfId="31326" xr:uid="{00000000-0005-0000-0000-0000607A0000}"/>
    <cellStyle name="Input 3 3 8 2 3" xfId="31327" xr:uid="{00000000-0005-0000-0000-0000617A0000}"/>
    <cellStyle name="Input 3 3 8 2 4" xfId="31328" xr:uid="{00000000-0005-0000-0000-0000627A0000}"/>
    <cellStyle name="Input 3 3 8 2 5" xfId="31329" xr:uid="{00000000-0005-0000-0000-0000637A0000}"/>
    <cellStyle name="Input 3 3 8 2 6" xfId="31330" xr:uid="{00000000-0005-0000-0000-0000647A0000}"/>
    <cellStyle name="Input 3 3 8 3" xfId="31331" xr:uid="{00000000-0005-0000-0000-0000657A0000}"/>
    <cellStyle name="Input 3 3 8 3 2" xfId="31332" xr:uid="{00000000-0005-0000-0000-0000667A0000}"/>
    <cellStyle name="Input 3 3 8 3 3" xfId="31333" xr:uid="{00000000-0005-0000-0000-0000677A0000}"/>
    <cellStyle name="Input 3 3 8 4" xfId="31334" xr:uid="{00000000-0005-0000-0000-0000687A0000}"/>
    <cellStyle name="Input 3 3 8 4 2" xfId="31335" xr:uid="{00000000-0005-0000-0000-0000697A0000}"/>
    <cellStyle name="Input 3 3 8 4 3" xfId="31336" xr:uid="{00000000-0005-0000-0000-00006A7A0000}"/>
    <cellStyle name="Input 3 3 8 5" xfId="31337" xr:uid="{00000000-0005-0000-0000-00006B7A0000}"/>
    <cellStyle name="Input 3 3 8 5 2" xfId="31338" xr:uid="{00000000-0005-0000-0000-00006C7A0000}"/>
    <cellStyle name="Input 3 3 8 5 3" xfId="31339" xr:uid="{00000000-0005-0000-0000-00006D7A0000}"/>
    <cellStyle name="Input 3 3 8 6" xfId="31340" xr:uid="{00000000-0005-0000-0000-00006E7A0000}"/>
    <cellStyle name="Input 3 3 8 6 2" xfId="31341" xr:uid="{00000000-0005-0000-0000-00006F7A0000}"/>
    <cellStyle name="Input 3 3 8 6 3" xfId="31342" xr:uid="{00000000-0005-0000-0000-0000707A0000}"/>
    <cellStyle name="Input 3 3 8 7" xfId="31343" xr:uid="{00000000-0005-0000-0000-0000717A0000}"/>
    <cellStyle name="Input 3 3 8 8" xfId="31344" xr:uid="{00000000-0005-0000-0000-0000727A0000}"/>
    <cellStyle name="Input 3 3 9" xfId="31345" xr:uid="{00000000-0005-0000-0000-0000737A0000}"/>
    <cellStyle name="Input 3 3 9 2" xfId="31346" xr:uid="{00000000-0005-0000-0000-0000747A0000}"/>
    <cellStyle name="Input 3 3 9 2 2" xfId="31347" xr:uid="{00000000-0005-0000-0000-0000757A0000}"/>
    <cellStyle name="Input 3 3 9 2 3" xfId="31348" xr:uid="{00000000-0005-0000-0000-0000767A0000}"/>
    <cellStyle name="Input 3 3 9 2 4" xfId="31349" xr:uid="{00000000-0005-0000-0000-0000777A0000}"/>
    <cellStyle name="Input 3 3 9 2 5" xfId="31350" xr:uid="{00000000-0005-0000-0000-0000787A0000}"/>
    <cellStyle name="Input 3 3 9 2 6" xfId="31351" xr:uid="{00000000-0005-0000-0000-0000797A0000}"/>
    <cellStyle name="Input 3 3 9 3" xfId="31352" xr:uid="{00000000-0005-0000-0000-00007A7A0000}"/>
    <cellStyle name="Input 3 3 9 3 2" xfId="31353" xr:uid="{00000000-0005-0000-0000-00007B7A0000}"/>
    <cellStyle name="Input 3 3 9 3 3" xfId="31354" xr:uid="{00000000-0005-0000-0000-00007C7A0000}"/>
    <cellStyle name="Input 3 3 9 4" xfId="31355" xr:uid="{00000000-0005-0000-0000-00007D7A0000}"/>
    <cellStyle name="Input 3 3 9 4 2" xfId="31356" xr:uid="{00000000-0005-0000-0000-00007E7A0000}"/>
    <cellStyle name="Input 3 3 9 4 3" xfId="31357" xr:uid="{00000000-0005-0000-0000-00007F7A0000}"/>
    <cellStyle name="Input 3 3 9 5" xfId="31358" xr:uid="{00000000-0005-0000-0000-0000807A0000}"/>
    <cellStyle name="Input 3 3 9 5 2" xfId="31359" xr:uid="{00000000-0005-0000-0000-0000817A0000}"/>
    <cellStyle name="Input 3 3 9 5 3" xfId="31360" xr:uid="{00000000-0005-0000-0000-0000827A0000}"/>
    <cellStyle name="Input 3 3 9 6" xfId="31361" xr:uid="{00000000-0005-0000-0000-0000837A0000}"/>
    <cellStyle name="Input 3 3 9 6 2" xfId="31362" xr:uid="{00000000-0005-0000-0000-0000847A0000}"/>
    <cellStyle name="Input 3 3 9 6 3" xfId="31363" xr:uid="{00000000-0005-0000-0000-0000857A0000}"/>
    <cellStyle name="Input 3 3 9 7" xfId="31364" xr:uid="{00000000-0005-0000-0000-0000867A0000}"/>
    <cellStyle name="Input 3 3 9 8" xfId="31365" xr:uid="{00000000-0005-0000-0000-0000877A0000}"/>
    <cellStyle name="Input 3 30" xfId="31366" xr:uid="{00000000-0005-0000-0000-0000887A0000}"/>
    <cellStyle name="Input 3 30 2" xfId="31367" xr:uid="{00000000-0005-0000-0000-0000897A0000}"/>
    <cellStyle name="Input 3 30 2 2" xfId="31368" xr:uid="{00000000-0005-0000-0000-00008A7A0000}"/>
    <cellStyle name="Input 3 30 2 3" xfId="31369" xr:uid="{00000000-0005-0000-0000-00008B7A0000}"/>
    <cellStyle name="Input 3 30 2 4" xfId="31370" xr:uid="{00000000-0005-0000-0000-00008C7A0000}"/>
    <cellStyle name="Input 3 30 2 5" xfId="31371" xr:uid="{00000000-0005-0000-0000-00008D7A0000}"/>
    <cellStyle name="Input 3 30 2 6" xfId="31372" xr:uid="{00000000-0005-0000-0000-00008E7A0000}"/>
    <cellStyle name="Input 3 30 3" xfId="31373" xr:uid="{00000000-0005-0000-0000-00008F7A0000}"/>
    <cellStyle name="Input 3 30 3 2" xfId="31374" xr:uid="{00000000-0005-0000-0000-0000907A0000}"/>
    <cellStyle name="Input 3 30 3 3" xfId="31375" xr:uid="{00000000-0005-0000-0000-0000917A0000}"/>
    <cellStyle name="Input 3 30 4" xfId="31376" xr:uid="{00000000-0005-0000-0000-0000927A0000}"/>
    <cellStyle name="Input 3 30 4 2" xfId="31377" xr:uid="{00000000-0005-0000-0000-0000937A0000}"/>
    <cellStyle name="Input 3 30 4 3" xfId="31378" xr:uid="{00000000-0005-0000-0000-0000947A0000}"/>
    <cellStyle name="Input 3 30 5" xfId="31379" xr:uid="{00000000-0005-0000-0000-0000957A0000}"/>
    <cellStyle name="Input 3 30 5 2" xfId="31380" xr:uid="{00000000-0005-0000-0000-0000967A0000}"/>
    <cellStyle name="Input 3 30 5 3" xfId="31381" xr:uid="{00000000-0005-0000-0000-0000977A0000}"/>
    <cellStyle name="Input 3 30 6" xfId="31382" xr:uid="{00000000-0005-0000-0000-0000987A0000}"/>
    <cellStyle name="Input 3 30 6 2" xfId="31383" xr:uid="{00000000-0005-0000-0000-0000997A0000}"/>
    <cellStyle name="Input 3 30 6 3" xfId="31384" xr:uid="{00000000-0005-0000-0000-00009A7A0000}"/>
    <cellStyle name="Input 3 30 7" xfId="31385" xr:uid="{00000000-0005-0000-0000-00009B7A0000}"/>
    <cellStyle name="Input 3 30 8" xfId="31386" xr:uid="{00000000-0005-0000-0000-00009C7A0000}"/>
    <cellStyle name="Input 3 31" xfId="31387" xr:uid="{00000000-0005-0000-0000-00009D7A0000}"/>
    <cellStyle name="Input 3 31 2" xfId="31388" xr:uid="{00000000-0005-0000-0000-00009E7A0000}"/>
    <cellStyle name="Input 3 31 2 2" xfId="31389" xr:uid="{00000000-0005-0000-0000-00009F7A0000}"/>
    <cellStyle name="Input 3 31 2 3" xfId="31390" xr:uid="{00000000-0005-0000-0000-0000A07A0000}"/>
    <cellStyle name="Input 3 31 2 4" xfId="31391" xr:uid="{00000000-0005-0000-0000-0000A17A0000}"/>
    <cellStyle name="Input 3 31 2 5" xfId="31392" xr:uid="{00000000-0005-0000-0000-0000A27A0000}"/>
    <cellStyle name="Input 3 31 2 6" xfId="31393" xr:uid="{00000000-0005-0000-0000-0000A37A0000}"/>
    <cellStyle name="Input 3 31 3" xfId="31394" xr:uid="{00000000-0005-0000-0000-0000A47A0000}"/>
    <cellStyle name="Input 3 31 3 2" xfId="31395" xr:uid="{00000000-0005-0000-0000-0000A57A0000}"/>
    <cellStyle name="Input 3 31 3 3" xfId="31396" xr:uid="{00000000-0005-0000-0000-0000A67A0000}"/>
    <cellStyle name="Input 3 31 4" xfId="31397" xr:uid="{00000000-0005-0000-0000-0000A77A0000}"/>
    <cellStyle name="Input 3 31 4 2" xfId="31398" xr:uid="{00000000-0005-0000-0000-0000A87A0000}"/>
    <cellStyle name="Input 3 31 4 3" xfId="31399" xr:uid="{00000000-0005-0000-0000-0000A97A0000}"/>
    <cellStyle name="Input 3 31 5" xfId="31400" xr:uid="{00000000-0005-0000-0000-0000AA7A0000}"/>
    <cellStyle name="Input 3 31 5 2" xfId="31401" xr:uid="{00000000-0005-0000-0000-0000AB7A0000}"/>
    <cellStyle name="Input 3 31 5 3" xfId="31402" xr:uid="{00000000-0005-0000-0000-0000AC7A0000}"/>
    <cellStyle name="Input 3 31 6" xfId="31403" xr:uid="{00000000-0005-0000-0000-0000AD7A0000}"/>
    <cellStyle name="Input 3 31 6 2" xfId="31404" xr:uid="{00000000-0005-0000-0000-0000AE7A0000}"/>
    <cellStyle name="Input 3 31 6 3" xfId="31405" xr:uid="{00000000-0005-0000-0000-0000AF7A0000}"/>
    <cellStyle name="Input 3 31 7" xfId="31406" xr:uid="{00000000-0005-0000-0000-0000B07A0000}"/>
    <cellStyle name="Input 3 31 8" xfId="31407" xr:uid="{00000000-0005-0000-0000-0000B17A0000}"/>
    <cellStyle name="Input 3 32" xfId="31408" xr:uid="{00000000-0005-0000-0000-0000B27A0000}"/>
    <cellStyle name="Input 3 32 2" xfId="31409" xr:uid="{00000000-0005-0000-0000-0000B37A0000}"/>
    <cellStyle name="Input 3 32 2 2" xfId="31410" xr:uid="{00000000-0005-0000-0000-0000B47A0000}"/>
    <cellStyle name="Input 3 32 2 3" xfId="31411" xr:uid="{00000000-0005-0000-0000-0000B57A0000}"/>
    <cellStyle name="Input 3 32 2 4" xfId="31412" xr:uid="{00000000-0005-0000-0000-0000B67A0000}"/>
    <cellStyle name="Input 3 32 2 5" xfId="31413" xr:uid="{00000000-0005-0000-0000-0000B77A0000}"/>
    <cellStyle name="Input 3 32 2 6" xfId="31414" xr:uid="{00000000-0005-0000-0000-0000B87A0000}"/>
    <cellStyle name="Input 3 32 3" xfId="31415" xr:uid="{00000000-0005-0000-0000-0000B97A0000}"/>
    <cellStyle name="Input 3 32 3 2" xfId="31416" xr:uid="{00000000-0005-0000-0000-0000BA7A0000}"/>
    <cellStyle name="Input 3 32 3 3" xfId="31417" xr:uid="{00000000-0005-0000-0000-0000BB7A0000}"/>
    <cellStyle name="Input 3 32 4" xfId="31418" xr:uid="{00000000-0005-0000-0000-0000BC7A0000}"/>
    <cellStyle name="Input 3 32 4 2" xfId="31419" xr:uid="{00000000-0005-0000-0000-0000BD7A0000}"/>
    <cellStyle name="Input 3 32 4 3" xfId="31420" xr:uid="{00000000-0005-0000-0000-0000BE7A0000}"/>
    <cellStyle name="Input 3 32 5" xfId="31421" xr:uid="{00000000-0005-0000-0000-0000BF7A0000}"/>
    <cellStyle name="Input 3 32 5 2" xfId="31422" xr:uid="{00000000-0005-0000-0000-0000C07A0000}"/>
    <cellStyle name="Input 3 32 5 3" xfId="31423" xr:uid="{00000000-0005-0000-0000-0000C17A0000}"/>
    <cellStyle name="Input 3 32 6" xfId="31424" xr:uid="{00000000-0005-0000-0000-0000C27A0000}"/>
    <cellStyle name="Input 3 32 6 2" xfId="31425" xr:uid="{00000000-0005-0000-0000-0000C37A0000}"/>
    <cellStyle name="Input 3 32 6 3" xfId="31426" xr:uid="{00000000-0005-0000-0000-0000C47A0000}"/>
    <cellStyle name="Input 3 32 7" xfId="31427" xr:uid="{00000000-0005-0000-0000-0000C57A0000}"/>
    <cellStyle name="Input 3 32 8" xfId="31428" xr:uid="{00000000-0005-0000-0000-0000C67A0000}"/>
    <cellStyle name="Input 3 33" xfId="31429" xr:uid="{00000000-0005-0000-0000-0000C77A0000}"/>
    <cellStyle name="Input 3 33 2" xfId="31430" xr:uid="{00000000-0005-0000-0000-0000C87A0000}"/>
    <cellStyle name="Input 3 33 2 2" xfId="31431" xr:uid="{00000000-0005-0000-0000-0000C97A0000}"/>
    <cellStyle name="Input 3 33 2 3" xfId="31432" xr:uid="{00000000-0005-0000-0000-0000CA7A0000}"/>
    <cellStyle name="Input 3 33 2 4" xfId="31433" xr:uid="{00000000-0005-0000-0000-0000CB7A0000}"/>
    <cellStyle name="Input 3 33 2 5" xfId="31434" xr:uid="{00000000-0005-0000-0000-0000CC7A0000}"/>
    <cellStyle name="Input 3 33 2 6" xfId="31435" xr:uid="{00000000-0005-0000-0000-0000CD7A0000}"/>
    <cellStyle name="Input 3 33 3" xfId="31436" xr:uid="{00000000-0005-0000-0000-0000CE7A0000}"/>
    <cellStyle name="Input 3 33 3 2" xfId="31437" xr:uid="{00000000-0005-0000-0000-0000CF7A0000}"/>
    <cellStyle name="Input 3 33 3 3" xfId="31438" xr:uid="{00000000-0005-0000-0000-0000D07A0000}"/>
    <cellStyle name="Input 3 33 4" xfId="31439" xr:uid="{00000000-0005-0000-0000-0000D17A0000}"/>
    <cellStyle name="Input 3 33 4 2" xfId="31440" xr:uid="{00000000-0005-0000-0000-0000D27A0000}"/>
    <cellStyle name="Input 3 33 4 3" xfId="31441" xr:uid="{00000000-0005-0000-0000-0000D37A0000}"/>
    <cellStyle name="Input 3 33 5" xfId="31442" xr:uid="{00000000-0005-0000-0000-0000D47A0000}"/>
    <cellStyle name="Input 3 33 5 2" xfId="31443" xr:uid="{00000000-0005-0000-0000-0000D57A0000}"/>
    <cellStyle name="Input 3 33 5 3" xfId="31444" xr:uid="{00000000-0005-0000-0000-0000D67A0000}"/>
    <cellStyle name="Input 3 33 6" xfId="31445" xr:uid="{00000000-0005-0000-0000-0000D77A0000}"/>
    <cellStyle name="Input 3 33 6 2" xfId="31446" xr:uid="{00000000-0005-0000-0000-0000D87A0000}"/>
    <cellStyle name="Input 3 33 6 3" xfId="31447" xr:uid="{00000000-0005-0000-0000-0000D97A0000}"/>
    <cellStyle name="Input 3 33 7" xfId="31448" xr:uid="{00000000-0005-0000-0000-0000DA7A0000}"/>
    <cellStyle name="Input 3 33 8" xfId="31449" xr:uid="{00000000-0005-0000-0000-0000DB7A0000}"/>
    <cellStyle name="Input 3 34" xfId="31450" xr:uid="{00000000-0005-0000-0000-0000DC7A0000}"/>
    <cellStyle name="Input 3 34 2" xfId="31451" xr:uid="{00000000-0005-0000-0000-0000DD7A0000}"/>
    <cellStyle name="Input 3 34 2 2" xfId="31452" xr:uid="{00000000-0005-0000-0000-0000DE7A0000}"/>
    <cellStyle name="Input 3 34 2 3" xfId="31453" xr:uid="{00000000-0005-0000-0000-0000DF7A0000}"/>
    <cellStyle name="Input 3 34 2 4" xfId="31454" xr:uid="{00000000-0005-0000-0000-0000E07A0000}"/>
    <cellStyle name="Input 3 34 2 5" xfId="31455" xr:uid="{00000000-0005-0000-0000-0000E17A0000}"/>
    <cellStyle name="Input 3 34 2 6" xfId="31456" xr:uid="{00000000-0005-0000-0000-0000E27A0000}"/>
    <cellStyle name="Input 3 34 3" xfId="31457" xr:uid="{00000000-0005-0000-0000-0000E37A0000}"/>
    <cellStyle name="Input 3 34 3 2" xfId="31458" xr:uid="{00000000-0005-0000-0000-0000E47A0000}"/>
    <cellStyle name="Input 3 34 3 3" xfId="31459" xr:uid="{00000000-0005-0000-0000-0000E57A0000}"/>
    <cellStyle name="Input 3 34 4" xfId="31460" xr:uid="{00000000-0005-0000-0000-0000E67A0000}"/>
    <cellStyle name="Input 3 34 4 2" xfId="31461" xr:uid="{00000000-0005-0000-0000-0000E77A0000}"/>
    <cellStyle name="Input 3 34 4 3" xfId="31462" xr:uid="{00000000-0005-0000-0000-0000E87A0000}"/>
    <cellStyle name="Input 3 34 5" xfId="31463" xr:uid="{00000000-0005-0000-0000-0000E97A0000}"/>
    <cellStyle name="Input 3 34 5 2" xfId="31464" xr:uid="{00000000-0005-0000-0000-0000EA7A0000}"/>
    <cellStyle name="Input 3 34 5 3" xfId="31465" xr:uid="{00000000-0005-0000-0000-0000EB7A0000}"/>
    <cellStyle name="Input 3 34 6" xfId="31466" xr:uid="{00000000-0005-0000-0000-0000EC7A0000}"/>
    <cellStyle name="Input 3 34 6 2" xfId="31467" xr:uid="{00000000-0005-0000-0000-0000ED7A0000}"/>
    <cellStyle name="Input 3 34 6 3" xfId="31468" xr:uid="{00000000-0005-0000-0000-0000EE7A0000}"/>
    <cellStyle name="Input 3 34 7" xfId="31469" xr:uid="{00000000-0005-0000-0000-0000EF7A0000}"/>
    <cellStyle name="Input 3 34 8" xfId="31470" xr:uid="{00000000-0005-0000-0000-0000F07A0000}"/>
    <cellStyle name="Input 3 35" xfId="31471" xr:uid="{00000000-0005-0000-0000-0000F17A0000}"/>
    <cellStyle name="Input 3 35 2" xfId="31472" xr:uid="{00000000-0005-0000-0000-0000F27A0000}"/>
    <cellStyle name="Input 3 35 2 2" xfId="31473" xr:uid="{00000000-0005-0000-0000-0000F37A0000}"/>
    <cellStyle name="Input 3 35 2 3" xfId="31474" xr:uid="{00000000-0005-0000-0000-0000F47A0000}"/>
    <cellStyle name="Input 3 35 2 4" xfId="31475" xr:uid="{00000000-0005-0000-0000-0000F57A0000}"/>
    <cellStyle name="Input 3 35 2 5" xfId="31476" xr:uid="{00000000-0005-0000-0000-0000F67A0000}"/>
    <cellStyle name="Input 3 35 2 6" xfId="31477" xr:uid="{00000000-0005-0000-0000-0000F77A0000}"/>
    <cellStyle name="Input 3 35 3" xfId="31478" xr:uid="{00000000-0005-0000-0000-0000F87A0000}"/>
    <cellStyle name="Input 3 35 3 2" xfId="31479" xr:uid="{00000000-0005-0000-0000-0000F97A0000}"/>
    <cellStyle name="Input 3 35 3 3" xfId="31480" xr:uid="{00000000-0005-0000-0000-0000FA7A0000}"/>
    <cellStyle name="Input 3 35 4" xfId="31481" xr:uid="{00000000-0005-0000-0000-0000FB7A0000}"/>
    <cellStyle name="Input 3 35 4 2" xfId="31482" xr:uid="{00000000-0005-0000-0000-0000FC7A0000}"/>
    <cellStyle name="Input 3 35 4 3" xfId="31483" xr:uid="{00000000-0005-0000-0000-0000FD7A0000}"/>
    <cellStyle name="Input 3 35 5" xfId="31484" xr:uid="{00000000-0005-0000-0000-0000FE7A0000}"/>
    <cellStyle name="Input 3 35 5 2" xfId="31485" xr:uid="{00000000-0005-0000-0000-0000FF7A0000}"/>
    <cellStyle name="Input 3 35 5 3" xfId="31486" xr:uid="{00000000-0005-0000-0000-0000007B0000}"/>
    <cellStyle name="Input 3 35 6" xfId="31487" xr:uid="{00000000-0005-0000-0000-0000017B0000}"/>
    <cellStyle name="Input 3 35 6 2" xfId="31488" xr:uid="{00000000-0005-0000-0000-0000027B0000}"/>
    <cellStyle name="Input 3 35 6 3" xfId="31489" xr:uid="{00000000-0005-0000-0000-0000037B0000}"/>
    <cellStyle name="Input 3 35 7" xfId="31490" xr:uid="{00000000-0005-0000-0000-0000047B0000}"/>
    <cellStyle name="Input 3 35 8" xfId="31491" xr:uid="{00000000-0005-0000-0000-0000057B0000}"/>
    <cellStyle name="Input 3 36" xfId="31492" xr:uid="{00000000-0005-0000-0000-0000067B0000}"/>
    <cellStyle name="Input 3 36 2" xfId="31493" xr:uid="{00000000-0005-0000-0000-0000077B0000}"/>
    <cellStyle name="Input 3 36 2 2" xfId="31494" xr:uid="{00000000-0005-0000-0000-0000087B0000}"/>
    <cellStyle name="Input 3 36 2 3" xfId="31495" xr:uid="{00000000-0005-0000-0000-0000097B0000}"/>
    <cellStyle name="Input 3 36 2 4" xfId="31496" xr:uid="{00000000-0005-0000-0000-00000A7B0000}"/>
    <cellStyle name="Input 3 36 2 5" xfId="31497" xr:uid="{00000000-0005-0000-0000-00000B7B0000}"/>
    <cellStyle name="Input 3 36 2 6" xfId="31498" xr:uid="{00000000-0005-0000-0000-00000C7B0000}"/>
    <cellStyle name="Input 3 36 3" xfId="31499" xr:uid="{00000000-0005-0000-0000-00000D7B0000}"/>
    <cellStyle name="Input 3 36 3 2" xfId="31500" xr:uid="{00000000-0005-0000-0000-00000E7B0000}"/>
    <cellStyle name="Input 3 36 3 3" xfId="31501" xr:uid="{00000000-0005-0000-0000-00000F7B0000}"/>
    <cellStyle name="Input 3 36 4" xfId="31502" xr:uid="{00000000-0005-0000-0000-0000107B0000}"/>
    <cellStyle name="Input 3 36 4 2" xfId="31503" xr:uid="{00000000-0005-0000-0000-0000117B0000}"/>
    <cellStyle name="Input 3 36 4 3" xfId="31504" xr:uid="{00000000-0005-0000-0000-0000127B0000}"/>
    <cellStyle name="Input 3 36 5" xfId="31505" xr:uid="{00000000-0005-0000-0000-0000137B0000}"/>
    <cellStyle name="Input 3 36 5 2" xfId="31506" xr:uid="{00000000-0005-0000-0000-0000147B0000}"/>
    <cellStyle name="Input 3 36 5 3" xfId="31507" xr:uid="{00000000-0005-0000-0000-0000157B0000}"/>
    <cellStyle name="Input 3 36 6" xfId="31508" xr:uid="{00000000-0005-0000-0000-0000167B0000}"/>
    <cellStyle name="Input 3 36 6 2" xfId="31509" xr:uid="{00000000-0005-0000-0000-0000177B0000}"/>
    <cellStyle name="Input 3 36 6 3" xfId="31510" xr:uid="{00000000-0005-0000-0000-0000187B0000}"/>
    <cellStyle name="Input 3 36 7" xfId="31511" xr:uid="{00000000-0005-0000-0000-0000197B0000}"/>
    <cellStyle name="Input 3 36 8" xfId="31512" xr:uid="{00000000-0005-0000-0000-00001A7B0000}"/>
    <cellStyle name="Input 3 37" xfId="31513" xr:uid="{00000000-0005-0000-0000-00001B7B0000}"/>
    <cellStyle name="Input 3 37 2" xfId="31514" xr:uid="{00000000-0005-0000-0000-00001C7B0000}"/>
    <cellStyle name="Input 3 37 2 2" xfId="31515" xr:uid="{00000000-0005-0000-0000-00001D7B0000}"/>
    <cellStyle name="Input 3 37 2 3" xfId="31516" xr:uid="{00000000-0005-0000-0000-00001E7B0000}"/>
    <cellStyle name="Input 3 37 2 4" xfId="31517" xr:uid="{00000000-0005-0000-0000-00001F7B0000}"/>
    <cellStyle name="Input 3 37 2 5" xfId="31518" xr:uid="{00000000-0005-0000-0000-0000207B0000}"/>
    <cellStyle name="Input 3 37 2 6" xfId="31519" xr:uid="{00000000-0005-0000-0000-0000217B0000}"/>
    <cellStyle name="Input 3 37 3" xfId="31520" xr:uid="{00000000-0005-0000-0000-0000227B0000}"/>
    <cellStyle name="Input 3 37 3 2" xfId="31521" xr:uid="{00000000-0005-0000-0000-0000237B0000}"/>
    <cellStyle name="Input 3 37 3 3" xfId="31522" xr:uid="{00000000-0005-0000-0000-0000247B0000}"/>
    <cellStyle name="Input 3 37 4" xfId="31523" xr:uid="{00000000-0005-0000-0000-0000257B0000}"/>
    <cellStyle name="Input 3 37 4 2" xfId="31524" xr:uid="{00000000-0005-0000-0000-0000267B0000}"/>
    <cellStyle name="Input 3 37 4 3" xfId="31525" xr:uid="{00000000-0005-0000-0000-0000277B0000}"/>
    <cellStyle name="Input 3 37 5" xfId="31526" xr:uid="{00000000-0005-0000-0000-0000287B0000}"/>
    <cellStyle name="Input 3 37 5 2" xfId="31527" xr:uid="{00000000-0005-0000-0000-0000297B0000}"/>
    <cellStyle name="Input 3 37 5 3" xfId="31528" xr:uid="{00000000-0005-0000-0000-00002A7B0000}"/>
    <cellStyle name="Input 3 37 6" xfId="31529" xr:uid="{00000000-0005-0000-0000-00002B7B0000}"/>
    <cellStyle name="Input 3 37 6 2" xfId="31530" xr:uid="{00000000-0005-0000-0000-00002C7B0000}"/>
    <cellStyle name="Input 3 37 6 3" xfId="31531" xr:uid="{00000000-0005-0000-0000-00002D7B0000}"/>
    <cellStyle name="Input 3 37 7" xfId="31532" xr:uid="{00000000-0005-0000-0000-00002E7B0000}"/>
    <cellStyle name="Input 3 37 8" xfId="31533" xr:uid="{00000000-0005-0000-0000-00002F7B0000}"/>
    <cellStyle name="Input 3 38" xfId="31534" xr:uid="{00000000-0005-0000-0000-0000307B0000}"/>
    <cellStyle name="Input 3 38 2" xfId="31535" xr:uid="{00000000-0005-0000-0000-0000317B0000}"/>
    <cellStyle name="Input 3 38 2 2" xfId="31536" xr:uid="{00000000-0005-0000-0000-0000327B0000}"/>
    <cellStyle name="Input 3 38 2 3" xfId="31537" xr:uid="{00000000-0005-0000-0000-0000337B0000}"/>
    <cellStyle name="Input 3 38 2 4" xfId="31538" xr:uid="{00000000-0005-0000-0000-0000347B0000}"/>
    <cellStyle name="Input 3 38 2 5" xfId="31539" xr:uid="{00000000-0005-0000-0000-0000357B0000}"/>
    <cellStyle name="Input 3 38 2 6" xfId="31540" xr:uid="{00000000-0005-0000-0000-0000367B0000}"/>
    <cellStyle name="Input 3 38 3" xfId="31541" xr:uid="{00000000-0005-0000-0000-0000377B0000}"/>
    <cellStyle name="Input 3 38 3 2" xfId="31542" xr:uid="{00000000-0005-0000-0000-0000387B0000}"/>
    <cellStyle name="Input 3 38 3 3" xfId="31543" xr:uid="{00000000-0005-0000-0000-0000397B0000}"/>
    <cellStyle name="Input 3 38 4" xfId="31544" xr:uid="{00000000-0005-0000-0000-00003A7B0000}"/>
    <cellStyle name="Input 3 38 4 2" xfId="31545" xr:uid="{00000000-0005-0000-0000-00003B7B0000}"/>
    <cellStyle name="Input 3 38 4 3" xfId="31546" xr:uid="{00000000-0005-0000-0000-00003C7B0000}"/>
    <cellStyle name="Input 3 38 5" xfId="31547" xr:uid="{00000000-0005-0000-0000-00003D7B0000}"/>
    <cellStyle name="Input 3 38 5 2" xfId="31548" xr:uid="{00000000-0005-0000-0000-00003E7B0000}"/>
    <cellStyle name="Input 3 38 5 3" xfId="31549" xr:uid="{00000000-0005-0000-0000-00003F7B0000}"/>
    <cellStyle name="Input 3 38 6" xfId="31550" xr:uid="{00000000-0005-0000-0000-0000407B0000}"/>
    <cellStyle name="Input 3 38 6 2" xfId="31551" xr:uid="{00000000-0005-0000-0000-0000417B0000}"/>
    <cellStyle name="Input 3 38 6 3" xfId="31552" xr:uid="{00000000-0005-0000-0000-0000427B0000}"/>
    <cellStyle name="Input 3 38 7" xfId="31553" xr:uid="{00000000-0005-0000-0000-0000437B0000}"/>
    <cellStyle name="Input 3 38 8" xfId="31554" xr:uid="{00000000-0005-0000-0000-0000447B0000}"/>
    <cellStyle name="Input 3 39" xfId="31555" xr:uid="{00000000-0005-0000-0000-0000457B0000}"/>
    <cellStyle name="Input 3 39 2" xfId="31556" xr:uid="{00000000-0005-0000-0000-0000467B0000}"/>
    <cellStyle name="Input 3 39 3" xfId="31557" xr:uid="{00000000-0005-0000-0000-0000477B0000}"/>
    <cellStyle name="Input 3 4" xfId="31558" xr:uid="{00000000-0005-0000-0000-0000487B0000}"/>
    <cellStyle name="Input 3 4 10" xfId="31559" xr:uid="{00000000-0005-0000-0000-0000497B0000}"/>
    <cellStyle name="Input 3 4 10 2" xfId="31560" xr:uid="{00000000-0005-0000-0000-00004A7B0000}"/>
    <cellStyle name="Input 3 4 10 2 2" xfId="31561" xr:uid="{00000000-0005-0000-0000-00004B7B0000}"/>
    <cellStyle name="Input 3 4 10 2 3" xfId="31562" xr:uid="{00000000-0005-0000-0000-00004C7B0000}"/>
    <cellStyle name="Input 3 4 10 2 4" xfId="31563" xr:uid="{00000000-0005-0000-0000-00004D7B0000}"/>
    <cellStyle name="Input 3 4 10 2 5" xfId="31564" xr:uid="{00000000-0005-0000-0000-00004E7B0000}"/>
    <cellStyle name="Input 3 4 10 2 6" xfId="31565" xr:uid="{00000000-0005-0000-0000-00004F7B0000}"/>
    <cellStyle name="Input 3 4 10 3" xfId="31566" xr:uid="{00000000-0005-0000-0000-0000507B0000}"/>
    <cellStyle name="Input 3 4 10 3 2" xfId="31567" xr:uid="{00000000-0005-0000-0000-0000517B0000}"/>
    <cellStyle name="Input 3 4 10 3 3" xfId="31568" xr:uid="{00000000-0005-0000-0000-0000527B0000}"/>
    <cellStyle name="Input 3 4 10 4" xfId="31569" xr:uid="{00000000-0005-0000-0000-0000537B0000}"/>
    <cellStyle name="Input 3 4 10 4 2" xfId="31570" xr:uid="{00000000-0005-0000-0000-0000547B0000}"/>
    <cellStyle name="Input 3 4 10 4 3" xfId="31571" xr:uid="{00000000-0005-0000-0000-0000557B0000}"/>
    <cellStyle name="Input 3 4 10 5" xfId="31572" xr:uid="{00000000-0005-0000-0000-0000567B0000}"/>
    <cellStyle name="Input 3 4 10 5 2" xfId="31573" xr:uid="{00000000-0005-0000-0000-0000577B0000}"/>
    <cellStyle name="Input 3 4 10 5 3" xfId="31574" xr:uid="{00000000-0005-0000-0000-0000587B0000}"/>
    <cellStyle name="Input 3 4 10 6" xfId="31575" xr:uid="{00000000-0005-0000-0000-0000597B0000}"/>
    <cellStyle name="Input 3 4 10 6 2" xfId="31576" xr:uid="{00000000-0005-0000-0000-00005A7B0000}"/>
    <cellStyle name="Input 3 4 10 6 3" xfId="31577" xr:uid="{00000000-0005-0000-0000-00005B7B0000}"/>
    <cellStyle name="Input 3 4 10 7" xfId="31578" xr:uid="{00000000-0005-0000-0000-00005C7B0000}"/>
    <cellStyle name="Input 3 4 10 8" xfId="31579" xr:uid="{00000000-0005-0000-0000-00005D7B0000}"/>
    <cellStyle name="Input 3 4 11" xfId="31580" xr:uid="{00000000-0005-0000-0000-00005E7B0000}"/>
    <cellStyle name="Input 3 4 11 2" xfId="31581" xr:uid="{00000000-0005-0000-0000-00005F7B0000}"/>
    <cellStyle name="Input 3 4 11 2 2" xfId="31582" xr:uid="{00000000-0005-0000-0000-0000607B0000}"/>
    <cellStyle name="Input 3 4 11 2 3" xfId="31583" xr:uid="{00000000-0005-0000-0000-0000617B0000}"/>
    <cellStyle name="Input 3 4 11 2 4" xfId="31584" xr:uid="{00000000-0005-0000-0000-0000627B0000}"/>
    <cellStyle name="Input 3 4 11 2 5" xfId="31585" xr:uid="{00000000-0005-0000-0000-0000637B0000}"/>
    <cellStyle name="Input 3 4 11 2 6" xfId="31586" xr:uid="{00000000-0005-0000-0000-0000647B0000}"/>
    <cellStyle name="Input 3 4 11 3" xfId="31587" xr:uid="{00000000-0005-0000-0000-0000657B0000}"/>
    <cellStyle name="Input 3 4 11 3 2" xfId="31588" xr:uid="{00000000-0005-0000-0000-0000667B0000}"/>
    <cellStyle name="Input 3 4 11 3 3" xfId="31589" xr:uid="{00000000-0005-0000-0000-0000677B0000}"/>
    <cellStyle name="Input 3 4 11 4" xfId="31590" xr:uid="{00000000-0005-0000-0000-0000687B0000}"/>
    <cellStyle name="Input 3 4 11 4 2" xfId="31591" xr:uid="{00000000-0005-0000-0000-0000697B0000}"/>
    <cellStyle name="Input 3 4 11 4 3" xfId="31592" xr:uid="{00000000-0005-0000-0000-00006A7B0000}"/>
    <cellStyle name="Input 3 4 11 5" xfId="31593" xr:uid="{00000000-0005-0000-0000-00006B7B0000}"/>
    <cellStyle name="Input 3 4 11 5 2" xfId="31594" xr:uid="{00000000-0005-0000-0000-00006C7B0000}"/>
    <cellStyle name="Input 3 4 11 5 3" xfId="31595" xr:uid="{00000000-0005-0000-0000-00006D7B0000}"/>
    <cellStyle name="Input 3 4 11 6" xfId="31596" xr:uid="{00000000-0005-0000-0000-00006E7B0000}"/>
    <cellStyle name="Input 3 4 11 6 2" xfId="31597" xr:uid="{00000000-0005-0000-0000-00006F7B0000}"/>
    <cellStyle name="Input 3 4 11 6 3" xfId="31598" xr:uid="{00000000-0005-0000-0000-0000707B0000}"/>
    <cellStyle name="Input 3 4 11 7" xfId="31599" xr:uid="{00000000-0005-0000-0000-0000717B0000}"/>
    <cellStyle name="Input 3 4 11 8" xfId="31600" xr:uid="{00000000-0005-0000-0000-0000727B0000}"/>
    <cellStyle name="Input 3 4 12" xfId="31601" xr:uid="{00000000-0005-0000-0000-0000737B0000}"/>
    <cellStyle name="Input 3 4 12 2" xfId="31602" xr:uid="{00000000-0005-0000-0000-0000747B0000}"/>
    <cellStyle name="Input 3 4 12 2 2" xfId="31603" xr:uid="{00000000-0005-0000-0000-0000757B0000}"/>
    <cellStyle name="Input 3 4 12 2 3" xfId="31604" xr:uid="{00000000-0005-0000-0000-0000767B0000}"/>
    <cellStyle name="Input 3 4 12 2 4" xfId="31605" xr:uid="{00000000-0005-0000-0000-0000777B0000}"/>
    <cellStyle name="Input 3 4 12 2 5" xfId="31606" xr:uid="{00000000-0005-0000-0000-0000787B0000}"/>
    <cellStyle name="Input 3 4 12 2 6" xfId="31607" xr:uid="{00000000-0005-0000-0000-0000797B0000}"/>
    <cellStyle name="Input 3 4 12 3" xfId="31608" xr:uid="{00000000-0005-0000-0000-00007A7B0000}"/>
    <cellStyle name="Input 3 4 12 3 2" xfId="31609" xr:uid="{00000000-0005-0000-0000-00007B7B0000}"/>
    <cellStyle name="Input 3 4 12 3 3" xfId="31610" xr:uid="{00000000-0005-0000-0000-00007C7B0000}"/>
    <cellStyle name="Input 3 4 12 4" xfId="31611" xr:uid="{00000000-0005-0000-0000-00007D7B0000}"/>
    <cellStyle name="Input 3 4 12 4 2" xfId="31612" xr:uid="{00000000-0005-0000-0000-00007E7B0000}"/>
    <cellStyle name="Input 3 4 12 4 3" xfId="31613" xr:uid="{00000000-0005-0000-0000-00007F7B0000}"/>
    <cellStyle name="Input 3 4 12 5" xfId="31614" xr:uid="{00000000-0005-0000-0000-0000807B0000}"/>
    <cellStyle name="Input 3 4 12 5 2" xfId="31615" xr:uid="{00000000-0005-0000-0000-0000817B0000}"/>
    <cellStyle name="Input 3 4 12 5 3" xfId="31616" xr:uid="{00000000-0005-0000-0000-0000827B0000}"/>
    <cellStyle name="Input 3 4 12 6" xfId="31617" xr:uid="{00000000-0005-0000-0000-0000837B0000}"/>
    <cellStyle name="Input 3 4 12 6 2" xfId="31618" xr:uid="{00000000-0005-0000-0000-0000847B0000}"/>
    <cellStyle name="Input 3 4 12 6 3" xfId="31619" xr:uid="{00000000-0005-0000-0000-0000857B0000}"/>
    <cellStyle name="Input 3 4 12 7" xfId="31620" xr:uid="{00000000-0005-0000-0000-0000867B0000}"/>
    <cellStyle name="Input 3 4 12 8" xfId="31621" xr:uid="{00000000-0005-0000-0000-0000877B0000}"/>
    <cellStyle name="Input 3 4 13" xfId="31622" xr:uid="{00000000-0005-0000-0000-0000887B0000}"/>
    <cellStyle name="Input 3 4 13 2" xfId="31623" xr:uid="{00000000-0005-0000-0000-0000897B0000}"/>
    <cellStyle name="Input 3 4 13 2 2" xfId="31624" xr:uid="{00000000-0005-0000-0000-00008A7B0000}"/>
    <cellStyle name="Input 3 4 13 2 3" xfId="31625" xr:uid="{00000000-0005-0000-0000-00008B7B0000}"/>
    <cellStyle name="Input 3 4 13 2 4" xfId="31626" xr:uid="{00000000-0005-0000-0000-00008C7B0000}"/>
    <cellStyle name="Input 3 4 13 2 5" xfId="31627" xr:uid="{00000000-0005-0000-0000-00008D7B0000}"/>
    <cellStyle name="Input 3 4 13 2 6" xfId="31628" xr:uid="{00000000-0005-0000-0000-00008E7B0000}"/>
    <cellStyle name="Input 3 4 13 3" xfId="31629" xr:uid="{00000000-0005-0000-0000-00008F7B0000}"/>
    <cellStyle name="Input 3 4 13 3 2" xfId="31630" xr:uid="{00000000-0005-0000-0000-0000907B0000}"/>
    <cellStyle name="Input 3 4 13 3 3" xfId="31631" xr:uid="{00000000-0005-0000-0000-0000917B0000}"/>
    <cellStyle name="Input 3 4 13 4" xfId="31632" xr:uid="{00000000-0005-0000-0000-0000927B0000}"/>
    <cellStyle name="Input 3 4 13 4 2" xfId="31633" xr:uid="{00000000-0005-0000-0000-0000937B0000}"/>
    <cellStyle name="Input 3 4 13 4 3" xfId="31634" xr:uid="{00000000-0005-0000-0000-0000947B0000}"/>
    <cellStyle name="Input 3 4 13 5" xfId="31635" xr:uid="{00000000-0005-0000-0000-0000957B0000}"/>
    <cellStyle name="Input 3 4 13 5 2" xfId="31636" xr:uid="{00000000-0005-0000-0000-0000967B0000}"/>
    <cellStyle name="Input 3 4 13 5 3" xfId="31637" xr:uid="{00000000-0005-0000-0000-0000977B0000}"/>
    <cellStyle name="Input 3 4 13 6" xfId="31638" xr:uid="{00000000-0005-0000-0000-0000987B0000}"/>
    <cellStyle name="Input 3 4 13 6 2" xfId="31639" xr:uid="{00000000-0005-0000-0000-0000997B0000}"/>
    <cellStyle name="Input 3 4 13 6 3" xfId="31640" xr:uid="{00000000-0005-0000-0000-00009A7B0000}"/>
    <cellStyle name="Input 3 4 13 7" xfId="31641" xr:uid="{00000000-0005-0000-0000-00009B7B0000}"/>
    <cellStyle name="Input 3 4 13 8" xfId="31642" xr:uid="{00000000-0005-0000-0000-00009C7B0000}"/>
    <cellStyle name="Input 3 4 14" xfId="31643" xr:uid="{00000000-0005-0000-0000-00009D7B0000}"/>
    <cellStyle name="Input 3 4 14 2" xfId="31644" xr:uid="{00000000-0005-0000-0000-00009E7B0000}"/>
    <cellStyle name="Input 3 4 14 2 2" xfId="31645" xr:uid="{00000000-0005-0000-0000-00009F7B0000}"/>
    <cellStyle name="Input 3 4 14 2 3" xfId="31646" xr:uid="{00000000-0005-0000-0000-0000A07B0000}"/>
    <cellStyle name="Input 3 4 14 2 4" xfId="31647" xr:uid="{00000000-0005-0000-0000-0000A17B0000}"/>
    <cellStyle name="Input 3 4 14 2 5" xfId="31648" xr:uid="{00000000-0005-0000-0000-0000A27B0000}"/>
    <cellStyle name="Input 3 4 14 2 6" xfId="31649" xr:uid="{00000000-0005-0000-0000-0000A37B0000}"/>
    <cellStyle name="Input 3 4 14 3" xfId="31650" xr:uid="{00000000-0005-0000-0000-0000A47B0000}"/>
    <cellStyle name="Input 3 4 14 3 2" xfId="31651" xr:uid="{00000000-0005-0000-0000-0000A57B0000}"/>
    <cellStyle name="Input 3 4 14 3 3" xfId="31652" xr:uid="{00000000-0005-0000-0000-0000A67B0000}"/>
    <cellStyle name="Input 3 4 14 4" xfId="31653" xr:uid="{00000000-0005-0000-0000-0000A77B0000}"/>
    <cellStyle name="Input 3 4 14 4 2" xfId="31654" xr:uid="{00000000-0005-0000-0000-0000A87B0000}"/>
    <cellStyle name="Input 3 4 14 4 3" xfId="31655" xr:uid="{00000000-0005-0000-0000-0000A97B0000}"/>
    <cellStyle name="Input 3 4 14 5" xfId="31656" xr:uid="{00000000-0005-0000-0000-0000AA7B0000}"/>
    <cellStyle name="Input 3 4 14 5 2" xfId="31657" xr:uid="{00000000-0005-0000-0000-0000AB7B0000}"/>
    <cellStyle name="Input 3 4 14 5 3" xfId="31658" xr:uid="{00000000-0005-0000-0000-0000AC7B0000}"/>
    <cellStyle name="Input 3 4 14 6" xfId="31659" xr:uid="{00000000-0005-0000-0000-0000AD7B0000}"/>
    <cellStyle name="Input 3 4 14 6 2" xfId="31660" xr:uid="{00000000-0005-0000-0000-0000AE7B0000}"/>
    <cellStyle name="Input 3 4 14 6 3" xfId="31661" xr:uid="{00000000-0005-0000-0000-0000AF7B0000}"/>
    <cellStyle name="Input 3 4 14 7" xfId="31662" xr:uid="{00000000-0005-0000-0000-0000B07B0000}"/>
    <cellStyle name="Input 3 4 14 8" xfId="31663" xr:uid="{00000000-0005-0000-0000-0000B17B0000}"/>
    <cellStyle name="Input 3 4 15" xfId="31664" xr:uid="{00000000-0005-0000-0000-0000B27B0000}"/>
    <cellStyle name="Input 3 4 15 2" xfId="31665" xr:uid="{00000000-0005-0000-0000-0000B37B0000}"/>
    <cellStyle name="Input 3 4 15 2 2" xfId="31666" xr:uid="{00000000-0005-0000-0000-0000B47B0000}"/>
    <cellStyle name="Input 3 4 15 2 3" xfId="31667" xr:uid="{00000000-0005-0000-0000-0000B57B0000}"/>
    <cellStyle name="Input 3 4 15 2 4" xfId="31668" xr:uid="{00000000-0005-0000-0000-0000B67B0000}"/>
    <cellStyle name="Input 3 4 15 2 5" xfId="31669" xr:uid="{00000000-0005-0000-0000-0000B77B0000}"/>
    <cellStyle name="Input 3 4 15 2 6" xfId="31670" xr:uid="{00000000-0005-0000-0000-0000B87B0000}"/>
    <cellStyle name="Input 3 4 15 3" xfId="31671" xr:uid="{00000000-0005-0000-0000-0000B97B0000}"/>
    <cellStyle name="Input 3 4 15 3 2" xfId="31672" xr:uid="{00000000-0005-0000-0000-0000BA7B0000}"/>
    <cellStyle name="Input 3 4 15 3 3" xfId="31673" xr:uid="{00000000-0005-0000-0000-0000BB7B0000}"/>
    <cellStyle name="Input 3 4 15 4" xfId="31674" xr:uid="{00000000-0005-0000-0000-0000BC7B0000}"/>
    <cellStyle name="Input 3 4 15 4 2" xfId="31675" xr:uid="{00000000-0005-0000-0000-0000BD7B0000}"/>
    <cellStyle name="Input 3 4 15 4 3" xfId="31676" xr:uid="{00000000-0005-0000-0000-0000BE7B0000}"/>
    <cellStyle name="Input 3 4 15 5" xfId="31677" xr:uid="{00000000-0005-0000-0000-0000BF7B0000}"/>
    <cellStyle name="Input 3 4 15 5 2" xfId="31678" xr:uid="{00000000-0005-0000-0000-0000C07B0000}"/>
    <cellStyle name="Input 3 4 15 5 3" xfId="31679" xr:uid="{00000000-0005-0000-0000-0000C17B0000}"/>
    <cellStyle name="Input 3 4 15 6" xfId="31680" xr:uid="{00000000-0005-0000-0000-0000C27B0000}"/>
    <cellStyle name="Input 3 4 15 6 2" xfId="31681" xr:uid="{00000000-0005-0000-0000-0000C37B0000}"/>
    <cellStyle name="Input 3 4 15 6 3" xfId="31682" xr:uid="{00000000-0005-0000-0000-0000C47B0000}"/>
    <cellStyle name="Input 3 4 15 7" xfId="31683" xr:uid="{00000000-0005-0000-0000-0000C57B0000}"/>
    <cellStyle name="Input 3 4 15 8" xfId="31684" xr:uid="{00000000-0005-0000-0000-0000C67B0000}"/>
    <cellStyle name="Input 3 4 16" xfId="31685" xr:uid="{00000000-0005-0000-0000-0000C77B0000}"/>
    <cellStyle name="Input 3 4 16 2" xfId="31686" xr:uid="{00000000-0005-0000-0000-0000C87B0000}"/>
    <cellStyle name="Input 3 4 16 2 2" xfId="31687" xr:uid="{00000000-0005-0000-0000-0000C97B0000}"/>
    <cellStyle name="Input 3 4 16 2 3" xfId="31688" xr:uid="{00000000-0005-0000-0000-0000CA7B0000}"/>
    <cellStyle name="Input 3 4 16 2 4" xfId="31689" xr:uid="{00000000-0005-0000-0000-0000CB7B0000}"/>
    <cellStyle name="Input 3 4 16 2 5" xfId="31690" xr:uid="{00000000-0005-0000-0000-0000CC7B0000}"/>
    <cellStyle name="Input 3 4 16 2 6" xfId="31691" xr:uid="{00000000-0005-0000-0000-0000CD7B0000}"/>
    <cellStyle name="Input 3 4 16 3" xfId="31692" xr:uid="{00000000-0005-0000-0000-0000CE7B0000}"/>
    <cellStyle name="Input 3 4 16 3 2" xfId="31693" xr:uid="{00000000-0005-0000-0000-0000CF7B0000}"/>
    <cellStyle name="Input 3 4 16 3 3" xfId="31694" xr:uid="{00000000-0005-0000-0000-0000D07B0000}"/>
    <cellStyle name="Input 3 4 16 4" xfId="31695" xr:uid="{00000000-0005-0000-0000-0000D17B0000}"/>
    <cellStyle name="Input 3 4 16 4 2" xfId="31696" xr:uid="{00000000-0005-0000-0000-0000D27B0000}"/>
    <cellStyle name="Input 3 4 16 4 3" xfId="31697" xr:uid="{00000000-0005-0000-0000-0000D37B0000}"/>
    <cellStyle name="Input 3 4 16 5" xfId="31698" xr:uid="{00000000-0005-0000-0000-0000D47B0000}"/>
    <cellStyle name="Input 3 4 16 5 2" xfId="31699" xr:uid="{00000000-0005-0000-0000-0000D57B0000}"/>
    <cellStyle name="Input 3 4 16 5 3" xfId="31700" xr:uid="{00000000-0005-0000-0000-0000D67B0000}"/>
    <cellStyle name="Input 3 4 16 6" xfId="31701" xr:uid="{00000000-0005-0000-0000-0000D77B0000}"/>
    <cellStyle name="Input 3 4 16 6 2" xfId="31702" xr:uid="{00000000-0005-0000-0000-0000D87B0000}"/>
    <cellStyle name="Input 3 4 16 6 3" xfId="31703" xr:uid="{00000000-0005-0000-0000-0000D97B0000}"/>
    <cellStyle name="Input 3 4 16 7" xfId="31704" xr:uid="{00000000-0005-0000-0000-0000DA7B0000}"/>
    <cellStyle name="Input 3 4 16 8" xfId="31705" xr:uid="{00000000-0005-0000-0000-0000DB7B0000}"/>
    <cellStyle name="Input 3 4 17" xfId="31706" xr:uid="{00000000-0005-0000-0000-0000DC7B0000}"/>
    <cellStyle name="Input 3 4 17 2" xfId="31707" xr:uid="{00000000-0005-0000-0000-0000DD7B0000}"/>
    <cellStyle name="Input 3 4 17 2 2" xfId="31708" xr:uid="{00000000-0005-0000-0000-0000DE7B0000}"/>
    <cellStyle name="Input 3 4 17 2 3" xfId="31709" xr:uid="{00000000-0005-0000-0000-0000DF7B0000}"/>
    <cellStyle name="Input 3 4 17 2 4" xfId="31710" xr:uid="{00000000-0005-0000-0000-0000E07B0000}"/>
    <cellStyle name="Input 3 4 17 2 5" xfId="31711" xr:uid="{00000000-0005-0000-0000-0000E17B0000}"/>
    <cellStyle name="Input 3 4 17 2 6" xfId="31712" xr:uid="{00000000-0005-0000-0000-0000E27B0000}"/>
    <cellStyle name="Input 3 4 17 3" xfId="31713" xr:uid="{00000000-0005-0000-0000-0000E37B0000}"/>
    <cellStyle name="Input 3 4 17 3 2" xfId="31714" xr:uid="{00000000-0005-0000-0000-0000E47B0000}"/>
    <cellStyle name="Input 3 4 17 3 3" xfId="31715" xr:uid="{00000000-0005-0000-0000-0000E57B0000}"/>
    <cellStyle name="Input 3 4 17 4" xfId="31716" xr:uid="{00000000-0005-0000-0000-0000E67B0000}"/>
    <cellStyle name="Input 3 4 17 4 2" xfId="31717" xr:uid="{00000000-0005-0000-0000-0000E77B0000}"/>
    <cellStyle name="Input 3 4 17 4 3" xfId="31718" xr:uid="{00000000-0005-0000-0000-0000E87B0000}"/>
    <cellStyle name="Input 3 4 17 5" xfId="31719" xr:uid="{00000000-0005-0000-0000-0000E97B0000}"/>
    <cellStyle name="Input 3 4 17 5 2" xfId="31720" xr:uid="{00000000-0005-0000-0000-0000EA7B0000}"/>
    <cellStyle name="Input 3 4 17 5 3" xfId="31721" xr:uid="{00000000-0005-0000-0000-0000EB7B0000}"/>
    <cellStyle name="Input 3 4 17 6" xfId="31722" xr:uid="{00000000-0005-0000-0000-0000EC7B0000}"/>
    <cellStyle name="Input 3 4 17 6 2" xfId="31723" xr:uid="{00000000-0005-0000-0000-0000ED7B0000}"/>
    <cellStyle name="Input 3 4 17 6 3" xfId="31724" xr:uid="{00000000-0005-0000-0000-0000EE7B0000}"/>
    <cellStyle name="Input 3 4 17 7" xfId="31725" xr:uid="{00000000-0005-0000-0000-0000EF7B0000}"/>
    <cellStyle name="Input 3 4 17 8" xfId="31726" xr:uid="{00000000-0005-0000-0000-0000F07B0000}"/>
    <cellStyle name="Input 3 4 18" xfId="31727" xr:uid="{00000000-0005-0000-0000-0000F17B0000}"/>
    <cellStyle name="Input 3 4 18 2" xfId="31728" xr:uid="{00000000-0005-0000-0000-0000F27B0000}"/>
    <cellStyle name="Input 3 4 18 2 2" xfId="31729" xr:uid="{00000000-0005-0000-0000-0000F37B0000}"/>
    <cellStyle name="Input 3 4 18 2 3" xfId="31730" xr:uid="{00000000-0005-0000-0000-0000F47B0000}"/>
    <cellStyle name="Input 3 4 18 2 4" xfId="31731" xr:uid="{00000000-0005-0000-0000-0000F57B0000}"/>
    <cellStyle name="Input 3 4 18 2 5" xfId="31732" xr:uid="{00000000-0005-0000-0000-0000F67B0000}"/>
    <cellStyle name="Input 3 4 18 2 6" xfId="31733" xr:uid="{00000000-0005-0000-0000-0000F77B0000}"/>
    <cellStyle name="Input 3 4 18 3" xfId="31734" xr:uid="{00000000-0005-0000-0000-0000F87B0000}"/>
    <cellStyle name="Input 3 4 18 3 2" xfId="31735" xr:uid="{00000000-0005-0000-0000-0000F97B0000}"/>
    <cellStyle name="Input 3 4 18 3 3" xfId="31736" xr:uid="{00000000-0005-0000-0000-0000FA7B0000}"/>
    <cellStyle name="Input 3 4 18 4" xfId="31737" xr:uid="{00000000-0005-0000-0000-0000FB7B0000}"/>
    <cellStyle name="Input 3 4 18 4 2" xfId="31738" xr:uid="{00000000-0005-0000-0000-0000FC7B0000}"/>
    <cellStyle name="Input 3 4 18 4 3" xfId="31739" xr:uid="{00000000-0005-0000-0000-0000FD7B0000}"/>
    <cellStyle name="Input 3 4 18 5" xfId="31740" xr:uid="{00000000-0005-0000-0000-0000FE7B0000}"/>
    <cellStyle name="Input 3 4 18 5 2" xfId="31741" xr:uid="{00000000-0005-0000-0000-0000FF7B0000}"/>
    <cellStyle name="Input 3 4 18 5 3" xfId="31742" xr:uid="{00000000-0005-0000-0000-0000007C0000}"/>
    <cellStyle name="Input 3 4 18 6" xfId="31743" xr:uid="{00000000-0005-0000-0000-0000017C0000}"/>
    <cellStyle name="Input 3 4 18 6 2" xfId="31744" xr:uid="{00000000-0005-0000-0000-0000027C0000}"/>
    <cellStyle name="Input 3 4 18 6 3" xfId="31745" xr:uid="{00000000-0005-0000-0000-0000037C0000}"/>
    <cellStyle name="Input 3 4 18 7" xfId="31746" xr:uid="{00000000-0005-0000-0000-0000047C0000}"/>
    <cellStyle name="Input 3 4 18 8" xfId="31747" xr:uid="{00000000-0005-0000-0000-0000057C0000}"/>
    <cellStyle name="Input 3 4 19" xfId="31748" xr:uid="{00000000-0005-0000-0000-0000067C0000}"/>
    <cellStyle name="Input 3 4 19 2" xfId="31749" xr:uid="{00000000-0005-0000-0000-0000077C0000}"/>
    <cellStyle name="Input 3 4 19 2 2" xfId="31750" xr:uid="{00000000-0005-0000-0000-0000087C0000}"/>
    <cellStyle name="Input 3 4 19 2 3" xfId="31751" xr:uid="{00000000-0005-0000-0000-0000097C0000}"/>
    <cellStyle name="Input 3 4 19 2 4" xfId="31752" xr:uid="{00000000-0005-0000-0000-00000A7C0000}"/>
    <cellStyle name="Input 3 4 19 2 5" xfId="31753" xr:uid="{00000000-0005-0000-0000-00000B7C0000}"/>
    <cellStyle name="Input 3 4 19 2 6" xfId="31754" xr:uid="{00000000-0005-0000-0000-00000C7C0000}"/>
    <cellStyle name="Input 3 4 19 3" xfId="31755" xr:uid="{00000000-0005-0000-0000-00000D7C0000}"/>
    <cellStyle name="Input 3 4 19 3 2" xfId="31756" xr:uid="{00000000-0005-0000-0000-00000E7C0000}"/>
    <cellStyle name="Input 3 4 19 3 3" xfId="31757" xr:uid="{00000000-0005-0000-0000-00000F7C0000}"/>
    <cellStyle name="Input 3 4 19 4" xfId="31758" xr:uid="{00000000-0005-0000-0000-0000107C0000}"/>
    <cellStyle name="Input 3 4 19 4 2" xfId="31759" xr:uid="{00000000-0005-0000-0000-0000117C0000}"/>
    <cellStyle name="Input 3 4 19 4 3" xfId="31760" xr:uid="{00000000-0005-0000-0000-0000127C0000}"/>
    <cellStyle name="Input 3 4 19 5" xfId="31761" xr:uid="{00000000-0005-0000-0000-0000137C0000}"/>
    <cellStyle name="Input 3 4 19 5 2" xfId="31762" xr:uid="{00000000-0005-0000-0000-0000147C0000}"/>
    <cellStyle name="Input 3 4 19 5 3" xfId="31763" xr:uid="{00000000-0005-0000-0000-0000157C0000}"/>
    <cellStyle name="Input 3 4 19 6" xfId="31764" xr:uid="{00000000-0005-0000-0000-0000167C0000}"/>
    <cellStyle name="Input 3 4 19 6 2" xfId="31765" xr:uid="{00000000-0005-0000-0000-0000177C0000}"/>
    <cellStyle name="Input 3 4 19 6 3" xfId="31766" xr:uid="{00000000-0005-0000-0000-0000187C0000}"/>
    <cellStyle name="Input 3 4 19 7" xfId="31767" xr:uid="{00000000-0005-0000-0000-0000197C0000}"/>
    <cellStyle name="Input 3 4 19 8" xfId="31768" xr:uid="{00000000-0005-0000-0000-00001A7C0000}"/>
    <cellStyle name="Input 3 4 2" xfId="31769" xr:uid="{00000000-0005-0000-0000-00001B7C0000}"/>
    <cellStyle name="Input 3 4 2 2" xfId="31770" xr:uid="{00000000-0005-0000-0000-00001C7C0000}"/>
    <cellStyle name="Input 3 4 2 2 2" xfId="31771" xr:uid="{00000000-0005-0000-0000-00001D7C0000}"/>
    <cellStyle name="Input 3 4 2 2 3" xfId="31772" xr:uid="{00000000-0005-0000-0000-00001E7C0000}"/>
    <cellStyle name="Input 3 4 2 2 4" xfId="31773" xr:uid="{00000000-0005-0000-0000-00001F7C0000}"/>
    <cellStyle name="Input 3 4 2 2 5" xfId="31774" xr:uid="{00000000-0005-0000-0000-0000207C0000}"/>
    <cellStyle name="Input 3 4 2 2 6" xfId="31775" xr:uid="{00000000-0005-0000-0000-0000217C0000}"/>
    <cellStyle name="Input 3 4 2 3" xfId="31776" xr:uid="{00000000-0005-0000-0000-0000227C0000}"/>
    <cellStyle name="Input 3 4 2 3 2" xfId="31777" xr:uid="{00000000-0005-0000-0000-0000237C0000}"/>
    <cellStyle name="Input 3 4 2 3 3" xfId="31778" xr:uid="{00000000-0005-0000-0000-0000247C0000}"/>
    <cellStyle name="Input 3 4 2 4" xfId="31779" xr:uid="{00000000-0005-0000-0000-0000257C0000}"/>
    <cellStyle name="Input 3 4 2 4 2" xfId="31780" xr:uid="{00000000-0005-0000-0000-0000267C0000}"/>
    <cellStyle name="Input 3 4 2 4 3" xfId="31781" xr:uid="{00000000-0005-0000-0000-0000277C0000}"/>
    <cellStyle name="Input 3 4 2 5" xfId="31782" xr:uid="{00000000-0005-0000-0000-0000287C0000}"/>
    <cellStyle name="Input 3 4 2 5 2" xfId="31783" xr:uid="{00000000-0005-0000-0000-0000297C0000}"/>
    <cellStyle name="Input 3 4 2 5 3" xfId="31784" xr:uid="{00000000-0005-0000-0000-00002A7C0000}"/>
    <cellStyle name="Input 3 4 2 6" xfId="31785" xr:uid="{00000000-0005-0000-0000-00002B7C0000}"/>
    <cellStyle name="Input 3 4 2 6 2" xfId="31786" xr:uid="{00000000-0005-0000-0000-00002C7C0000}"/>
    <cellStyle name="Input 3 4 2 6 3" xfId="31787" xr:uid="{00000000-0005-0000-0000-00002D7C0000}"/>
    <cellStyle name="Input 3 4 2 7" xfId="31788" xr:uid="{00000000-0005-0000-0000-00002E7C0000}"/>
    <cellStyle name="Input 3 4 2 8" xfId="31789" xr:uid="{00000000-0005-0000-0000-00002F7C0000}"/>
    <cellStyle name="Input 3 4 20" xfId="31790" xr:uid="{00000000-0005-0000-0000-0000307C0000}"/>
    <cellStyle name="Input 3 4 20 2" xfId="31791" xr:uid="{00000000-0005-0000-0000-0000317C0000}"/>
    <cellStyle name="Input 3 4 20 2 2" xfId="31792" xr:uid="{00000000-0005-0000-0000-0000327C0000}"/>
    <cellStyle name="Input 3 4 20 2 3" xfId="31793" xr:uid="{00000000-0005-0000-0000-0000337C0000}"/>
    <cellStyle name="Input 3 4 20 2 4" xfId="31794" xr:uid="{00000000-0005-0000-0000-0000347C0000}"/>
    <cellStyle name="Input 3 4 20 2 5" xfId="31795" xr:uid="{00000000-0005-0000-0000-0000357C0000}"/>
    <cellStyle name="Input 3 4 20 2 6" xfId="31796" xr:uid="{00000000-0005-0000-0000-0000367C0000}"/>
    <cellStyle name="Input 3 4 20 3" xfId="31797" xr:uid="{00000000-0005-0000-0000-0000377C0000}"/>
    <cellStyle name="Input 3 4 20 3 2" xfId="31798" xr:uid="{00000000-0005-0000-0000-0000387C0000}"/>
    <cellStyle name="Input 3 4 20 3 3" xfId="31799" xr:uid="{00000000-0005-0000-0000-0000397C0000}"/>
    <cellStyle name="Input 3 4 20 4" xfId="31800" xr:uid="{00000000-0005-0000-0000-00003A7C0000}"/>
    <cellStyle name="Input 3 4 20 4 2" xfId="31801" xr:uid="{00000000-0005-0000-0000-00003B7C0000}"/>
    <cellStyle name="Input 3 4 20 4 3" xfId="31802" xr:uid="{00000000-0005-0000-0000-00003C7C0000}"/>
    <cellStyle name="Input 3 4 20 5" xfId="31803" xr:uid="{00000000-0005-0000-0000-00003D7C0000}"/>
    <cellStyle name="Input 3 4 20 5 2" xfId="31804" xr:uid="{00000000-0005-0000-0000-00003E7C0000}"/>
    <cellStyle name="Input 3 4 20 5 3" xfId="31805" xr:uid="{00000000-0005-0000-0000-00003F7C0000}"/>
    <cellStyle name="Input 3 4 20 6" xfId="31806" xr:uid="{00000000-0005-0000-0000-0000407C0000}"/>
    <cellStyle name="Input 3 4 20 6 2" xfId="31807" xr:uid="{00000000-0005-0000-0000-0000417C0000}"/>
    <cellStyle name="Input 3 4 20 6 3" xfId="31808" xr:uid="{00000000-0005-0000-0000-0000427C0000}"/>
    <cellStyle name="Input 3 4 20 7" xfId="31809" xr:uid="{00000000-0005-0000-0000-0000437C0000}"/>
    <cellStyle name="Input 3 4 20 8" xfId="31810" xr:uid="{00000000-0005-0000-0000-0000447C0000}"/>
    <cellStyle name="Input 3 4 21" xfId="31811" xr:uid="{00000000-0005-0000-0000-0000457C0000}"/>
    <cellStyle name="Input 3 4 21 2" xfId="31812" xr:uid="{00000000-0005-0000-0000-0000467C0000}"/>
    <cellStyle name="Input 3 4 21 2 2" xfId="31813" xr:uid="{00000000-0005-0000-0000-0000477C0000}"/>
    <cellStyle name="Input 3 4 21 2 3" xfId="31814" xr:uid="{00000000-0005-0000-0000-0000487C0000}"/>
    <cellStyle name="Input 3 4 21 2 4" xfId="31815" xr:uid="{00000000-0005-0000-0000-0000497C0000}"/>
    <cellStyle name="Input 3 4 21 2 5" xfId="31816" xr:uid="{00000000-0005-0000-0000-00004A7C0000}"/>
    <cellStyle name="Input 3 4 21 2 6" xfId="31817" xr:uid="{00000000-0005-0000-0000-00004B7C0000}"/>
    <cellStyle name="Input 3 4 21 3" xfId="31818" xr:uid="{00000000-0005-0000-0000-00004C7C0000}"/>
    <cellStyle name="Input 3 4 21 3 2" xfId="31819" xr:uid="{00000000-0005-0000-0000-00004D7C0000}"/>
    <cellStyle name="Input 3 4 21 3 3" xfId="31820" xr:uid="{00000000-0005-0000-0000-00004E7C0000}"/>
    <cellStyle name="Input 3 4 21 4" xfId="31821" xr:uid="{00000000-0005-0000-0000-00004F7C0000}"/>
    <cellStyle name="Input 3 4 21 4 2" xfId="31822" xr:uid="{00000000-0005-0000-0000-0000507C0000}"/>
    <cellStyle name="Input 3 4 21 4 3" xfId="31823" xr:uid="{00000000-0005-0000-0000-0000517C0000}"/>
    <cellStyle name="Input 3 4 21 5" xfId="31824" xr:uid="{00000000-0005-0000-0000-0000527C0000}"/>
    <cellStyle name="Input 3 4 21 5 2" xfId="31825" xr:uid="{00000000-0005-0000-0000-0000537C0000}"/>
    <cellStyle name="Input 3 4 21 5 3" xfId="31826" xr:uid="{00000000-0005-0000-0000-0000547C0000}"/>
    <cellStyle name="Input 3 4 21 6" xfId="31827" xr:uid="{00000000-0005-0000-0000-0000557C0000}"/>
    <cellStyle name="Input 3 4 21 6 2" xfId="31828" xr:uid="{00000000-0005-0000-0000-0000567C0000}"/>
    <cellStyle name="Input 3 4 21 6 3" xfId="31829" xr:uid="{00000000-0005-0000-0000-0000577C0000}"/>
    <cellStyle name="Input 3 4 21 7" xfId="31830" xr:uid="{00000000-0005-0000-0000-0000587C0000}"/>
    <cellStyle name="Input 3 4 21 8" xfId="31831" xr:uid="{00000000-0005-0000-0000-0000597C0000}"/>
    <cellStyle name="Input 3 4 22" xfId="31832" xr:uid="{00000000-0005-0000-0000-00005A7C0000}"/>
    <cellStyle name="Input 3 4 22 2" xfId="31833" xr:uid="{00000000-0005-0000-0000-00005B7C0000}"/>
    <cellStyle name="Input 3 4 22 2 2" xfId="31834" xr:uid="{00000000-0005-0000-0000-00005C7C0000}"/>
    <cellStyle name="Input 3 4 22 2 3" xfId="31835" xr:uid="{00000000-0005-0000-0000-00005D7C0000}"/>
    <cellStyle name="Input 3 4 22 2 4" xfId="31836" xr:uid="{00000000-0005-0000-0000-00005E7C0000}"/>
    <cellStyle name="Input 3 4 22 2 5" xfId="31837" xr:uid="{00000000-0005-0000-0000-00005F7C0000}"/>
    <cellStyle name="Input 3 4 22 2 6" xfId="31838" xr:uid="{00000000-0005-0000-0000-0000607C0000}"/>
    <cellStyle name="Input 3 4 22 3" xfId="31839" xr:uid="{00000000-0005-0000-0000-0000617C0000}"/>
    <cellStyle name="Input 3 4 22 3 2" xfId="31840" xr:uid="{00000000-0005-0000-0000-0000627C0000}"/>
    <cellStyle name="Input 3 4 22 3 3" xfId="31841" xr:uid="{00000000-0005-0000-0000-0000637C0000}"/>
    <cellStyle name="Input 3 4 22 4" xfId="31842" xr:uid="{00000000-0005-0000-0000-0000647C0000}"/>
    <cellStyle name="Input 3 4 22 4 2" xfId="31843" xr:uid="{00000000-0005-0000-0000-0000657C0000}"/>
    <cellStyle name="Input 3 4 22 4 3" xfId="31844" xr:uid="{00000000-0005-0000-0000-0000667C0000}"/>
    <cellStyle name="Input 3 4 22 5" xfId="31845" xr:uid="{00000000-0005-0000-0000-0000677C0000}"/>
    <cellStyle name="Input 3 4 22 5 2" xfId="31846" xr:uid="{00000000-0005-0000-0000-0000687C0000}"/>
    <cellStyle name="Input 3 4 22 5 3" xfId="31847" xr:uid="{00000000-0005-0000-0000-0000697C0000}"/>
    <cellStyle name="Input 3 4 22 6" xfId="31848" xr:uid="{00000000-0005-0000-0000-00006A7C0000}"/>
    <cellStyle name="Input 3 4 22 6 2" xfId="31849" xr:uid="{00000000-0005-0000-0000-00006B7C0000}"/>
    <cellStyle name="Input 3 4 22 6 3" xfId="31850" xr:uid="{00000000-0005-0000-0000-00006C7C0000}"/>
    <cellStyle name="Input 3 4 22 7" xfId="31851" xr:uid="{00000000-0005-0000-0000-00006D7C0000}"/>
    <cellStyle name="Input 3 4 22 8" xfId="31852" xr:uid="{00000000-0005-0000-0000-00006E7C0000}"/>
    <cellStyle name="Input 3 4 23" xfId="31853" xr:uid="{00000000-0005-0000-0000-00006F7C0000}"/>
    <cellStyle name="Input 3 4 23 2" xfId="31854" xr:uid="{00000000-0005-0000-0000-0000707C0000}"/>
    <cellStyle name="Input 3 4 23 2 2" xfId="31855" xr:uid="{00000000-0005-0000-0000-0000717C0000}"/>
    <cellStyle name="Input 3 4 23 2 3" xfId="31856" xr:uid="{00000000-0005-0000-0000-0000727C0000}"/>
    <cellStyle name="Input 3 4 23 2 4" xfId="31857" xr:uid="{00000000-0005-0000-0000-0000737C0000}"/>
    <cellStyle name="Input 3 4 23 2 5" xfId="31858" xr:uid="{00000000-0005-0000-0000-0000747C0000}"/>
    <cellStyle name="Input 3 4 23 2 6" xfId="31859" xr:uid="{00000000-0005-0000-0000-0000757C0000}"/>
    <cellStyle name="Input 3 4 23 3" xfId="31860" xr:uid="{00000000-0005-0000-0000-0000767C0000}"/>
    <cellStyle name="Input 3 4 23 3 2" xfId="31861" xr:uid="{00000000-0005-0000-0000-0000777C0000}"/>
    <cellStyle name="Input 3 4 23 3 3" xfId="31862" xr:uid="{00000000-0005-0000-0000-0000787C0000}"/>
    <cellStyle name="Input 3 4 23 4" xfId="31863" xr:uid="{00000000-0005-0000-0000-0000797C0000}"/>
    <cellStyle name="Input 3 4 23 4 2" xfId="31864" xr:uid="{00000000-0005-0000-0000-00007A7C0000}"/>
    <cellStyle name="Input 3 4 23 4 3" xfId="31865" xr:uid="{00000000-0005-0000-0000-00007B7C0000}"/>
    <cellStyle name="Input 3 4 23 5" xfId="31866" xr:uid="{00000000-0005-0000-0000-00007C7C0000}"/>
    <cellStyle name="Input 3 4 23 5 2" xfId="31867" xr:uid="{00000000-0005-0000-0000-00007D7C0000}"/>
    <cellStyle name="Input 3 4 23 5 3" xfId="31868" xr:uid="{00000000-0005-0000-0000-00007E7C0000}"/>
    <cellStyle name="Input 3 4 23 6" xfId="31869" xr:uid="{00000000-0005-0000-0000-00007F7C0000}"/>
    <cellStyle name="Input 3 4 23 6 2" xfId="31870" xr:uid="{00000000-0005-0000-0000-0000807C0000}"/>
    <cellStyle name="Input 3 4 23 6 3" xfId="31871" xr:uid="{00000000-0005-0000-0000-0000817C0000}"/>
    <cellStyle name="Input 3 4 23 7" xfId="31872" xr:uid="{00000000-0005-0000-0000-0000827C0000}"/>
    <cellStyle name="Input 3 4 23 8" xfId="31873" xr:uid="{00000000-0005-0000-0000-0000837C0000}"/>
    <cellStyle name="Input 3 4 24" xfId="31874" xr:uid="{00000000-0005-0000-0000-0000847C0000}"/>
    <cellStyle name="Input 3 4 24 2" xfId="31875" xr:uid="{00000000-0005-0000-0000-0000857C0000}"/>
    <cellStyle name="Input 3 4 24 2 2" xfId="31876" xr:uid="{00000000-0005-0000-0000-0000867C0000}"/>
    <cellStyle name="Input 3 4 24 2 3" xfId="31877" xr:uid="{00000000-0005-0000-0000-0000877C0000}"/>
    <cellStyle name="Input 3 4 24 2 4" xfId="31878" xr:uid="{00000000-0005-0000-0000-0000887C0000}"/>
    <cellStyle name="Input 3 4 24 2 5" xfId="31879" xr:uid="{00000000-0005-0000-0000-0000897C0000}"/>
    <cellStyle name="Input 3 4 24 2 6" xfId="31880" xr:uid="{00000000-0005-0000-0000-00008A7C0000}"/>
    <cellStyle name="Input 3 4 24 3" xfId="31881" xr:uid="{00000000-0005-0000-0000-00008B7C0000}"/>
    <cellStyle name="Input 3 4 24 3 2" xfId="31882" xr:uid="{00000000-0005-0000-0000-00008C7C0000}"/>
    <cellStyle name="Input 3 4 24 3 3" xfId="31883" xr:uid="{00000000-0005-0000-0000-00008D7C0000}"/>
    <cellStyle name="Input 3 4 24 4" xfId="31884" xr:uid="{00000000-0005-0000-0000-00008E7C0000}"/>
    <cellStyle name="Input 3 4 24 4 2" xfId="31885" xr:uid="{00000000-0005-0000-0000-00008F7C0000}"/>
    <cellStyle name="Input 3 4 24 4 3" xfId="31886" xr:uid="{00000000-0005-0000-0000-0000907C0000}"/>
    <cellStyle name="Input 3 4 24 5" xfId="31887" xr:uid="{00000000-0005-0000-0000-0000917C0000}"/>
    <cellStyle name="Input 3 4 24 5 2" xfId="31888" xr:uid="{00000000-0005-0000-0000-0000927C0000}"/>
    <cellStyle name="Input 3 4 24 5 3" xfId="31889" xr:uid="{00000000-0005-0000-0000-0000937C0000}"/>
    <cellStyle name="Input 3 4 24 6" xfId="31890" xr:uid="{00000000-0005-0000-0000-0000947C0000}"/>
    <cellStyle name="Input 3 4 24 6 2" xfId="31891" xr:uid="{00000000-0005-0000-0000-0000957C0000}"/>
    <cellStyle name="Input 3 4 24 6 3" xfId="31892" xr:uid="{00000000-0005-0000-0000-0000967C0000}"/>
    <cellStyle name="Input 3 4 24 7" xfId="31893" xr:uid="{00000000-0005-0000-0000-0000977C0000}"/>
    <cellStyle name="Input 3 4 24 8" xfId="31894" xr:uid="{00000000-0005-0000-0000-0000987C0000}"/>
    <cellStyle name="Input 3 4 25" xfId="31895" xr:uid="{00000000-0005-0000-0000-0000997C0000}"/>
    <cellStyle name="Input 3 4 25 2" xfId="31896" xr:uid="{00000000-0005-0000-0000-00009A7C0000}"/>
    <cellStyle name="Input 3 4 25 2 2" xfId="31897" xr:uid="{00000000-0005-0000-0000-00009B7C0000}"/>
    <cellStyle name="Input 3 4 25 2 3" xfId="31898" xr:uid="{00000000-0005-0000-0000-00009C7C0000}"/>
    <cellStyle name="Input 3 4 25 2 4" xfId="31899" xr:uid="{00000000-0005-0000-0000-00009D7C0000}"/>
    <cellStyle name="Input 3 4 25 2 5" xfId="31900" xr:uid="{00000000-0005-0000-0000-00009E7C0000}"/>
    <cellStyle name="Input 3 4 25 2 6" xfId="31901" xr:uid="{00000000-0005-0000-0000-00009F7C0000}"/>
    <cellStyle name="Input 3 4 25 3" xfId="31902" xr:uid="{00000000-0005-0000-0000-0000A07C0000}"/>
    <cellStyle name="Input 3 4 25 3 2" xfId="31903" xr:uid="{00000000-0005-0000-0000-0000A17C0000}"/>
    <cellStyle name="Input 3 4 25 3 3" xfId="31904" xr:uid="{00000000-0005-0000-0000-0000A27C0000}"/>
    <cellStyle name="Input 3 4 25 4" xfId="31905" xr:uid="{00000000-0005-0000-0000-0000A37C0000}"/>
    <cellStyle name="Input 3 4 25 4 2" xfId="31906" xr:uid="{00000000-0005-0000-0000-0000A47C0000}"/>
    <cellStyle name="Input 3 4 25 4 3" xfId="31907" xr:uid="{00000000-0005-0000-0000-0000A57C0000}"/>
    <cellStyle name="Input 3 4 25 5" xfId="31908" xr:uid="{00000000-0005-0000-0000-0000A67C0000}"/>
    <cellStyle name="Input 3 4 25 5 2" xfId="31909" xr:uid="{00000000-0005-0000-0000-0000A77C0000}"/>
    <cellStyle name="Input 3 4 25 5 3" xfId="31910" xr:uid="{00000000-0005-0000-0000-0000A87C0000}"/>
    <cellStyle name="Input 3 4 25 6" xfId="31911" xr:uid="{00000000-0005-0000-0000-0000A97C0000}"/>
    <cellStyle name="Input 3 4 25 6 2" xfId="31912" xr:uid="{00000000-0005-0000-0000-0000AA7C0000}"/>
    <cellStyle name="Input 3 4 25 6 3" xfId="31913" xr:uid="{00000000-0005-0000-0000-0000AB7C0000}"/>
    <cellStyle name="Input 3 4 25 7" xfId="31914" xr:uid="{00000000-0005-0000-0000-0000AC7C0000}"/>
    <cellStyle name="Input 3 4 25 8" xfId="31915" xr:uid="{00000000-0005-0000-0000-0000AD7C0000}"/>
    <cellStyle name="Input 3 4 26" xfId="31916" xr:uid="{00000000-0005-0000-0000-0000AE7C0000}"/>
    <cellStyle name="Input 3 4 26 2" xfId="31917" xr:uid="{00000000-0005-0000-0000-0000AF7C0000}"/>
    <cellStyle name="Input 3 4 26 2 2" xfId="31918" xr:uid="{00000000-0005-0000-0000-0000B07C0000}"/>
    <cellStyle name="Input 3 4 26 2 3" xfId="31919" xr:uid="{00000000-0005-0000-0000-0000B17C0000}"/>
    <cellStyle name="Input 3 4 26 2 4" xfId="31920" xr:uid="{00000000-0005-0000-0000-0000B27C0000}"/>
    <cellStyle name="Input 3 4 26 2 5" xfId="31921" xr:uid="{00000000-0005-0000-0000-0000B37C0000}"/>
    <cellStyle name="Input 3 4 26 2 6" xfId="31922" xr:uid="{00000000-0005-0000-0000-0000B47C0000}"/>
    <cellStyle name="Input 3 4 26 3" xfId="31923" xr:uid="{00000000-0005-0000-0000-0000B57C0000}"/>
    <cellStyle name="Input 3 4 26 3 2" xfId="31924" xr:uid="{00000000-0005-0000-0000-0000B67C0000}"/>
    <cellStyle name="Input 3 4 26 3 3" xfId="31925" xr:uid="{00000000-0005-0000-0000-0000B77C0000}"/>
    <cellStyle name="Input 3 4 26 4" xfId="31926" xr:uid="{00000000-0005-0000-0000-0000B87C0000}"/>
    <cellStyle name="Input 3 4 26 4 2" xfId="31927" xr:uid="{00000000-0005-0000-0000-0000B97C0000}"/>
    <cellStyle name="Input 3 4 26 4 3" xfId="31928" xr:uid="{00000000-0005-0000-0000-0000BA7C0000}"/>
    <cellStyle name="Input 3 4 26 5" xfId="31929" xr:uid="{00000000-0005-0000-0000-0000BB7C0000}"/>
    <cellStyle name="Input 3 4 26 5 2" xfId="31930" xr:uid="{00000000-0005-0000-0000-0000BC7C0000}"/>
    <cellStyle name="Input 3 4 26 5 3" xfId="31931" xr:uid="{00000000-0005-0000-0000-0000BD7C0000}"/>
    <cellStyle name="Input 3 4 26 6" xfId="31932" xr:uid="{00000000-0005-0000-0000-0000BE7C0000}"/>
    <cellStyle name="Input 3 4 26 6 2" xfId="31933" xr:uid="{00000000-0005-0000-0000-0000BF7C0000}"/>
    <cellStyle name="Input 3 4 26 6 3" xfId="31934" xr:uid="{00000000-0005-0000-0000-0000C07C0000}"/>
    <cellStyle name="Input 3 4 26 7" xfId="31935" xr:uid="{00000000-0005-0000-0000-0000C17C0000}"/>
    <cellStyle name="Input 3 4 26 8" xfId="31936" xr:uid="{00000000-0005-0000-0000-0000C27C0000}"/>
    <cellStyle name="Input 3 4 27" xfId="31937" xr:uid="{00000000-0005-0000-0000-0000C37C0000}"/>
    <cellStyle name="Input 3 4 27 2" xfId="31938" xr:uid="{00000000-0005-0000-0000-0000C47C0000}"/>
    <cellStyle name="Input 3 4 27 2 2" xfId="31939" xr:uid="{00000000-0005-0000-0000-0000C57C0000}"/>
    <cellStyle name="Input 3 4 27 2 3" xfId="31940" xr:uid="{00000000-0005-0000-0000-0000C67C0000}"/>
    <cellStyle name="Input 3 4 27 2 4" xfId="31941" xr:uid="{00000000-0005-0000-0000-0000C77C0000}"/>
    <cellStyle name="Input 3 4 27 2 5" xfId="31942" xr:uid="{00000000-0005-0000-0000-0000C87C0000}"/>
    <cellStyle name="Input 3 4 27 2 6" xfId="31943" xr:uid="{00000000-0005-0000-0000-0000C97C0000}"/>
    <cellStyle name="Input 3 4 27 3" xfId="31944" xr:uid="{00000000-0005-0000-0000-0000CA7C0000}"/>
    <cellStyle name="Input 3 4 27 3 2" xfId="31945" xr:uid="{00000000-0005-0000-0000-0000CB7C0000}"/>
    <cellStyle name="Input 3 4 27 3 3" xfId="31946" xr:uid="{00000000-0005-0000-0000-0000CC7C0000}"/>
    <cellStyle name="Input 3 4 27 4" xfId="31947" xr:uid="{00000000-0005-0000-0000-0000CD7C0000}"/>
    <cellStyle name="Input 3 4 27 4 2" xfId="31948" xr:uid="{00000000-0005-0000-0000-0000CE7C0000}"/>
    <cellStyle name="Input 3 4 27 4 3" xfId="31949" xr:uid="{00000000-0005-0000-0000-0000CF7C0000}"/>
    <cellStyle name="Input 3 4 27 5" xfId="31950" xr:uid="{00000000-0005-0000-0000-0000D07C0000}"/>
    <cellStyle name="Input 3 4 27 5 2" xfId="31951" xr:uid="{00000000-0005-0000-0000-0000D17C0000}"/>
    <cellStyle name="Input 3 4 27 5 3" xfId="31952" xr:uid="{00000000-0005-0000-0000-0000D27C0000}"/>
    <cellStyle name="Input 3 4 27 6" xfId="31953" xr:uid="{00000000-0005-0000-0000-0000D37C0000}"/>
    <cellStyle name="Input 3 4 27 6 2" xfId="31954" xr:uid="{00000000-0005-0000-0000-0000D47C0000}"/>
    <cellStyle name="Input 3 4 27 6 3" xfId="31955" xr:uid="{00000000-0005-0000-0000-0000D57C0000}"/>
    <cellStyle name="Input 3 4 27 7" xfId="31956" xr:uid="{00000000-0005-0000-0000-0000D67C0000}"/>
    <cellStyle name="Input 3 4 27 8" xfId="31957" xr:uid="{00000000-0005-0000-0000-0000D77C0000}"/>
    <cellStyle name="Input 3 4 28" xfId="31958" xr:uid="{00000000-0005-0000-0000-0000D87C0000}"/>
    <cellStyle name="Input 3 4 28 2" xfId="31959" xr:uid="{00000000-0005-0000-0000-0000D97C0000}"/>
    <cellStyle name="Input 3 4 28 2 2" xfId="31960" xr:uid="{00000000-0005-0000-0000-0000DA7C0000}"/>
    <cellStyle name="Input 3 4 28 2 3" xfId="31961" xr:uid="{00000000-0005-0000-0000-0000DB7C0000}"/>
    <cellStyle name="Input 3 4 28 2 4" xfId="31962" xr:uid="{00000000-0005-0000-0000-0000DC7C0000}"/>
    <cellStyle name="Input 3 4 28 2 5" xfId="31963" xr:uid="{00000000-0005-0000-0000-0000DD7C0000}"/>
    <cellStyle name="Input 3 4 28 2 6" xfId="31964" xr:uid="{00000000-0005-0000-0000-0000DE7C0000}"/>
    <cellStyle name="Input 3 4 28 3" xfId="31965" xr:uid="{00000000-0005-0000-0000-0000DF7C0000}"/>
    <cellStyle name="Input 3 4 28 3 2" xfId="31966" xr:uid="{00000000-0005-0000-0000-0000E07C0000}"/>
    <cellStyle name="Input 3 4 28 3 3" xfId="31967" xr:uid="{00000000-0005-0000-0000-0000E17C0000}"/>
    <cellStyle name="Input 3 4 28 4" xfId="31968" xr:uid="{00000000-0005-0000-0000-0000E27C0000}"/>
    <cellStyle name="Input 3 4 28 4 2" xfId="31969" xr:uid="{00000000-0005-0000-0000-0000E37C0000}"/>
    <cellStyle name="Input 3 4 28 4 3" xfId="31970" xr:uid="{00000000-0005-0000-0000-0000E47C0000}"/>
    <cellStyle name="Input 3 4 28 5" xfId="31971" xr:uid="{00000000-0005-0000-0000-0000E57C0000}"/>
    <cellStyle name="Input 3 4 28 5 2" xfId="31972" xr:uid="{00000000-0005-0000-0000-0000E67C0000}"/>
    <cellStyle name="Input 3 4 28 5 3" xfId="31973" xr:uid="{00000000-0005-0000-0000-0000E77C0000}"/>
    <cellStyle name="Input 3 4 28 6" xfId="31974" xr:uid="{00000000-0005-0000-0000-0000E87C0000}"/>
    <cellStyle name="Input 3 4 28 6 2" xfId="31975" xr:uid="{00000000-0005-0000-0000-0000E97C0000}"/>
    <cellStyle name="Input 3 4 28 6 3" xfId="31976" xr:uid="{00000000-0005-0000-0000-0000EA7C0000}"/>
    <cellStyle name="Input 3 4 28 7" xfId="31977" xr:uid="{00000000-0005-0000-0000-0000EB7C0000}"/>
    <cellStyle name="Input 3 4 28 8" xfId="31978" xr:uid="{00000000-0005-0000-0000-0000EC7C0000}"/>
    <cellStyle name="Input 3 4 29" xfId="31979" xr:uid="{00000000-0005-0000-0000-0000ED7C0000}"/>
    <cellStyle name="Input 3 4 29 2" xfId="31980" xr:uid="{00000000-0005-0000-0000-0000EE7C0000}"/>
    <cellStyle name="Input 3 4 29 2 2" xfId="31981" xr:uid="{00000000-0005-0000-0000-0000EF7C0000}"/>
    <cellStyle name="Input 3 4 29 2 3" xfId="31982" xr:uid="{00000000-0005-0000-0000-0000F07C0000}"/>
    <cellStyle name="Input 3 4 29 2 4" xfId="31983" xr:uid="{00000000-0005-0000-0000-0000F17C0000}"/>
    <cellStyle name="Input 3 4 29 2 5" xfId="31984" xr:uid="{00000000-0005-0000-0000-0000F27C0000}"/>
    <cellStyle name="Input 3 4 29 2 6" xfId="31985" xr:uid="{00000000-0005-0000-0000-0000F37C0000}"/>
    <cellStyle name="Input 3 4 29 3" xfId="31986" xr:uid="{00000000-0005-0000-0000-0000F47C0000}"/>
    <cellStyle name="Input 3 4 29 3 2" xfId="31987" xr:uid="{00000000-0005-0000-0000-0000F57C0000}"/>
    <cellStyle name="Input 3 4 29 3 3" xfId="31988" xr:uid="{00000000-0005-0000-0000-0000F67C0000}"/>
    <cellStyle name="Input 3 4 29 4" xfId="31989" xr:uid="{00000000-0005-0000-0000-0000F77C0000}"/>
    <cellStyle name="Input 3 4 29 4 2" xfId="31990" xr:uid="{00000000-0005-0000-0000-0000F87C0000}"/>
    <cellStyle name="Input 3 4 29 4 3" xfId="31991" xr:uid="{00000000-0005-0000-0000-0000F97C0000}"/>
    <cellStyle name="Input 3 4 29 5" xfId="31992" xr:uid="{00000000-0005-0000-0000-0000FA7C0000}"/>
    <cellStyle name="Input 3 4 29 5 2" xfId="31993" xr:uid="{00000000-0005-0000-0000-0000FB7C0000}"/>
    <cellStyle name="Input 3 4 29 5 3" xfId="31994" xr:uid="{00000000-0005-0000-0000-0000FC7C0000}"/>
    <cellStyle name="Input 3 4 29 6" xfId="31995" xr:uid="{00000000-0005-0000-0000-0000FD7C0000}"/>
    <cellStyle name="Input 3 4 29 6 2" xfId="31996" xr:uid="{00000000-0005-0000-0000-0000FE7C0000}"/>
    <cellStyle name="Input 3 4 29 6 3" xfId="31997" xr:uid="{00000000-0005-0000-0000-0000FF7C0000}"/>
    <cellStyle name="Input 3 4 29 7" xfId="31998" xr:uid="{00000000-0005-0000-0000-0000007D0000}"/>
    <cellStyle name="Input 3 4 29 8" xfId="31999" xr:uid="{00000000-0005-0000-0000-0000017D0000}"/>
    <cellStyle name="Input 3 4 3" xfId="32000" xr:uid="{00000000-0005-0000-0000-0000027D0000}"/>
    <cellStyle name="Input 3 4 3 2" xfId="32001" xr:uid="{00000000-0005-0000-0000-0000037D0000}"/>
    <cellStyle name="Input 3 4 3 2 2" xfId="32002" xr:uid="{00000000-0005-0000-0000-0000047D0000}"/>
    <cellStyle name="Input 3 4 3 2 3" xfId="32003" xr:uid="{00000000-0005-0000-0000-0000057D0000}"/>
    <cellStyle name="Input 3 4 3 2 4" xfId="32004" xr:uid="{00000000-0005-0000-0000-0000067D0000}"/>
    <cellStyle name="Input 3 4 3 2 5" xfId="32005" xr:uid="{00000000-0005-0000-0000-0000077D0000}"/>
    <cellStyle name="Input 3 4 3 2 6" xfId="32006" xr:uid="{00000000-0005-0000-0000-0000087D0000}"/>
    <cellStyle name="Input 3 4 3 3" xfId="32007" xr:uid="{00000000-0005-0000-0000-0000097D0000}"/>
    <cellStyle name="Input 3 4 3 3 2" xfId="32008" xr:uid="{00000000-0005-0000-0000-00000A7D0000}"/>
    <cellStyle name="Input 3 4 3 3 3" xfId="32009" xr:uid="{00000000-0005-0000-0000-00000B7D0000}"/>
    <cellStyle name="Input 3 4 3 4" xfId="32010" xr:uid="{00000000-0005-0000-0000-00000C7D0000}"/>
    <cellStyle name="Input 3 4 3 4 2" xfId="32011" xr:uid="{00000000-0005-0000-0000-00000D7D0000}"/>
    <cellStyle name="Input 3 4 3 4 3" xfId="32012" xr:uid="{00000000-0005-0000-0000-00000E7D0000}"/>
    <cellStyle name="Input 3 4 3 5" xfId="32013" xr:uid="{00000000-0005-0000-0000-00000F7D0000}"/>
    <cellStyle name="Input 3 4 3 5 2" xfId="32014" xr:uid="{00000000-0005-0000-0000-0000107D0000}"/>
    <cellStyle name="Input 3 4 3 5 3" xfId="32015" xr:uid="{00000000-0005-0000-0000-0000117D0000}"/>
    <cellStyle name="Input 3 4 3 6" xfId="32016" xr:uid="{00000000-0005-0000-0000-0000127D0000}"/>
    <cellStyle name="Input 3 4 3 6 2" xfId="32017" xr:uid="{00000000-0005-0000-0000-0000137D0000}"/>
    <cellStyle name="Input 3 4 3 6 3" xfId="32018" xr:uid="{00000000-0005-0000-0000-0000147D0000}"/>
    <cellStyle name="Input 3 4 3 7" xfId="32019" xr:uid="{00000000-0005-0000-0000-0000157D0000}"/>
    <cellStyle name="Input 3 4 3 8" xfId="32020" xr:uid="{00000000-0005-0000-0000-0000167D0000}"/>
    <cellStyle name="Input 3 4 30" xfId="32021" xr:uid="{00000000-0005-0000-0000-0000177D0000}"/>
    <cellStyle name="Input 3 4 30 2" xfId="32022" xr:uid="{00000000-0005-0000-0000-0000187D0000}"/>
    <cellStyle name="Input 3 4 30 2 2" xfId="32023" xr:uid="{00000000-0005-0000-0000-0000197D0000}"/>
    <cellStyle name="Input 3 4 30 2 3" xfId="32024" xr:uid="{00000000-0005-0000-0000-00001A7D0000}"/>
    <cellStyle name="Input 3 4 30 2 4" xfId="32025" xr:uid="{00000000-0005-0000-0000-00001B7D0000}"/>
    <cellStyle name="Input 3 4 30 2 5" xfId="32026" xr:uid="{00000000-0005-0000-0000-00001C7D0000}"/>
    <cellStyle name="Input 3 4 30 2 6" xfId="32027" xr:uid="{00000000-0005-0000-0000-00001D7D0000}"/>
    <cellStyle name="Input 3 4 30 3" xfId="32028" xr:uid="{00000000-0005-0000-0000-00001E7D0000}"/>
    <cellStyle name="Input 3 4 30 3 2" xfId="32029" xr:uid="{00000000-0005-0000-0000-00001F7D0000}"/>
    <cellStyle name="Input 3 4 30 3 3" xfId="32030" xr:uid="{00000000-0005-0000-0000-0000207D0000}"/>
    <cellStyle name="Input 3 4 30 4" xfId="32031" xr:uid="{00000000-0005-0000-0000-0000217D0000}"/>
    <cellStyle name="Input 3 4 30 4 2" xfId="32032" xr:uid="{00000000-0005-0000-0000-0000227D0000}"/>
    <cellStyle name="Input 3 4 30 4 3" xfId="32033" xr:uid="{00000000-0005-0000-0000-0000237D0000}"/>
    <cellStyle name="Input 3 4 30 5" xfId="32034" xr:uid="{00000000-0005-0000-0000-0000247D0000}"/>
    <cellStyle name="Input 3 4 30 5 2" xfId="32035" xr:uid="{00000000-0005-0000-0000-0000257D0000}"/>
    <cellStyle name="Input 3 4 30 5 3" xfId="32036" xr:uid="{00000000-0005-0000-0000-0000267D0000}"/>
    <cellStyle name="Input 3 4 30 6" xfId="32037" xr:uid="{00000000-0005-0000-0000-0000277D0000}"/>
    <cellStyle name="Input 3 4 30 6 2" xfId="32038" xr:uid="{00000000-0005-0000-0000-0000287D0000}"/>
    <cellStyle name="Input 3 4 30 6 3" xfId="32039" xr:uid="{00000000-0005-0000-0000-0000297D0000}"/>
    <cellStyle name="Input 3 4 30 7" xfId="32040" xr:uid="{00000000-0005-0000-0000-00002A7D0000}"/>
    <cellStyle name="Input 3 4 30 8" xfId="32041" xr:uid="{00000000-0005-0000-0000-00002B7D0000}"/>
    <cellStyle name="Input 3 4 31" xfId="32042" xr:uid="{00000000-0005-0000-0000-00002C7D0000}"/>
    <cellStyle name="Input 3 4 31 2" xfId="32043" xr:uid="{00000000-0005-0000-0000-00002D7D0000}"/>
    <cellStyle name="Input 3 4 31 2 2" xfId="32044" xr:uid="{00000000-0005-0000-0000-00002E7D0000}"/>
    <cellStyle name="Input 3 4 31 2 3" xfId="32045" xr:uid="{00000000-0005-0000-0000-00002F7D0000}"/>
    <cellStyle name="Input 3 4 31 2 4" xfId="32046" xr:uid="{00000000-0005-0000-0000-0000307D0000}"/>
    <cellStyle name="Input 3 4 31 2 5" xfId="32047" xr:uid="{00000000-0005-0000-0000-0000317D0000}"/>
    <cellStyle name="Input 3 4 31 2 6" xfId="32048" xr:uid="{00000000-0005-0000-0000-0000327D0000}"/>
    <cellStyle name="Input 3 4 31 3" xfId="32049" xr:uid="{00000000-0005-0000-0000-0000337D0000}"/>
    <cellStyle name="Input 3 4 31 3 2" xfId="32050" xr:uid="{00000000-0005-0000-0000-0000347D0000}"/>
    <cellStyle name="Input 3 4 31 3 3" xfId="32051" xr:uid="{00000000-0005-0000-0000-0000357D0000}"/>
    <cellStyle name="Input 3 4 31 4" xfId="32052" xr:uid="{00000000-0005-0000-0000-0000367D0000}"/>
    <cellStyle name="Input 3 4 31 4 2" xfId="32053" xr:uid="{00000000-0005-0000-0000-0000377D0000}"/>
    <cellStyle name="Input 3 4 31 4 3" xfId="32054" xr:uid="{00000000-0005-0000-0000-0000387D0000}"/>
    <cellStyle name="Input 3 4 31 5" xfId="32055" xr:uid="{00000000-0005-0000-0000-0000397D0000}"/>
    <cellStyle name="Input 3 4 31 5 2" xfId="32056" xr:uid="{00000000-0005-0000-0000-00003A7D0000}"/>
    <cellStyle name="Input 3 4 31 5 3" xfId="32057" xr:uid="{00000000-0005-0000-0000-00003B7D0000}"/>
    <cellStyle name="Input 3 4 31 6" xfId="32058" xr:uid="{00000000-0005-0000-0000-00003C7D0000}"/>
    <cellStyle name="Input 3 4 31 6 2" xfId="32059" xr:uid="{00000000-0005-0000-0000-00003D7D0000}"/>
    <cellStyle name="Input 3 4 31 6 3" xfId="32060" xr:uid="{00000000-0005-0000-0000-00003E7D0000}"/>
    <cellStyle name="Input 3 4 31 7" xfId="32061" xr:uid="{00000000-0005-0000-0000-00003F7D0000}"/>
    <cellStyle name="Input 3 4 31 8" xfId="32062" xr:uid="{00000000-0005-0000-0000-0000407D0000}"/>
    <cellStyle name="Input 3 4 32" xfId="32063" xr:uid="{00000000-0005-0000-0000-0000417D0000}"/>
    <cellStyle name="Input 3 4 32 2" xfId="32064" xr:uid="{00000000-0005-0000-0000-0000427D0000}"/>
    <cellStyle name="Input 3 4 32 2 2" xfId="32065" xr:uid="{00000000-0005-0000-0000-0000437D0000}"/>
    <cellStyle name="Input 3 4 32 2 3" xfId="32066" xr:uid="{00000000-0005-0000-0000-0000447D0000}"/>
    <cellStyle name="Input 3 4 32 2 4" xfId="32067" xr:uid="{00000000-0005-0000-0000-0000457D0000}"/>
    <cellStyle name="Input 3 4 32 2 5" xfId="32068" xr:uid="{00000000-0005-0000-0000-0000467D0000}"/>
    <cellStyle name="Input 3 4 32 2 6" xfId="32069" xr:uid="{00000000-0005-0000-0000-0000477D0000}"/>
    <cellStyle name="Input 3 4 32 3" xfId="32070" xr:uid="{00000000-0005-0000-0000-0000487D0000}"/>
    <cellStyle name="Input 3 4 32 3 2" xfId="32071" xr:uid="{00000000-0005-0000-0000-0000497D0000}"/>
    <cellStyle name="Input 3 4 32 3 3" xfId="32072" xr:uid="{00000000-0005-0000-0000-00004A7D0000}"/>
    <cellStyle name="Input 3 4 32 4" xfId="32073" xr:uid="{00000000-0005-0000-0000-00004B7D0000}"/>
    <cellStyle name="Input 3 4 32 4 2" xfId="32074" xr:uid="{00000000-0005-0000-0000-00004C7D0000}"/>
    <cellStyle name="Input 3 4 32 4 3" xfId="32075" xr:uid="{00000000-0005-0000-0000-00004D7D0000}"/>
    <cellStyle name="Input 3 4 32 5" xfId="32076" xr:uid="{00000000-0005-0000-0000-00004E7D0000}"/>
    <cellStyle name="Input 3 4 32 5 2" xfId="32077" xr:uid="{00000000-0005-0000-0000-00004F7D0000}"/>
    <cellStyle name="Input 3 4 32 5 3" xfId="32078" xr:uid="{00000000-0005-0000-0000-0000507D0000}"/>
    <cellStyle name="Input 3 4 32 6" xfId="32079" xr:uid="{00000000-0005-0000-0000-0000517D0000}"/>
    <cellStyle name="Input 3 4 32 6 2" xfId="32080" xr:uid="{00000000-0005-0000-0000-0000527D0000}"/>
    <cellStyle name="Input 3 4 32 6 3" xfId="32081" xr:uid="{00000000-0005-0000-0000-0000537D0000}"/>
    <cellStyle name="Input 3 4 32 7" xfId="32082" xr:uid="{00000000-0005-0000-0000-0000547D0000}"/>
    <cellStyle name="Input 3 4 32 8" xfId="32083" xr:uid="{00000000-0005-0000-0000-0000557D0000}"/>
    <cellStyle name="Input 3 4 33" xfId="32084" xr:uid="{00000000-0005-0000-0000-0000567D0000}"/>
    <cellStyle name="Input 3 4 33 2" xfId="32085" xr:uid="{00000000-0005-0000-0000-0000577D0000}"/>
    <cellStyle name="Input 3 4 33 2 2" xfId="32086" xr:uid="{00000000-0005-0000-0000-0000587D0000}"/>
    <cellStyle name="Input 3 4 33 2 3" xfId="32087" xr:uid="{00000000-0005-0000-0000-0000597D0000}"/>
    <cellStyle name="Input 3 4 33 2 4" xfId="32088" xr:uid="{00000000-0005-0000-0000-00005A7D0000}"/>
    <cellStyle name="Input 3 4 33 2 5" xfId="32089" xr:uid="{00000000-0005-0000-0000-00005B7D0000}"/>
    <cellStyle name="Input 3 4 33 2 6" xfId="32090" xr:uid="{00000000-0005-0000-0000-00005C7D0000}"/>
    <cellStyle name="Input 3 4 33 3" xfId="32091" xr:uid="{00000000-0005-0000-0000-00005D7D0000}"/>
    <cellStyle name="Input 3 4 33 3 2" xfId="32092" xr:uid="{00000000-0005-0000-0000-00005E7D0000}"/>
    <cellStyle name="Input 3 4 33 3 3" xfId="32093" xr:uid="{00000000-0005-0000-0000-00005F7D0000}"/>
    <cellStyle name="Input 3 4 33 4" xfId="32094" xr:uid="{00000000-0005-0000-0000-0000607D0000}"/>
    <cellStyle name="Input 3 4 33 4 2" xfId="32095" xr:uid="{00000000-0005-0000-0000-0000617D0000}"/>
    <cellStyle name="Input 3 4 33 4 3" xfId="32096" xr:uid="{00000000-0005-0000-0000-0000627D0000}"/>
    <cellStyle name="Input 3 4 33 5" xfId="32097" xr:uid="{00000000-0005-0000-0000-0000637D0000}"/>
    <cellStyle name="Input 3 4 33 5 2" xfId="32098" xr:uid="{00000000-0005-0000-0000-0000647D0000}"/>
    <cellStyle name="Input 3 4 33 5 3" xfId="32099" xr:uid="{00000000-0005-0000-0000-0000657D0000}"/>
    <cellStyle name="Input 3 4 33 6" xfId="32100" xr:uid="{00000000-0005-0000-0000-0000667D0000}"/>
    <cellStyle name="Input 3 4 33 6 2" xfId="32101" xr:uid="{00000000-0005-0000-0000-0000677D0000}"/>
    <cellStyle name="Input 3 4 33 6 3" xfId="32102" xr:uid="{00000000-0005-0000-0000-0000687D0000}"/>
    <cellStyle name="Input 3 4 33 7" xfId="32103" xr:uid="{00000000-0005-0000-0000-0000697D0000}"/>
    <cellStyle name="Input 3 4 33 8" xfId="32104" xr:uid="{00000000-0005-0000-0000-00006A7D0000}"/>
    <cellStyle name="Input 3 4 34" xfId="32105" xr:uid="{00000000-0005-0000-0000-00006B7D0000}"/>
    <cellStyle name="Input 3 4 34 2" xfId="32106" xr:uid="{00000000-0005-0000-0000-00006C7D0000}"/>
    <cellStyle name="Input 3 4 34 2 2" xfId="32107" xr:uid="{00000000-0005-0000-0000-00006D7D0000}"/>
    <cellStyle name="Input 3 4 34 2 3" xfId="32108" xr:uid="{00000000-0005-0000-0000-00006E7D0000}"/>
    <cellStyle name="Input 3 4 34 2 4" xfId="32109" xr:uid="{00000000-0005-0000-0000-00006F7D0000}"/>
    <cellStyle name="Input 3 4 34 2 5" xfId="32110" xr:uid="{00000000-0005-0000-0000-0000707D0000}"/>
    <cellStyle name="Input 3 4 34 2 6" xfId="32111" xr:uid="{00000000-0005-0000-0000-0000717D0000}"/>
    <cellStyle name="Input 3 4 34 3" xfId="32112" xr:uid="{00000000-0005-0000-0000-0000727D0000}"/>
    <cellStyle name="Input 3 4 34 3 2" xfId="32113" xr:uid="{00000000-0005-0000-0000-0000737D0000}"/>
    <cellStyle name="Input 3 4 34 3 3" xfId="32114" xr:uid="{00000000-0005-0000-0000-0000747D0000}"/>
    <cellStyle name="Input 3 4 34 4" xfId="32115" xr:uid="{00000000-0005-0000-0000-0000757D0000}"/>
    <cellStyle name="Input 3 4 34 4 2" xfId="32116" xr:uid="{00000000-0005-0000-0000-0000767D0000}"/>
    <cellStyle name="Input 3 4 34 4 3" xfId="32117" xr:uid="{00000000-0005-0000-0000-0000777D0000}"/>
    <cellStyle name="Input 3 4 34 5" xfId="32118" xr:uid="{00000000-0005-0000-0000-0000787D0000}"/>
    <cellStyle name="Input 3 4 34 5 2" xfId="32119" xr:uid="{00000000-0005-0000-0000-0000797D0000}"/>
    <cellStyle name="Input 3 4 34 5 3" xfId="32120" xr:uid="{00000000-0005-0000-0000-00007A7D0000}"/>
    <cellStyle name="Input 3 4 34 6" xfId="32121" xr:uid="{00000000-0005-0000-0000-00007B7D0000}"/>
    <cellStyle name="Input 3 4 34 6 2" xfId="32122" xr:uid="{00000000-0005-0000-0000-00007C7D0000}"/>
    <cellStyle name="Input 3 4 34 6 3" xfId="32123" xr:uid="{00000000-0005-0000-0000-00007D7D0000}"/>
    <cellStyle name="Input 3 4 34 7" xfId="32124" xr:uid="{00000000-0005-0000-0000-00007E7D0000}"/>
    <cellStyle name="Input 3 4 34 8" xfId="32125" xr:uid="{00000000-0005-0000-0000-00007F7D0000}"/>
    <cellStyle name="Input 3 4 35" xfId="32126" xr:uid="{00000000-0005-0000-0000-0000807D0000}"/>
    <cellStyle name="Input 3 4 35 2" xfId="32127" xr:uid="{00000000-0005-0000-0000-0000817D0000}"/>
    <cellStyle name="Input 3 4 35 3" xfId="32128" xr:uid="{00000000-0005-0000-0000-0000827D0000}"/>
    <cellStyle name="Input 3 4 35 4" xfId="32129" xr:uid="{00000000-0005-0000-0000-0000837D0000}"/>
    <cellStyle name="Input 3 4 35 5" xfId="32130" xr:uid="{00000000-0005-0000-0000-0000847D0000}"/>
    <cellStyle name="Input 3 4 35 6" xfId="32131" xr:uid="{00000000-0005-0000-0000-0000857D0000}"/>
    <cellStyle name="Input 3 4 36" xfId="32132" xr:uid="{00000000-0005-0000-0000-0000867D0000}"/>
    <cellStyle name="Input 3 4 36 2" xfId="32133" xr:uid="{00000000-0005-0000-0000-0000877D0000}"/>
    <cellStyle name="Input 3 4 36 3" xfId="32134" xr:uid="{00000000-0005-0000-0000-0000887D0000}"/>
    <cellStyle name="Input 3 4 36 4" xfId="32135" xr:uid="{00000000-0005-0000-0000-0000897D0000}"/>
    <cellStyle name="Input 3 4 36 5" xfId="32136" xr:uid="{00000000-0005-0000-0000-00008A7D0000}"/>
    <cellStyle name="Input 3 4 36 6" xfId="32137" xr:uid="{00000000-0005-0000-0000-00008B7D0000}"/>
    <cellStyle name="Input 3 4 37" xfId="32138" xr:uid="{00000000-0005-0000-0000-00008C7D0000}"/>
    <cellStyle name="Input 3 4 37 2" xfId="32139" xr:uid="{00000000-0005-0000-0000-00008D7D0000}"/>
    <cellStyle name="Input 3 4 37 3" xfId="32140" xr:uid="{00000000-0005-0000-0000-00008E7D0000}"/>
    <cellStyle name="Input 3 4 38" xfId="32141" xr:uid="{00000000-0005-0000-0000-00008F7D0000}"/>
    <cellStyle name="Input 3 4 38 2" xfId="32142" xr:uid="{00000000-0005-0000-0000-0000907D0000}"/>
    <cellStyle name="Input 3 4 38 3" xfId="32143" xr:uid="{00000000-0005-0000-0000-0000917D0000}"/>
    <cellStyle name="Input 3 4 39" xfId="32144" xr:uid="{00000000-0005-0000-0000-0000927D0000}"/>
    <cellStyle name="Input 3 4 39 2" xfId="32145" xr:uid="{00000000-0005-0000-0000-0000937D0000}"/>
    <cellStyle name="Input 3 4 39 3" xfId="32146" xr:uid="{00000000-0005-0000-0000-0000947D0000}"/>
    <cellStyle name="Input 3 4 4" xfId="32147" xr:uid="{00000000-0005-0000-0000-0000957D0000}"/>
    <cellStyle name="Input 3 4 4 2" xfId="32148" xr:uid="{00000000-0005-0000-0000-0000967D0000}"/>
    <cellStyle name="Input 3 4 4 2 2" xfId="32149" xr:uid="{00000000-0005-0000-0000-0000977D0000}"/>
    <cellStyle name="Input 3 4 4 2 3" xfId="32150" xr:uid="{00000000-0005-0000-0000-0000987D0000}"/>
    <cellStyle name="Input 3 4 4 2 4" xfId="32151" xr:uid="{00000000-0005-0000-0000-0000997D0000}"/>
    <cellStyle name="Input 3 4 4 2 5" xfId="32152" xr:uid="{00000000-0005-0000-0000-00009A7D0000}"/>
    <cellStyle name="Input 3 4 4 2 6" xfId="32153" xr:uid="{00000000-0005-0000-0000-00009B7D0000}"/>
    <cellStyle name="Input 3 4 4 3" xfId="32154" xr:uid="{00000000-0005-0000-0000-00009C7D0000}"/>
    <cellStyle name="Input 3 4 4 3 2" xfId="32155" xr:uid="{00000000-0005-0000-0000-00009D7D0000}"/>
    <cellStyle name="Input 3 4 4 3 3" xfId="32156" xr:uid="{00000000-0005-0000-0000-00009E7D0000}"/>
    <cellStyle name="Input 3 4 4 4" xfId="32157" xr:uid="{00000000-0005-0000-0000-00009F7D0000}"/>
    <cellStyle name="Input 3 4 4 4 2" xfId="32158" xr:uid="{00000000-0005-0000-0000-0000A07D0000}"/>
    <cellStyle name="Input 3 4 4 4 3" xfId="32159" xr:uid="{00000000-0005-0000-0000-0000A17D0000}"/>
    <cellStyle name="Input 3 4 4 5" xfId="32160" xr:uid="{00000000-0005-0000-0000-0000A27D0000}"/>
    <cellStyle name="Input 3 4 4 5 2" xfId="32161" xr:uid="{00000000-0005-0000-0000-0000A37D0000}"/>
    <cellStyle name="Input 3 4 4 5 3" xfId="32162" xr:uid="{00000000-0005-0000-0000-0000A47D0000}"/>
    <cellStyle name="Input 3 4 4 6" xfId="32163" xr:uid="{00000000-0005-0000-0000-0000A57D0000}"/>
    <cellStyle name="Input 3 4 4 6 2" xfId="32164" xr:uid="{00000000-0005-0000-0000-0000A67D0000}"/>
    <cellStyle name="Input 3 4 4 6 3" xfId="32165" xr:uid="{00000000-0005-0000-0000-0000A77D0000}"/>
    <cellStyle name="Input 3 4 4 7" xfId="32166" xr:uid="{00000000-0005-0000-0000-0000A87D0000}"/>
    <cellStyle name="Input 3 4 4 8" xfId="32167" xr:uid="{00000000-0005-0000-0000-0000A97D0000}"/>
    <cellStyle name="Input 3 4 40" xfId="32168" xr:uid="{00000000-0005-0000-0000-0000AA7D0000}"/>
    <cellStyle name="Input 3 4 41" xfId="32169" xr:uid="{00000000-0005-0000-0000-0000AB7D0000}"/>
    <cellStyle name="Input 3 4 5" xfId="32170" xr:uid="{00000000-0005-0000-0000-0000AC7D0000}"/>
    <cellStyle name="Input 3 4 5 2" xfId="32171" xr:uid="{00000000-0005-0000-0000-0000AD7D0000}"/>
    <cellStyle name="Input 3 4 5 2 2" xfId="32172" xr:uid="{00000000-0005-0000-0000-0000AE7D0000}"/>
    <cellStyle name="Input 3 4 5 2 3" xfId="32173" xr:uid="{00000000-0005-0000-0000-0000AF7D0000}"/>
    <cellStyle name="Input 3 4 5 2 4" xfId="32174" xr:uid="{00000000-0005-0000-0000-0000B07D0000}"/>
    <cellStyle name="Input 3 4 5 2 5" xfId="32175" xr:uid="{00000000-0005-0000-0000-0000B17D0000}"/>
    <cellStyle name="Input 3 4 5 2 6" xfId="32176" xr:uid="{00000000-0005-0000-0000-0000B27D0000}"/>
    <cellStyle name="Input 3 4 5 3" xfId="32177" xr:uid="{00000000-0005-0000-0000-0000B37D0000}"/>
    <cellStyle name="Input 3 4 5 3 2" xfId="32178" xr:uid="{00000000-0005-0000-0000-0000B47D0000}"/>
    <cellStyle name="Input 3 4 5 3 3" xfId="32179" xr:uid="{00000000-0005-0000-0000-0000B57D0000}"/>
    <cellStyle name="Input 3 4 5 4" xfId="32180" xr:uid="{00000000-0005-0000-0000-0000B67D0000}"/>
    <cellStyle name="Input 3 4 5 4 2" xfId="32181" xr:uid="{00000000-0005-0000-0000-0000B77D0000}"/>
    <cellStyle name="Input 3 4 5 4 3" xfId="32182" xr:uid="{00000000-0005-0000-0000-0000B87D0000}"/>
    <cellStyle name="Input 3 4 5 5" xfId="32183" xr:uid="{00000000-0005-0000-0000-0000B97D0000}"/>
    <cellStyle name="Input 3 4 5 5 2" xfId="32184" xr:uid="{00000000-0005-0000-0000-0000BA7D0000}"/>
    <cellStyle name="Input 3 4 5 5 3" xfId="32185" xr:uid="{00000000-0005-0000-0000-0000BB7D0000}"/>
    <cellStyle name="Input 3 4 5 6" xfId="32186" xr:uid="{00000000-0005-0000-0000-0000BC7D0000}"/>
    <cellStyle name="Input 3 4 5 6 2" xfId="32187" xr:uid="{00000000-0005-0000-0000-0000BD7D0000}"/>
    <cellStyle name="Input 3 4 5 6 3" xfId="32188" xr:uid="{00000000-0005-0000-0000-0000BE7D0000}"/>
    <cellStyle name="Input 3 4 5 7" xfId="32189" xr:uid="{00000000-0005-0000-0000-0000BF7D0000}"/>
    <cellStyle name="Input 3 4 5 8" xfId="32190" xr:uid="{00000000-0005-0000-0000-0000C07D0000}"/>
    <cellStyle name="Input 3 4 6" xfId="32191" xr:uid="{00000000-0005-0000-0000-0000C17D0000}"/>
    <cellStyle name="Input 3 4 6 2" xfId="32192" xr:uid="{00000000-0005-0000-0000-0000C27D0000}"/>
    <cellStyle name="Input 3 4 6 2 2" xfId="32193" xr:uid="{00000000-0005-0000-0000-0000C37D0000}"/>
    <cellStyle name="Input 3 4 6 2 3" xfId="32194" xr:uid="{00000000-0005-0000-0000-0000C47D0000}"/>
    <cellStyle name="Input 3 4 6 2 4" xfId="32195" xr:uid="{00000000-0005-0000-0000-0000C57D0000}"/>
    <cellStyle name="Input 3 4 6 2 5" xfId="32196" xr:uid="{00000000-0005-0000-0000-0000C67D0000}"/>
    <cellStyle name="Input 3 4 6 2 6" xfId="32197" xr:uid="{00000000-0005-0000-0000-0000C77D0000}"/>
    <cellStyle name="Input 3 4 6 3" xfId="32198" xr:uid="{00000000-0005-0000-0000-0000C87D0000}"/>
    <cellStyle name="Input 3 4 6 3 2" xfId="32199" xr:uid="{00000000-0005-0000-0000-0000C97D0000}"/>
    <cellStyle name="Input 3 4 6 3 3" xfId="32200" xr:uid="{00000000-0005-0000-0000-0000CA7D0000}"/>
    <cellStyle name="Input 3 4 6 4" xfId="32201" xr:uid="{00000000-0005-0000-0000-0000CB7D0000}"/>
    <cellStyle name="Input 3 4 6 4 2" xfId="32202" xr:uid="{00000000-0005-0000-0000-0000CC7D0000}"/>
    <cellStyle name="Input 3 4 6 4 3" xfId="32203" xr:uid="{00000000-0005-0000-0000-0000CD7D0000}"/>
    <cellStyle name="Input 3 4 6 5" xfId="32204" xr:uid="{00000000-0005-0000-0000-0000CE7D0000}"/>
    <cellStyle name="Input 3 4 6 5 2" xfId="32205" xr:uid="{00000000-0005-0000-0000-0000CF7D0000}"/>
    <cellStyle name="Input 3 4 6 5 3" xfId="32206" xr:uid="{00000000-0005-0000-0000-0000D07D0000}"/>
    <cellStyle name="Input 3 4 6 6" xfId="32207" xr:uid="{00000000-0005-0000-0000-0000D17D0000}"/>
    <cellStyle name="Input 3 4 6 6 2" xfId="32208" xr:uid="{00000000-0005-0000-0000-0000D27D0000}"/>
    <cellStyle name="Input 3 4 6 6 3" xfId="32209" xr:uid="{00000000-0005-0000-0000-0000D37D0000}"/>
    <cellStyle name="Input 3 4 6 7" xfId="32210" xr:uid="{00000000-0005-0000-0000-0000D47D0000}"/>
    <cellStyle name="Input 3 4 6 8" xfId="32211" xr:uid="{00000000-0005-0000-0000-0000D57D0000}"/>
    <cellStyle name="Input 3 4 7" xfId="32212" xr:uid="{00000000-0005-0000-0000-0000D67D0000}"/>
    <cellStyle name="Input 3 4 7 2" xfId="32213" xr:uid="{00000000-0005-0000-0000-0000D77D0000}"/>
    <cellStyle name="Input 3 4 7 2 2" xfId="32214" xr:uid="{00000000-0005-0000-0000-0000D87D0000}"/>
    <cellStyle name="Input 3 4 7 2 3" xfId="32215" xr:uid="{00000000-0005-0000-0000-0000D97D0000}"/>
    <cellStyle name="Input 3 4 7 2 4" xfId="32216" xr:uid="{00000000-0005-0000-0000-0000DA7D0000}"/>
    <cellStyle name="Input 3 4 7 2 5" xfId="32217" xr:uid="{00000000-0005-0000-0000-0000DB7D0000}"/>
    <cellStyle name="Input 3 4 7 2 6" xfId="32218" xr:uid="{00000000-0005-0000-0000-0000DC7D0000}"/>
    <cellStyle name="Input 3 4 7 3" xfId="32219" xr:uid="{00000000-0005-0000-0000-0000DD7D0000}"/>
    <cellStyle name="Input 3 4 7 3 2" xfId="32220" xr:uid="{00000000-0005-0000-0000-0000DE7D0000}"/>
    <cellStyle name="Input 3 4 7 3 3" xfId="32221" xr:uid="{00000000-0005-0000-0000-0000DF7D0000}"/>
    <cellStyle name="Input 3 4 7 4" xfId="32222" xr:uid="{00000000-0005-0000-0000-0000E07D0000}"/>
    <cellStyle name="Input 3 4 7 4 2" xfId="32223" xr:uid="{00000000-0005-0000-0000-0000E17D0000}"/>
    <cellStyle name="Input 3 4 7 4 3" xfId="32224" xr:uid="{00000000-0005-0000-0000-0000E27D0000}"/>
    <cellStyle name="Input 3 4 7 5" xfId="32225" xr:uid="{00000000-0005-0000-0000-0000E37D0000}"/>
    <cellStyle name="Input 3 4 7 5 2" xfId="32226" xr:uid="{00000000-0005-0000-0000-0000E47D0000}"/>
    <cellStyle name="Input 3 4 7 5 3" xfId="32227" xr:uid="{00000000-0005-0000-0000-0000E57D0000}"/>
    <cellStyle name="Input 3 4 7 6" xfId="32228" xr:uid="{00000000-0005-0000-0000-0000E67D0000}"/>
    <cellStyle name="Input 3 4 7 6 2" xfId="32229" xr:uid="{00000000-0005-0000-0000-0000E77D0000}"/>
    <cellStyle name="Input 3 4 7 6 3" xfId="32230" xr:uid="{00000000-0005-0000-0000-0000E87D0000}"/>
    <cellStyle name="Input 3 4 7 7" xfId="32231" xr:uid="{00000000-0005-0000-0000-0000E97D0000}"/>
    <cellStyle name="Input 3 4 7 8" xfId="32232" xr:uid="{00000000-0005-0000-0000-0000EA7D0000}"/>
    <cellStyle name="Input 3 4 8" xfId="32233" xr:uid="{00000000-0005-0000-0000-0000EB7D0000}"/>
    <cellStyle name="Input 3 4 8 2" xfId="32234" xr:uid="{00000000-0005-0000-0000-0000EC7D0000}"/>
    <cellStyle name="Input 3 4 8 2 2" xfId="32235" xr:uid="{00000000-0005-0000-0000-0000ED7D0000}"/>
    <cellStyle name="Input 3 4 8 2 3" xfId="32236" xr:uid="{00000000-0005-0000-0000-0000EE7D0000}"/>
    <cellStyle name="Input 3 4 8 2 4" xfId="32237" xr:uid="{00000000-0005-0000-0000-0000EF7D0000}"/>
    <cellStyle name="Input 3 4 8 2 5" xfId="32238" xr:uid="{00000000-0005-0000-0000-0000F07D0000}"/>
    <cellStyle name="Input 3 4 8 2 6" xfId="32239" xr:uid="{00000000-0005-0000-0000-0000F17D0000}"/>
    <cellStyle name="Input 3 4 8 3" xfId="32240" xr:uid="{00000000-0005-0000-0000-0000F27D0000}"/>
    <cellStyle name="Input 3 4 8 3 2" xfId="32241" xr:uid="{00000000-0005-0000-0000-0000F37D0000}"/>
    <cellStyle name="Input 3 4 8 3 3" xfId="32242" xr:uid="{00000000-0005-0000-0000-0000F47D0000}"/>
    <cellStyle name="Input 3 4 8 4" xfId="32243" xr:uid="{00000000-0005-0000-0000-0000F57D0000}"/>
    <cellStyle name="Input 3 4 8 4 2" xfId="32244" xr:uid="{00000000-0005-0000-0000-0000F67D0000}"/>
    <cellStyle name="Input 3 4 8 4 3" xfId="32245" xr:uid="{00000000-0005-0000-0000-0000F77D0000}"/>
    <cellStyle name="Input 3 4 8 5" xfId="32246" xr:uid="{00000000-0005-0000-0000-0000F87D0000}"/>
    <cellStyle name="Input 3 4 8 5 2" xfId="32247" xr:uid="{00000000-0005-0000-0000-0000F97D0000}"/>
    <cellStyle name="Input 3 4 8 5 3" xfId="32248" xr:uid="{00000000-0005-0000-0000-0000FA7D0000}"/>
    <cellStyle name="Input 3 4 8 6" xfId="32249" xr:uid="{00000000-0005-0000-0000-0000FB7D0000}"/>
    <cellStyle name="Input 3 4 8 6 2" xfId="32250" xr:uid="{00000000-0005-0000-0000-0000FC7D0000}"/>
    <cellStyle name="Input 3 4 8 6 3" xfId="32251" xr:uid="{00000000-0005-0000-0000-0000FD7D0000}"/>
    <cellStyle name="Input 3 4 8 7" xfId="32252" xr:uid="{00000000-0005-0000-0000-0000FE7D0000}"/>
    <cellStyle name="Input 3 4 8 8" xfId="32253" xr:uid="{00000000-0005-0000-0000-0000FF7D0000}"/>
    <cellStyle name="Input 3 4 9" xfId="32254" xr:uid="{00000000-0005-0000-0000-0000007E0000}"/>
    <cellStyle name="Input 3 4 9 2" xfId="32255" xr:uid="{00000000-0005-0000-0000-0000017E0000}"/>
    <cellStyle name="Input 3 4 9 2 2" xfId="32256" xr:uid="{00000000-0005-0000-0000-0000027E0000}"/>
    <cellStyle name="Input 3 4 9 2 3" xfId="32257" xr:uid="{00000000-0005-0000-0000-0000037E0000}"/>
    <cellStyle name="Input 3 4 9 2 4" xfId="32258" xr:uid="{00000000-0005-0000-0000-0000047E0000}"/>
    <cellStyle name="Input 3 4 9 2 5" xfId="32259" xr:uid="{00000000-0005-0000-0000-0000057E0000}"/>
    <cellStyle name="Input 3 4 9 2 6" xfId="32260" xr:uid="{00000000-0005-0000-0000-0000067E0000}"/>
    <cellStyle name="Input 3 4 9 3" xfId="32261" xr:uid="{00000000-0005-0000-0000-0000077E0000}"/>
    <cellStyle name="Input 3 4 9 3 2" xfId="32262" xr:uid="{00000000-0005-0000-0000-0000087E0000}"/>
    <cellStyle name="Input 3 4 9 3 3" xfId="32263" xr:uid="{00000000-0005-0000-0000-0000097E0000}"/>
    <cellStyle name="Input 3 4 9 4" xfId="32264" xr:uid="{00000000-0005-0000-0000-00000A7E0000}"/>
    <cellStyle name="Input 3 4 9 4 2" xfId="32265" xr:uid="{00000000-0005-0000-0000-00000B7E0000}"/>
    <cellStyle name="Input 3 4 9 4 3" xfId="32266" xr:uid="{00000000-0005-0000-0000-00000C7E0000}"/>
    <cellStyle name="Input 3 4 9 5" xfId="32267" xr:uid="{00000000-0005-0000-0000-00000D7E0000}"/>
    <cellStyle name="Input 3 4 9 5 2" xfId="32268" xr:uid="{00000000-0005-0000-0000-00000E7E0000}"/>
    <cellStyle name="Input 3 4 9 5 3" xfId="32269" xr:uid="{00000000-0005-0000-0000-00000F7E0000}"/>
    <cellStyle name="Input 3 4 9 6" xfId="32270" xr:uid="{00000000-0005-0000-0000-0000107E0000}"/>
    <cellStyle name="Input 3 4 9 6 2" xfId="32271" xr:uid="{00000000-0005-0000-0000-0000117E0000}"/>
    <cellStyle name="Input 3 4 9 6 3" xfId="32272" xr:uid="{00000000-0005-0000-0000-0000127E0000}"/>
    <cellStyle name="Input 3 4 9 7" xfId="32273" xr:uid="{00000000-0005-0000-0000-0000137E0000}"/>
    <cellStyle name="Input 3 4 9 8" xfId="32274" xr:uid="{00000000-0005-0000-0000-0000147E0000}"/>
    <cellStyle name="Input 3 40" xfId="32275" xr:uid="{00000000-0005-0000-0000-0000157E0000}"/>
    <cellStyle name="Input 3 40 2" xfId="32276" xr:uid="{00000000-0005-0000-0000-0000167E0000}"/>
    <cellStyle name="Input 3 40 3" xfId="32277" xr:uid="{00000000-0005-0000-0000-0000177E0000}"/>
    <cellStyle name="Input 3 40 4" xfId="32278" xr:uid="{00000000-0005-0000-0000-0000187E0000}"/>
    <cellStyle name="Input 3 40 5" xfId="32279" xr:uid="{00000000-0005-0000-0000-0000197E0000}"/>
    <cellStyle name="Input 3 40 6" xfId="32280" xr:uid="{00000000-0005-0000-0000-00001A7E0000}"/>
    <cellStyle name="Input 3 41" xfId="32281" xr:uid="{00000000-0005-0000-0000-00001B7E0000}"/>
    <cellStyle name="Input 3 5" xfId="32282" xr:uid="{00000000-0005-0000-0000-00001C7E0000}"/>
    <cellStyle name="Input 3 5 10" xfId="32283" xr:uid="{00000000-0005-0000-0000-00001D7E0000}"/>
    <cellStyle name="Input 3 5 10 2" xfId="32284" xr:uid="{00000000-0005-0000-0000-00001E7E0000}"/>
    <cellStyle name="Input 3 5 10 2 2" xfId="32285" xr:uid="{00000000-0005-0000-0000-00001F7E0000}"/>
    <cellStyle name="Input 3 5 10 2 3" xfId="32286" xr:uid="{00000000-0005-0000-0000-0000207E0000}"/>
    <cellStyle name="Input 3 5 10 2 4" xfId="32287" xr:uid="{00000000-0005-0000-0000-0000217E0000}"/>
    <cellStyle name="Input 3 5 10 2 5" xfId="32288" xr:uid="{00000000-0005-0000-0000-0000227E0000}"/>
    <cellStyle name="Input 3 5 10 2 6" xfId="32289" xr:uid="{00000000-0005-0000-0000-0000237E0000}"/>
    <cellStyle name="Input 3 5 10 3" xfId="32290" xr:uid="{00000000-0005-0000-0000-0000247E0000}"/>
    <cellStyle name="Input 3 5 10 3 2" xfId="32291" xr:uid="{00000000-0005-0000-0000-0000257E0000}"/>
    <cellStyle name="Input 3 5 10 3 3" xfId="32292" xr:uid="{00000000-0005-0000-0000-0000267E0000}"/>
    <cellStyle name="Input 3 5 10 4" xfId="32293" xr:uid="{00000000-0005-0000-0000-0000277E0000}"/>
    <cellStyle name="Input 3 5 10 4 2" xfId="32294" xr:uid="{00000000-0005-0000-0000-0000287E0000}"/>
    <cellStyle name="Input 3 5 10 4 3" xfId="32295" xr:uid="{00000000-0005-0000-0000-0000297E0000}"/>
    <cellStyle name="Input 3 5 10 5" xfId="32296" xr:uid="{00000000-0005-0000-0000-00002A7E0000}"/>
    <cellStyle name="Input 3 5 10 5 2" xfId="32297" xr:uid="{00000000-0005-0000-0000-00002B7E0000}"/>
    <cellStyle name="Input 3 5 10 5 3" xfId="32298" xr:uid="{00000000-0005-0000-0000-00002C7E0000}"/>
    <cellStyle name="Input 3 5 10 6" xfId="32299" xr:uid="{00000000-0005-0000-0000-00002D7E0000}"/>
    <cellStyle name="Input 3 5 10 6 2" xfId="32300" xr:uid="{00000000-0005-0000-0000-00002E7E0000}"/>
    <cellStyle name="Input 3 5 10 6 3" xfId="32301" xr:uid="{00000000-0005-0000-0000-00002F7E0000}"/>
    <cellStyle name="Input 3 5 10 7" xfId="32302" xr:uid="{00000000-0005-0000-0000-0000307E0000}"/>
    <cellStyle name="Input 3 5 10 8" xfId="32303" xr:uid="{00000000-0005-0000-0000-0000317E0000}"/>
    <cellStyle name="Input 3 5 11" xfId="32304" xr:uid="{00000000-0005-0000-0000-0000327E0000}"/>
    <cellStyle name="Input 3 5 11 2" xfId="32305" xr:uid="{00000000-0005-0000-0000-0000337E0000}"/>
    <cellStyle name="Input 3 5 11 2 2" xfId="32306" xr:uid="{00000000-0005-0000-0000-0000347E0000}"/>
    <cellStyle name="Input 3 5 11 2 3" xfId="32307" xr:uid="{00000000-0005-0000-0000-0000357E0000}"/>
    <cellStyle name="Input 3 5 11 2 4" xfId="32308" xr:uid="{00000000-0005-0000-0000-0000367E0000}"/>
    <cellStyle name="Input 3 5 11 2 5" xfId="32309" xr:uid="{00000000-0005-0000-0000-0000377E0000}"/>
    <cellStyle name="Input 3 5 11 2 6" xfId="32310" xr:uid="{00000000-0005-0000-0000-0000387E0000}"/>
    <cellStyle name="Input 3 5 11 3" xfId="32311" xr:uid="{00000000-0005-0000-0000-0000397E0000}"/>
    <cellStyle name="Input 3 5 11 3 2" xfId="32312" xr:uid="{00000000-0005-0000-0000-00003A7E0000}"/>
    <cellStyle name="Input 3 5 11 3 3" xfId="32313" xr:uid="{00000000-0005-0000-0000-00003B7E0000}"/>
    <cellStyle name="Input 3 5 11 4" xfId="32314" xr:uid="{00000000-0005-0000-0000-00003C7E0000}"/>
    <cellStyle name="Input 3 5 11 4 2" xfId="32315" xr:uid="{00000000-0005-0000-0000-00003D7E0000}"/>
    <cellStyle name="Input 3 5 11 4 3" xfId="32316" xr:uid="{00000000-0005-0000-0000-00003E7E0000}"/>
    <cellStyle name="Input 3 5 11 5" xfId="32317" xr:uid="{00000000-0005-0000-0000-00003F7E0000}"/>
    <cellStyle name="Input 3 5 11 5 2" xfId="32318" xr:uid="{00000000-0005-0000-0000-0000407E0000}"/>
    <cellStyle name="Input 3 5 11 5 3" xfId="32319" xr:uid="{00000000-0005-0000-0000-0000417E0000}"/>
    <cellStyle name="Input 3 5 11 6" xfId="32320" xr:uid="{00000000-0005-0000-0000-0000427E0000}"/>
    <cellStyle name="Input 3 5 11 6 2" xfId="32321" xr:uid="{00000000-0005-0000-0000-0000437E0000}"/>
    <cellStyle name="Input 3 5 11 6 3" xfId="32322" xr:uid="{00000000-0005-0000-0000-0000447E0000}"/>
    <cellStyle name="Input 3 5 11 7" xfId="32323" xr:uid="{00000000-0005-0000-0000-0000457E0000}"/>
    <cellStyle name="Input 3 5 11 8" xfId="32324" xr:uid="{00000000-0005-0000-0000-0000467E0000}"/>
    <cellStyle name="Input 3 5 12" xfId="32325" xr:uid="{00000000-0005-0000-0000-0000477E0000}"/>
    <cellStyle name="Input 3 5 12 2" xfId="32326" xr:uid="{00000000-0005-0000-0000-0000487E0000}"/>
    <cellStyle name="Input 3 5 12 2 2" xfId="32327" xr:uid="{00000000-0005-0000-0000-0000497E0000}"/>
    <cellStyle name="Input 3 5 12 2 3" xfId="32328" xr:uid="{00000000-0005-0000-0000-00004A7E0000}"/>
    <cellStyle name="Input 3 5 12 2 4" xfId="32329" xr:uid="{00000000-0005-0000-0000-00004B7E0000}"/>
    <cellStyle name="Input 3 5 12 2 5" xfId="32330" xr:uid="{00000000-0005-0000-0000-00004C7E0000}"/>
    <cellStyle name="Input 3 5 12 2 6" xfId="32331" xr:uid="{00000000-0005-0000-0000-00004D7E0000}"/>
    <cellStyle name="Input 3 5 12 3" xfId="32332" xr:uid="{00000000-0005-0000-0000-00004E7E0000}"/>
    <cellStyle name="Input 3 5 12 3 2" xfId="32333" xr:uid="{00000000-0005-0000-0000-00004F7E0000}"/>
    <cellStyle name="Input 3 5 12 3 3" xfId="32334" xr:uid="{00000000-0005-0000-0000-0000507E0000}"/>
    <cellStyle name="Input 3 5 12 4" xfId="32335" xr:uid="{00000000-0005-0000-0000-0000517E0000}"/>
    <cellStyle name="Input 3 5 12 4 2" xfId="32336" xr:uid="{00000000-0005-0000-0000-0000527E0000}"/>
    <cellStyle name="Input 3 5 12 4 3" xfId="32337" xr:uid="{00000000-0005-0000-0000-0000537E0000}"/>
    <cellStyle name="Input 3 5 12 5" xfId="32338" xr:uid="{00000000-0005-0000-0000-0000547E0000}"/>
    <cellStyle name="Input 3 5 12 5 2" xfId="32339" xr:uid="{00000000-0005-0000-0000-0000557E0000}"/>
    <cellStyle name="Input 3 5 12 5 3" xfId="32340" xr:uid="{00000000-0005-0000-0000-0000567E0000}"/>
    <cellStyle name="Input 3 5 12 6" xfId="32341" xr:uid="{00000000-0005-0000-0000-0000577E0000}"/>
    <cellStyle name="Input 3 5 12 6 2" xfId="32342" xr:uid="{00000000-0005-0000-0000-0000587E0000}"/>
    <cellStyle name="Input 3 5 12 6 3" xfId="32343" xr:uid="{00000000-0005-0000-0000-0000597E0000}"/>
    <cellStyle name="Input 3 5 12 7" xfId="32344" xr:uid="{00000000-0005-0000-0000-00005A7E0000}"/>
    <cellStyle name="Input 3 5 12 8" xfId="32345" xr:uid="{00000000-0005-0000-0000-00005B7E0000}"/>
    <cellStyle name="Input 3 5 13" xfId="32346" xr:uid="{00000000-0005-0000-0000-00005C7E0000}"/>
    <cellStyle name="Input 3 5 13 2" xfId="32347" xr:uid="{00000000-0005-0000-0000-00005D7E0000}"/>
    <cellStyle name="Input 3 5 13 2 2" xfId="32348" xr:uid="{00000000-0005-0000-0000-00005E7E0000}"/>
    <cellStyle name="Input 3 5 13 2 3" xfId="32349" xr:uid="{00000000-0005-0000-0000-00005F7E0000}"/>
    <cellStyle name="Input 3 5 13 2 4" xfId="32350" xr:uid="{00000000-0005-0000-0000-0000607E0000}"/>
    <cellStyle name="Input 3 5 13 2 5" xfId="32351" xr:uid="{00000000-0005-0000-0000-0000617E0000}"/>
    <cellStyle name="Input 3 5 13 2 6" xfId="32352" xr:uid="{00000000-0005-0000-0000-0000627E0000}"/>
    <cellStyle name="Input 3 5 13 3" xfId="32353" xr:uid="{00000000-0005-0000-0000-0000637E0000}"/>
    <cellStyle name="Input 3 5 13 3 2" xfId="32354" xr:uid="{00000000-0005-0000-0000-0000647E0000}"/>
    <cellStyle name="Input 3 5 13 3 3" xfId="32355" xr:uid="{00000000-0005-0000-0000-0000657E0000}"/>
    <cellStyle name="Input 3 5 13 4" xfId="32356" xr:uid="{00000000-0005-0000-0000-0000667E0000}"/>
    <cellStyle name="Input 3 5 13 4 2" xfId="32357" xr:uid="{00000000-0005-0000-0000-0000677E0000}"/>
    <cellStyle name="Input 3 5 13 4 3" xfId="32358" xr:uid="{00000000-0005-0000-0000-0000687E0000}"/>
    <cellStyle name="Input 3 5 13 5" xfId="32359" xr:uid="{00000000-0005-0000-0000-0000697E0000}"/>
    <cellStyle name="Input 3 5 13 5 2" xfId="32360" xr:uid="{00000000-0005-0000-0000-00006A7E0000}"/>
    <cellStyle name="Input 3 5 13 5 3" xfId="32361" xr:uid="{00000000-0005-0000-0000-00006B7E0000}"/>
    <cellStyle name="Input 3 5 13 6" xfId="32362" xr:uid="{00000000-0005-0000-0000-00006C7E0000}"/>
    <cellStyle name="Input 3 5 13 6 2" xfId="32363" xr:uid="{00000000-0005-0000-0000-00006D7E0000}"/>
    <cellStyle name="Input 3 5 13 6 3" xfId="32364" xr:uid="{00000000-0005-0000-0000-00006E7E0000}"/>
    <cellStyle name="Input 3 5 13 7" xfId="32365" xr:uid="{00000000-0005-0000-0000-00006F7E0000}"/>
    <cellStyle name="Input 3 5 13 8" xfId="32366" xr:uid="{00000000-0005-0000-0000-0000707E0000}"/>
    <cellStyle name="Input 3 5 14" xfId="32367" xr:uid="{00000000-0005-0000-0000-0000717E0000}"/>
    <cellStyle name="Input 3 5 14 2" xfId="32368" xr:uid="{00000000-0005-0000-0000-0000727E0000}"/>
    <cellStyle name="Input 3 5 14 2 2" xfId="32369" xr:uid="{00000000-0005-0000-0000-0000737E0000}"/>
    <cellStyle name="Input 3 5 14 2 3" xfId="32370" xr:uid="{00000000-0005-0000-0000-0000747E0000}"/>
    <cellStyle name="Input 3 5 14 2 4" xfId="32371" xr:uid="{00000000-0005-0000-0000-0000757E0000}"/>
    <cellStyle name="Input 3 5 14 2 5" xfId="32372" xr:uid="{00000000-0005-0000-0000-0000767E0000}"/>
    <cellStyle name="Input 3 5 14 2 6" xfId="32373" xr:uid="{00000000-0005-0000-0000-0000777E0000}"/>
    <cellStyle name="Input 3 5 14 3" xfId="32374" xr:uid="{00000000-0005-0000-0000-0000787E0000}"/>
    <cellStyle name="Input 3 5 14 3 2" xfId="32375" xr:uid="{00000000-0005-0000-0000-0000797E0000}"/>
    <cellStyle name="Input 3 5 14 3 3" xfId="32376" xr:uid="{00000000-0005-0000-0000-00007A7E0000}"/>
    <cellStyle name="Input 3 5 14 4" xfId="32377" xr:uid="{00000000-0005-0000-0000-00007B7E0000}"/>
    <cellStyle name="Input 3 5 14 4 2" xfId="32378" xr:uid="{00000000-0005-0000-0000-00007C7E0000}"/>
    <cellStyle name="Input 3 5 14 4 3" xfId="32379" xr:uid="{00000000-0005-0000-0000-00007D7E0000}"/>
    <cellStyle name="Input 3 5 14 5" xfId="32380" xr:uid="{00000000-0005-0000-0000-00007E7E0000}"/>
    <cellStyle name="Input 3 5 14 5 2" xfId="32381" xr:uid="{00000000-0005-0000-0000-00007F7E0000}"/>
    <cellStyle name="Input 3 5 14 5 3" xfId="32382" xr:uid="{00000000-0005-0000-0000-0000807E0000}"/>
    <cellStyle name="Input 3 5 14 6" xfId="32383" xr:uid="{00000000-0005-0000-0000-0000817E0000}"/>
    <cellStyle name="Input 3 5 14 6 2" xfId="32384" xr:uid="{00000000-0005-0000-0000-0000827E0000}"/>
    <cellStyle name="Input 3 5 14 6 3" xfId="32385" xr:uid="{00000000-0005-0000-0000-0000837E0000}"/>
    <cellStyle name="Input 3 5 14 7" xfId="32386" xr:uid="{00000000-0005-0000-0000-0000847E0000}"/>
    <cellStyle name="Input 3 5 14 8" xfId="32387" xr:uid="{00000000-0005-0000-0000-0000857E0000}"/>
    <cellStyle name="Input 3 5 15" xfId="32388" xr:uid="{00000000-0005-0000-0000-0000867E0000}"/>
    <cellStyle name="Input 3 5 15 2" xfId="32389" xr:uid="{00000000-0005-0000-0000-0000877E0000}"/>
    <cellStyle name="Input 3 5 15 2 2" xfId="32390" xr:uid="{00000000-0005-0000-0000-0000887E0000}"/>
    <cellStyle name="Input 3 5 15 2 3" xfId="32391" xr:uid="{00000000-0005-0000-0000-0000897E0000}"/>
    <cellStyle name="Input 3 5 15 2 4" xfId="32392" xr:uid="{00000000-0005-0000-0000-00008A7E0000}"/>
    <cellStyle name="Input 3 5 15 2 5" xfId="32393" xr:uid="{00000000-0005-0000-0000-00008B7E0000}"/>
    <cellStyle name="Input 3 5 15 2 6" xfId="32394" xr:uid="{00000000-0005-0000-0000-00008C7E0000}"/>
    <cellStyle name="Input 3 5 15 3" xfId="32395" xr:uid="{00000000-0005-0000-0000-00008D7E0000}"/>
    <cellStyle name="Input 3 5 15 3 2" xfId="32396" xr:uid="{00000000-0005-0000-0000-00008E7E0000}"/>
    <cellStyle name="Input 3 5 15 3 3" xfId="32397" xr:uid="{00000000-0005-0000-0000-00008F7E0000}"/>
    <cellStyle name="Input 3 5 15 4" xfId="32398" xr:uid="{00000000-0005-0000-0000-0000907E0000}"/>
    <cellStyle name="Input 3 5 15 4 2" xfId="32399" xr:uid="{00000000-0005-0000-0000-0000917E0000}"/>
    <cellStyle name="Input 3 5 15 4 3" xfId="32400" xr:uid="{00000000-0005-0000-0000-0000927E0000}"/>
    <cellStyle name="Input 3 5 15 5" xfId="32401" xr:uid="{00000000-0005-0000-0000-0000937E0000}"/>
    <cellStyle name="Input 3 5 15 5 2" xfId="32402" xr:uid="{00000000-0005-0000-0000-0000947E0000}"/>
    <cellStyle name="Input 3 5 15 5 3" xfId="32403" xr:uid="{00000000-0005-0000-0000-0000957E0000}"/>
    <cellStyle name="Input 3 5 15 6" xfId="32404" xr:uid="{00000000-0005-0000-0000-0000967E0000}"/>
    <cellStyle name="Input 3 5 15 6 2" xfId="32405" xr:uid="{00000000-0005-0000-0000-0000977E0000}"/>
    <cellStyle name="Input 3 5 15 6 3" xfId="32406" xr:uid="{00000000-0005-0000-0000-0000987E0000}"/>
    <cellStyle name="Input 3 5 15 7" xfId="32407" xr:uid="{00000000-0005-0000-0000-0000997E0000}"/>
    <cellStyle name="Input 3 5 15 8" xfId="32408" xr:uid="{00000000-0005-0000-0000-00009A7E0000}"/>
    <cellStyle name="Input 3 5 16" xfId="32409" xr:uid="{00000000-0005-0000-0000-00009B7E0000}"/>
    <cellStyle name="Input 3 5 16 2" xfId="32410" xr:uid="{00000000-0005-0000-0000-00009C7E0000}"/>
    <cellStyle name="Input 3 5 16 2 2" xfId="32411" xr:uid="{00000000-0005-0000-0000-00009D7E0000}"/>
    <cellStyle name="Input 3 5 16 2 3" xfId="32412" xr:uid="{00000000-0005-0000-0000-00009E7E0000}"/>
    <cellStyle name="Input 3 5 16 2 4" xfId="32413" xr:uid="{00000000-0005-0000-0000-00009F7E0000}"/>
    <cellStyle name="Input 3 5 16 2 5" xfId="32414" xr:uid="{00000000-0005-0000-0000-0000A07E0000}"/>
    <cellStyle name="Input 3 5 16 2 6" xfId="32415" xr:uid="{00000000-0005-0000-0000-0000A17E0000}"/>
    <cellStyle name="Input 3 5 16 3" xfId="32416" xr:uid="{00000000-0005-0000-0000-0000A27E0000}"/>
    <cellStyle name="Input 3 5 16 3 2" xfId="32417" xr:uid="{00000000-0005-0000-0000-0000A37E0000}"/>
    <cellStyle name="Input 3 5 16 3 3" xfId="32418" xr:uid="{00000000-0005-0000-0000-0000A47E0000}"/>
    <cellStyle name="Input 3 5 16 4" xfId="32419" xr:uid="{00000000-0005-0000-0000-0000A57E0000}"/>
    <cellStyle name="Input 3 5 16 4 2" xfId="32420" xr:uid="{00000000-0005-0000-0000-0000A67E0000}"/>
    <cellStyle name="Input 3 5 16 4 3" xfId="32421" xr:uid="{00000000-0005-0000-0000-0000A77E0000}"/>
    <cellStyle name="Input 3 5 16 5" xfId="32422" xr:uid="{00000000-0005-0000-0000-0000A87E0000}"/>
    <cellStyle name="Input 3 5 16 5 2" xfId="32423" xr:uid="{00000000-0005-0000-0000-0000A97E0000}"/>
    <cellStyle name="Input 3 5 16 5 3" xfId="32424" xr:uid="{00000000-0005-0000-0000-0000AA7E0000}"/>
    <cellStyle name="Input 3 5 16 6" xfId="32425" xr:uid="{00000000-0005-0000-0000-0000AB7E0000}"/>
    <cellStyle name="Input 3 5 16 6 2" xfId="32426" xr:uid="{00000000-0005-0000-0000-0000AC7E0000}"/>
    <cellStyle name="Input 3 5 16 6 3" xfId="32427" xr:uid="{00000000-0005-0000-0000-0000AD7E0000}"/>
    <cellStyle name="Input 3 5 16 7" xfId="32428" xr:uid="{00000000-0005-0000-0000-0000AE7E0000}"/>
    <cellStyle name="Input 3 5 16 8" xfId="32429" xr:uid="{00000000-0005-0000-0000-0000AF7E0000}"/>
    <cellStyle name="Input 3 5 17" xfId="32430" xr:uid="{00000000-0005-0000-0000-0000B07E0000}"/>
    <cellStyle name="Input 3 5 17 2" xfId="32431" xr:uid="{00000000-0005-0000-0000-0000B17E0000}"/>
    <cellStyle name="Input 3 5 17 2 2" xfId="32432" xr:uid="{00000000-0005-0000-0000-0000B27E0000}"/>
    <cellStyle name="Input 3 5 17 2 3" xfId="32433" xr:uid="{00000000-0005-0000-0000-0000B37E0000}"/>
    <cellStyle name="Input 3 5 17 2 4" xfId="32434" xr:uid="{00000000-0005-0000-0000-0000B47E0000}"/>
    <cellStyle name="Input 3 5 17 2 5" xfId="32435" xr:uid="{00000000-0005-0000-0000-0000B57E0000}"/>
    <cellStyle name="Input 3 5 17 2 6" xfId="32436" xr:uid="{00000000-0005-0000-0000-0000B67E0000}"/>
    <cellStyle name="Input 3 5 17 3" xfId="32437" xr:uid="{00000000-0005-0000-0000-0000B77E0000}"/>
    <cellStyle name="Input 3 5 17 3 2" xfId="32438" xr:uid="{00000000-0005-0000-0000-0000B87E0000}"/>
    <cellStyle name="Input 3 5 17 3 3" xfId="32439" xr:uid="{00000000-0005-0000-0000-0000B97E0000}"/>
    <cellStyle name="Input 3 5 17 4" xfId="32440" xr:uid="{00000000-0005-0000-0000-0000BA7E0000}"/>
    <cellStyle name="Input 3 5 17 4 2" xfId="32441" xr:uid="{00000000-0005-0000-0000-0000BB7E0000}"/>
    <cellStyle name="Input 3 5 17 4 3" xfId="32442" xr:uid="{00000000-0005-0000-0000-0000BC7E0000}"/>
    <cellStyle name="Input 3 5 17 5" xfId="32443" xr:uid="{00000000-0005-0000-0000-0000BD7E0000}"/>
    <cellStyle name="Input 3 5 17 5 2" xfId="32444" xr:uid="{00000000-0005-0000-0000-0000BE7E0000}"/>
    <cellStyle name="Input 3 5 17 5 3" xfId="32445" xr:uid="{00000000-0005-0000-0000-0000BF7E0000}"/>
    <cellStyle name="Input 3 5 17 6" xfId="32446" xr:uid="{00000000-0005-0000-0000-0000C07E0000}"/>
    <cellStyle name="Input 3 5 17 6 2" xfId="32447" xr:uid="{00000000-0005-0000-0000-0000C17E0000}"/>
    <cellStyle name="Input 3 5 17 6 3" xfId="32448" xr:uid="{00000000-0005-0000-0000-0000C27E0000}"/>
    <cellStyle name="Input 3 5 17 7" xfId="32449" xr:uid="{00000000-0005-0000-0000-0000C37E0000}"/>
    <cellStyle name="Input 3 5 17 8" xfId="32450" xr:uid="{00000000-0005-0000-0000-0000C47E0000}"/>
    <cellStyle name="Input 3 5 18" xfId="32451" xr:uid="{00000000-0005-0000-0000-0000C57E0000}"/>
    <cellStyle name="Input 3 5 18 2" xfId="32452" xr:uid="{00000000-0005-0000-0000-0000C67E0000}"/>
    <cellStyle name="Input 3 5 18 2 2" xfId="32453" xr:uid="{00000000-0005-0000-0000-0000C77E0000}"/>
    <cellStyle name="Input 3 5 18 2 3" xfId="32454" xr:uid="{00000000-0005-0000-0000-0000C87E0000}"/>
    <cellStyle name="Input 3 5 18 2 4" xfId="32455" xr:uid="{00000000-0005-0000-0000-0000C97E0000}"/>
    <cellStyle name="Input 3 5 18 2 5" xfId="32456" xr:uid="{00000000-0005-0000-0000-0000CA7E0000}"/>
    <cellStyle name="Input 3 5 18 2 6" xfId="32457" xr:uid="{00000000-0005-0000-0000-0000CB7E0000}"/>
    <cellStyle name="Input 3 5 18 3" xfId="32458" xr:uid="{00000000-0005-0000-0000-0000CC7E0000}"/>
    <cellStyle name="Input 3 5 18 3 2" xfId="32459" xr:uid="{00000000-0005-0000-0000-0000CD7E0000}"/>
    <cellStyle name="Input 3 5 18 3 3" xfId="32460" xr:uid="{00000000-0005-0000-0000-0000CE7E0000}"/>
    <cellStyle name="Input 3 5 18 4" xfId="32461" xr:uid="{00000000-0005-0000-0000-0000CF7E0000}"/>
    <cellStyle name="Input 3 5 18 4 2" xfId="32462" xr:uid="{00000000-0005-0000-0000-0000D07E0000}"/>
    <cellStyle name="Input 3 5 18 4 3" xfId="32463" xr:uid="{00000000-0005-0000-0000-0000D17E0000}"/>
    <cellStyle name="Input 3 5 18 5" xfId="32464" xr:uid="{00000000-0005-0000-0000-0000D27E0000}"/>
    <cellStyle name="Input 3 5 18 5 2" xfId="32465" xr:uid="{00000000-0005-0000-0000-0000D37E0000}"/>
    <cellStyle name="Input 3 5 18 5 3" xfId="32466" xr:uid="{00000000-0005-0000-0000-0000D47E0000}"/>
    <cellStyle name="Input 3 5 18 6" xfId="32467" xr:uid="{00000000-0005-0000-0000-0000D57E0000}"/>
    <cellStyle name="Input 3 5 18 6 2" xfId="32468" xr:uid="{00000000-0005-0000-0000-0000D67E0000}"/>
    <cellStyle name="Input 3 5 18 6 3" xfId="32469" xr:uid="{00000000-0005-0000-0000-0000D77E0000}"/>
    <cellStyle name="Input 3 5 18 7" xfId="32470" xr:uid="{00000000-0005-0000-0000-0000D87E0000}"/>
    <cellStyle name="Input 3 5 18 8" xfId="32471" xr:uid="{00000000-0005-0000-0000-0000D97E0000}"/>
    <cellStyle name="Input 3 5 19" xfId="32472" xr:uid="{00000000-0005-0000-0000-0000DA7E0000}"/>
    <cellStyle name="Input 3 5 19 2" xfId="32473" xr:uid="{00000000-0005-0000-0000-0000DB7E0000}"/>
    <cellStyle name="Input 3 5 19 2 2" xfId="32474" xr:uid="{00000000-0005-0000-0000-0000DC7E0000}"/>
    <cellStyle name="Input 3 5 19 2 3" xfId="32475" xr:uid="{00000000-0005-0000-0000-0000DD7E0000}"/>
    <cellStyle name="Input 3 5 19 2 4" xfId="32476" xr:uid="{00000000-0005-0000-0000-0000DE7E0000}"/>
    <cellStyle name="Input 3 5 19 2 5" xfId="32477" xr:uid="{00000000-0005-0000-0000-0000DF7E0000}"/>
    <cellStyle name="Input 3 5 19 2 6" xfId="32478" xr:uid="{00000000-0005-0000-0000-0000E07E0000}"/>
    <cellStyle name="Input 3 5 19 3" xfId="32479" xr:uid="{00000000-0005-0000-0000-0000E17E0000}"/>
    <cellStyle name="Input 3 5 19 3 2" xfId="32480" xr:uid="{00000000-0005-0000-0000-0000E27E0000}"/>
    <cellStyle name="Input 3 5 19 3 3" xfId="32481" xr:uid="{00000000-0005-0000-0000-0000E37E0000}"/>
    <cellStyle name="Input 3 5 19 4" xfId="32482" xr:uid="{00000000-0005-0000-0000-0000E47E0000}"/>
    <cellStyle name="Input 3 5 19 4 2" xfId="32483" xr:uid="{00000000-0005-0000-0000-0000E57E0000}"/>
    <cellStyle name="Input 3 5 19 4 3" xfId="32484" xr:uid="{00000000-0005-0000-0000-0000E67E0000}"/>
    <cellStyle name="Input 3 5 19 5" xfId="32485" xr:uid="{00000000-0005-0000-0000-0000E77E0000}"/>
    <cellStyle name="Input 3 5 19 5 2" xfId="32486" xr:uid="{00000000-0005-0000-0000-0000E87E0000}"/>
    <cellStyle name="Input 3 5 19 5 3" xfId="32487" xr:uid="{00000000-0005-0000-0000-0000E97E0000}"/>
    <cellStyle name="Input 3 5 19 6" xfId="32488" xr:uid="{00000000-0005-0000-0000-0000EA7E0000}"/>
    <cellStyle name="Input 3 5 19 6 2" xfId="32489" xr:uid="{00000000-0005-0000-0000-0000EB7E0000}"/>
    <cellStyle name="Input 3 5 19 6 3" xfId="32490" xr:uid="{00000000-0005-0000-0000-0000EC7E0000}"/>
    <cellStyle name="Input 3 5 19 7" xfId="32491" xr:uid="{00000000-0005-0000-0000-0000ED7E0000}"/>
    <cellStyle name="Input 3 5 19 8" xfId="32492" xr:uid="{00000000-0005-0000-0000-0000EE7E0000}"/>
    <cellStyle name="Input 3 5 2" xfId="32493" xr:uid="{00000000-0005-0000-0000-0000EF7E0000}"/>
    <cellStyle name="Input 3 5 2 2" xfId="32494" xr:uid="{00000000-0005-0000-0000-0000F07E0000}"/>
    <cellStyle name="Input 3 5 2 2 2" xfId="32495" xr:uid="{00000000-0005-0000-0000-0000F17E0000}"/>
    <cellStyle name="Input 3 5 2 2 3" xfId="32496" xr:uid="{00000000-0005-0000-0000-0000F27E0000}"/>
    <cellStyle name="Input 3 5 2 2 4" xfId="32497" xr:uid="{00000000-0005-0000-0000-0000F37E0000}"/>
    <cellStyle name="Input 3 5 2 2 5" xfId="32498" xr:uid="{00000000-0005-0000-0000-0000F47E0000}"/>
    <cellStyle name="Input 3 5 2 2 6" xfId="32499" xr:uid="{00000000-0005-0000-0000-0000F57E0000}"/>
    <cellStyle name="Input 3 5 2 3" xfId="32500" xr:uid="{00000000-0005-0000-0000-0000F67E0000}"/>
    <cellStyle name="Input 3 5 2 3 2" xfId="32501" xr:uid="{00000000-0005-0000-0000-0000F77E0000}"/>
    <cellStyle name="Input 3 5 2 3 3" xfId="32502" xr:uid="{00000000-0005-0000-0000-0000F87E0000}"/>
    <cellStyle name="Input 3 5 2 4" xfId="32503" xr:uid="{00000000-0005-0000-0000-0000F97E0000}"/>
    <cellStyle name="Input 3 5 2 4 2" xfId="32504" xr:uid="{00000000-0005-0000-0000-0000FA7E0000}"/>
    <cellStyle name="Input 3 5 2 4 3" xfId="32505" xr:uid="{00000000-0005-0000-0000-0000FB7E0000}"/>
    <cellStyle name="Input 3 5 2 5" xfId="32506" xr:uid="{00000000-0005-0000-0000-0000FC7E0000}"/>
    <cellStyle name="Input 3 5 2 5 2" xfId="32507" xr:uid="{00000000-0005-0000-0000-0000FD7E0000}"/>
    <cellStyle name="Input 3 5 2 5 3" xfId="32508" xr:uid="{00000000-0005-0000-0000-0000FE7E0000}"/>
    <cellStyle name="Input 3 5 2 6" xfId="32509" xr:uid="{00000000-0005-0000-0000-0000FF7E0000}"/>
    <cellStyle name="Input 3 5 2 6 2" xfId="32510" xr:uid="{00000000-0005-0000-0000-0000007F0000}"/>
    <cellStyle name="Input 3 5 2 6 3" xfId="32511" xr:uid="{00000000-0005-0000-0000-0000017F0000}"/>
    <cellStyle name="Input 3 5 2 7" xfId="32512" xr:uid="{00000000-0005-0000-0000-0000027F0000}"/>
    <cellStyle name="Input 3 5 2 8" xfId="32513" xr:uid="{00000000-0005-0000-0000-0000037F0000}"/>
    <cellStyle name="Input 3 5 20" xfId="32514" xr:uid="{00000000-0005-0000-0000-0000047F0000}"/>
    <cellStyle name="Input 3 5 20 2" xfId="32515" xr:uid="{00000000-0005-0000-0000-0000057F0000}"/>
    <cellStyle name="Input 3 5 20 2 2" xfId="32516" xr:uid="{00000000-0005-0000-0000-0000067F0000}"/>
    <cellStyle name="Input 3 5 20 2 3" xfId="32517" xr:uid="{00000000-0005-0000-0000-0000077F0000}"/>
    <cellStyle name="Input 3 5 20 2 4" xfId="32518" xr:uid="{00000000-0005-0000-0000-0000087F0000}"/>
    <cellStyle name="Input 3 5 20 2 5" xfId="32519" xr:uid="{00000000-0005-0000-0000-0000097F0000}"/>
    <cellStyle name="Input 3 5 20 2 6" xfId="32520" xr:uid="{00000000-0005-0000-0000-00000A7F0000}"/>
    <cellStyle name="Input 3 5 20 3" xfId="32521" xr:uid="{00000000-0005-0000-0000-00000B7F0000}"/>
    <cellStyle name="Input 3 5 20 3 2" xfId="32522" xr:uid="{00000000-0005-0000-0000-00000C7F0000}"/>
    <cellStyle name="Input 3 5 20 3 3" xfId="32523" xr:uid="{00000000-0005-0000-0000-00000D7F0000}"/>
    <cellStyle name="Input 3 5 20 4" xfId="32524" xr:uid="{00000000-0005-0000-0000-00000E7F0000}"/>
    <cellStyle name="Input 3 5 20 4 2" xfId="32525" xr:uid="{00000000-0005-0000-0000-00000F7F0000}"/>
    <cellStyle name="Input 3 5 20 4 3" xfId="32526" xr:uid="{00000000-0005-0000-0000-0000107F0000}"/>
    <cellStyle name="Input 3 5 20 5" xfId="32527" xr:uid="{00000000-0005-0000-0000-0000117F0000}"/>
    <cellStyle name="Input 3 5 20 5 2" xfId="32528" xr:uid="{00000000-0005-0000-0000-0000127F0000}"/>
    <cellStyle name="Input 3 5 20 5 3" xfId="32529" xr:uid="{00000000-0005-0000-0000-0000137F0000}"/>
    <cellStyle name="Input 3 5 20 6" xfId="32530" xr:uid="{00000000-0005-0000-0000-0000147F0000}"/>
    <cellStyle name="Input 3 5 20 6 2" xfId="32531" xr:uid="{00000000-0005-0000-0000-0000157F0000}"/>
    <cellStyle name="Input 3 5 20 6 3" xfId="32532" xr:uid="{00000000-0005-0000-0000-0000167F0000}"/>
    <cellStyle name="Input 3 5 20 7" xfId="32533" xr:uid="{00000000-0005-0000-0000-0000177F0000}"/>
    <cellStyle name="Input 3 5 20 8" xfId="32534" xr:uid="{00000000-0005-0000-0000-0000187F0000}"/>
    <cellStyle name="Input 3 5 21" xfId="32535" xr:uid="{00000000-0005-0000-0000-0000197F0000}"/>
    <cellStyle name="Input 3 5 21 2" xfId="32536" xr:uid="{00000000-0005-0000-0000-00001A7F0000}"/>
    <cellStyle name="Input 3 5 21 2 2" xfId="32537" xr:uid="{00000000-0005-0000-0000-00001B7F0000}"/>
    <cellStyle name="Input 3 5 21 2 3" xfId="32538" xr:uid="{00000000-0005-0000-0000-00001C7F0000}"/>
    <cellStyle name="Input 3 5 21 2 4" xfId="32539" xr:uid="{00000000-0005-0000-0000-00001D7F0000}"/>
    <cellStyle name="Input 3 5 21 2 5" xfId="32540" xr:uid="{00000000-0005-0000-0000-00001E7F0000}"/>
    <cellStyle name="Input 3 5 21 2 6" xfId="32541" xr:uid="{00000000-0005-0000-0000-00001F7F0000}"/>
    <cellStyle name="Input 3 5 21 3" xfId="32542" xr:uid="{00000000-0005-0000-0000-0000207F0000}"/>
    <cellStyle name="Input 3 5 21 3 2" xfId="32543" xr:uid="{00000000-0005-0000-0000-0000217F0000}"/>
    <cellStyle name="Input 3 5 21 3 3" xfId="32544" xr:uid="{00000000-0005-0000-0000-0000227F0000}"/>
    <cellStyle name="Input 3 5 21 4" xfId="32545" xr:uid="{00000000-0005-0000-0000-0000237F0000}"/>
    <cellStyle name="Input 3 5 21 4 2" xfId="32546" xr:uid="{00000000-0005-0000-0000-0000247F0000}"/>
    <cellStyle name="Input 3 5 21 4 3" xfId="32547" xr:uid="{00000000-0005-0000-0000-0000257F0000}"/>
    <cellStyle name="Input 3 5 21 5" xfId="32548" xr:uid="{00000000-0005-0000-0000-0000267F0000}"/>
    <cellStyle name="Input 3 5 21 5 2" xfId="32549" xr:uid="{00000000-0005-0000-0000-0000277F0000}"/>
    <cellStyle name="Input 3 5 21 5 3" xfId="32550" xr:uid="{00000000-0005-0000-0000-0000287F0000}"/>
    <cellStyle name="Input 3 5 21 6" xfId="32551" xr:uid="{00000000-0005-0000-0000-0000297F0000}"/>
    <cellStyle name="Input 3 5 21 6 2" xfId="32552" xr:uid="{00000000-0005-0000-0000-00002A7F0000}"/>
    <cellStyle name="Input 3 5 21 6 3" xfId="32553" xr:uid="{00000000-0005-0000-0000-00002B7F0000}"/>
    <cellStyle name="Input 3 5 21 7" xfId="32554" xr:uid="{00000000-0005-0000-0000-00002C7F0000}"/>
    <cellStyle name="Input 3 5 21 8" xfId="32555" xr:uid="{00000000-0005-0000-0000-00002D7F0000}"/>
    <cellStyle name="Input 3 5 22" xfId="32556" xr:uid="{00000000-0005-0000-0000-00002E7F0000}"/>
    <cellStyle name="Input 3 5 22 2" xfId="32557" xr:uid="{00000000-0005-0000-0000-00002F7F0000}"/>
    <cellStyle name="Input 3 5 22 2 2" xfId="32558" xr:uid="{00000000-0005-0000-0000-0000307F0000}"/>
    <cellStyle name="Input 3 5 22 2 3" xfId="32559" xr:uid="{00000000-0005-0000-0000-0000317F0000}"/>
    <cellStyle name="Input 3 5 22 2 4" xfId="32560" xr:uid="{00000000-0005-0000-0000-0000327F0000}"/>
    <cellStyle name="Input 3 5 22 2 5" xfId="32561" xr:uid="{00000000-0005-0000-0000-0000337F0000}"/>
    <cellStyle name="Input 3 5 22 2 6" xfId="32562" xr:uid="{00000000-0005-0000-0000-0000347F0000}"/>
    <cellStyle name="Input 3 5 22 3" xfId="32563" xr:uid="{00000000-0005-0000-0000-0000357F0000}"/>
    <cellStyle name="Input 3 5 22 3 2" xfId="32564" xr:uid="{00000000-0005-0000-0000-0000367F0000}"/>
    <cellStyle name="Input 3 5 22 3 3" xfId="32565" xr:uid="{00000000-0005-0000-0000-0000377F0000}"/>
    <cellStyle name="Input 3 5 22 4" xfId="32566" xr:uid="{00000000-0005-0000-0000-0000387F0000}"/>
    <cellStyle name="Input 3 5 22 4 2" xfId="32567" xr:uid="{00000000-0005-0000-0000-0000397F0000}"/>
    <cellStyle name="Input 3 5 22 4 3" xfId="32568" xr:uid="{00000000-0005-0000-0000-00003A7F0000}"/>
    <cellStyle name="Input 3 5 22 5" xfId="32569" xr:uid="{00000000-0005-0000-0000-00003B7F0000}"/>
    <cellStyle name="Input 3 5 22 5 2" xfId="32570" xr:uid="{00000000-0005-0000-0000-00003C7F0000}"/>
    <cellStyle name="Input 3 5 22 5 3" xfId="32571" xr:uid="{00000000-0005-0000-0000-00003D7F0000}"/>
    <cellStyle name="Input 3 5 22 6" xfId="32572" xr:uid="{00000000-0005-0000-0000-00003E7F0000}"/>
    <cellStyle name="Input 3 5 22 6 2" xfId="32573" xr:uid="{00000000-0005-0000-0000-00003F7F0000}"/>
    <cellStyle name="Input 3 5 22 6 3" xfId="32574" xr:uid="{00000000-0005-0000-0000-0000407F0000}"/>
    <cellStyle name="Input 3 5 22 7" xfId="32575" xr:uid="{00000000-0005-0000-0000-0000417F0000}"/>
    <cellStyle name="Input 3 5 22 8" xfId="32576" xr:uid="{00000000-0005-0000-0000-0000427F0000}"/>
    <cellStyle name="Input 3 5 23" xfId="32577" xr:uid="{00000000-0005-0000-0000-0000437F0000}"/>
    <cellStyle name="Input 3 5 23 2" xfId="32578" xr:uid="{00000000-0005-0000-0000-0000447F0000}"/>
    <cellStyle name="Input 3 5 23 2 2" xfId="32579" xr:uid="{00000000-0005-0000-0000-0000457F0000}"/>
    <cellStyle name="Input 3 5 23 2 3" xfId="32580" xr:uid="{00000000-0005-0000-0000-0000467F0000}"/>
    <cellStyle name="Input 3 5 23 2 4" xfId="32581" xr:uid="{00000000-0005-0000-0000-0000477F0000}"/>
    <cellStyle name="Input 3 5 23 2 5" xfId="32582" xr:uid="{00000000-0005-0000-0000-0000487F0000}"/>
    <cellStyle name="Input 3 5 23 2 6" xfId="32583" xr:uid="{00000000-0005-0000-0000-0000497F0000}"/>
    <cellStyle name="Input 3 5 23 3" xfId="32584" xr:uid="{00000000-0005-0000-0000-00004A7F0000}"/>
    <cellStyle name="Input 3 5 23 3 2" xfId="32585" xr:uid="{00000000-0005-0000-0000-00004B7F0000}"/>
    <cellStyle name="Input 3 5 23 3 3" xfId="32586" xr:uid="{00000000-0005-0000-0000-00004C7F0000}"/>
    <cellStyle name="Input 3 5 23 4" xfId="32587" xr:uid="{00000000-0005-0000-0000-00004D7F0000}"/>
    <cellStyle name="Input 3 5 23 4 2" xfId="32588" xr:uid="{00000000-0005-0000-0000-00004E7F0000}"/>
    <cellStyle name="Input 3 5 23 4 3" xfId="32589" xr:uid="{00000000-0005-0000-0000-00004F7F0000}"/>
    <cellStyle name="Input 3 5 23 5" xfId="32590" xr:uid="{00000000-0005-0000-0000-0000507F0000}"/>
    <cellStyle name="Input 3 5 23 5 2" xfId="32591" xr:uid="{00000000-0005-0000-0000-0000517F0000}"/>
    <cellStyle name="Input 3 5 23 5 3" xfId="32592" xr:uid="{00000000-0005-0000-0000-0000527F0000}"/>
    <cellStyle name="Input 3 5 23 6" xfId="32593" xr:uid="{00000000-0005-0000-0000-0000537F0000}"/>
    <cellStyle name="Input 3 5 23 6 2" xfId="32594" xr:uid="{00000000-0005-0000-0000-0000547F0000}"/>
    <cellStyle name="Input 3 5 23 6 3" xfId="32595" xr:uid="{00000000-0005-0000-0000-0000557F0000}"/>
    <cellStyle name="Input 3 5 23 7" xfId="32596" xr:uid="{00000000-0005-0000-0000-0000567F0000}"/>
    <cellStyle name="Input 3 5 23 8" xfId="32597" xr:uid="{00000000-0005-0000-0000-0000577F0000}"/>
    <cellStyle name="Input 3 5 24" xfId="32598" xr:uid="{00000000-0005-0000-0000-0000587F0000}"/>
    <cellStyle name="Input 3 5 24 2" xfId="32599" xr:uid="{00000000-0005-0000-0000-0000597F0000}"/>
    <cellStyle name="Input 3 5 24 2 2" xfId="32600" xr:uid="{00000000-0005-0000-0000-00005A7F0000}"/>
    <cellStyle name="Input 3 5 24 2 3" xfId="32601" xr:uid="{00000000-0005-0000-0000-00005B7F0000}"/>
    <cellStyle name="Input 3 5 24 2 4" xfId="32602" xr:uid="{00000000-0005-0000-0000-00005C7F0000}"/>
    <cellStyle name="Input 3 5 24 2 5" xfId="32603" xr:uid="{00000000-0005-0000-0000-00005D7F0000}"/>
    <cellStyle name="Input 3 5 24 2 6" xfId="32604" xr:uid="{00000000-0005-0000-0000-00005E7F0000}"/>
    <cellStyle name="Input 3 5 24 3" xfId="32605" xr:uid="{00000000-0005-0000-0000-00005F7F0000}"/>
    <cellStyle name="Input 3 5 24 3 2" xfId="32606" xr:uid="{00000000-0005-0000-0000-0000607F0000}"/>
    <cellStyle name="Input 3 5 24 3 3" xfId="32607" xr:uid="{00000000-0005-0000-0000-0000617F0000}"/>
    <cellStyle name="Input 3 5 24 4" xfId="32608" xr:uid="{00000000-0005-0000-0000-0000627F0000}"/>
    <cellStyle name="Input 3 5 24 4 2" xfId="32609" xr:uid="{00000000-0005-0000-0000-0000637F0000}"/>
    <cellStyle name="Input 3 5 24 4 3" xfId="32610" xr:uid="{00000000-0005-0000-0000-0000647F0000}"/>
    <cellStyle name="Input 3 5 24 5" xfId="32611" xr:uid="{00000000-0005-0000-0000-0000657F0000}"/>
    <cellStyle name="Input 3 5 24 5 2" xfId="32612" xr:uid="{00000000-0005-0000-0000-0000667F0000}"/>
    <cellStyle name="Input 3 5 24 5 3" xfId="32613" xr:uid="{00000000-0005-0000-0000-0000677F0000}"/>
    <cellStyle name="Input 3 5 24 6" xfId="32614" xr:uid="{00000000-0005-0000-0000-0000687F0000}"/>
    <cellStyle name="Input 3 5 24 6 2" xfId="32615" xr:uid="{00000000-0005-0000-0000-0000697F0000}"/>
    <cellStyle name="Input 3 5 24 6 3" xfId="32616" xr:uid="{00000000-0005-0000-0000-00006A7F0000}"/>
    <cellStyle name="Input 3 5 24 7" xfId="32617" xr:uid="{00000000-0005-0000-0000-00006B7F0000}"/>
    <cellStyle name="Input 3 5 24 8" xfId="32618" xr:uid="{00000000-0005-0000-0000-00006C7F0000}"/>
    <cellStyle name="Input 3 5 25" xfId="32619" xr:uid="{00000000-0005-0000-0000-00006D7F0000}"/>
    <cellStyle name="Input 3 5 25 2" xfId="32620" xr:uid="{00000000-0005-0000-0000-00006E7F0000}"/>
    <cellStyle name="Input 3 5 25 2 2" xfId="32621" xr:uid="{00000000-0005-0000-0000-00006F7F0000}"/>
    <cellStyle name="Input 3 5 25 2 3" xfId="32622" xr:uid="{00000000-0005-0000-0000-0000707F0000}"/>
    <cellStyle name="Input 3 5 25 2 4" xfId="32623" xr:uid="{00000000-0005-0000-0000-0000717F0000}"/>
    <cellStyle name="Input 3 5 25 2 5" xfId="32624" xr:uid="{00000000-0005-0000-0000-0000727F0000}"/>
    <cellStyle name="Input 3 5 25 2 6" xfId="32625" xr:uid="{00000000-0005-0000-0000-0000737F0000}"/>
    <cellStyle name="Input 3 5 25 3" xfId="32626" xr:uid="{00000000-0005-0000-0000-0000747F0000}"/>
    <cellStyle name="Input 3 5 25 3 2" xfId="32627" xr:uid="{00000000-0005-0000-0000-0000757F0000}"/>
    <cellStyle name="Input 3 5 25 3 3" xfId="32628" xr:uid="{00000000-0005-0000-0000-0000767F0000}"/>
    <cellStyle name="Input 3 5 25 4" xfId="32629" xr:uid="{00000000-0005-0000-0000-0000777F0000}"/>
    <cellStyle name="Input 3 5 25 4 2" xfId="32630" xr:uid="{00000000-0005-0000-0000-0000787F0000}"/>
    <cellStyle name="Input 3 5 25 4 3" xfId="32631" xr:uid="{00000000-0005-0000-0000-0000797F0000}"/>
    <cellStyle name="Input 3 5 25 5" xfId="32632" xr:uid="{00000000-0005-0000-0000-00007A7F0000}"/>
    <cellStyle name="Input 3 5 25 5 2" xfId="32633" xr:uid="{00000000-0005-0000-0000-00007B7F0000}"/>
    <cellStyle name="Input 3 5 25 5 3" xfId="32634" xr:uid="{00000000-0005-0000-0000-00007C7F0000}"/>
    <cellStyle name="Input 3 5 25 6" xfId="32635" xr:uid="{00000000-0005-0000-0000-00007D7F0000}"/>
    <cellStyle name="Input 3 5 25 6 2" xfId="32636" xr:uid="{00000000-0005-0000-0000-00007E7F0000}"/>
    <cellStyle name="Input 3 5 25 6 3" xfId="32637" xr:uid="{00000000-0005-0000-0000-00007F7F0000}"/>
    <cellStyle name="Input 3 5 25 7" xfId="32638" xr:uid="{00000000-0005-0000-0000-0000807F0000}"/>
    <cellStyle name="Input 3 5 25 8" xfId="32639" xr:uid="{00000000-0005-0000-0000-0000817F0000}"/>
    <cellStyle name="Input 3 5 26" xfId="32640" xr:uid="{00000000-0005-0000-0000-0000827F0000}"/>
    <cellStyle name="Input 3 5 26 2" xfId="32641" xr:uid="{00000000-0005-0000-0000-0000837F0000}"/>
    <cellStyle name="Input 3 5 26 2 2" xfId="32642" xr:uid="{00000000-0005-0000-0000-0000847F0000}"/>
    <cellStyle name="Input 3 5 26 2 3" xfId="32643" xr:uid="{00000000-0005-0000-0000-0000857F0000}"/>
    <cellStyle name="Input 3 5 26 2 4" xfId="32644" xr:uid="{00000000-0005-0000-0000-0000867F0000}"/>
    <cellStyle name="Input 3 5 26 2 5" xfId="32645" xr:uid="{00000000-0005-0000-0000-0000877F0000}"/>
    <cellStyle name="Input 3 5 26 2 6" xfId="32646" xr:uid="{00000000-0005-0000-0000-0000887F0000}"/>
    <cellStyle name="Input 3 5 26 3" xfId="32647" xr:uid="{00000000-0005-0000-0000-0000897F0000}"/>
    <cellStyle name="Input 3 5 26 3 2" xfId="32648" xr:uid="{00000000-0005-0000-0000-00008A7F0000}"/>
    <cellStyle name="Input 3 5 26 3 3" xfId="32649" xr:uid="{00000000-0005-0000-0000-00008B7F0000}"/>
    <cellStyle name="Input 3 5 26 4" xfId="32650" xr:uid="{00000000-0005-0000-0000-00008C7F0000}"/>
    <cellStyle name="Input 3 5 26 4 2" xfId="32651" xr:uid="{00000000-0005-0000-0000-00008D7F0000}"/>
    <cellStyle name="Input 3 5 26 4 3" xfId="32652" xr:uid="{00000000-0005-0000-0000-00008E7F0000}"/>
    <cellStyle name="Input 3 5 26 5" xfId="32653" xr:uid="{00000000-0005-0000-0000-00008F7F0000}"/>
    <cellStyle name="Input 3 5 26 5 2" xfId="32654" xr:uid="{00000000-0005-0000-0000-0000907F0000}"/>
    <cellStyle name="Input 3 5 26 5 3" xfId="32655" xr:uid="{00000000-0005-0000-0000-0000917F0000}"/>
    <cellStyle name="Input 3 5 26 6" xfId="32656" xr:uid="{00000000-0005-0000-0000-0000927F0000}"/>
    <cellStyle name="Input 3 5 26 6 2" xfId="32657" xr:uid="{00000000-0005-0000-0000-0000937F0000}"/>
    <cellStyle name="Input 3 5 26 6 3" xfId="32658" xr:uid="{00000000-0005-0000-0000-0000947F0000}"/>
    <cellStyle name="Input 3 5 26 7" xfId="32659" xr:uid="{00000000-0005-0000-0000-0000957F0000}"/>
    <cellStyle name="Input 3 5 26 8" xfId="32660" xr:uid="{00000000-0005-0000-0000-0000967F0000}"/>
    <cellStyle name="Input 3 5 27" xfId="32661" xr:uid="{00000000-0005-0000-0000-0000977F0000}"/>
    <cellStyle name="Input 3 5 27 2" xfId="32662" xr:uid="{00000000-0005-0000-0000-0000987F0000}"/>
    <cellStyle name="Input 3 5 27 2 2" xfId="32663" xr:uid="{00000000-0005-0000-0000-0000997F0000}"/>
    <cellStyle name="Input 3 5 27 2 3" xfId="32664" xr:uid="{00000000-0005-0000-0000-00009A7F0000}"/>
    <cellStyle name="Input 3 5 27 2 4" xfId="32665" xr:uid="{00000000-0005-0000-0000-00009B7F0000}"/>
    <cellStyle name="Input 3 5 27 2 5" xfId="32666" xr:uid="{00000000-0005-0000-0000-00009C7F0000}"/>
    <cellStyle name="Input 3 5 27 2 6" xfId="32667" xr:uid="{00000000-0005-0000-0000-00009D7F0000}"/>
    <cellStyle name="Input 3 5 27 3" xfId="32668" xr:uid="{00000000-0005-0000-0000-00009E7F0000}"/>
    <cellStyle name="Input 3 5 27 3 2" xfId="32669" xr:uid="{00000000-0005-0000-0000-00009F7F0000}"/>
    <cellStyle name="Input 3 5 27 3 3" xfId="32670" xr:uid="{00000000-0005-0000-0000-0000A07F0000}"/>
    <cellStyle name="Input 3 5 27 4" xfId="32671" xr:uid="{00000000-0005-0000-0000-0000A17F0000}"/>
    <cellStyle name="Input 3 5 27 4 2" xfId="32672" xr:uid="{00000000-0005-0000-0000-0000A27F0000}"/>
    <cellStyle name="Input 3 5 27 4 3" xfId="32673" xr:uid="{00000000-0005-0000-0000-0000A37F0000}"/>
    <cellStyle name="Input 3 5 27 5" xfId="32674" xr:uid="{00000000-0005-0000-0000-0000A47F0000}"/>
    <cellStyle name="Input 3 5 27 5 2" xfId="32675" xr:uid="{00000000-0005-0000-0000-0000A57F0000}"/>
    <cellStyle name="Input 3 5 27 5 3" xfId="32676" xr:uid="{00000000-0005-0000-0000-0000A67F0000}"/>
    <cellStyle name="Input 3 5 27 6" xfId="32677" xr:uid="{00000000-0005-0000-0000-0000A77F0000}"/>
    <cellStyle name="Input 3 5 27 6 2" xfId="32678" xr:uid="{00000000-0005-0000-0000-0000A87F0000}"/>
    <cellStyle name="Input 3 5 27 6 3" xfId="32679" xr:uid="{00000000-0005-0000-0000-0000A97F0000}"/>
    <cellStyle name="Input 3 5 27 7" xfId="32680" xr:uid="{00000000-0005-0000-0000-0000AA7F0000}"/>
    <cellStyle name="Input 3 5 27 8" xfId="32681" xr:uid="{00000000-0005-0000-0000-0000AB7F0000}"/>
    <cellStyle name="Input 3 5 28" xfId="32682" xr:uid="{00000000-0005-0000-0000-0000AC7F0000}"/>
    <cellStyle name="Input 3 5 28 2" xfId="32683" xr:uid="{00000000-0005-0000-0000-0000AD7F0000}"/>
    <cellStyle name="Input 3 5 28 2 2" xfId="32684" xr:uid="{00000000-0005-0000-0000-0000AE7F0000}"/>
    <cellStyle name="Input 3 5 28 2 3" xfId="32685" xr:uid="{00000000-0005-0000-0000-0000AF7F0000}"/>
    <cellStyle name="Input 3 5 28 2 4" xfId="32686" xr:uid="{00000000-0005-0000-0000-0000B07F0000}"/>
    <cellStyle name="Input 3 5 28 2 5" xfId="32687" xr:uid="{00000000-0005-0000-0000-0000B17F0000}"/>
    <cellStyle name="Input 3 5 28 2 6" xfId="32688" xr:uid="{00000000-0005-0000-0000-0000B27F0000}"/>
    <cellStyle name="Input 3 5 28 3" xfId="32689" xr:uid="{00000000-0005-0000-0000-0000B37F0000}"/>
    <cellStyle name="Input 3 5 28 3 2" xfId="32690" xr:uid="{00000000-0005-0000-0000-0000B47F0000}"/>
    <cellStyle name="Input 3 5 28 3 3" xfId="32691" xr:uid="{00000000-0005-0000-0000-0000B57F0000}"/>
    <cellStyle name="Input 3 5 28 4" xfId="32692" xr:uid="{00000000-0005-0000-0000-0000B67F0000}"/>
    <cellStyle name="Input 3 5 28 4 2" xfId="32693" xr:uid="{00000000-0005-0000-0000-0000B77F0000}"/>
    <cellStyle name="Input 3 5 28 4 3" xfId="32694" xr:uid="{00000000-0005-0000-0000-0000B87F0000}"/>
    <cellStyle name="Input 3 5 28 5" xfId="32695" xr:uid="{00000000-0005-0000-0000-0000B97F0000}"/>
    <cellStyle name="Input 3 5 28 5 2" xfId="32696" xr:uid="{00000000-0005-0000-0000-0000BA7F0000}"/>
    <cellStyle name="Input 3 5 28 5 3" xfId="32697" xr:uid="{00000000-0005-0000-0000-0000BB7F0000}"/>
    <cellStyle name="Input 3 5 28 6" xfId="32698" xr:uid="{00000000-0005-0000-0000-0000BC7F0000}"/>
    <cellStyle name="Input 3 5 28 6 2" xfId="32699" xr:uid="{00000000-0005-0000-0000-0000BD7F0000}"/>
    <cellStyle name="Input 3 5 28 6 3" xfId="32700" xr:uid="{00000000-0005-0000-0000-0000BE7F0000}"/>
    <cellStyle name="Input 3 5 28 7" xfId="32701" xr:uid="{00000000-0005-0000-0000-0000BF7F0000}"/>
    <cellStyle name="Input 3 5 28 8" xfId="32702" xr:uid="{00000000-0005-0000-0000-0000C07F0000}"/>
    <cellStyle name="Input 3 5 29" xfId="32703" xr:uid="{00000000-0005-0000-0000-0000C17F0000}"/>
    <cellStyle name="Input 3 5 29 2" xfId="32704" xr:uid="{00000000-0005-0000-0000-0000C27F0000}"/>
    <cellStyle name="Input 3 5 29 2 2" xfId="32705" xr:uid="{00000000-0005-0000-0000-0000C37F0000}"/>
    <cellStyle name="Input 3 5 29 2 3" xfId="32706" xr:uid="{00000000-0005-0000-0000-0000C47F0000}"/>
    <cellStyle name="Input 3 5 29 2 4" xfId="32707" xr:uid="{00000000-0005-0000-0000-0000C57F0000}"/>
    <cellStyle name="Input 3 5 29 2 5" xfId="32708" xr:uid="{00000000-0005-0000-0000-0000C67F0000}"/>
    <cellStyle name="Input 3 5 29 2 6" xfId="32709" xr:uid="{00000000-0005-0000-0000-0000C77F0000}"/>
    <cellStyle name="Input 3 5 29 3" xfId="32710" xr:uid="{00000000-0005-0000-0000-0000C87F0000}"/>
    <cellStyle name="Input 3 5 29 3 2" xfId="32711" xr:uid="{00000000-0005-0000-0000-0000C97F0000}"/>
    <cellStyle name="Input 3 5 29 3 3" xfId="32712" xr:uid="{00000000-0005-0000-0000-0000CA7F0000}"/>
    <cellStyle name="Input 3 5 29 4" xfId="32713" xr:uid="{00000000-0005-0000-0000-0000CB7F0000}"/>
    <cellStyle name="Input 3 5 29 4 2" xfId="32714" xr:uid="{00000000-0005-0000-0000-0000CC7F0000}"/>
    <cellStyle name="Input 3 5 29 4 3" xfId="32715" xr:uid="{00000000-0005-0000-0000-0000CD7F0000}"/>
    <cellStyle name="Input 3 5 29 5" xfId="32716" xr:uid="{00000000-0005-0000-0000-0000CE7F0000}"/>
    <cellStyle name="Input 3 5 29 5 2" xfId="32717" xr:uid="{00000000-0005-0000-0000-0000CF7F0000}"/>
    <cellStyle name="Input 3 5 29 5 3" xfId="32718" xr:uid="{00000000-0005-0000-0000-0000D07F0000}"/>
    <cellStyle name="Input 3 5 29 6" xfId="32719" xr:uid="{00000000-0005-0000-0000-0000D17F0000}"/>
    <cellStyle name="Input 3 5 29 6 2" xfId="32720" xr:uid="{00000000-0005-0000-0000-0000D27F0000}"/>
    <cellStyle name="Input 3 5 29 6 3" xfId="32721" xr:uid="{00000000-0005-0000-0000-0000D37F0000}"/>
    <cellStyle name="Input 3 5 29 7" xfId="32722" xr:uid="{00000000-0005-0000-0000-0000D47F0000}"/>
    <cellStyle name="Input 3 5 29 8" xfId="32723" xr:uid="{00000000-0005-0000-0000-0000D57F0000}"/>
    <cellStyle name="Input 3 5 3" xfId="32724" xr:uid="{00000000-0005-0000-0000-0000D67F0000}"/>
    <cellStyle name="Input 3 5 3 2" xfId="32725" xr:uid="{00000000-0005-0000-0000-0000D77F0000}"/>
    <cellStyle name="Input 3 5 3 2 2" xfId="32726" xr:uid="{00000000-0005-0000-0000-0000D87F0000}"/>
    <cellStyle name="Input 3 5 3 2 3" xfId="32727" xr:uid="{00000000-0005-0000-0000-0000D97F0000}"/>
    <cellStyle name="Input 3 5 3 2 4" xfId="32728" xr:uid="{00000000-0005-0000-0000-0000DA7F0000}"/>
    <cellStyle name="Input 3 5 3 2 5" xfId="32729" xr:uid="{00000000-0005-0000-0000-0000DB7F0000}"/>
    <cellStyle name="Input 3 5 3 2 6" xfId="32730" xr:uid="{00000000-0005-0000-0000-0000DC7F0000}"/>
    <cellStyle name="Input 3 5 3 3" xfId="32731" xr:uid="{00000000-0005-0000-0000-0000DD7F0000}"/>
    <cellStyle name="Input 3 5 3 3 2" xfId="32732" xr:uid="{00000000-0005-0000-0000-0000DE7F0000}"/>
    <cellStyle name="Input 3 5 3 3 3" xfId="32733" xr:uid="{00000000-0005-0000-0000-0000DF7F0000}"/>
    <cellStyle name="Input 3 5 3 4" xfId="32734" xr:uid="{00000000-0005-0000-0000-0000E07F0000}"/>
    <cellStyle name="Input 3 5 3 4 2" xfId="32735" xr:uid="{00000000-0005-0000-0000-0000E17F0000}"/>
    <cellStyle name="Input 3 5 3 4 3" xfId="32736" xr:uid="{00000000-0005-0000-0000-0000E27F0000}"/>
    <cellStyle name="Input 3 5 3 5" xfId="32737" xr:uid="{00000000-0005-0000-0000-0000E37F0000}"/>
    <cellStyle name="Input 3 5 3 5 2" xfId="32738" xr:uid="{00000000-0005-0000-0000-0000E47F0000}"/>
    <cellStyle name="Input 3 5 3 5 3" xfId="32739" xr:uid="{00000000-0005-0000-0000-0000E57F0000}"/>
    <cellStyle name="Input 3 5 3 6" xfId="32740" xr:uid="{00000000-0005-0000-0000-0000E67F0000}"/>
    <cellStyle name="Input 3 5 3 6 2" xfId="32741" xr:uid="{00000000-0005-0000-0000-0000E77F0000}"/>
    <cellStyle name="Input 3 5 3 6 3" xfId="32742" xr:uid="{00000000-0005-0000-0000-0000E87F0000}"/>
    <cellStyle name="Input 3 5 3 7" xfId="32743" xr:uid="{00000000-0005-0000-0000-0000E97F0000}"/>
    <cellStyle name="Input 3 5 3 8" xfId="32744" xr:uid="{00000000-0005-0000-0000-0000EA7F0000}"/>
    <cellStyle name="Input 3 5 30" xfId="32745" xr:uid="{00000000-0005-0000-0000-0000EB7F0000}"/>
    <cellStyle name="Input 3 5 30 2" xfId="32746" xr:uid="{00000000-0005-0000-0000-0000EC7F0000}"/>
    <cellStyle name="Input 3 5 30 2 2" xfId="32747" xr:uid="{00000000-0005-0000-0000-0000ED7F0000}"/>
    <cellStyle name="Input 3 5 30 2 3" xfId="32748" xr:uid="{00000000-0005-0000-0000-0000EE7F0000}"/>
    <cellStyle name="Input 3 5 30 2 4" xfId="32749" xr:uid="{00000000-0005-0000-0000-0000EF7F0000}"/>
    <cellStyle name="Input 3 5 30 2 5" xfId="32750" xr:uid="{00000000-0005-0000-0000-0000F07F0000}"/>
    <cellStyle name="Input 3 5 30 2 6" xfId="32751" xr:uid="{00000000-0005-0000-0000-0000F17F0000}"/>
    <cellStyle name="Input 3 5 30 3" xfId="32752" xr:uid="{00000000-0005-0000-0000-0000F27F0000}"/>
    <cellStyle name="Input 3 5 30 3 2" xfId="32753" xr:uid="{00000000-0005-0000-0000-0000F37F0000}"/>
    <cellStyle name="Input 3 5 30 3 3" xfId="32754" xr:uid="{00000000-0005-0000-0000-0000F47F0000}"/>
    <cellStyle name="Input 3 5 30 4" xfId="32755" xr:uid="{00000000-0005-0000-0000-0000F57F0000}"/>
    <cellStyle name="Input 3 5 30 4 2" xfId="32756" xr:uid="{00000000-0005-0000-0000-0000F67F0000}"/>
    <cellStyle name="Input 3 5 30 4 3" xfId="32757" xr:uid="{00000000-0005-0000-0000-0000F77F0000}"/>
    <cellStyle name="Input 3 5 30 5" xfId="32758" xr:uid="{00000000-0005-0000-0000-0000F87F0000}"/>
    <cellStyle name="Input 3 5 30 5 2" xfId="32759" xr:uid="{00000000-0005-0000-0000-0000F97F0000}"/>
    <cellStyle name="Input 3 5 30 5 3" xfId="32760" xr:uid="{00000000-0005-0000-0000-0000FA7F0000}"/>
    <cellStyle name="Input 3 5 30 6" xfId="32761" xr:uid="{00000000-0005-0000-0000-0000FB7F0000}"/>
    <cellStyle name="Input 3 5 30 6 2" xfId="32762" xr:uid="{00000000-0005-0000-0000-0000FC7F0000}"/>
    <cellStyle name="Input 3 5 30 6 3" xfId="32763" xr:uid="{00000000-0005-0000-0000-0000FD7F0000}"/>
    <cellStyle name="Input 3 5 30 7" xfId="32764" xr:uid="{00000000-0005-0000-0000-0000FE7F0000}"/>
    <cellStyle name="Input 3 5 30 8" xfId="32765" xr:uid="{00000000-0005-0000-0000-0000FF7F0000}"/>
    <cellStyle name="Input 3 5 31" xfId="32766" xr:uid="{00000000-0005-0000-0000-000000800000}"/>
    <cellStyle name="Input 3 5 31 2" xfId="32767" xr:uid="{00000000-0005-0000-0000-000001800000}"/>
    <cellStyle name="Input 3 5 31 2 2" xfId="32768" xr:uid="{00000000-0005-0000-0000-000002800000}"/>
    <cellStyle name="Input 3 5 31 2 3" xfId="32769" xr:uid="{00000000-0005-0000-0000-000003800000}"/>
    <cellStyle name="Input 3 5 31 2 4" xfId="32770" xr:uid="{00000000-0005-0000-0000-000004800000}"/>
    <cellStyle name="Input 3 5 31 2 5" xfId="32771" xr:uid="{00000000-0005-0000-0000-000005800000}"/>
    <cellStyle name="Input 3 5 31 2 6" xfId="32772" xr:uid="{00000000-0005-0000-0000-000006800000}"/>
    <cellStyle name="Input 3 5 31 3" xfId="32773" xr:uid="{00000000-0005-0000-0000-000007800000}"/>
    <cellStyle name="Input 3 5 31 3 2" xfId="32774" xr:uid="{00000000-0005-0000-0000-000008800000}"/>
    <cellStyle name="Input 3 5 31 3 3" xfId="32775" xr:uid="{00000000-0005-0000-0000-000009800000}"/>
    <cellStyle name="Input 3 5 31 4" xfId="32776" xr:uid="{00000000-0005-0000-0000-00000A800000}"/>
    <cellStyle name="Input 3 5 31 4 2" xfId="32777" xr:uid="{00000000-0005-0000-0000-00000B800000}"/>
    <cellStyle name="Input 3 5 31 4 3" xfId="32778" xr:uid="{00000000-0005-0000-0000-00000C800000}"/>
    <cellStyle name="Input 3 5 31 5" xfId="32779" xr:uid="{00000000-0005-0000-0000-00000D800000}"/>
    <cellStyle name="Input 3 5 31 5 2" xfId="32780" xr:uid="{00000000-0005-0000-0000-00000E800000}"/>
    <cellStyle name="Input 3 5 31 5 3" xfId="32781" xr:uid="{00000000-0005-0000-0000-00000F800000}"/>
    <cellStyle name="Input 3 5 31 6" xfId="32782" xr:uid="{00000000-0005-0000-0000-000010800000}"/>
    <cellStyle name="Input 3 5 31 6 2" xfId="32783" xr:uid="{00000000-0005-0000-0000-000011800000}"/>
    <cellStyle name="Input 3 5 31 6 3" xfId="32784" xr:uid="{00000000-0005-0000-0000-000012800000}"/>
    <cellStyle name="Input 3 5 31 7" xfId="32785" xr:uid="{00000000-0005-0000-0000-000013800000}"/>
    <cellStyle name="Input 3 5 31 8" xfId="32786" xr:uid="{00000000-0005-0000-0000-000014800000}"/>
    <cellStyle name="Input 3 5 32" xfId="32787" xr:uid="{00000000-0005-0000-0000-000015800000}"/>
    <cellStyle name="Input 3 5 32 2" xfId="32788" xr:uid="{00000000-0005-0000-0000-000016800000}"/>
    <cellStyle name="Input 3 5 32 2 2" xfId="32789" xr:uid="{00000000-0005-0000-0000-000017800000}"/>
    <cellStyle name="Input 3 5 32 2 3" xfId="32790" xr:uid="{00000000-0005-0000-0000-000018800000}"/>
    <cellStyle name="Input 3 5 32 2 4" xfId="32791" xr:uid="{00000000-0005-0000-0000-000019800000}"/>
    <cellStyle name="Input 3 5 32 2 5" xfId="32792" xr:uid="{00000000-0005-0000-0000-00001A800000}"/>
    <cellStyle name="Input 3 5 32 2 6" xfId="32793" xr:uid="{00000000-0005-0000-0000-00001B800000}"/>
    <cellStyle name="Input 3 5 32 3" xfId="32794" xr:uid="{00000000-0005-0000-0000-00001C800000}"/>
    <cellStyle name="Input 3 5 32 3 2" xfId="32795" xr:uid="{00000000-0005-0000-0000-00001D800000}"/>
    <cellStyle name="Input 3 5 32 3 3" xfId="32796" xr:uid="{00000000-0005-0000-0000-00001E800000}"/>
    <cellStyle name="Input 3 5 32 4" xfId="32797" xr:uid="{00000000-0005-0000-0000-00001F800000}"/>
    <cellStyle name="Input 3 5 32 4 2" xfId="32798" xr:uid="{00000000-0005-0000-0000-000020800000}"/>
    <cellStyle name="Input 3 5 32 4 3" xfId="32799" xr:uid="{00000000-0005-0000-0000-000021800000}"/>
    <cellStyle name="Input 3 5 32 5" xfId="32800" xr:uid="{00000000-0005-0000-0000-000022800000}"/>
    <cellStyle name="Input 3 5 32 5 2" xfId="32801" xr:uid="{00000000-0005-0000-0000-000023800000}"/>
    <cellStyle name="Input 3 5 32 5 3" xfId="32802" xr:uid="{00000000-0005-0000-0000-000024800000}"/>
    <cellStyle name="Input 3 5 32 6" xfId="32803" xr:uid="{00000000-0005-0000-0000-000025800000}"/>
    <cellStyle name="Input 3 5 32 6 2" xfId="32804" xr:uid="{00000000-0005-0000-0000-000026800000}"/>
    <cellStyle name="Input 3 5 32 6 3" xfId="32805" xr:uid="{00000000-0005-0000-0000-000027800000}"/>
    <cellStyle name="Input 3 5 32 7" xfId="32806" xr:uid="{00000000-0005-0000-0000-000028800000}"/>
    <cellStyle name="Input 3 5 32 8" xfId="32807" xr:uid="{00000000-0005-0000-0000-000029800000}"/>
    <cellStyle name="Input 3 5 33" xfId="32808" xr:uid="{00000000-0005-0000-0000-00002A800000}"/>
    <cellStyle name="Input 3 5 33 2" xfId="32809" xr:uid="{00000000-0005-0000-0000-00002B800000}"/>
    <cellStyle name="Input 3 5 33 2 2" xfId="32810" xr:uid="{00000000-0005-0000-0000-00002C800000}"/>
    <cellStyle name="Input 3 5 33 2 3" xfId="32811" xr:uid="{00000000-0005-0000-0000-00002D800000}"/>
    <cellStyle name="Input 3 5 33 2 4" xfId="32812" xr:uid="{00000000-0005-0000-0000-00002E800000}"/>
    <cellStyle name="Input 3 5 33 2 5" xfId="32813" xr:uid="{00000000-0005-0000-0000-00002F800000}"/>
    <cellStyle name="Input 3 5 33 2 6" xfId="32814" xr:uid="{00000000-0005-0000-0000-000030800000}"/>
    <cellStyle name="Input 3 5 33 3" xfId="32815" xr:uid="{00000000-0005-0000-0000-000031800000}"/>
    <cellStyle name="Input 3 5 33 3 2" xfId="32816" xr:uid="{00000000-0005-0000-0000-000032800000}"/>
    <cellStyle name="Input 3 5 33 3 3" xfId="32817" xr:uid="{00000000-0005-0000-0000-000033800000}"/>
    <cellStyle name="Input 3 5 33 4" xfId="32818" xr:uid="{00000000-0005-0000-0000-000034800000}"/>
    <cellStyle name="Input 3 5 33 4 2" xfId="32819" xr:uid="{00000000-0005-0000-0000-000035800000}"/>
    <cellStyle name="Input 3 5 33 4 3" xfId="32820" xr:uid="{00000000-0005-0000-0000-000036800000}"/>
    <cellStyle name="Input 3 5 33 5" xfId="32821" xr:uid="{00000000-0005-0000-0000-000037800000}"/>
    <cellStyle name="Input 3 5 33 5 2" xfId="32822" xr:uid="{00000000-0005-0000-0000-000038800000}"/>
    <cellStyle name="Input 3 5 33 5 3" xfId="32823" xr:uid="{00000000-0005-0000-0000-000039800000}"/>
    <cellStyle name="Input 3 5 33 6" xfId="32824" xr:uid="{00000000-0005-0000-0000-00003A800000}"/>
    <cellStyle name="Input 3 5 33 6 2" xfId="32825" xr:uid="{00000000-0005-0000-0000-00003B800000}"/>
    <cellStyle name="Input 3 5 33 6 3" xfId="32826" xr:uid="{00000000-0005-0000-0000-00003C800000}"/>
    <cellStyle name="Input 3 5 33 7" xfId="32827" xr:uid="{00000000-0005-0000-0000-00003D800000}"/>
    <cellStyle name="Input 3 5 33 8" xfId="32828" xr:uid="{00000000-0005-0000-0000-00003E800000}"/>
    <cellStyle name="Input 3 5 34" xfId="32829" xr:uid="{00000000-0005-0000-0000-00003F800000}"/>
    <cellStyle name="Input 3 5 34 2" xfId="32830" xr:uid="{00000000-0005-0000-0000-000040800000}"/>
    <cellStyle name="Input 3 5 34 2 2" xfId="32831" xr:uid="{00000000-0005-0000-0000-000041800000}"/>
    <cellStyle name="Input 3 5 34 2 3" xfId="32832" xr:uid="{00000000-0005-0000-0000-000042800000}"/>
    <cellStyle name="Input 3 5 34 2 4" xfId="32833" xr:uid="{00000000-0005-0000-0000-000043800000}"/>
    <cellStyle name="Input 3 5 34 2 5" xfId="32834" xr:uid="{00000000-0005-0000-0000-000044800000}"/>
    <cellStyle name="Input 3 5 34 2 6" xfId="32835" xr:uid="{00000000-0005-0000-0000-000045800000}"/>
    <cellStyle name="Input 3 5 34 3" xfId="32836" xr:uid="{00000000-0005-0000-0000-000046800000}"/>
    <cellStyle name="Input 3 5 34 3 2" xfId="32837" xr:uid="{00000000-0005-0000-0000-000047800000}"/>
    <cellStyle name="Input 3 5 34 3 3" xfId="32838" xr:uid="{00000000-0005-0000-0000-000048800000}"/>
    <cellStyle name="Input 3 5 34 4" xfId="32839" xr:uid="{00000000-0005-0000-0000-000049800000}"/>
    <cellStyle name="Input 3 5 34 4 2" xfId="32840" xr:uid="{00000000-0005-0000-0000-00004A800000}"/>
    <cellStyle name="Input 3 5 34 4 3" xfId="32841" xr:uid="{00000000-0005-0000-0000-00004B800000}"/>
    <cellStyle name="Input 3 5 34 5" xfId="32842" xr:uid="{00000000-0005-0000-0000-00004C800000}"/>
    <cellStyle name="Input 3 5 34 5 2" xfId="32843" xr:uid="{00000000-0005-0000-0000-00004D800000}"/>
    <cellStyle name="Input 3 5 34 5 3" xfId="32844" xr:uid="{00000000-0005-0000-0000-00004E800000}"/>
    <cellStyle name="Input 3 5 34 6" xfId="32845" xr:uid="{00000000-0005-0000-0000-00004F800000}"/>
    <cellStyle name="Input 3 5 34 6 2" xfId="32846" xr:uid="{00000000-0005-0000-0000-000050800000}"/>
    <cellStyle name="Input 3 5 34 6 3" xfId="32847" xr:uid="{00000000-0005-0000-0000-000051800000}"/>
    <cellStyle name="Input 3 5 34 7" xfId="32848" xr:uid="{00000000-0005-0000-0000-000052800000}"/>
    <cellStyle name="Input 3 5 34 8" xfId="32849" xr:uid="{00000000-0005-0000-0000-000053800000}"/>
    <cellStyle name="Input 3 5 35" xfId="32850" xr:uid="{00000000-0005-0000-0000-000054800000}"/>
    <cellStyle name="Input 3 5 35 2" xfId="32851" xr:uid="{00000000-0005-0000-0000-000055800000}"/>
    <cellStyle name="Input 3 5 35 3" xfId="32852" xr:uid="{00000000-0005-0000-0000-000056800000}"/>
    <cellStyle name="Input 3 5 35 4" xfId="32853" xr:uid="{00000000-0005-0000-0000-000057800000}"/>
    <cellStyle name="Input 3 5 35 5" xfId="32854" xr:uid="{00000000-0005-0000-0000-000058800000}"/>
    <cellStyle name="Input 3 5 35 6" xfId="32855" xr:uid="{00000000-0005-0000-0000-000059800000}"/>
    <cellStyle name="Input 3 5 36" xfId="32856" xr:uid="{00000000-0005-0000-0000-00005A800000}"/>
    <cellStyle name="Input 3 5 36 2" xfId="32857" xr:uid="{00000000-0005-0000-0000-00005B800000}"/>
    <cellStyle name="Input 3 5 36 3" xfId="32858" xr:uid="{00000000-0005-0000-0000-00005C800000}"/>
    <cellStyle name="Input 3 5 37" xfId="32859" xr:uid="{00000000-0005-0000-0000-00005D800000}"/>
    <cellStyle name="Input 3 5 37 2" xfId="32860" xr:uid="{00000000-0005-0000-0000-00005E800000}"/>
    <cellStyle name="Input 3 5 37 3" xfId="32861" xr:uid="{00000000-0005-0000-0000-00005F800000}"/>
    <cellStyle name="Input 3 5 38" xfId="32862" xr:uid="{00000000-0005-0000-0000-000060800000}"/>
    <cellStyle name="Input 3 5 38 2" xfId="32863" xr:uid="{00000000-0005-0000-0000-000061800000}"/>
    <cellStyle name="Input 3 5 38 3" xfId="32864" xr:uid="{00000000-0005-0000-0000-000062800000}"/>
    <cellStyle name="Input 3 5 39" xfId="32865" xr:uid="{00000000-0005-0000-0000-000063800000}"/>
    <cellStyle name="Input 3 5 39 2" xfId="32866" xr:uid="{00000000-0005-0000-0000-000064800000}"/>
    <cellStyle name="Input 3 5 39 3" xfId="32867" xr:uid="{00000000-0005-0000-0000-000065800000}"/>
    <cellStyle name="Input 3 5 4" xfId="32868" xr:uid="{00000000-0005-0000-0000-000066800000}"/>
    <cellStyle name="Input 3 5 4 2" xfId="32869" xr:uid="{00000000-0005-0000-0000-000067800000}"/>
    <cellStyle name="Input 3 5 4 2 2" xfId="32870" xr:uid="{00000000-0005-0000-0000-000068800000}"/>
    <cellStyle name="Input 3 5 4 2 3" xfId="32871" xr:uid="{00000000-0005-0000-0000-000069800000}"/>
    <cellStyle name="Input 3 5 4 2 4" xfId="32872" xr:uid="{00000000-0005-0000-0000-00006A800000}"/>
    <cellStyle name="Input 3 5 4 2 5" xfId="32873" xr:uid="{00000000-0005-0000-0000-00006B800000}"/>
    <cellStyle name="Input 3 5 4 2 6" xfId="32874" xr:uid="{00000000-0005-0000-0000-00006C800000}"/>
    <cellStyle name="Input 3 5 4 3" xfId="32875" xr:uid="{00000000-0005-0000-0000-00006D800000}"/>
    <cellStyle name="Input 3 5 4 3 2" xfId="32876" xr:uid="{00000000-0005-0000-0000-00006E800000}"/>
    <cellStyle name="Input 3 5 4 3 3" xfId="32877" xr:uid="{00000000-0005-0000-0000-00006F800000}"/>
    <cellStyle name="Input 3 5 4 4" xfId="32878" xr:uid="{00000000-0005-0000-0000-000070800000}"/>
    <cellStyle name="Input 3 5 4 4 2" xfId="32879" xr:uid="{00000000-0005-0000-0000-000071800000}"/>
    <cellStyle name="Input 3 5 4 4 3" xfId="32880" xr:uid="{00000000-0005-0000-0000-000072800000}"/>
    <cellStyle name="Input 3 5 4 5" xfId="32881" xr:uid="{00000000-0005-0000-0000-000073800000}"/>
    <cellStyle name="Input 3 5 4 5 2" xfId="32882" xr:uid="{00000000-0005-0000-0000-000074800000}"/>
    <cellStyle name="Input 3 5 4 5 3" xfId="32883" xr:uid="{00000000-0005-0000-0000-000075800000}"/>
    <cellStyle name="Input 3 5 4 6" xfId="32884" xr:uid="{00000000-0005-0000-0000-000076800000}"/>
    <cellStyle name="Input 3 5 4 6 2" xfId="32885" xr:uid="{00000000-0005-0000-0000-000077800000}"/>
    <cellStyle name="Input 3 5 4 6 3" xfId="32886" xr:uid="{00000000-0005-0000-0000-000078800000}"/>
    <cellStyle name="Input 3 5 4 7" xfId="32887" xr:uid="{00000000-0005-0000-0000-000079800000}"/>
    <cellStyle name="Input 3 5 4 8" xfId="32888" xr:uid="{00000000-0005-0000-0000-00007A800000}"/>
    <cellStyle name="Input 3 5 40" xfId="32889" xr:uid="{00000000-0005-0000-0000-00007B800000}"/>
    <cellStyle name="Input 3 5 41" xfId="32890" xr:uid="{00000000-0005-0000-0000-00007C800000}"/>
    <cellStyle name="Input 3 5 5" xfId="32891" xr:uid="{00000000-0005-0000-0000-00007D800000}"/>
    <cellStyle name="Input 3 5 5 2" xfId="32892" xr:uid="{00000000-0005-0000-0000-00007E800000}"/>
    <cellStyle name="Input 3 5 5 2 2" xfId="32893" xr:uid="{00000000-0005-0000-0000-00007F800000}"/>
    <cellStyle name="Input 3 5 5 2 3" xfId="32894" xr:uid="{00000000-0005-0000-0000-000080800000}"/>
    <cellStyle name="Input 3 5 5 2 4" xfId="32895" xr:uid="{00000000-0005-0000-0000-000081800000}"/>
    <cellStyle name="Input 3 5 5 2 5" xfId="32896" xr:uid="{00000000-0005-0000-0000-000082800000}"/>
    <cellStyle name="Input 3 5 5 2 6" xfId="32897" xr:uid="{00000000-0005-0000-0000-000083800000}"/>
    <cellStyle name="Input 3 5 5 3" xfId="32898" xr:uid="{00000000-0005-0000-0000-000084800000}"/>
    <cellStyle name="Input 3 5 5 3 2" xfId="32899" xr:uid="{00000000-0005-0000-0000-000085800000}"/>
    <cellStyle name="Input 3 5 5 3 3" xfId="32900" xr:uid="{00000000-0005-0000-0000-000086800000}"/>
    <cellStyle name="Input 3 5 5 4" xfId="32901" xr:uid="{00000000-0005-0000-0000-000087800000}"/>
    <cellStyle name="Input 3 5 5 4 2" xfId="32902" xr:uid="{00000000-0005-0000-0000-000088800000}"/>
    <cellStyle name="Input 3 5 5 4 3" xfId="32903" xr:uid="{00000000-0005-0000-0000-000089800000}"/>
    <cellStyle name="Input 3 5 5 5" xfId="32904" xr:uid="{00000000-0005-0000-0000-00008A800000}"/>
    <cellStyle name="Input 3 5 5 5 2" xfId="32905" xr:uid="{00000000-0005-0000-0000-00008B800000}"/>
    <cellStyle name="Input 3 5 5 5 3" xfId="32906" xr:uid="{00000000-0005-0000-0000-00008C800000}"/>
    <cellStyle name="Input 3 5 5 6" xfId="32907" xr:uid="{00000000-0005-0000-0000-00008D800000}"/>
    <cellStyle name="Input 3 5 5 6 2" xfId="32908" xr:uid="{00000000-0005-0000-0000-00008E800000}"/>
    <cellStyle name="Input 3 5 5 6 3" xfId="32909" xr:uid="{00000000-0005-0000-0000-00008F800000}"/>
    <cellStyle name="Input 3 5 5 7" xfId="32910" xr:uid="{00000000-0005-0000-0000-000090800000}"/>
    <cellStyle name="Input 3 5 5 8" xfId="32911" xr:uid="{00000000-0005-0000-0000-000091800000}"/>
    <cellStyle name="Input 3 5 6" xfId="32912" xr:uid="{00000000-0005-0000-0000-000092800000}"/>
    <cellStyle name="Input 3 5 6 2" xfId="32913" xr:uid="{00000000-0005-0000-0000-000093800000}"/>
    <cellStyle name="Input 3 5 6 2 2" xfId="32914" xr:uid="{00000000-0005-0000-0000-000094800000}"/>
    <cellStyle name="Input 3 5 6 2 3" xfId="32915" xr:uid="{00000000-0005-0000-0000-000095800000}"/>
    <cellStyle name="Input 3 5 6 2 4" xfId="32916" xr:uid="{00000000-0005-0000-0000-000096800000}"/>
    <cellStyle name="Input 3 5 6 2 5" xfId="32917" xr:uid="{00000000-0005-0000-0000-000097800000}"/>
    <cellStyle name="Input 3 5 6 2 6" xfId="32918" xr:uid="{00000000-0005-0000-0000-000098800000}"/>
    <cellStyle name="Input 3 5 6 3" xfId="32919" xr:uid="{00000000-0005-0000-0000-000099800000}"/>
    <cellStyle name="Input 3 5 6 3 2" xfId="32920" xr:uid="{00000000-0005-0000-0000-00009A800000}"/>
    <cellStyle name="Input 3 5 6 3 3" xfId="32921" xr:uid="{00000000-0005-0000-0000-00009B800000}"/>
    <cellStyle name="Input 3 5 6 4" xfId="32922" xr:uid="{00000000-0005-0000-0000-00009C800000}"/>
    <cellStyle name="Input 3 5 6 4 2" xfId="32923" xr:uid="{00000000-0005-0000-0000-00009D800000}"/>
    <cellStyle name="Input 3 5 6 4 3" xfId="32924" xr:uid="{00000000-0005-0000-0000-00009E800000}"/>
    <cellStyle name="Input 3 5 6 5" xfId="32925" xr:uid="{00000000-0005-0000-0000-00009F800000}"/>
    <cellStyle name="Input 3 5 6 5 2" xfId="32926" xr:uid="{00000000-0005-0000-0000-0000A0800000}"/>
    <cellStyle name="Input 3 5 6 5 3" xfId="32927" xr:uid="{00000000-0005-0000-0000-0000A1800000}"/>
    <cellStyle name="Input 3 5 6 6" xfId="32928" xr:uid="{00000000-0005-0000-0000-0000A2800000}"/>
    <cellStyle name="Input 3 5 6 6 2" xfId="32929" xr:uid="{00000000-0005-0000-0000-0000A3800000}"/>
    <cellStyle name="Input 3 5 6 6 3" xfId="32930" xr:uid="{00000000-0005-0000-0000-0000A4800000}"/>
    <cellStyle name="Input 3 5 6 7" xfId="32931" xr:uid="{00000000-0005-0000-0000-0000A5800000}"/>
    <cellStyle name="Input 3 5 6 8" xfId="32932" xr:uid="{00000000-0005-0000-0000-0000A6800000}"/>
    <cellStyle name="Input 3 5 7" xfId="32933" xr:uid="{00000000-0005-0000-0000-0000A7800000}"/>
    <cellStyle name="Input 3 5 7 2" xfId="32934" xr:uid="{00000000-0005-0000-0000-0000A8800000}"/>
    <cellStyle name="Input 3 5 7 2 2" xfId="32935" xr:uid="{00000000-0005-0000-0000-0000A9800000}"/>
    <cellStyle name="Input 3 5 7 2 3" xfId="32936" xr:uid="{00000000-0005-0000-0000-0000AA800000}"/>
    <cellStyle name="Input 3 5 7 2 4" xfId="32937" xr:uid="{00000000-0005-0000-0000-0000AB800000}"/>
    <cellStyle name="Input 3 5 7 2 5" xfId="32938" xr:uid="{00000000-0005-0000-0000-0000AC800000}"/>
    <cellStyle name="Input 3 5 7 2 6" xfId="32939" xr:uid="{00000000-0005-0000-0000-0000AD800000}"/>
    <cellStyle name="Input 3 5 7 3" xfId="32940" xr:uid="{00000000-0005-0000-0000-0000AE800000}"/>
    <cellStyle name="Input 3 5 7 3 2" xfId="32941" xr:uid="{00000000-0005-0000-0000-0000AF800000}"/>
    <cellStyle name="Input 3 5 7 3 3" xfId="32942" xr:uid="{00000000-0005-0000-0000-0000B0800000}"/>
    <cellStyle name="Input 3 5 7 4" xfId="32943" xr:uid="{00000000-0005-0000-0000-0000B1800000}"/>
    <cellStyle name="Input 3 5 7 4 2" xfId="32944" xr:uid="{00000000-0005-0000-0000-0000B2800000}"/>
    <cellStyle name="Input 3 5 7 4 3" xfId="32945" xr:uid="{00000000-0005-0000-0000-0000B3800000}"/>
    <cellStyle name="Input 3 5 7 5" xfId="32946" xr:uid="{00000000-0005-0000-0000-0000B4800000}"/>
    <cellStyle name="Input 3 5 7 5 2" xfId="32947" xr:uid="{00000000-0005-0000-0000-0000B5800000}"/>
    <cellStyle name="Input 3 5 7 5 3" xfId="32948" xr:uid="{00000000-0005-0000-0000-0000B6800000}"/>
    <cellStyle name="Input 3 5 7 6" xfId="32949" xr:uid="{00000000-0005-0000-0000-0000B7800000}"/>
    <cellStyle name="Input 3 5 7 6 2" xfId="32950" xr:uid="{00000000-0005-0000-0000-0000B8800000}"/>
    <cellStyle name="Input 3 5 7 6 3" xfId="32951" xr:uid="{00000000-0005-0000-0000-0000B9800000}"/>
    <cellStyle name="Input 3 5 7 7" xfId="32952" xr:uid="{00000000-0005-0000-0000-0000BA800000}"/>
    <cellStyle name="Input 3 5 7 8" xfId="32953" xr:uid="{00000000-0005-0000-0000-0000BB800000}"/>
    <cellStyle name="Input 3 5 8" xfId="32954" xr:uid="{00000000-0005-0000-0000-0000BC800000}"/>
    <cellStyle name="Input 3 5 8 2" xfId="32955" xr:uid="{00000000-0005-0000-0000-0000BD800000}"/>
    <cellStyle name="Input 3 5 8 2 2" xfId="32956" xr:uid="{00000000-0005-0000-0000-0000BE800000}"/>
    <cellStyle name="Input 3 5 8 2 3" xfId="32957" xr:uid="{00000000-0005-0000-0000-0000BF800000}"/>
    <cellStyle name="Input 3 5 8 2 4" xfId="32958" xr:uid="{00000000-0005-0000-0000-0000C0800000}"/>
    <cellStyle name="Input 3 5 8 2 5" xfId="32959" xr:uid="{00000000-0005-0000-0000-0000C1800000}"/>
    <cellStyle name="Input 3 5 8 2 6" xfId="32960" xr:uid="{00000000-0005-0000-0000-0000C2800000}"/>
    <cellStyle name="Input 3 5 8 3" xfId="32961" xr:uid="{00000000-0005-0000-0000-0000C3800000}"/>
    <cellStyle name="Input 3 5 8 3 2" xfId="32962" xr:uid="{00000000-0005-0000-0000-0000C4800000}"/>
    <cellStyle name="Input 3 5 8 3 3" xfId="32963" xr:uid="{00000000-0005-0000-0000-0000C5800000}"/>
    <cellStyle name="Input 3 5 8 4" xfId="32964" xr:uid="{00000000-0005-0000-0000-0000C6800000}"/>
    <cellStyle name="Input 3 5 8 4 2" xfId="32965" xr:uid="{00000000-0005-0000-0000-0000C7800000}"/>
    <cellStyle name="Input 3 5 8 4 3" xfId="32966" xr:uid="{00000000-0005-0000-0000-0000C8800000}"/>
    <cellStyle name="Input 3 5 8 5" xfId="32967" xr:uid="{00000000-0005-0000-0000-0000C9800000}"/>
    <cellStyle name="Input 3 5 8 5 2" xfId="32968" xr:uid="{00000000-0005-0000-0000-0000CA800000}"/>
    <cellStyle name="Input 3 5 8 5 3" xfId="32969" xr:uid="{00000000-0005-0000-0000-0000CB800000}"/>
    <cellStyle name="Input 3 5 8 6" xfId="32970" xr:uid="{00000000-0005-0000-0000-0000CC800000}"/>
    <cellStyle name="Input 3 5 8 6 2" xfId="32971" xr:uid="{00000000-0005-0000-0000-0000CD800000}"/>
    <cellStyle name="Input 3 5 8 6 3" xfId="32972" xr:uid="{00000000-0005-0000-0000-0000CE800000}"/>
    <cellStyle name="Input 3 5 8 7" xfId="32973" xr:uid="{00000000-0005-0000-0000-0000CF800000}"/>
    <cellStyle name="Input 3 5 8 8" xfId="32974" xr:uid="{00000000-0005-0000-0000-0000D0800000}"/>
    <cellStyle name="Input 3 5 9" xfId="32975" xr:uid="{00000000-0005-0000-0000-0000D1800000}"/>
    <cellStyle name="Input 3 5 9 2" xfId="32976" xr:uid="{00000000-0005-0000-0000-0000D2800000}"/>
    <cellStyle name="Input 3 5 9 2 2" xfId="32977" xr:uid="{00000000-0005-0000-0000-0000D3800000}"/>
    <cellStyle name="Input 3 5 9 2 3" xfId="32978" xr:uid="{00000000-0005-0000-0000-0000D4800000}"/>
    <cellStyle name="Input 3 5 9 2 4" xfId="32979" xr:uid="{00000000-0005-0000-0000-0000D5800000}"/>
    <cellStyle name="Input 3 5 9 2 5" xfId="32980" xr:uid="{00000000-0005-0000-0000-0000D6800000}"/>
    <cellStyle name="Input 3 5 9 2 6" xfId="32981" xr:uid="{00000000-0005-0000-0000-0000D7800000}"/>
    <cellStyle name="Input 3 5 9 3" xfId="32982" xr:uid="{00000000-0005-0000-0000-0000D8800000}"/>
    <cellStyle name="Input 3 5 9 3 2" xfId="32983" xr:uid="{00000000-0005-0000-0000-0000D9800000}"/>
    <cellStyle name="Input 3 5 9 3 3" xfId="32984" xr:uid="{00000000-0005-0000-0000-0000DA800000}"/>
    <cellStyle name="Input 3 5 9 4" xfId="32985" xr:uid="{00000000-0005-0000-0000-0000DB800000}"/>
    <cellStyle name="Input 3 5 9 4 2" xfId="32986" xr:uid="{00000000-0005-0000-0000-0000DC800000}"/>
    <cellStyle name="Input 3 5 9 4 3" xfId="32987" xr:uid="{00000000-0005-0000-0000-0000DD800000}"/>
    <cellStyle name="Input 3 5 9 5" xfId="32988" xr:uid="{00000000-0005-0000-0000-0000DE800000}"/>
    <cellStyle name="Input 3 5 9 5 2" xfId="32989" xr:uid="{00000000-0005-0000-0000-0000DF800000}"/>
    <cellStyle name="Input 3 5 9 5 3" xfId="32990" xr:uid="{00000000-0005-0000-0000-0000E0800000}"/>
    <cellStyle name="Input 3 5 9 6" xfId="32991" xr:uid="{00000000-0005-0000-0000-0000E1800000}"/>
    <cellStyle name="Input 3 5 9 6 2" xfId="32992" xr:uid="{00000000-0005-0000-0000-0000E2800000}"/>
    <cellStyle name="Input 3 5 9 6 3" xfId="32993" xr:uid="{00000000-0005-0000-0000-0000E3800000}"/>
    <cellStyle name="Input 3 5 9 7" xfId="32994" xr:uid="{00000000-0005-0000-0000-0000E4800000}"/>
    <cellStyle name="Input 3 5 9 8" xfId="32995" xr:uid="{00000000-0005-0000-0000-0000E5800000}"/>
    <cellStyle name="Input 3 6" xfId="32996" xr:uid="{00000000-0005-0000-0000-0000E6800000}"/>
    <cellStyle name="Input 3 6 2" xfId="32997" xr:uid="{00000000-0005-0000-0000-0000E7800000}"/>
    <cellStyle name="Input 3 6 2 2" xfId="32998" xr:uid="{00000000-0005-0000-0000-0000E8800000}"/>
    <cellStyle name="Input 3 6 2 3" xfId="32999" xr:uid="{00000000-0005-0000-0000-0000E9800000}"/>
    <cellStyle name="Input 3 6 2 4" xfId="33000" xr:uid="{00000000-0005-0000-0000-0000EA800000}"/>
    <cellStyle name="Input 3 6 2 5" xfId="33001" xr:uid="{00000000-0005-0000-0000-0000EB800000}"/>
    <cellStyle name="Input 3 6 2 6" xfId="33002" xr:uid="{00000000-0005-0000-0000-0000EC800000}"/>
    <cellStyle name="Input 3 6 3" xfId="33003" xr:uid="{00000000-0005-0000-0000-0000ED800000}"/>
    <cellStyle name="Input 3 6 3 2" xfId="33004" xr:uid="{00000000-0005-0000-0000-0000EE800000}"/>
    <cellStyle name="Input 3 6 3 3" xfId="33005" xr:uid="{00000000-0005-0000-0000-0000EF800000}"/>
    <cellStyle name="Input 3 6 4" xfId="33006" xr:uid="{00000000-0005-0000-0000-0000F0800000}"/>
    <cellStyle name="Input 3 6 4 2" xfId="33007" xr:uid="{00000000-0005-0000-0000-0000F1800000}"/>
    <cellStyle name="Input 3 6 4 3" xfId="33008" xr:uid="{00000000-0005-0000-0000-0000F2800000}"/>
    <cellStyle name="Input 3 6 5" xfId="33009" xr:uid="{00000000-0005-0000-0000-0000F3800000}"/>
    <cellStyle name="Input 3 6 5 2" xfId="33010" xr:uid="{00000000-0005-0000-0000-0000F4800000}"/>
    <cellStyle name="Input 3 6 5 3" xfId="33011" xr:uid="{00000000-0005-0000-0000-0000F5800000}"/>
    <cellStyle name="Input 3 6 6" xfId="33012" xr:uid="{00000000-0005-0000-0000-0000F6800000}"/>
    <cellStyle name="Input 3 6 6 2" xfId="33013" xr:uid="{00000000-0005-0000-0000-0000F7800000}"/>
    <cellStyle name="Input 3 6 6 3" xfId="33014" xr:uid="{00000000-0005-0000-0000-0000F8800000}"/>
    <cellStyle name="Input 3 6 7" xfId="33015" xr:uid="{00000000-0005-0000-0000-0000F9800000}"/>
    <cellStyle name="Input 3 6 8" xfId="33016" xr:uid="{00000000-0005-0000-0000-0000FA800000}"/>
    <cellStyle name="Input 3 7" xfId="33017" xr:uid="{00000000-0005-0000-0000-0000FB800000}"/>
    <cellStyle name="Input 3 7 2" xfId="33018" xr:uid="{00000000-0005-0000-0000-0000FC800000}"/>
    <cellStyle name="Input 3 7 2 2" xfId="33019" xr:uid="{00000000-0005-0000-0000-0000FD800000}"/>
    <cellStyle name="Input 3 7 2 3" xfId="33020" xr:uid="{00000000-0005-0000-0000-0000FE800000}"/>
    <cellStyle name="Input 3 7 2 4" xfId="33021" xr:uid="{00000000-0005-0000-0000-0000FF800000}"/>
    <cellStyle name="Input 3 7 2 5" xfId="33022" xr:uid="{00000000-0005-0000-0000-000000810000}"/>
    <cellStyle name="Input 3 7 2 6" xfId="33023" xr:uid="{00000000-0005-0000-0000-000001810000}"/>
    <cellStyle name="Input 3 7 3" xfId="33024" xr:uid="{00000000-0005-0000-0000-000002810000}"/>
    <cellStyle name="Input 3 7 3 2" xfId="33025" xr:uid="{00000000-0005-0000-0000-000003810000}"/>
    <cellStyle name="Input 3 7 3 3" xfId="33026" xr:uid="{00000000-0005-0000-0000-000004810000}"/>
    <cellStyle name="Input 3 7 4" xfId="33027" xr:uid="{00000000-0005-0000-0000-000005810000}"/>
    <cellStyle name="Input 3 7 4 2" xfId="33028" xr:uid="{00000000-0005-0000-0000-000006810000}"/>
    <cellStyle name="Input 3 7 4 3" xfId="33029" xr:uid="{00000000-0005-0000-0000-000007810000}"/>
    <cellStyle name="Input 3 7 5" xfId="33030" xr:uid="{00000000-0005-0000-0000-000008810000}"/>
    <cellStyle name="Input 3 7 5 2" xfId="33031" xr:uid="{00000000-0005-0000-0000-000009810000}"/>
    <cellStyle name="Input 3 7 5 3" xfId="33032" xr:uid="{00000000-0005-0000-0000-00000A810000}"/>
    <cellStyle name="Input 3 7 6" xfId="33033" xr:uid="{00000000-0005-0000-0000-00000B810000}"/>
    <cellStyle name="Input 3 7 6 2" xfId="33034" xr:uid="{00000000-0005-0000-0000-00000C810000}"/>
    <cellStyle name="Input 3 7 6 3" xfId="33035" xr:uid="{00000000-0005-0000-0000-00000D810000}"/>
    <cellStyle name="Input 3 7 7" xfId="33036" xr:uid="{00000000-0005-0000-0000-00000E810000}"/>
    <cellStyle name="Input 3 7 8" xfId="33037" xr:uid="{00000000-0005-0000-0000-00000F810000}"/>
    <cellStyle name="Input 3 8" xfId="33038" xr:uid="{00000000-0005-0000-0000-000010810000}"/>
    <cellStyle name="Input 3 8 2" xfId="33039" xr:uid="{00000000-0005-0000-0000-000011810000}"/>
    <cellStyle name="Input 3 8 2 2" xfId="33040" xr:uid="{00000000-0005-0000-0000-000012810000}"/>
    <cellStyle name="Input 3 8 2 3" xfId="33041" xr:uid="{00000000-0005-0000-0000-000013810000}"/>
    <cellStyle name="Input 3 8 2 4" xfId="33042" xr:uid="{00000000-0005-0000-0000-000014810000}"/>
    <cellStyle name="Input 3 8 2 5" xfId="33043" xr:uid="{00000000-0005-0000-0000-000015810000}"/>
    <cellStyle name="Input 3 8 2 6" xfId="33044" xr:uid="{00000000-0005-0000-0000-000016810000}"/>
    <cellStyle name="Input 3 8 3" xfId="33045" xr:uid="{00000000-0005-0000-0000-000017810000}"/>
    <cellStyle name="Input 3 8 3 2" xfId="33046" xr:uid="{00000000-0005-0000-0000-000018810000}"/>
    <cellStyle name="Input 3 8 3 3" xfId="33047" xr:uid="{00000000-0005-0000-0000-000019810000}"/>
    <cellStyle name="Input 3 8 4" xfId="33048" xr:uid="{00000000-0005-0000-0000-00001A810000}"/>
    <cellStyle name="Input 3 8 4 2" xfId="33049" xr:uid="{00000000-0005-0000-0000-00001B810000}"/>
    <cellStyle name="Input 3 8 4 3" xfId="33050" xr:uid="{00000000-0005-0000-0000-00001C810000}"/>
    <cellStyle name="Input 3 8 5" xfId="33051" xr:uid="{00000000-0005-0000-0000-00001D810000}"/>
    <cellStyle name="Input 3 8 5 2" xfId="33052" xr:uid="{00000000-0005-0000-0000-00001E810000}"/>
    <cellStyle name="Input 3 8 5 3" xfId="33053" xr:uid="{00000000-0005-0000-0000-00001F810000}"/>
    <cellStyle name="Input 3 8 6" xfId="33054" xr:uid="{00000000-0005-0000-0000-000020810000}"/>
    <cellStyle name="Input 3 8 6 2" xfId="33055" xr:uid="{00000000-0005-0000-0000-000021810000}"/>
    <cellStyle name="Input 3 8 6 3" xfId="33056" xr:uid="{00000000-0005-0000-0000-000022810000}"/>
    <cellStyle name="Input 3 8 7" xfId="33057" xr:uid="{00000000-0005-0000-0000-000023810000}"/>
    <cellStyle name="Input 3 8 8" xfId="33058" xr:uid="{00000000-0005-0000-0000-000024810000}"/>
    <cellStyle name="Input 3 9" xfId="33059" xr:uid="{00000000-0005-0000-0000-000025810000}"/>
    <cellStyle name="Input 3 9 2" xfId="33060" xr:uid="{00000000-0005-0000-0000-000026810000}"/>
    <cellStyle name="Input 3 9 2 2" xfId="33061" xr:uid="{00000000-0005-0000-0000-000027810000}"/>
    <cellStyle name="Input 3 9 2 3" xfId="33062" xr:uid="{00000000-0005-0000-0000-000028810000}"/>
    <cellStyle name="Input 3 9 2 4" xfId="33063" xr:uid="{00000000-0005-0000-0000-000029810000}"/>
    <cellStyle name="Input 3 9 2 5" xfId="33064" xr:uid="{00000000-0005-0000-0000-00002A810000}"/>
    <cellStyle name="Input 3 9 2 6" xfId="33065" xr:uid="{00000000-0005-0000-0000-00002B810000}"/>
    <cellStyle name="Input 3 9 3" xfId="33066" xr:uid="{00000000-0005-0000-0000-00002C810000}"/>
    <cellStyle name="Input 3 9 3 2" xfId="33067" xr:uid="{00000000-0005-0000-0000-00002D810000}"/>
    <cellStyle name="Input 3 9 3 3" xfId="33068" xr:uid="{00000000-0005-0000-0000-00002E810000}"/>
    <cellStyle name="Input 3 9 4" xfId="33069" xr:uid="{00000000-0005-0000-0000-00002F810000}"/>
    <cellStyle name="Input 3 9 4 2" xfId="33070" xr:uid="{00000000-0005-0000-0000-000030810000}"/>
    <cellStyle name="Input 3 9 4 3" xfId="33071" xr:uid="{00000000-0005-0000-0000-000031810000}"/>
    <cellStyle name="Input 3 9 5" xfId="33072" xr:uid="{00000000-0005-0000-0000-000032810000}"/>
    <cellStyle name="Input 3 9 5 2" xfId="33073" xr:uid="{00000000-0005-0000-0000-000033810000}"/>
    <cellStyle name="Input 3 9 5 3" xfId="33074" xr:uid="{00000000-0005-0000-0000-000034810000}"/>
    <cellStyle name="Input 3 9 6" xfId="33075" xr:uid="{00000000-0005-0000-0000-000035810000}"/>
    <cellStyle name="Input 3 9 6 2" xfId="33076" xr:uid="{00000000-0005-0000-0000-000036810000}"/>
    <cellStyle name="Input 3 9 6 3" xfId="33077" xr:uid="{00000000-0005-0000-0000-000037810000}"/>
    <cellStyle name="Input 3 9 7" xfId="33078" xr:uid="{00000000-0005-0000-0000-000038810000}"/>
    <cellStyle name="Input 3 9 8" xfId="33079" xr:uid="{00000000-0005-0000-0000-000039810000}"/>
    <cellStyle name="Input 4" xfId="33080" xr:uid="{00000000-0005-0000-0000-00003A810000}"/>
    <cellStyle name="Input 4 10" xfId="33081" xr:uid="{00000000-0005-0000-0000-00003B810000}"/>
    <cellStyle name="Input 4 10 2" xfId="33082" xr:uid="{00000000-0005-0000-0000-00003C810000}"/>
    <cellStyle name="Input 4 10 2 2" xfId="33083" xr:uid="{00000000-0005-0000-0000-00003D810000}"/>
    <cellStyle name="Input 4 10 2 3" xfId="33084" xr:uid="{00000000-0005-0000-0000-00003E810000}"/>
    <cellStyle name="Input 4 10 2 4" xfId="33085" xr:uid="{00000000-0005-0000-0000-00003F810000}"/>
    <cellStyle name="Input 4 10 2 5" xfId="33086" xr:uid="{00000000-0005-0000-0000-000040810000}"/>
    <cellStyle name="Input 4 10 2 6" xfId="33087" xr:uid="{00000000-0005-0000-0000-000041810000}"/>
    <cellStyle name="Input 4 10 3" xfId="33088" xr:uid="{00000000-0005-0000-0000-000042810000}"/>
    <cellStyle name="Input 4 10 3 2" xfId="33089" xr:uid="{00000000-0005-0000-0000-000043810000}"/>
    <cellStyle name="Input 4 10 3 3" xfId="33090" xr:uid="{00000000-0005-0000-0000-000044810000}"/>
    <cellStyle name="Input 4 10 4" xfId="33091" xr:uid="{00000000-0005-0000-0000-000045810000}"/>
    <cellStyle name="Input 4 10 4 2" xfId="33092" xr:uid="{00000000-0005-0000-0000-000046810000}"/>
    <cellStyle name="Input 4 10 4 3" xfId="33093" xr:uid="{00000000-0005-0000-0000-000047810000}"/>
    <cellStyle name="Input 4 10 5" xfId="33094" xr:uid="{00000000-0005-0000-0000-000048810000}"/>
    <cellStyle name="Input 4 10 5 2" xfId="33095" xr:uid="{00000000-0005-0000-0000-000049810000}"/>
    <cellStyle name="Input 4 10 5 3" xfId="33096" xr:uid="{00000000-0005-0000-0000-00004A810000}"/>
    <cellStyle name="Input 4 10 6" xfId="33097" xr:uid="{00000000-0005-0000-0000-00004B810000}"/>
    <cellStyle name="Input 4 10 6 2" xfId="33098" xr:uid="{00000000-0005-0000-0000-00004C810000}"/>
    <cellStyle name="Input 4 10 6 3" xfId="33099" xr:uid="{00000000-0005-0000-0000-00004D810000}"/>
    <cellStyle name="Input 4 10 7" xfId="33100" xr:uid="{00000000-0005-0000-0000-00004E810000}"/>
    <cellStyle name="Input 4 10 8" xfId="33101" xr:uid="{00000000-0005-0000-0000-00004F810000}"/>
    <cellStyle name="Input 4 11" xfId="33102" xr:uid="{00000000-0005-0000-0000-000050810000}"/>
    <cellStyle name="Input 4 11 2" xfId="33103" xr:uid="{00000000-0005-0000-0000-000051810000}"/>
    <cellStyle name="Input 4 11 2 2" xfId="33104" xr:uid="{00000000-0005-0000-0000-000052810000}"/>
    <cellStyle name="Input 4 11 2 3" xfId="33105" xr:uid="{00000000-0005-0000-0000-000053810000}"/>
    <cellStyle name="Input 4 11 2 4" xfId="33106" xr:uid="{00000000-0005-0000-0000-000054810000}"/>
    <cellStyle name="Input 4 11 2 5" xfId="33107" xr:uid="{00000000-0005-0000-0000-000055810000}"/>
    <cellStyle name="Input 4 11 2 6" xfId="33108" xr:uid="{00000000-0005-0000-0000-000056810000}"/>
    <cellStyle name="Input 4 11 3" xfId="33109" xr:uid="{00000000-0005-0000-0000-000057810000}"/>
    <cellStyle name="Input 4 11 3 2" xfId="33110" xr:uid="{00000000-0005-0000-0000-000058810000}"/>
    <cellStyle name="Input 4 11 3 3" xfId="33111" xr:uid="{00000000-0005-0000-0000-000059810000}"/>
    <cellStyle name="Input 4 11 4" xfId="33112" xr:uid="{00000000-0005-0000-0000-00005A810000}"/>
    <cellStyle name="Input 4 11 4 2" xfId="33113" xr:uid="{00000000-0005-0000-0000-00005B810000}"/>
    <cellStyle name="Input 4 11 4 3" xfId="33114" xr:uid="{00000000-0005-0000-0000-00005C810000}"/>
    <cellStyle name="Input 4 11 5" xfId="33115" xr:uid="{00000000-0005-0000-0000-00005D810000}"/>
    <cellStyle name="Input 4 11 5 2" xfId="33116" xr:uid="{00000000-0005-0000-0000-00005E810000}"/>
    <cellStyle name="Input 4 11 5 3" xfId="33117" xr:uid="{00000000-0005-0000-0000-00005F810000}"/>
    <cellStyle name="Input 4 11 6" xfId="33118" xr:uid="{00000000-0005-0000-0000-000060810000}"/>
    <cellStyle name="Input 4 11 6 2" xfId="33119" xr:uid="{00000000-0005-0000-0000-000061810000}"/>
    <cellStyle name="Input 4 11 6 3" xfId="33120" xr:uid="{00000000-0005-0000-0000-000062810000}"/>
    <cellStyle name="Input 4 11 7" xfId="33121" xr:uid="{00000000-0005-0000-0000-000063810000}"/>
    <cellStyle name="Input 4 11 8" xfId="33122" xr:uid="{00000000-0005-0000-0000-000064810000}"/>
    <cellStyle name="Input 4 12" xfId="33123" xr:uid="{00000000-0005-0000-0000-000065810000}"/>
    <cellStyle name="Input 4 12 2" xfId="33124" xr:uid="{00000000-0005-0000-0000-000066810000}"/>
    <cellStyle name="Input 4 12 2 2" xfId="33125" xr:uid="{00000000-0005-0000-0000-000067810000}"/>
    <cellStyle name="Input 4 12 2 3" xfId="33126" xr:uid="{00000000-0005-0000-0000-000068810000}"/>
    <cellStyle name="Input 4 12 2 4" xfId="33127" xr:uid="{00000000-0005-0000-0000-000069810000}"/>
    <cellStyle name="Input 4 12 2 5" xfId="33128" xr:uid="{00000000-0005-0000-0000-00006A810000}"/>
    <cellStyle name="Input 4 12 2 6" xfId="33129" xr:uid="{00000000-0005-0000-0000-00006B810000}"/>
    <cellStyle name="Input 4 12 3" xfId="33130" xr:uid="{00000000-0005-0000-0000-00006C810000}"/>
    <cellStyle name="Input 4 12 3 2" xfId="33131" xr:uid="{00000000-0005-0000-0000-00006D810000}"/>
    <cellStyle name="Input 4 12 3 3" xfId="33132" xr:uid="{00000000-0005-0000-0000-00006E810000}"/>
    <cellStyle name="Input 4 12 4" xfId="33133" xr:uid="{00000000-0005-0000-0000-00006F810000}"/>
    <cellStyle name="Input 4 12 4 2" xfId="33134" xr:uid="{00000000-0005-0000-0000-000070810000}"/>
    <cellStyle name="Input 4 12 4 3" xfId="33135" xr:uid="{00000000-0005-0000-0000-000071810000}"/>
    <cellStyle name="Input 4 12 5" xfId="33136" xr:uid="{00000000-0005-0000-0000-000072810000}"/>
    <cellStyle name="Input 4 12 5 2" xfId="33137" xr:uid="{00000000-0005-0000-0000-000073810000}"/>
    <cellStyle name="Input 4 12 5 3" xfId="33138" xr:uid="{00000000-0005-0000-0000-000074810000}"/>
    <cellStyle name="Input 4 12 6" xfId="33139" xr:uid="{00000000-0005-0000-0000-000075810000}"/>
    <cellStyle name="Input 4 12 6 2" xfId="33140" xr:uid="{00000000-0005-0000-0000-000076810000}"/>
    <cellStyle name="Input 4 12 6 3" xfId="33141" xr:uid="{00000000-0005-0000-0000-000077810000}"/>
    <cellStyle name="Input 4 12 7" xfId="33142" xr:uid="{00000000-0005-0000-0000-000078810000}"/>
    <cellStyle name="Input 4 12 8" xfId="33143" xr:uid="{00000000-0005-0000-0000-000079810000}"/>
    <cellStyle name="Input 4 13" xfId="33144" xr:uid="{00000000-0005-0000-0000-00007A810000}"/>
    <cellStyle name="Input 4 13 2" xfId="33145" xr:uid="{00000000-0005-0000-0000-00007B810000}"/>
    <cellStyle name="Input 4 13 2 2" xfId="33146" xr:uid="{00000000-0005-0000-0000-00007C810000}"/>
    <cellStyle name="Input 4 13 2 3" xfId="33147" xr:uid="{00000000-0005-0000-0000-00007D810000}"/>
    <cellStyle name="Input 4 13 2 4" xfId="33148" xr:uid="{00000000-0005-0000-0000-00007E810000}"/>
    <cellStyle name="Input 4 13 2 5" xfId="33149" xr:uid="{00000000-0005-0000-0000-00007F810000}"/>
    <cellStyle name="Input 4 13 2 6" xfId="33150" xr:uid="{00000000-0005-0000-0000-000080810000}"/>
    <cellStyle name="Input 4 13 3" xfId="33151" xr:uid="{00000000-0005-0000-0000-000081810000}"/>
    <cellStyle name="Input 4 13 3 2" xfId="33152" xr:uid="{00000000-0005-0000-0000-000082810000}"/>
    <cellStyle name="Input 4 13 3 3" xfId="33153" xr:uid="{00000000-0005-0000-0000-000083810000}"/>
    <cellStyle name="Input 4 13 4" xfId="33154" xr:uid="{00000000-0005-0000-0000-000084810000}"/>
    <cellStyle name="Input 4 13 4 2" xfId="33155" xr:uid="{00000000-0005-0000-0000-000085810000}"/>
    <cellStyle name="Input 4 13 4 3" xfId="33156" xr:uid="{00000000-0005-0000-0000-000086810000}"/>
    <cellStyle name="Input 4 13 5" xfId="33157" xr:uid="{00000000-0005-0000-0000-000087810000}"/>
    <cellStyle name="Input 4 13 5 2" xfId="33158" xr:uid="{00000000-0005-0000-0000-000088810000}"/>
    <cellStyle name="Input 4 13 5 3" xfId="33159" xr:uid="{00000000-0005-0000-0000-000089810000}"/>
    <cellStyle name="Input 4 13 6" xfId="33160" xr:uid="{00000000-0005-0000-0000-00008A810000}"/>
    <cellStyle name="Input 4 13 6 2" xfId="33161" xr:uid="{00000000-0005-0000-0000-00008B810000}"/>
    <cellStyle name="Input 4 13 6 3" xfId="33162" xr:uid="{00000000-0005-0000-0000-00008C810000}"/>
    <cellStyle name="Input 4 13 7" xfId="33163" xr:uid="{00000000-0005-0000-0000-00008D810000}"/>
    <cellStyle name="Input 4 13 8" xfId="33164" xr:uid="{00000000-0005-0000-0000-00008E810000}"/>
    <cellStyle name="Input 4 14" xfId="33165" xr:uid="{00000000-0005-0000-0000-00008F810000}"/>
    <cellStyle name="Input 4 14 2" xfId="33166" xr:uid="{00000000-0005-0000-0000-000090810000}"/>
    <cellStyle name="Input 4 14 2 2" xfId="33167" xr:uid="{00000000-0005-0000-0000-000091810000}"/>
    <cellStyle name="Input 4 14 2 3" xfId="33168" xr:uid="{00000000-0005-0000-0000-000092810000}"/>
    <cellStyle name="Input 4 14 2 4" xfId="33169" xr:uid="{00000000-0005-0000-0000-000093810000}"/>
    <cellStyle name="Input 4 14 2 5" xfId="33170" xr:uid="{00000000-0005-0000-0000-000094810000}"/>
    <cellStyle name="Input 4 14 2 6" xfId="33171" xr:uid="{00000000-0005-0000-0000-000095810000}"/>
    <cellStyle name="Input 4 14 3" xfId="33172" xr:uid="{00000000-0005-0000-0000-000096810000}"/>
    <cellStyle name="Input 4 14 3 2" xfId="33173" xr:uid="{00000000-0005-0000-0000-000097810000}"/>
    <cellStyle name="Input 4 14 3 3" xfId="33174" xr:uid="{00000000-0005-0000-0000-000098810000}"/>
    <cellStyle name="Input 4 14 4" xfId="33175" xr:uid="{00000000-0005-0000-0000-000099810000}"/>
    <cellStyle name="Input 4 14 4 2" xfId="33176" xr:uid="{00000000-0005-0000-0000-00009A810000}"/>
    <cellStyle name="Input 4 14 4 3" xfId="33177" xr:uid="{00000000-0005-0000-0000-00009B810000}"/>
    <cellStyle name="Input 4 14 5" xfId="33178" xr:uid="{00000000-0005-0000-0000-00009C810000}"/>
    <cellStyle name="Input 4 14 5 2" xfId="33179" xr:uid="{00000000-0005-0000-0000-00009D810000}"/>
    <cellStyle name="Input 4 14 5 3" xfId="33180" xr:uid="{00000000-0005-0000-0000-00009E810000}"/>
    <cellStyle name="Input 4 14 6" xfId="33181" xr:uid="{00000000-0005-0000-0000-00009F810000}"/>
    <cellStyle name="Input 4 14 6 2" xfId="33182" xr:uid="{00000000-0005-0000-0000-0000A0810000}"/>
    <cellStyle name="Input 4 14 6 3" xfId="33183" xr:uid="{00000000-0005-0000-0000-0000A1810000}"/>
    <cellStyle name="Input 4 14 7" xfId="33184" xr:uid="{00000000-0005-0000-0000-0000A2810000}"/>
    <cellStyle name="Input 4 14 8" xfId="33185" xr:uid="{00000000-0005-0000-0000-0000A3810000}"/>
    <cellStyle name="Input 4 15" xfId="33186" xr:uid="{00000000-0005-0000-0000-0000A4810000}"/>
    <cellStyle name="Input 4 15 2" xfId="33187" xr:uid="{00000000-0005-0000-0000-0000A5810000}"/>
    <cellStyle name="Input 4 15 2 2" xfId="33188" xr:uid="{00000000-0005-0000-0000-0000A6810000}"/>
    <cellStyle name="Input 4 15 2 3" xfId="33189" xr:uid="{00000000-0005-0000-0000-0000A7810000}"/>
    <cellStyle name="Input 4 15 2 4" xfId="33190" xr:uid="{00000000-0005-0000-0000-0000A8810000}"/>
    <cellStyle name="Input 4 15 2 5" xfId="33191" xr:uid="{00000000-0005-0000-0000-0000A9810000}"/>
    <cellStyle name="Input 4 15 2 6" xfId="33192" xr:uid="{00000000-0005-0000-0000-0000AA810000}"/>
    <cellStyle name="Input 4 15 3" xfId="33193" xr:uid="{00000000-0005-0000-0000-0000AB810000}"/>
    <cellStyle name="Input 4 15 3 2" xfId="33194" xr:uid="{00000000-0005-0000-0000-0000AC810000}"/>
    <cellStyle name="Input 4 15 3 3" xfId="33195" xr:uid="{00000000-0005-0000-0000-0000AD810000}"/>
    <cellStyle name="Input 4 15 4" xfId="33196" xr:uid="{00000000-0005-0000-0000-0000AE810000}"/>
    <cellStyle name="Input 4 15 4 2" xfId="33197" xr:uid="{00000000-0005-0000-0000-0000AF810000}"/>
    <cellStyle name="Input 4 15 4 3" xfId="33198" xr:uid="{00000000-0005-0000-0000-0000B0810000}"/>
    <cellStyle name="Input 4 15 5" xfId="33199" xr:uid="{00000000-0005-0000-0000-0000B1810000}"/>
    <cellStyle name="Input 4 15 5 2" xfId="33200" xr:uid="{00000000-0005-0000-0000-0000B2810000}"/>
    <cellStyle name="Input 4 15 5 3" xfId="33201" xr:uid="{00000000-0005-0000-0000-0000B3810000}"/>
    <cellStyle name="Input 4 15 6" xfId="33202" xr:uid="{00000000-0005-0000-0000-0000B4810000}"/>
    <cellStyle name="Input 4 15 6 2" xfId="33203" xr:uid="{00000000-0005-0000-0000-0000B5810000}"/>
    <cellStyle name="Input 4 15 6 3" xfId="33204" xr:uid="{00000000-0005-0000-0000-0000B6810000}"/>
    <cellStyle name="Input 4 15 7" xfId="33205" xr:uid="{00000000-0005-0000-0000-0000B7810000}"/>
    <cellStyle name="Input 4 15 8" xfId="33206" xr:uid="{00000000-0005-0000-0000-0000B8810000}"/>
    <cellStyle name="Input 4 16" xfId="33207" xr:uid="{00000000-0005-0000-0000-0000B9810000}"/>
    <cellStyle name="Input 4 16 2" xfId="33208" xr:uid="{00000000-0005-0000-0000-0000BA810000}"/>
    <cellStyle name="Input 4 16 2 2" xfId="33209" xr:uid="{00000000-0005-0000-0000-0000BB810000}"/>
    <cellStyle name="Input 4 16 2 3" xfId="33210" xr:uid="{00000000-0005-0000-0000-0000BC810000}"/>
    <cellStyle name="Input 4 16 2 4" xfId="33211" xr:uid="{00000000-0005-0000-0000-0000BD810000}"/>
    <cellStyle name="Input 4 16 2 5" xfId="33212" xr:uid="{00000000-0005-0000-0000-0000BE810000}"/>
    <cellStyle name="Input 4 16 2 6" xfId="33213" xr:uid="{00000000-0005-0000-0000-0000BF810000}"/>
    <cellStyle name="Input 4 16 3" xfId="33214" xr:uid="{00000000-0005-0000-0000-0000C0810000}"/>
    <cellStyle name="Input 4 16 3 2" xfId="33215" xr:uid="{00000000-0005-0000-0000-0000C1810000}"/>
    <cellStyle name="Input 4 16 3 3" xfId="33216" xr:uid="{00000000-0005-0000-0000-0000C2810000}"/>
    <cellStyle name="Input 4 16 4" xfId="33217" xr:uid="{00000000-0005-0000-0000-0000C3810000}"/>
    <cellStyle name="Input 4 16 4 2" xfId="33218" xr:uid="{00000000-0005-0000-0000-0000C4810000}"/>
    <cellStyle name="Input 4 16 4 3" xfId="33219" xr:uid="{00000000-0005-0000-0000-0000C5810000}"/>
    <cellStyle name="Input 4 16 5" xfId="33220" xr:uid="{00000000-0005-0000-0000-0000C6810000}"/>
    <cellStyle name="Input 4 16 5 2" xfId="33221" xr:uid="{00000000-0005-0000-0000-0000C7810000}"/>
    <cellStyle name="Input 4 16 5 3" xfId="33222" xr:uid="{00000000-0005-0000-0000-0000C8810000}"/>
    <cellStyle name="Input 4 16 6" xfId="33223" xr:uid="{00000000-0005-0000-0000-0000C9810000}"/>
    <cellStyle name="Input 4 16 6 2" xfId="33224" xr:uid="{00000000-0005-0000-0000-0000CA810000}"/>
    <cellStyle name="Input 4 16 6 3" xfId="33225" xr:uid="{00000000-0005-0000-0000-0000CB810000}"/>
    <cellStyle name="Input 4 16 7" xfId="33226" xr:uid="{00000000-0005-0000-0000-0000CC810000}"/>
    <cellStyle name="Input 4 16 8" xfId="33227" xr:uid="{00000000-0005-0000-0000-0000CD810000}"/>
    <cellStyle name="Input 4 17" xfId="33228" xr:uid="{00000000-0005-0000-0000-0000CE810000}"/>
    <cellStyle name="Input 4 17 2" xfId="33229" xr:uid="{00000000-0005-0000-0000-0000CF810000}"/>
    <cellStyle name="Input 4 17 2 2" xfId="33230" xr:uid="{00000000-0005-0000-0000-0000D0810000}"/>
    <cellStyle name="Input 4 17 2 3" xfId="33231" xr:uid="{00000000-0005-0000-0000-0000D1810000}"/>
    <cellStyle name="Input 4 17 2 4" xfId="33232" xr:uid="{00000000-0005-0000-0000-0000D2810000}"/>
    <cellStyle name="Input 4 17 2 5" xfId="33233" xr:uid="{00000000-0005-0000-0000-0000D3810000}"/>
    <cellStyle name="Input 4 17 2 6" xfId="33234" xr:uid="{00000000-0005-0000-0000-0000D4810000}"/>
    <cellStyle name="Input 4 17 3" xfId="33235" xr:uid="{00000000-0005-0000-0000-0000D5810000}"/>
    <cellStyle name="Input 4 17 3 2" xfId="33236" xr:uid="{00000000-0005-0000-0000-0000D6810000}"/>
    <cellStyle name="Input 4 17 3 3" xfId="33237" xr:uid="{00000000-0005-0000-0000-0000D7810000}"/>
    <cellStyle name="Input 4 17 4" xfId="33238" xr:uid="{00000000-0005-0000-0000-0000D8810000}"/>
    <cellStyle name="Input 4 17 4 2" xfId="33239" xr:uid="{00000000-0005-0000-0000-0000D9810000}"/>
    <cellStyle name="Input 4 17 4 3" xfId="33240" xr:uid="{00000000-0005-0000-0000-0000DA810000}"/>
    <cellStyle name="Input 4 17 5" xfId="33241" xr:uid="{00000000-0005-0000-0000-0000DB810000}"/>
    <cellStyle name="Input 4 17 5 2" xfId="33242" xr:uid="{00000000-0005-0000-0000-0000DC810000}"/>
    <cellStyle name="Input 4 17 5 3" xfId="33243" xr:uid="{00000000-0005-0000-0000-0000DD810000}"/>
    <cellStyle name="Input 4 17 6" xfId="33244" xr:uid="{00000000-0005-0000-0000-0000DE810000}"/>
    <cellStyle name="Input 4 17 6 2" xfId="33245" xr:uid="{00000000-0005-0000-0000-0000DF810000}"/>
    <cellStyle name="Input 4 17 6 3" xfId="33246" xr:uid="{00000000-0005-0000-0000-0000E0810000}"/>
    <cellStyle name="Input 4 17 7" xfId="33247" xr:uid="{00000000-0005-0000-0000-0000E1810000}"/>
    <cellStyle name="Input 4 17 8" xfId="33248" xr:uid="{00000000-0005-0000-0000-0000E2810000}"/>
    <cellStyle name="Input 4 18" xfId="33249" xr:uid="{00000000-0005-0000-0000-0000E3810000}"/>
    <cellStyle name="Input 4 18 2" xfId="33250" xr:uid="{00000000-0005-0000-0000-0000E4810000}"/>
    <cellStyle name="Input 4 18 2 2" xfId="33251" xr:uid="{00000000-0005-0000-0000-0000E5810000}"/>
    <cellStyle name="Input 4 18 2 3" xfId="33252" xr:uid="{00000000-0005-0000-0000-0000E6810000}"/>
    <cellStyle name="Input 4 18 2 4" xfId="33253" xr:uid="{00000000-0005-0000-0000-0000E7810000}"/>
    <cellStyle name="Input 4 18 2 5" xfId="33254" xr:uid="{00000000-0005-0000-0000-0000E8810000}"/>
    <cellStyle name="Input 4 18 2 6" xfId="33255" xr:uid="{00000000-0005-0000-0000-0000E9810000}"/>
    <cellStyle name="Input 4 18 3" xfId="33256" xr:uid="{00000000-0005-0000-0000-0000EA810000}"/>
    <cellStyle name="Input 4 18 3 2" xfId="33257" xr:uid="{00000000-0005-0000-0000-0000EB810000}"/>
    <cellStyle name="Input 4 18 3 3" xfId="33258" xr:uid="{00000000-0005-0000-0000-0000EC810000}"/>
    <cellStyle name="Input 4 18 4" xfId="33259" xr:uid="{00000000-0005-0000-0000-0000ED810000}"/>
    <cellStyle name="Input 4 18 4 2" xfId="33260" xr:uid="{00000000-0005-0000-0000-0000EE810000}"/>
    <cellStyle name="Input 4 18 4 3" xfId="33261" xr:uid="{00000000-0005-0000-0000-0000EF810000}"/>
    <cellStyle name="Input 4 18 5" xfId="33262" xr:uid="{00000000-0005-0000-0000-0000F0810000}"/>
    <cellStyle name="Input 4 18 5 2" xfId="33263" xr:uid="{00000000-0005-0000-0000-0000F1810000}"/>
    <cellStyle name="Input 4 18 5 3" xfId="33264" xr:uid="{00000000-0005-0000-0000-0000F2810000}"/>
    <cellStyle name="Input 4 18 6" xfId="33265" xr:uid="{00000000-0005-0000-0000-0000F3810000}"/>
    <cellStyle name="Input 4 18 6 2" xfId="33266" xr:uid="{00000000-0005-0000-0000-0000F4810000}"/>
    <cellStyle name="Input 4 18 6 3" xfId="33267" xr:uid="{00000000-0005-0000-0000-0000F5810000}"/>
    <cellStyle name="Input 4 18 7" xfId="33268" xr:uid="{00000000-0005-0000-0000-0000F6810000}"/>
    <cellStyle name="Input 4 18 8" xfId="33269" xr:uid="{00000000-0005-0000-0000-0000F7810000}"/>
    <cellStyle name="Input 4 19" xfId="33270" xr:uid="{00000000-0005-0000-0000-0000F8810000}"/>
    <cellStyle name="Input 4 19 2" xfId="33271" xr:uid="{00000000-0005-0000-0000-0000F9810000}"/>
    <cellStyle name="Input 4 19 2 2" xfId="33272" xr:uid="{00000000-0005-0000-0000-0000FA810000}"/>
    <cellStyle name="Input 4 19 2 3" xfId="33273" xr:uid="{00000000-0005-0000-0000-0000FB810000}"/>
    <cellStyle name="Input 4 19 2 4" xfId="33274" xr:uid="{00000000-0005-0000-0000-0000FC810000}"/>
    <cellStyle name="Input 4 19 2 5" xfId="33275" xr:uid="{00000000-0005-0000-0000-0000FD810000}"/>
    <cellStyle name="Input 4 19 2 6" xfId="33276" xr:uid="{00000000-0005-0000-0000-0000FE810000}"/>
    <cellStyle name="Input 4 19 3" xfId="33277" xr:uid="{00000000-0005-0000-0000-0000FF810000}"/>
    <cellStyle name="Input 4 19 3 2" xfId="33278" xr:uid="{00000000-0005-0000-0000-000000820000}"/>
    <cellStyle name="Input 4 19 3 3" xfId="33279" xr:uid="{00000000-0005-0000-0000-000001820000}"/>
    <cellStyle name="Input 4 19 4" xfId="33280" xr:uid="{00000000-0005-0000-0000-000002820000}"/>
    <cellStyle name="Input 4 19 4 2" xfId="33281" xr:uid="{00000000-0005-0000-0000-000003820000}"/>
    <cellStyle name="Input 4 19 4 3" xfId="33282" xr:uid="{00000000-0005-0000-0000-000004820000}"/>
    <cellStyle name="Input 4 19 5" xfId="33283" xr:uid="{00000000-0005-0000-0000-000005820000}"/>
    <cellStyle name="Input 4 19 5 2" xfId="33284" xr:uid="{00000000-0005-0000-0000-000006820000}"/>
    <cellStyle name="Input 4 19 5 3" xfId="33285" xr:uid="{00000000-0005-0000-0000-000007820000}"/>
    <cellStyle name="Input 4 19 6" xfId="33286" xr:uid="{00000000-0005-0000-0000-000008820000}"/>
    <cellStyle name="Input 4 19 6 2" xfId="33287" xr:uid="{00000000-0005-0000-0000-000009820000}"/>
    <cellStyle name="Input 4 19 6 3" xfId="33288" xr:uid="{00000000-0005-0000-0000-00000A820000}"/>
    <cellStyle name="Input 4 19 7" xfId="33289" xr:uid="{00000000-0005-0000-0000-00000B820000}"/>
    <cellStyle name="Input 4 19 8" xfId="33290" xr:uid="{00000000-0005-0000-0000-00000C820000}"/>
    <cellStyle name="Input 4 2" xfId="33291" xr:uid="{00000000-0005-0000-0000-00000D820000}"/>
    <cellStyle name="Input 4 2 10" xfId="33292" xr:uid="{00000000-0005-0000-0000-00000E820000}"/>
    <cellStyle name="Input 4 2 10 2" xfId="33293" xr:uid="{00000000-0005-0000-0000-00000F820000}"/>
    <cellStyle name="Input 4 2 10 2 2" xfId="33294" xr:uid="{00000000-0005-0000-0000-000010820000}"/>
    <cellStyle name="Input 4 2 10 2 3" xfId="33295" xr:uid="{00000000-0005-0000-0000-000011820000}"/>
    <cellStyle name="Input 4 2 10 2 4" xfId="33296" xr:uid="{00000000-0005-0000-0000-000012820000}"/>
    <cellStyle name="Input 4 2 10 2 5" xfId="33297" xr:uid="{00000000-0005-0000-0000-000013820000}"/>
    <cellStyle name="Input 4 2 10 2 6" xfId="33298" xr:uid="{00000000-0005-0000-0000-000014820000}"/>
    <cellStyle name="Input 4 2 10 3" xfId="33299" xr:uid="{00000000-0005-0000-0000-000015820000}"/>
    <cellStyle name="Input 4 2 10 3 2" xfId="33300" xr:uid="{00000000-0005-0000-0000-000016820000}"/>
    <cellStyle name="Input 4 2 10 3 3" xfId="33301" xr:uid="{00000000-0005-0000-0000-000017820000}"/>
    <cellStyle name="Input 4 2 10 4" xfId="33302" xr:uid="{00000000-0005-0000-0000-000018820000}"/>
    <cellStyle name="Input 4 2 10 4 2" xfId="33303" xr:uid="{00000000-0005-0000-0000-000019820000}"/>
    <cellStyle name="Input 4 2 10 4 3" xfId="33304" xr:uid="{00000000-0005-0000-0000-00001A820000}"/>
    <cellStyle name="Input 4 2 10 5" xfId="33305" xr:uid="{00000000-0005-0000-0000-00001B820000}"/>
    <cellStyle name="Input 4 2 10 5 2" xfId="33306" xr:uid="{00000000-0005-0000-0000-00001C820000}"/>
    <cellStyle name="Input 4 2 10 5 3" xfId="33307" xr:uid="{00000000-0005-0000-0000-00001D820000}"/>
    <cellStyle name="Input 4 2 10 6" xfId="33308" xr:uid="{00000000-0005-0000-0000-00001E820000}"/>
    <cellStyle name="Input 4 2 10 6 2" xfId="33309" xr:uid="{00000000-0005-0000-0000-00001F820000}"/>
    <cellStyle name="Input 4 2 10 6 3" xfId="33310" xr:uid="{00000000-0005-0000-0000-000020820000}"/>
    <cellStyle name="Input 4 2 10 7" xfId="33311" xr:uid="{00000000-0005-0000-0000-000021820000}"/>
    <cellStyle name="Input 4 2 10 8" xfId="33312" xr:uid="{00000000-0005-0000-0000-000022820000}"/>
    <cellStyle name="Input 4 2 11" xfId="33313" xr:uid="{00000000-0005-0000-0000-000023820000}"/>
    <cellStyle name="Input 4 2 11 2" xfId="33314" xr:uid="{00000000-0005-0000-0000-000024820000}"/>
    <cellStyle name="Input 4 2 11 2 2" xfId="33315" xr:uid="{00000000-0005-0000-0000-000025820000}"/>
    <cellStyle name="Input 4 2 11 2 3" xfId="33316" xr:uid="{00000000-0005-0000-0000-000026820000}"/>
    <cellStyle name="Input 4 2 11 2 4" xfId="33317" xr:uid="{00000000-0005-0000-0000-000027820000}"/>
    <cellStyle name="Input 4 2 11 2 5" xfId="33318" xr:uid="{00000000-0005-0000-0000-000028820000}"/>
    <cellStyle name="Input 4 2 11 2 6" xfId="33319" xr:uid="{00000000-0005-0000-0000-000029820000}"/>
    <cellStyle name="Input 4 2 11 3" xfId="33320" xr:uid="{00000000-0005-0000-0000-00002A820000}"/>
    <cellStyle name="Input 4 2 11 3 2" xfId="33321" xr:uid="{00000000-0005-0000-0000-00002B820000}"/>
    <cellStyle name="Input 4 2 11 3 3" xfId="33322" xr:uid="{00000000-0005-0000-0000-00002C820000}"/>
    <cellStyle name="Input 4 2 11 4" xfId="33323" xr:uid="{00000000-0005-0000-0000-00002D820000}"/>
    <cellStyle name="Input 4 2 11 4 2" xfId="33324" xr:uid="{00000000-0005-0000-0000-00002E820000}"/>
    <cellStyle name="Input 4 2 11 4 3" xfId="33325" xr:uid="{00000000-0005-0000-0000-00002F820000}"/>
    <cellStyle name="Input 4 2 11 5" xfId="33326" xr:uid="{00000000-0005-0000-0000-000030820000}"/>
    <cellStyle name="Input 4 2 11 5 2" xfId="33327" xr:uid="{00000000-0005-0000-0000-000031820000}"/>
    <cellStyle name="Input 4 2 11 5 3" xfId="33328" xr:uid="{00000000-0005-0000-0000-000032820000}"/>
    <cellStyle name="Input 4 2 11 6" xfId="33329" xr:uid="{00000000-0005-0000-0000-000033820000}"/>
    <cellStyle name="Input 4 2 11 6 2" xfId="33330" xr:uid="{00000000-0005-0000-0000-000034820000}"/>
    <cellStyle name="Input 4 2 11 6 3" xfId="33331" xr:uid="{00000000-0005-0000-0000-000035820000}"/>
    <cellStyle name="Input 4 2 11 7" xfId="33332" xr:uid="{00000000-0005-0000-0000-000036820000}"/>
    <cellStyle name="Input 4 2 11 8" xfId="33333" xr:uid="{00000000-0005-0000-0000-000037820000}"/>
    <cellStyle name="Input 4 2 12" xfId="33334" xr:uid="{00000000-0005-0000-0000-000038820000}"/>
    <cellStyle name="Input 4 2 12 2" xfId="33335" xr:uid="{00000000-0005-0000-0000-000039820000}"/>
    <cellStyle name="Input 4 2 12 2 2" xfId="33336" xr:uid="{00000000-0005-0000-0000-00003A820000}"/>
    <cellStyle name="Input 4 2 12 2 3" xfId="33337" xr:uid="{00000000-0005-0000-0000-00003B820000}"/>
    <cellStyle name="Input 4 2 12 2 4" xfId="33338" xr:uid="{00000000-0005-0000-0000-00003C820000}"/>
    <cellStyle name="Input 4 2 12 2 5" xfId="33339" xr:uid="{00000000-0005-0000-0000-00003D820000}"/>
    <cellStyle name="Input 4 2 12 2 6" xfId="33340" xr:uid="{00000000-0005-0000-0000-00003E820000}"/>
    <cellStyle name="Input 4 2 12 3" xfId="33341" xr:uid="{00000000-0005-0000-0000-00003F820000}"/>
    <cellStyle name="Input 4 2 12 3 2" xfId="33342" xr:uid="{00000000-0005-0000-0000-000040820000}"/>
    <cellStyle name="Input 4 2 12 3 3" xfId="33343" xr:uid="{00000000-0005-0000-0000-000041820000}"/>
    <cellStyle name="Input 4 2 12 4" xfId="33344" xr:uid="{00000000-0005-0000-0000-000042820000}"/>
    <cellStyle name="Input 4 2 12 4 2" xfId="33345" xr:uid="{00000000-0005-0000-0000-000043820000}"/>
    <cellStyle name="Input 4 2 12 4 3" xfId="33346" xr:uid="{00000000-0005-0000-0000-000044820000}"/>
    <cellStyle name="Input 4 2 12 5" xfId="33347" xr:uid="{00000000-0005-0000-0000-000045820000}"/>
    <cellStyle name="Input 4 2 12 5 2" xfId="33348" xr:uid="{00000000-0005-0000-0000-000046820000}"/>
    <cellStyle name="Input 4 2 12 5 3" xfId="33349" xr:uid="{00000000-0005-0000-0000-000047820000}"/>
    <cellStyle name="Input 4 2 12 6" xfId="33350" xr:uid="{00000000-0005-0000-0000-000048820000}"/>
    <cellStyle name="Input 4 2 12 6 2" xfId="33351" xr:uid="{00000000-0005-0000-0000-000049820000}"/>
    <cellStyle name="Input 4 2 12 6 3" xfId="33352" xr:uid="{00000000-0005-0000-0000-00004A820000}"/>
    <cellStyle name="Input 4 2 12 7" xfId="33353" xr:uid="{00000000-0005-0000-0000-00004B820000}"/>
    <cellStyle name="Input 4 2 12 8" xfId="33354" xr:uid="{00000000-0005-0000-0000-00004C820000}"/>
    <cellStyle name="Input 4 2 13" xfId="33355" xr:uid="{00000000-0005-0000-0000-00004D820000}"/>
    <cellStyle name="Input 4 2 13 2" xfId="33356" xr:uid="{00000000-0005-0000-0000-00004E820000}"/>
    <cellStyle name="Input 4 2 13 2 2" xfId="33357" xr:uid="{00000000-0005-0000-0000-00004F820000}"/>
    <cellStyle name="Input 4 2 13 2 3" xfId="33358" xr:uid="{00000000-0005-0000-0000-000050820000}"/>
    <cellStyle name="Input 4 2 13 2 4" xfId="33359" xr:uid="{00000000-0005-0000-0000-000051820000}"/>
    <cellStyle name="Input 4 2 13 2 5" xfId="33360" xr:uid="{00000000-0005-0000-0000-000052820000}"/>
    <cellStyle name="Input 4 2 13 2 6" xfId="33361" xr:uid="{00000000-0005-0000-0000-000053820000}"/>
    <cellStyle name="Input 4 2 13 3" xfId="33362" xr:uid="{00000000-0005-0000-0000-000054820000}"/>
    <cellStyle name="Input 4 2 13 3 2" xfId="33363" xr:uid="{00000000-0005-0000-0000-000055820000}"/>
    <cellStyle name="Input 4 2 13 3 3" xfId="33364" xr:uid="{00000000-0005-0000-0000-000056820000}"/>
    <cellStyle name="Input 4 2 13 4" xfId="33365" xr:uid="{00000000-0005-0000-0000-000057820000}"/>
    <cellStyle name="Input 4 2 13 4 2" xfId="33366" xr:uid="{00000000-0005-0000-0000-000058820000}"/>
    <cellStyle name="Input 4 2 13 4 3" xfId="33367" xr:uid="{00000000-0005-0000-0000-000059820000}"/>
    <cellStyle name="Input 4 2 13 5" xfId="33368" xr:uid="{00000000-0005-0000-0000-00005A820000}"/>
    <cellStyle name="Input 4 2 13 5 2" xfId="33369" xr:uid="{00000000-0005-0000-0000-00005B820000}"/>
    <cellStyle name="Input 4 2 13 5 3" xfId="33370" xr:uid="{00000000-0005-0000-0000-00005C820000}"/>
    <cellStyle name="Input 4 2 13 6" xfId="33371" xr:uid="{00000000-0005-0000-0000-00005D820000}"/>
    <cellStyle name="Input 4 2 13 6 2" xfId="33372" xr:uid="{00000000-0005-0000-0000-00005E820000}"/>
    <cellStyle name="Input 4 2 13 6 3" xfId="33373" xr:uid="{00000000-0005-0000-0000-00005F820000}"/>
    <cellStyle name="Input 4 2 13 7" xfId="33374" xr:uid="{00000000-0005-0000-0000-000060820000}"/>
    <cellStyle name="Input 4 2 13 8" xfId="33375" xr:uid="{00000000-0005-0000-0000-000061820000}"/>
    <cellStyle name="Input 4 2 14" xfId="33376" xr:uid="{00000000-0005-0000-0000-000062820000}"/>
    <cellStyle name="Input 4 2 14 2" xfId="33377" xr:uid="{00000000-0005-0000-0000-000063820000}"/>
    <cellStyle name="Input 4 2 14 2 2" xfId="33378" xr:uid="{00000000-0005-0000-0000-000064820000}"/>
    <cellStyle name="Input 4 2 14 2 3" xfId="33379" xr:uid="{00000000-0005-0000-0000-000065820000}"/>
    <cellStyle name="Input 4 2 14 2 4" xfId="33380" xr:uid="{00000000-0005-0000-0000-000066820000}"/>
    <cellStyle name="Input 4 2 14 2 5" xfId="33381" xr:uid="{00000000-0005-0000-0000-000067820000}"/>
    <cellStyle name="Input 4 2 14 2 6" xfId="33382" xr:uid="{00000000-0005-0000-0000-000068820000}"/>
    <cellStyle name="Input 4 2 14 3" xfId="33383" xr:uid="{00000000-0005-0000-0000-000069820000}"/>
    <cellStyle name="Input 4 2 14 3 2" xfId="33384" xr:uid="{00000000-0005-0000-0000-00006A820000}"/>
    <cellStyle name="Input 4 2 14 3 3" xfId="33385" xr:uid="{00000000-0005-0000-0000-00006B820000}"/>
    <cellStyle name="Input 4 2 14 4" xfId="33386" xr:uid="{00000000-0005-0000-0000-00006C820000}"/>
    <cellStyle name="Input 4 2 14 4 2" xfId="33387" xr:uid="{00000000-0005-0000-0000-00006D820000}"/>
    <cellStyle name="Input 4 2 14 4 3" xfId="33388" xr:uid="{00000000-0005-0000-0000-00006E820000}"/>
    <cellStyle name="Input 4 2 14 5" xfId="33389" xr:uid="{00000000-0005-0000-0000-00006F820000}"/>
    <cellStyle name="Input 4 2 14 5 2" xfId="33390" xr:uid="{00000000-0005-0000-0000-000070820000}"/>
    <cellStyle name="Input 4 2 14 5 3" xfId="33391" xr:uid="{00000000-0005-0000-0000-000071820000}"/>
    <cellStyle name="Input 4 2 14 6" xfId="33392" xr:uid="{00000000-0005-0000-0000-000072820000}"/>
    <cellStyle name="Input 4 2 14 6 2" xfId="33393" xr:uid="{00000000-0005-0000-0000-000073820000}"/>
    <cellStyle name="Input 4 2 14 6 3" xfId="33394" xr:uid="{00000000-0005-0000-0000-000074820000}"/>
    <cellStyle name="Input 4 2 14 7" xfId="33395" xr:uid="{00000000-0005-0000-0000-000075820000}"/>
    <cellStyle name="Input 4 2 14 8" xfId="33396" xr:uid="{00000000-0005-0000-0000-000076820000}"/>
    <cellStyle name="Input 4 2 15" xfId="33397" xr:uid="{00000000-0005-0000-0000-000077820000}"/>
    <cellStyle name="Input 4 2 15 2" xfId="33398" xr:uid="{00000000-0005-0000-0000-000078820000}"/>
    <cellStyle name="Input 4 2 15 2 2" xfId="33399" xr:uid="{00000000-0005-0000-0000-000079820000}"/>
    <cellStyle name="Input 4 2 15 2 3" xfId="33400" xr:uid="{00000000-0005-0000-0000-00007A820000}"/>
    <cellStyle name="Input 4 2 15 2 4" xfId="33401" xr:uid="{00000000-0005-0000-0000-00007B820000}"/>
    <cellStyle name="Input 4 2 15 2 5" xfId="33402" xr:uid="{00000000-0005-0000-0000-00007C820000}"/>
    <cellStyle name="Input 4 2 15 2 6" xfId="33403" xr:uid="{00000000-0005-0000-0000-00007D820000}"/>
    <cellStyle name="Input 4 2 15 3" xfId="33404" xr:uid="{00000000-0005-0000-0000-00007E820000}"/>
    <cellStyle name="Input 4 2 15 3 2" xfId="33405" xr:uid="{00000000-0005-0000-0000-00007F820000}"/>
    <cellStyle name="Input 4 2 15 3 3" xfId="33406" xr:uid="{00000000-0005-0000-0000-000080820000}"/>
    <cellStyle name="Input 4 2 15 4" xfId="33407" xr:uid="{00000000-0005-0000-0000-000081820000}"/>
    <cellStyle name="Input 4 2 15 4 2" xfId="33408" xr:uid="{00000000-0005-0000-0000-000082820000}"/>
    <cellStyle name="Input 4 2 15 4 3" xfId="33409" xr:uid="{00000000-0005-0000-0000-000083820000}"/>
    <cellStyle name="Input 4 2 15 5" xfId="33410" xr:uid="{00000000-0005-0000-0000-000084820000}"/>
    <cellStyle name="Input 4 2 15 5 2" xfId="33411" xr:uid="{00000000-0005-0000-0000-000085820000}"/>
    <cellStyle name="Input 4 2 15 5 3" xfId="33412" xr:uid="{00000000-0005-0000-0000-000086820000}"/>
    <cellStyle name="Input 4 2 15 6" xfId="33413" xr:uid="{00000000-0005-0000-0000-000087820000}"/>
    <cellStyle name="Input 4 2 15 6 2" xfId="33414" xr:uid="{00000000-0005-0000-0000-000088820000}"/>
    <cellStyle name="Input 4 2 15 6 3" xfId="33415" xr:uid="{00000000-0005-0000-0000-000089820000}"/>
    <cellStyle name="Input 4 2 15 7" xfId="33416" xr:uid="{00000000-0005-0000-0000-00008A820000}"/>
    <cellStyle name="Input 4 2 15 8" xfId="33417" xr:uid="{00000000-0005-0000-0000-00008B820000}"/>
    <cellStyle name="Input 4 2 16" xfId="33418" xr:uid="{00000000-0005-0000-0000-00008C820000}"/>
    <cellStyle name="Input 4 2 16 2" xfId="33419" xr:uid="{00000000-0005-0000-0000-00008D820000}"/>
    <cellStyle name="Input 4 2 16 2 2" xfId="33420" xr:uid="{00000000-0005-0000-0000-00008E820000}"/>
    <cellStyle name="Input 4 2 16 2 3" xfId="33421" xr:uid="{00000000-0005-0000-0000-00008F820000}"/>
    <cellStyle name="Input 4 2 16 2 4" xfId="33422" xr:uid="{00000000-0005-0000-0000-000090820000}"/>
    <cellStyle name="Input 4 2 16 2 5" xfId="33423" xr:uid="{00000000-0005-0000-0000-000091820000}"/>
    <cellStyle name="Input 4 2 16 2 6" xfId="33424" xr:uid="{00000000-0005-0000-0000-000092820000}"/>
    <cellStyle name="Input 4 2 16 3" xfId="33425" xr:uid="{00000000-0005-0000-0000-000093820000}"/>
    <cellStyle name="Input 4 2 16 3 2" xfId="33426" xr:uid="{00000000-0005-0000-0000-000094820000}"/>
    <cellStyle name="Input 4 2 16 3 3" xfId="33427" xr:uid="{00000000-0005-0000-0000-000095820000}"/>
    <cellStyle name="Input 4 2 16 4" xfId="33428" xr:uid="{00000000-0005-0000-0000-000096820000}"/>
    <cellStyle name="Input 4 2 16 4 2" xfId="33429" xr:uid="{00000000-0005-0000-0000-000097820000}"/>
    <cellStyle name="Input 4 2 16 4 3" xfId="33430" xr:uid="{00000000-0005-0000-0000-000098820000}"/>
    <cellStyle name="Input 4 2 16 5" xfId="33431" xr:uid="{00000000-0005-0000-0000-000099820000}"/>
    <cellStyle name="Input 4 2 16 5 2" xfId="33432" xr:uid="{00000000-0005-0000-0000-00009A820000}"/>
    <cellStyle name="Input 4 2 16 5 3" xfId="33433" xr:uid="{00000000-0005-0000-0000-00009B820000}"/>
    <cellStyle name="Input 4 2 16 6" xfId="33434" xr:uid="{00000000-0005-0000-0000-00009C820000}"/>
    <cellStyle name="Input 4 2 16 6 2" xfId="33435" xr:uid="{00000000-0005-0000-0000-00009D820000}"/>
    <cellStyle name="Input 4 2 16 6 3" xfId="33436" xr:uid="{00000000-0005-0000-0000-00009E820000}"/>
    <cellStyle name="Input 4 2 16 7" xfId="33437" xr:uid="{00000000-0005-0000-0000-00009F820000}"/>
    <cellStyle name="Input 4 2 16 8" xfId="33438" xr:uid="{00000000-0005-0000-0000-0000A0820000}"/>
    <cellStyle name="Input 4 2 17" xfId="33439" xr:uid="{00000000-0005-0000-0000-0000A1820000}"/>
    <cellStyle name="Input 4 2 17 2" xfId="33440" xr:uid="{00000000-0005-0000-0000-0000A2820000}"/>
    <cellStyle name="Input 4 2 17 2 2" xfId="33441" xr:uid="{00000000-0005-0000-0000-0000A3820000}"/>
    <cellStyle name="Input 4 2 17 2 3" xfId="33442" xr:uid="{00000000-0005-0000-0000-0000A4820000}"/>
    <cellStyle name="Input 4 2 17 2 4" xfId="33443" xr:uid="{00000000-0005-0000-0000-0000A5820000}"/>
    <cellStyle name="Input 4 2 17 2 5" xfId="33444" xr:uid="{00000000-0005-0000-0000-0000A6820000}"/>
    <cellStyle name="Input 4 2 17 2 6" xfId="33445" xr:uid="{00000000-0005-0000-0000-0000A7820000}"/>
    <cellStyle name="Input 4 2 17 3" xfId="33446" xr:uid="{00000000-0005-0000-0000-0000A8820000}"/>
    <cellStyle name="Input 4 2 17 3 2" xfId="33447" xr:uid="{00000000-0005-0000-0000-0000A9820000}"/>
    <cellStyle name="Input 4 2 17 3 3" xfId="33448" xr:uid="{00000000-0005-0000-0000-0000AA820000}"/>
    <cellStyle name="Input 4 2 17 4" xfId="33449" xr:uid="{00000000-0005-0000-0000-0000AB820000}"/>
    <cellStyle name="Input 4 2 17 4 2" xfId="33450" xr:uid="{00000000-0005-0000-0000-0000AC820000}"/>
    <cellStyle name="Input 4 2 17 4 3" xfId="33451" xr:uid="{00000000-0005-0000-0000-0000AD820000}"/>
    <cellStyle name="Input 4 2 17 5" xfId="33452" xr:uid="{00000000-0005-0000-0000-0000AE820000}"/>
    <cellStyle name="Input 4 2 17 5 2" xfId="33453" xr:uid="{00000000-0005-0000-0000-0000AF820000}"/>
    <cellStyle name="Input 4 2 17 5 3" xfId="33454" xr:uid="{00000000-0005-0000-0000-0000B0820000}"/>
    <cellStyle name="Input 4 2 17 6" xfId="33455" xr:uid="{00000000-0005-0000-0000-0000B1820000}"/>
    <cellStyle name="Input 4 2 17 6 2" xfId="33456" xr:uid="{00000000-0005-0000-0000-0000B2820000}"/>
    <cellStyle name="Input 4 2 17 6 3" xfId="33457" xr:uid="{00000000-0005-0000-0000-0000B3820000}"/>
    <cellStyle name="Input 4 2 17 7" xfId="33458" xr:uid="{00000000-0005-0000-0000-0000B4820000}"/>
    <cellStyle name="Input 4 2 17 8" xfId="33459" xr:uid="{00000000-0005-0000-0000-0000B5820000}"/>
    <cellStyle name="Input 4 2 18" xfId="33460" xr:uid="{00000000-0005-0000-0000-0000B6820000}"/>
    <cellStyle name="Input 4 2 18 2" xfId="33461" xr:uid="{00000000-0005-0000-0000-0000B7820000}"/>
    <cellStyle name="Input 4 2 18 2 2" xfId="33462" xr:uid="{00000000-0005-0000-0000-0000B8820000}"/>
    <cellStyle name="Input 4 2 18 2 3" xfId="33463" xr:uid="{00000000-0005-0000-0000-0000B9820000}"/>
    <cellStyle name="Input 4 2 18 2 4" xfId="33464" xr:uid="{00000000-0005-0000-0000-0000BA820000}"/>
    <cellStyle name="Input 4 2 18 2 5" xfId="33465" xr:uid="{00000000-0005-0000-0000-0000BB820000}"/>
    <cellStyle name="Input 4 2 18 2 6" xfId="33466" xr:uid="{00000000-0005-0000-0000-0000BC820000}"/>
    <cellStyle name="Input 4 2 18 3" xfId="33467" xr:uid="{00000000-0005-0000-0000-0000BD820000}"/>
    <cellStyle name="Input 4 2 18 3 2" xfId="33468" xr:uid="{00000000-0005-0000-0000-0000BE820000}"/>
    <cellStyle name="Input 4 2 18 3 3" xfId="33469" xr:uid="{00000000-0005-0000-0000-0000BF820000}"/>
    <cellStyle name="Input 4 2 18 4" xfId="33470" xr:uid="{00000000-0005-0000-0000-0000C0820000}"/>
    <cellStyle name="Input 4 2 18 4 2" xfId="33471" xr:uid="{00000000-0005-0000-0000-0000C1820000}"/>
    <cellStyle name="Input 4 2 18 4 3" xfId="33472" xr:uid="{00000000-0005-0000-0000-0000C2820000}"/>
    <cellStyle name="Input 4 2 18 5" xfId="33473" xr:uid="{00000000-0005-0000-0000-0000C3820000}"/>
    <cellStyle name="Input 4 2 18 5 2" xfId="33474" xr:uid="{00000000-0005-0000-0000-0000C4820000}"/>
    <cellStyle name="Input 4 2 18 5 3" xfId="33475" xr:uid="{00000000-0005-0000-0000-0000C5820000}"/>
    <cellStyle name="Input 4 2 18 6" xfId="33476" xr:uid="{00000000-0005-0000-0000-0000C6820000}"/>
    <cellStyle name="Input 4 2 18 6 2" xfId="33477" xr:uid="{00000000-0005-0000-0000-0000C7820000}"/>
    <cellStyle name="Input 4 2 18 6 3" xfId="33478" xr:uid="{00000000-0005-0000-0000-0000C8820000}"/>
    <cellStyle name="Input 4 2 18 7" xfId="33479" xr:uid="{00000000-0005-0000-0000-0000C9820000}"/>
    <cellStyle name="Input 4 2 18 8" xfId="33480" xr:uid="{00000000-0005-0000-0000-0000CA820000}"/>
    <cellStyle name="Input 4 2 19" xfId="33481" xr:uid="{00000000-0005-0000-0000-0000CB820000}"/>
    <cellStyle name="Input 4 2 19 2" xfId="33482" xr:uid="{00000000-0005-0000-0000-0000CC820000}"/>
    <cellStyle name="Input 4 2 19 2 2" xfId="33483" xr:uid="{00000000-0005-0000-0000-0000CD820000}"/>
    <cellStyle name="Input 4 2 19 2 3" xfId="33484" xr:uid="{00000000-0005-0000-0000-0000CE820000}"/>
    <cellStyle name="Input 4 2 19 2 4" xfId="33485" xr:uid="{00000000-0005-0000-0000-0000CF820000}"/>
    <cellStyle name="Input 4 2 19 2 5" xfId="33486" xr:uid="{00000000-0005-0000-0000-0000D0820000}"/>
    <cellStyle name="Input 4 2 19 2 6" xfId="33487" xr:uid="{00000000-0005-0000-0000-0000D1820000}"/>
    <cellStyle name="Input 4 2 19 3" xfId="33488" xr:uid="{00000000-0005-0000-0000-0000D2820000}"/>
    <cellStyle name="Input 4 2 19 3 2" xfId="33489" xr:uid="{00000000-0005-0000-0000-0000D3820000}"/>
    <cellStyle name="Input 4 2 19 3 3" xfId="33490" xr:uid="{00000000-0005-0000-0000-0000D4820000}"/>
    <cellStyle name="Input 4 2 19 4" xfId="33491" xr:uid="{00000000-0005-0000-0000-0000D5820000}"/>
    <cellStyle name="Input 4 2 19 4 2" xfId="33492" xr:uid="{00000000-0005-0000-0000-0000D6820000}"/>
    <cellStyle name="Input 4 2 19 4 3" xfId="33493" xr:uid="{00000000-0005-0000-0000-0000D7820000}"/>
    <cellStyle name="Input 4 2 19 5" xfId="33494" xr:uid="{00000000-0005-0000-0000-0000D8820000}"/>
    <cellStyle name="Input 4 2 19 5 2" xfId="33495" xr:uid="{00000000-0005-0000-0000-0000D9820000}"/>
    <cellStyle name="Input 4 2 19 5 3" xfId="33496" xr:uid="{00000000-0005-0000-0000-0000DA820000}"/>
    <cellStyle name="Input 4 2 19 6" xfId="33497" xr:uid="{00000000-0005-0000-0000-0000DB820000}"/>
    <cellStyle name="Input 4 2 19 6 2" xfId="33498" xr:uid="{00000000-0005-0000-0000-0000DC820000}"/>
    <cellStyle name="Input 4 2 19 6 3" xfId="33499" xr:uid="{00000000-0005-0000-0000-0000DD820000}"/>
    <cellStyle name="Input 4 2 19 7" xfId="33500" xr:uid="{00000000-0005-0000-0000-0000DE820000}"/>
    <cellStyle name="Input 4 2 19 8" xfId="33501" xr:uid="{00000000-0005-0000-0000-0000DF820000}"/>
    <cellStyle name="Input 4 2 2" xfId="33502" xr:uid="{00000000-0005-0000-0000-0000E0820000}"/>
    <cellStyle name="Input 4 2 2 10" xfId="33503" xr:uid="{00000000-0005-0000-0000-0000E1820000}"/>
    <cellStyle name="Input 4 2 2 10 2" xfId="33504" xr:uid="{00000000-0005-0000-0000-0000E2820000}"/>
    <cellStyle name="Input 4 2 2 10 2 2" xfId="33505" xr:uid="{00000000-0005-0000-0000-0000E3820000}"/>
    <cellStyle name="Input 4 2 2 10 2 3" xfId="33506" xr:uid="{00000000-0005-0000-0000-0000E4820000}"/>
    <cellStyle name="Input 4 2 2 10 2 4" xfId="33507" xr:uid="{00000000-0005-0000-0000-0000E5820000}"/>
    <cellStyle name="Input 4 2 2 10 2 5" xfId="33508" xr:uid="{00000000-0005-0000-0000-0000E6820000}"/>
    <cellStyle name="Input 4 2 2 10 2 6" xfId="33509" xr:uid="{00000000-0005-0000-0000-0000E7820000}"/>
    <cellStyle name="Input 4 2 2 10 3" xfId="33510" xr:uid="{00000000-0005-0000-0000-0000E8820000}"/>
    <cellStyle name="Input 4 2 2 10 3 2" xfId="33511" xr:uid="{00000000-0005-0000-0000-0000E9820000}"/>
    <cellStyle name="Input 4 2 2 10 3 3" xfId="33512" xr:uid="{00000000-0005-0000-0000-0000EA820000}"/>
    <cellStyle name="Input 4 2 2 10 4" xfId="33513" xr:uid="{00000000-0005-0000-0000-0000EB820000}"/>
    <cellStyle name="Input 4 2 2 10 4 2" xfId="33514" xr:uid="{00000000-0005-0000-0000-0000EC820000}"/>
    <cellStyle name="Input 4 2 2 10 4 3" xfId="33515" xr:uid="{00000000-0005-0000-0000-0000ED820000}"/>
    <cellStyle name="Input 4 2 2 10 5" xfId="33516" xr:uid="{00000000-0005-0000-0000-0000EE820000}"/>
    <cellStyle name="Input 4 2 2 10 5 2" xfId="33517" xr:uid="{00000000-0005-0000-0000-0000EF820000}"/>
    <cellStyle name="Input 4 2 2 10 5 3" xfId="33518" xr:uid="{00000000-0005-0000-0000-0000F0820000}"/>
    <cellStyle name="Input 4 2 2 10 6" xfId="33519" xr:uid="{00000000-0005-0000-0000-0000F1820000}"/>
    <cellStyle name="Input 4 2 2 10 6 2" xfId="33520" xr:uid="{00000000-0005-0000-0000-0000F2820000}"/>
    <cellStyle name="Input 4 2 2 10 6 3" xfId="33521" xr:uid="{00000000-0005-0000-0000-0000F3820000}"/>
    <cellStyle name="Input 4 2 2 10 7" xfId="33522" xr:uid="{00000000-0005-0000-0000-0000F4820000}"/>
    <cellStyle name="Input 4 2 2 10 8" xfId="33523" xr:uid="{00000000-0005-0000-0000-0000F5820000}"/>
    <cellStyle name="Input 4 2 2 11" xfId="33524" xr:uid="{00000000-0005-0000-0000-0000F6820000}"/>
    <cellStyle name="Input 4 2 2 11 2" xfId="33525" xr:uid="{00000000-0005-0000-0000-0000F7820000}"/>
    <cellStyle name="Input 4 2 2 11 2 2" xfId="33526" xr:uid="{00000000-0005-0000-0000-0000F8820000}"/>
    <cellStyle name="Input 4 2 2 11 2 3" xfId="33527" xr:uid="{00000000-0005-0000-0000-0000F9820000}"/>
    <cellStyle name="Input 4 2 2 11 2 4" xfId="33528" xr:uid="{00000000-0005-0000-0000-0000FA820000}"/>
    <cellStyle name="Input 4 2 2 11 2 5" xfId="33529" xr:uid="{00000000-0005-0000-0000-0000FB820000}"/>
    <cellStyle name="Input 4 2 2 11 2 6" xfId="33530" xr:uid="{00000000-0005-0000-0000-0000FC820000}"/>
    <cellStyle name="Input 4 2 2 11 3" xfId="33531" xr:uid="{00000000-0005-0000-0000-0000FD820000}"/>
    <cellStyle name="Input 4 2 2 11 3 2" xfId="33532" xr:uid="{00000000-0005-0000-0000-0000FE820000}"/>
    <cellStyle name="Input 4 2 2 11 3 3" xfId="33533" xr:uid="{00000000-0005-0000-0000-0000FF820000}"/>
    <cellStyle name="Input 4 2 2 11 4" xfId="33534" xr:uid="{00000000-0005-0000-0000-000000830000}"/>
    <cellStyle name="Input 4 2 2 11 4 2" xfId="33535" xr:uid="{00000000-0005-0000-0000-000001830000}"/>
    <cellStyle name="Input 4 2 2 11 4 3" xfId="33536" xr:uid="{00000000-0005-0000-0000-000002830000}"/>
    <cellStyle name="Input 4 2 2 11 5" xfId="33537" xr:uid="{00000000-0005-0000-0000-000003830000}"/>
    <cellStyle name="Input 4 2 2 11 5 2" xfId="33538" xr:uid="{00000000-0005-0000-0000-000004830000}"/>
    <cellStyle name="Input 4 2 2 11 5 3" xfId="33539" xr:uid="{00000000-0005-0000-0000-000005830000}"/>
    <cellStyle name="Input 4 2 2 11 6" xfId="33540" xr:uid="{00000000-0005-0000-0000-000006830000}"/>
    <cellStyle name="Input 4 2 2 11 6 2" xfId="33541" xr:uid="{00000000-0005-0000-0000-000007830000}"/>
    <cellStyle name="Input 4 2 2 11 6 3" xfId="33542" xr:uid="{00000000-0005-0000-0000-000008830000}"/>
    <cellStyle name="Input 4 2 2 11 7" xfId="33543" xr:uid="{00000000-0005-0000-0000-000009830000}"/>
    <cellStyle name="Input 4 2 2 11 8" xfId="33544" xr:uid="{00000000-0005-0000-0000-00000A830000}"/>
    <cellStyle name="Input 4 2 2 12" xfId="33545" xr:uid="{00000000-0005-0000-0000-00000B830000}"/>
    <cellStyle name="Input 4 2 2 12 2" xfId="33546" xr:uid="{00000000-0005-0000-0000-00000C830000}"/>
    <cellStyle name="Input 4 2 2 12 2 2" xfId="33547" xr:uid="{00000000-0005-0000-0000-00000D830000}"/>
    <cellStyle name="Input 4 2 2 12 2 3" xfId="33548" xr:uid="{00000000-0005-0000-0000-00000E830000}"/>
    <cellStyle name="Input 4 2 2 12 2 4" xfId="33549" xr:uid="{00000000-0005-0000-0000-00000F830000}"/>
    <cellStyle name="Input 4 2 2 12 2 5" xfId="33550" xr:uid="{00000000-0005-0000-0000-000010830000}"/>
    <cellStyle name="Input 4 2 2 12 2 6" xfId="33551" xr:uid="{00000000-0005-0000-0000-000011830000}"/>
    <cellStyle name="Input 4 2 2 12 3" xfId="33552" xr:uid="{00000000-0005-0000-0000-000012830000}"/>
    <cellStyle name="Input 4 2 2 12 3 2" xfId="33553" xr:uid="{00000000-0005-0000-0000-000013830000}"/>
    <cellStyle name="Input 4 2 2 12 3 3" xfId="33554" xr:uid="{00000000-0005-0000-0000-000014830000}"/>
    <cellStyle name="Input 4 2 2 12 4" xfId="33555" xr:uid="{00000000-0005-0000-0000-000015830000}"/>
    <cellStyle name="Input 4 2 2 12 4 2" xfId="33556" xr:uid="{00000000-0005-0000-0000-000016830000}"/>
    <cellStyle name="Input 4 2 2 12 4 3" xfId="33557" xr:uid="{00000000-0005-0000-0000-000017830000}"/>
    <cellStyle name="Input 4 2 2 12 5" xfId="33558" xr:uid="{00000000-0005-0000-0000-000018830000}"/>
    <cellStyle name="Input 4 2 2 12 5 2" xfId="33559" xr:uid="{00000000-0005-0000-0000-000019830000}"/>
    <cellStyle name="Input 4 2 2 12 5 3" xfId="33560" xr:uid="{00000000-0005-0000-0000-00001A830000}"/>
    <cellStyle name="Input 4 2 2 12 6" xfId="33561" xr:uid="{00000000-0005-0000-0000-00001B830000}"/>
    <cellStyle name="Input 4 2 2 12 6 2" xfId="33562" xr:uid="{00000000-0005-0000-0000-00001C830000}"/>
    <cellStyle name="Input 4 2 2 12 6 3" xfId="33563" xr:uid="{00000000-0005-0000-0000-00001D830000}"/>
    <cellStyle name="Input 4 2 2 12 7" xfId="33564" xr:uid="{00000000-0005-0000-0000-00001E830000}"/>
    <cellStyle name="Input 4 2 2 12 8" xfId="33565" xr:uid="{00000000-0005-0000-0000-00001F830000}"/>
    <cellStyle name="Input 4 2 2 13" xfId="33566" xr:uid="{00000000-0005-0000-0000-000020830000}"/>
    <cellStyle name="Input 4 2 2 13 2" xfId="33567" xr:uid="{00000000-0005-0000-0000-000021830000}"/>
    <cellStyle name="Input 4 2 2 13 2 2" xfId="33568" xr:uid="{00000000-0005-0000-0000-000022830000}"/>
    <cellStyle name="Input 4 2 2 13 2 3" xfId="33569" xr:uid="{00000000-0005-0000-0000-000023830000}"/>
    <cellStyle name="Input 4 2 2 13 2 4" xfId="33570" xr:uid="{00000000-0005-0000-0000-000024830000}"/>
    <cellStyle name="Input 4 2 2 13 2 5" xfId="33571" xr:uid="{00000000-0005-0000-0000-000025830000}"/>
    <cellStyle name="Input 4 2 2 13 2 6" xfId="33572" xr:uid="{00000000-0005-0000-0000-000026830000}"/>
    <cellStyle name="Input 4 2 2 13 3" xfId="33573" xr:uid="{00000000-0005-0000-0000-000027830000}"/>
    <cellStyle name="Input 4 2 2 13 3 2" xfId="33574" xr:uid="{00000000-0005-0000-0000-000028830000}"/>
    <cellStyle name="Input 4 2 2 13 3 3" xfId="33575" xr:uid="{00000000-0005-0000-0000-000029830000}"/>
    <cellStyle name="Input 4 2 2 13 4" xfId="33576" xr:uid="{00000000-0005-0000-0000-00002A830000}"/>
    <cellStyle name="Input 4 2 2 13 4 2" xfId="33577" xr:uid="{00000000-0005-0000-0000-00002B830000}"/>
    <cellStyle name="Input 4 2 2 13 4 3" xfId="33578" xr:uid="{00000000-0005-0000-0000-00002C830000}"/>
    <cellStyle name="Input 4 2 2 13 5" xfId="33579" xr:uid="{00000000-0005-0000-0000-00002D830000}"/>
    <cellStyle name="Input 4 2 2 13 5 2" xfId="33580" xr:uid="{00000000-0005-0000-0000-00002E830000}"/>
    <cellStyle name="Input 4 2 2 13 5 3" xfId="33581" xr:uid="{00000000-0005-0000-0000-00002F830000}"/>
    <cellStyle name="Input 4 2 2 13 6" xfId="33582" xr:uid="{00000000-0005-0000-0000-000030830000}"/>
    <cellStyle name="Input 4 2 2 13 6 2" xfId="33583" xr:uid="{00000000-0005-0000-0000-000031830000}"/>
    <cellStyle name="Input 4 2 2 13 6 3" xfId="33584" xr:uid="{00000000-0005-0000-0000-000032830000}"/>
    <cellStyle name="Input 4 2 2 13 7" xfId="33585" xr:uid="{00000000-0005-0000-0000-000033830000}"/>
    <cellStyle name="Input 4 2 2 13 8" xfId="33586" xr:uid="{00000000-0005-0000-0000-000034830000}"/>
    <cellStyle name="Input 4 2 2 14" xfId="33587" xr:uid="{00000000-0005-0000-0000-000035830000}"/>
    <cellStyle name="Input 4 2 2 14 2" xfId="33588" xr:uid="{00000000-0005-0000-0000-000036830000}"/>
    <cellStyle name="Input 4 2 2 14 2 2" xfId="33589" xr:uid="{00000000-0005-0000-0000-000037830000}"/>
    <cellStyle name="Input 4 2 2 14 2 3" xfId="33590" xr:uid="{00000000-0005-0000-0000-000038830000}"/>
    <cellStyle name="Input 4 2 2 14 2 4" xfId="33591" xr:uid="{00000000-0005-0000-0000-000039830000}"/>
    <cellStyle name="Input 4 2 2 14 2 5" xfId="33592" xr:uid="{00000000-0005-0000-0000-00003A830000}"/>
    <cellStyle name="Input 4 2 2 14 2 6" xfId="33593" xr:uid="{00000000-0005-0000-0000-00003B830000}"/>
    <cellStyle name="Input 4 2 2 14 3" xfId="33594" xr:uid="{00000000-0005-0000-0000-00003C830000}"/>
    <cellStyle name="Input 4 2 2 14 3 2" xfId="33595" xr:uid="{00000000-0005-0000-0000-00003D830000}"/>
    <cellStyle name="Input 4 2 2 14 3 3" xfId="33596" xr:uid="{00000000-0005-0000-0000-00003E830000}"/>
    <cellStyle name="Input 4 2 2 14 4" xfId="33597" xr:uid="{00000000-0005-0000-0000-00003F830000}"/>
    <cellStyle name="Input 4 2 2 14 4 2" xfId="33598" xr:uid="{00000000-0005-0000-0000-000040830000}"/>
    <cellStyle name="Input 4 2 2 14 4 3" xfId="33599" xr:uid="{00000000-0005-0000-0000-000041830000}"/>
    <cellStyle name="Input 4 2 2 14 5" xfId="33600" xr:uid="{00000000-0005-0000-0000-000042830000}"/>
    <cellStyle name="Input 4 2 2 14 5 2" xfId="33601" xr:uid="{00000000-0005-0000-0000-000043830000}"/>
    <cellStyle name="Input 4 2 2 14 5 3" xfId="33602" xr:uid="{00000000-0005-0000-0000-000044830000}"/>
    <cellStyle name="Input 4 2 2 14 6" xfId="33603" xr:uid="{00000000-0005-0000-0000-000045830000}"/>
    <cellStyle name="Input 4 2 2 14 6 2" xfId="33604" xr:uid="{00000000-0005-0000-0000-000046830000}"/>
    <cellStyle name="Input 4 2 2 14 6 3" xfId="33605" xr:uid="{00000000-0005-0000-0000-000047830000}"/>
    <cellStyle name="Input 4 2 2 14 7" xfId="33606" xr:uid="{00000000-0005-0000-0000-000048830000}"/>
    <cellStyle name="Input 4 2 2 14 8" xfId="33607" xr:uid="{00000000-0005-0000-0000-000049830000}"/>
    <cellStyle name="Input 4 2 2 15" xfId="33608" xr:uid="{00000000-0005-0000-0000-00004A830000}"/>
    <cellStyle name="Input 4 2 2 15 2" xfId="33609" xr:uid="{00000000-0005-0000-0000-00004B830000}"/>
    <cellStyle name="Input 4 2 2 15 2 2" xfId="33610" xr:uid="{00000000-0005-0000-0000-00004C830000}"/>
    <cellStyle name="Input 4 2 2 15 2 3" xfId="33611" xr:uid="{00000000-0005-0000-0000-00004D830000}"/>
    <cellStyle name="Input 4 2 2 15 2 4" xfId="33612" xr:uid="{00000000-0005-0000-0000-00004E830000}"/>
    <cellStyle name="Input 4 2 2 15 2 5" xfId="33613" xr:uid="{00000000-0005-0000-0000-00004F830000}"/>
    <cellStyle name="Input 4 2 2 15 2 6" xfId="33614" xr:uid="{00000000-0005-0000-0000-000050830000}"/>
    <cellStyle name="Input 4 2 2 15 3" xfId="33615" xr:uid="{00000000-0005-0000-0000-000051830000}"/>
    <cellStyle name="Input 4 2 2 15 3 2" xfId="33616" xr:uid="{00000000-0005-0000-0000-000052830000}"/>
    <cellStyle name="Input 4 2 2 15 3 3" xfId="33617" xr:uid="{00000000-0005-0000-0000-000053830000}"/>
    <cellStyle name="Input 4 2 2 15 4" xfId="33618" xr:uid="{00000000-0005-0000-0000-000054830000}"/>
    <cellStyle name="Input 4 2 2 15 4 2" xfId="33619" xr:uid="{00000000-0005-0000-0000-000055830000}"/>
    <cellStyle name="Input 4 2 2 15 4 3" xfId="33620" xr:uid="{00000000-0005-0000-0000-000056830000}"/>
    <cellStyle name="Input 4 2 2 15 5" xfId="33621" xr:uid="{00000000-0005-0000-0000-000057830000}"/>
    <cellStyle name="Input 4 2 2 15 5 2" xfId="33622" xr:uid="{00000000-0005-0000-0000-000058830000}"/>
    <cellStyle name="Input 4 2 2 15 5 3" xfId="33623" xr:uid="{00000000-0005-0000-0000-000059830000}"/>
    <cellStyle name="Input 4 2 2 15 6" xfId="33624" xr:uid="{00000000-0005-0000-0000-00005A830000}"/>
    <cellStyle name="Input 4 2 2 15 6 2" xfId="33625" xr:uid="{00000000-0005-0000-0000-00005B830000}"/>
    <cellStyle name="Input 4 2 2 15 6 3" xfId="33626" xr:uid="{00000000-0005-0000-0000-00005C830000}"/>
    <cellStyle name="Input 4 2 2 15 7" xfId="33627" xr:uid="{00000000-0005-0000-0000-00005D830000}"/>
    <cellStyle name="Input 4 2 2 15 8" xfId="33628" xr:uid="{00000000-0005-0000-0000-00005E830000}"/>
    <cellStyle name="Input 4 2 2 16" xfId="33629" xr:uid="{00000000-0005-0000-0000-00005F830000}"/>
    <cellStyle name="Input 4 2 2 16 2" xfId="33630" xr:uid="{00000000-0005-0000-0000-000060830000}"/>
    <cellStyle name="Input 4 2 2 16 2 2" xfId="33631" xr:uid="{00000000-0005-0000-0000-000061830000}"/>
    <cellStyle name="Input 4 2 2 16 2 3" xfId="33632" xr:uid="{00000000-0005-0000-0000-000062830000}"/>
    <cellStyle name="Input 4 2 2 16 2 4" xfId="33633" xr:uid="{00000000-0005-0000-0000-000063830000}"/>
    <cellStyle name="Input 4 2 2 16 2 5" xfId="33634" xr:uid="{00000000-0005-0000-0000-000064830000}"/>
    <cellStyle name="Input 4 2 2 16 2 6" xfId="33635" xr:uid="{00000000-0005-0000-0000-000065830000}"/>
    <cellStyle name="Input 4 2 2 16 3" xfId="33636" xr:uid="{00000000-0005-0000-0000-000066830000}"/>
    <cellStyle name="Input 4 2 2 16 3 2" xfId="33637" xr:uid="{00000000-0005-0000-0000-000067830000}"/>
    <cellStyle name="Input 4 2 2 16 3 3" xfId="33638" xr:uid="{00000000-0005-0000-0000-000068830000}"/>
    <cellStyle name="Input 4 2 2 16 4" xfId="33639" xr:uid="{00000000-0005-0000-0000-000069830000}"/>
    <cellStyle name="Input 4 2 2 16 4 2" xfId="33640" xr:uid="{00000000-0005-0000-0000-00006A830000}"/>
    <cellStyle name="Input 4 2 2 16 4 3" xfId="33641" xr:uid="{00000000-0005-0000-0000-00006B830000}"/>
    <cellStyle name="Input 4 2 2 16 5" xfId="33642" xr:uid="{00000000-0005-0000-0000-00006C830000}"/>
    <cellStyle name="Input 4 2 2 16 5 2" xfId="33643" xr:uid="{00000000-0005-0000-0000-00006D830000}"/>
    <cellStyle name="Input 4 2 2 16 5 3" xfId="33644" xr:uid="{00000000-0005-0000-0000-00006E830000}"/>
    <cellStyle name="Input 4 2 2 16 6" xfId="33645" xr:uid="{00000000-0005-0000-0000-00006F830000}"/>
    <cellStyle name="Input 4 2 2 16 6 2" xfId="33646" xr:uid="{00000000-0005-0000-0000-000070830000}"/>
    <cellStyle name="Input 4 2 2 16 6 3" xfId="33647" xr:uid="{00000000-0005-0000-0000-000071830000}"/>
    <cellStyle name="Input 4 2 2 16 7" xfId="33648" xr:uid="{00000000-0005-0000-0000-000072830000}"/>
    <cellStyle name="Input 4 2 2 16 8" xfId="33649" xr:uid="{00000000-0005-0000-0000-000073830000}"/>
    <cellStyle name="Input 4 2 2 17" xfId="33650" xr:uid="{00000000-0005-0000-0000-000074830000}"/>
    <cellStyle name="Input 4 2 2 17 2" xfId="33651" xr:uid="{00000000-0005-0000-0000-000075830000}"/>
    <cellStyle name="Input 4 2 2 17 2 2" xfId="33652" xr:uid="{00000000-0005-0000-0000-000076830000}"/>
    <cellStyle name="Input 4 2 2 17 2 3" xfId="33653" xr:uid="{00000000-0005-0000-0000-000077830000}"/>
    <cellStyle name="Input 4 2 2 17 2 4" xfId="33654" xr:uid="{00000000-0005-0000-0000-000078830000}"/>
    <cellStyle name="Input 4 2 2 17 2 5" xfId="33655" xr:uid="{00000000-0005-0000-0000-000079830000}"/>
    <cellStyle name="Input 4 2 2 17 2 6" xfId="33656" xr:uid="{00000000-0005-0000-0000-00007A830000}"/>
    <cellStyle name="Input 4 2 2 17 3" xfId="33657" xr:uid="{00000000-0005-0000-0000-00007B830000}"/>
    <cellStyle name="Input 4 2 2 17 3 2" xfId="33658" xr:uid="{00000000-0005-0000-0000-00007C830000}"/>
    <cellStyle name="Input 4 2 2 17 3 3" xfId="33659" xr:uid="{00000000-0005-0000-0000-00007D830000}"/>
    <cellStyle name="Input 4 2 2 17 4" xfId="33660" xr:uid="{00000000-0005-0000-0000-00007E830000}"/>
    <cellStyle name="Input 4 2 2 17 4 2" xfId="33661" xr:uid="{00000000-0005-0000-0000-00007F830000}"/>
    <cellStyle name="Input 4 2 2 17 4 3" xfId="33662" xr:uid="{00000000-0005-0000-0000-000080830000}"/>
    <cellStyle name="Input 4 2 2 17 5" xfId="33663" xr:uid="{00000000-0005-0000-0000-000081830000}"/>
    <cellStyle name="Input 4 2 2 17 5 2" xfId="33664" xr:uid="{00000000-0005-0000-0000-000082830000}"/>
    <cellStyle name="Input 4 2 2 17 5 3" xfId="33665" xr:uid="{00000000-0005-0000-0000-000083830000}"/>
    <cellStyle name="Input 4 2 2 17 6" xfId="33666" xr:uid="{00000000-0005-0000-0000-000084830000}"/>
    <cellStyle name="Input 4 2 2 17 6 2" xfId="33667" xr:uid="{00000000-0005-0000-0000-000085830000}"/>
    <cellStyle name="Input 4 2 2 17 6 3" xfId="33668" xr:uid="{00000000-0005-0000-0000-000086830000}"/>
    <cellStyle name="Input 4 2 2 17 7" xfId="33669" xr:uid="{00000000-0005-0000-0000-000087830000}"/>
    <cellStyle name="Input 4 2 2 17 8" xfId="33670" xr:uid="{00000000-0005-0000-0000-000088830000}"/>
    <cellStyle name="Input 4 2 2 18" xfId="33671" xr:uid="{00000000-0005-0000-0000-000089830000}"/>
    <cellStyle name="Input 4 2 2 18 2" xfId="33672" xr:uid="{00000000-0005-0000-0000-00008A830000}"/>
    <cellStyle name="Input 4 2 2 18 2 2" xfId="33673" xr:uid="{00000000-0005-0000-0000-00008B830000}"/>
    <cellStyle name="Input 4 2 2 18 2 3" xfId="33674" xr:uid="{00000000-0005-0000-0000-00008C830000}"/>
    <cellStyle name="Input 4 2 2 18 2 4" xfId="33675" xr:uid="{00000000-0005-0000-0000-00008D830000}"/>
    <cellStyle name="Input 4 2 2 18 2 5" xfId="33676" xr:uid="{00000000-0005-0000-0000-00008E830000}"/>
    <cellStyle name="Input 4 2 2 18 2 6" xfId="33677" xr:uid="{00000000-0005-0000-0000-00008F830000}"/>
    <cellStyle name="Input 4 2 2 18 3" xfId="33678" xr:uid="{00000000-0005-0000-0000-000090830000}"/>
    <cellStyle name="Input 4 2 2 18 3 2" xfId="33679" xr:uid="{00000000-0005-0000-0000-000091830000}"/>
    <cellStyle name="Input 4 2 2 18 3 3" xfId="33680" xr:uid="{00000000-0005-0000-0000-000092830000}"/>
    <cellStyle name="Input 4 2 2 18 4" xfId="33681" xr:uid="{00000000-0005-0000-0000-000093830000}"/>
    <cellStyle name="Input 4 2 2 18 4 2" xfId="33682" xr:uid="{00000000-0005-0000-0000-000094830000}"/>
    <cellStyle name="Input 4 2 2 18 4 3" xfId="33683" xr:uid="{00000000-0005-0000-0000-000095830000}"/>
    <cellStyle name="Input 4 2 2 18 5" xfId="33684" xr:uid="{00000000-0005-0000-0000-000096830000}"/>
    <cellStyle name="Input 4 2 2 18 5 2" xfId="33685" xr:uid="{00000000-0005-0000-0000-000097830000}"/>
    <cellStyle name="Input 4 2 2 18 5 3" xfId="33686" xr:uid="{00000000-0005-0000-0000-000098830000}"/>
    <cellStyle name="Input 4 2 2 18 6" xfId="33687" xr:uid="{00000000-0005-0000-0000-000099830000}"/>
    <cellStyle name="Input 4 2 2 18 6 2" xfId="33688" xr:uid="{00000000-0005-0000-0000-00009A830000}"/>
    <cellStyle name="Input 4 2 2 18 6 3" xfId="33689" xr:uid="{00000000-0005-0000-0000-00009B830000}"/>
    <cellStyle name="Input 4 2 2 18 7" xfId="33690" xr:uid="{00000000-0005-0000-0000-00009C830000}"/>
    <cellStyle name="Input 4 2 2 18 8" xfId="33691" xr:uid="{00000000-0005-0000-0000-00009D830000}"/>
    <cellStyle name="Input 4 2 2 19" xfId="33692" xr:uid="{00000000-0005-0000-0000-00009E830000}"/>
    <cellStyle name="Input 4 2 2 19 2" xfId="33693" xr:uid="{00000000-0005-0000-0000-00009F830000}"/>
    <cellStyle name="Input 4 2 2 19 2 2" xfId="33694" xr:uid="{00000000-0005-0000-0000-0000A0830000}"/>
    <cellStyle name="Input 4 2 2 19 2 3" xfId="33695" xr:uid="{00000000-0005-0000-0000-0000A1830000}"/>
    <cellStyle name="Input 4 2 2 19 2 4" xfId="33696" xr:uid="{00000000-0005-0000-0000-0000A2830000}"/>
    <cellStyle name="Input 4 2 2 19 2 5" xfId="33697" xr:uid="{00000000-0005-0000-0000-0000A3830000}"/>
    <cellStyle name="Input 4 2 2 19 2 6" xfId="33698" xr:uid="{00000000-0005-0000-0000-0000A4830000}"/>
    <cellStyle name="Input 4 2 2 19 3" xfId="33699" xr:uid="{00000000-0005-0000-0000-0000A5830000}"/>
    <cellStyle name="Input 4 2 2 19 3 2" xfId="33700" xr:uid="{00000000-0005-0000-0000-0000A6830000}"/>
    <cellStyle name="Input 4 2 2 19 3 3" xfId="33701" xr:uid="{00000000-0005-0000-0000-0000A7830000}"/>
    <cellStyle name="Input 4 2 2 19 4" xfId="33702" xr:uid="{00000000-0005-0000-0000-0000A8830000}"/>
    <cellStyle name="Input 4 2 2 19 4 2" xfId="33703" xr:uid="{00000000-0005-0000-0000-0000A9830000}"/>
    <cellStyle name="Input 4 2 2 19 4 3" xfId="33704" xr:uid="{00000000-0005-0000-0000-0000AA830000}"/>
    <cellStyle name="Input 4 2 2 19 5" xfId="33705" xr:uid="{00000000-0005-0000-0000-0000AB830000}"/>
    <cellStyle name="Input 4 2 2 19 5 2" xfId="33706" xr:uid="{00000000-0005-0000-0000-0000AC830000}"/>
    <cellStyle name="Input 4 2 2 19 5 3" xfId="33707" xr:uid="{00000000-0005-0000-0000-0000AD830000}"/>
    <cellStyle name="Input 4 2 2 19 6" xfId="33708" xr:uid="{00000000-0005-0000-0000-0000AE830000}"/>
    <cellStyle name="Input 4 2 2 19 6 2" xfId="33709" xr:uid="{00000000-0005-0000-0000-0000AF830000}"/>
    <cellStyle name="Input 4 2 2 19 6 3" xfId="33710" xr:uid="{00000000-0005-0000-0000-0000B0830000}"/>
    <cellStyle name="Input 4 2 2 19 7" xfId="33711" xr:uid="{00000000-0005-0000-0000-0000B1830000}"/>
    <cellStyle name="Input 4 2 2 19 8" xfId="33712" xr:uid="{00000000-0005-0000-0000-0000B2830000}"/>
    <cellStyle name="Input 4 2 2 2" xfId="33713" xr:uid="{00000000-0005-0000-0000-0000B3830000}"/>
    <cellStyle name="Input 4 2 2 2 2" xfId="33714" xr:uid="{00000000-0005-0000-0000-0000B4830000}"/>
    <cellStyle name="Input 4 2 2 2 2 2" xfId="33715" xr:uid="{00000000-0005-0000-0000-0000B5830000}"/>
    <cellStyle name="Input 4 2 2 2 2 3" xfId="33716" xr:uid="{00000000-0005-0000-0000-0000B6830000}"/>
    <cellStyle name="Input 4 2 2 2 2 4" xfId="33717" xr:uid="{00000000-0005-0000-0000-0000B7830000}"/>
    <cellStyle name="Input 4 2 2 2 2 5" xfId="33718" xr:uid="{00000000-0005-0000-0000-0000B8830000}"/>
    <cellStyle name="Input 4 2 2 2 2 6" xfId="33719" xr:uid="{00000000-0005-0000-0000-0000B9830000}"/>
    <cellStyle name="Input 4 2 2 2 3" xfId="33720" xr:uid="{00000000-0005-0000-0000-0000BA830000}"/>
    <cellStyle name="Input 4 2 2 2 3 2" xfId="33721" xr:uid="{00000000-0005-0000-0000-0000BB830000}"/>
    <cellStyle name="Input 4 2 2 2 3 3" xfId="33722" xr:uid="{00000000-0005-0000-0000-0000BC830000}"/>
    <cellStyle name="Input 4 2 2 2 4" xfId="33723" xr:uid="{00000000-0005-0000-0000-0000BD830000}"/>
    <cellStyle name="Input 4 2 2 2 4 2" xfId="33724" xr:uid="{00000000-0005-0000-0000-0000BE830000}"/>
    <cellStyle name="Input 4 2 2 2 4 3" xfId="33725" xr:uid="{00000000-0005-0000-0000-0000BF830000}"/>
    <cellStyle name="Input 4 2 2 2 5" xfId="33726" xr:uid="{00000000-0005-0000-0000-0000C0830000}"/>
    <cellStyle name="Input 4 2 2 2 5 2" xfId="33727" xr:uid="{00000000-0005-0000-0000-0000C1830000}"/>
    <cellStyle name="Input 4 2 2 2 5 3" xfId="33728" xr:uid="{00000000-0005-0000-0000-0000C2830000}"/>
    <cellStyle name="Input 4 2 2 2 6" xfId="33729" xr:uid="{00000000-0005-0000-0000-0000C3830000}"/>
    <cellStyle name="Input 4 2 2 2 6 2" xfId="33730" xr:uid="{00000000-0005-0000-0000-0000C4830000}"/>
    <cellStyle name="Input 4 2 2 2 6 3" xfId="33731" xr:uid="{00000000-0005-0000-0000-0000C5830000}"/>
    <cellStyle name="Input 4 2 2 2 7" xfId="33732" xr:uid="{00000000-0005-0000-0000-0000C6830000}"/>
    <cellStyle name="Input 4 2 2 2 8" xfId="33733" xr:uid="{00000000-0005-0000-0000-0000C7830000}"/>
    <cellStyle name="Input 4 2 2 20" xfId="33734" xr:uid="{00000000-0005-0000-0000-0000C8830000}"/>
    <cellStyle name="Input 4 2 2 20 2" xfId="33735" xr:uid="{00000000-0005-0000-0000-0000C9830000}"/>
    <cellStyle name="Input 4 2 2 20 2 2" xfId="33736" xr:uid="{00000000-0005-0000-0000-0000CA830000}"/>
    <cellStyle name="Input 4 2 2 20 2 3" xfId="33737" xr:uid="{00000000-0005-0000-0000-0000CB830000}"/>
    <cellStyle name="Input 4 2 2 20 2 4" xfId="33738" xr:uid="{00000000-0005-0000-0000-0000CC830000}"/>
    <cellStyle name="Input 4 2 2 20 2 5" xfId="33739" xr:uid="{00000000-0005-0000-0000-0000CD830000}"/>
    <cellStyle name="Input 4 2 2 20 2 6" xfId="33740" xr:uid="{00000000-0005-0000-0000-0000CE830000}"/>
    <cellStyle name="Input 4 2 2 20 3" xfId="33741" xr:uid="{00000000-0005-0000-0000-0000CF830000}"/>
    <cellStyle name="Input 4 2 2 20 3 2" xfId="33742" xr:uid="{00000000-0005-0000-0000-0000D0830000}"/>
    <cellStyle name="Input 4 2 2 20 3 3" xfId="33743" xr:uid="{00000000-0005-0000-0000-0000D1830000}"/>
    <cellStyle name="Input 4 2 2 20 4" xfId="33744" xr:uid="{00000000-0005-0000-0000-0000D2830000}"/>
    <cellStyle name="Input 4 2 2 20 4 2" xfId="33745" xr:uid="{00000000-0005-0000-0000-0000D3830000}"/>
    <cellStyle name="Input 4 2 2 20 4 3" xfId="33746" xr:uid="{00000000-0005-0000-0000-0000D4830000}"/>
    <cellStyle name="Input 4 2 2 20 5" xfId="33747" xr:uid="{00000000-0005-0000-0000-0000D5830000}"/>
    <cellStyle name="Input 4 2 2 20 5 2" xfId="33748" xr:uid="{00000000-0005-0000-0000-0000D6830000}"/>
    <cellStyle name="Input 4 2 2 20 5 3" xfId="33749" xr:uid="{00000000-0005-0000-0000-0000D7830000}"/>
    <cellStyle name="Input 4 2 2 20 6" xfId="33750" xr:uid="{00000000-0005-0000-0000-0000D8830000}"/>
    <cellStyle name="Input 4 2 2 20 6 2" xfId="33751" xr:uid="{00000000-0005-0000-0000-0000D9830000}"/>
    <cellStyle name="Input 4 2 2 20 6 3" xfId="33752" xr:uid="{00000000-0005-0000-0000-0000DA830000}"/>
    <cellStyle name="Input 4 2 2 20 7" xfId="33753" xr:uid="{00000000-0005-0000-0000-0000DB830000}"/>
    <cellStyle name="Input 4 2 2 20 8" xfId="33754" xr:uid="{00000000-0005-0000-0000-0000DC830000}"/>
    <cellStyle name="Input 4 2 2 21" xfId="33755" xr:uid="{00000000-0005-0000-0000-0000DD830000}"/>
    <cellStyle name="Input 4 2 2 21 2" xfId="33756" xr:uid="{00000000-0005-0000-0000-0000DE830000}"/>
    <cellStyle name="Input 4 2 2 21 2 2" xfId="33757" xr:uid="{00000000-0005-0000-0000-0000DF830000}"/>
    <cellStyle name="Input 4 2 2 21 2 3" xfId="33758" xr:uid="{00000000-0005-0000-0000-0000E0830000}"/>
    <cellStyle name="Input 4 2 2 21 2 4" xfId="33759" xr:uid="{00000000-0005-0000-0000-0000E1830000}"/>
    <cellStyle name="Input 4 2 2 21 2 5" xfId="33760" xr:uid="{00000000-0005-0000-0000-0000E2830000}"/>
    <cellStyle name="Input 4 2 2 21 2 6" xfId="33761" xr:uid="{00000000-0005-0000-0000-0000E3830000}"/>
    <cellStyle name="Input 4 2 2 21 3" xfId="33762" xr:uid="{00000000-0005-0000-0000-0000E4830000}"/>
    <cellStyle name="Input 4 2 2 21 3 2" xfId="33763" xr:uid="{00000000-0005-0000-0000-0000E5830000}"/>
    <cellStyle name="Input 4 2 2 21 3 3" xfId="33764" xr:uid="{00000000-0005-0000-0000-0000E6830000}"/>
    <cellStyle name="Input 4 2 2 21 4" xfId="33765" xr:uid="{00000000-0005-0000-0000-0000E7830000}"/>
    <cellStyle name="Input 4 2 2 21 4 2" xfId="33766" xr:uid="{00000000-0005-0000-0000-0000E8830000}"/>
    <cellStyle name="Input 4 2 2 21 4 3" xfId="33767" xr:uid="{00000000-0005-0000-0000-0000E9830000}"/>
    <cellStyle name="Input 4 2 2 21 5" xfId="33768" xr:uid="{00000000-0005-0000-0000-0000EA830000}"/>
    <cellStyle name="Input 4 2 2 21 5 2" xfId="33769" xr:uid="{00000000-0005-0000-0000-0000EB830000}"/>
    <cellStyle name="Input 4 2 2 21 5 3" xfId="33770" xr:uid="{00000000-0005-0000-0000-0000EC830000}"/>
    <cellStyle name="Input 4 2 2 21 6" xfId="33771" xr:uid="{00000000-0005-0000-0000-0000ED830000}"/>
    <cellStyle name="Input 4 2 2 21 6 2" xfId="33772" xr:uid="{00000000-0005-0000-0000-0000EE830000}"/>
    <cellStyle name="Input 4 2 2 21 6 3" xfId="33773" xr:uid="{00000000-0005-0000-0000-0000EF830000}"/>
    <cellStyle name="Input 4 2 2 21 7" xfId="33774" xr:uid="{00000000-0005-0000-0000-0000F0830000}"/>
    <cellStyle name="Input 4 2 2 21 8" xfId="33775" xr:uid="{00000000-0005-0000-0000-0000F1830000}"/>
    <cellStyle name="Input 4 2 2 22" xfId="33776" xr:uid="{00000000-0005-0000-0000-0000F2830000}"/>
    <cellStyle name="Input 4 2 2 22 2" xfId="33777" xr:uid="{00000000-0005-0000-0000-0000F3830000}"/>
    <cellStyle name="Input 4 2 2 22 2 2" xfId="33778" xr:uid="{00000000-0005-0000-0000-0000F4830000}"/>
    <cellStyle name="Input 4 2 2 22 2 3" xfId="33779" xr:uid="{00000000-0005-0000-0000-0000F5830000}"/>
    <cellStyle name="Input 4 2 2 22 2 4" xfId="33780" xr:uid="{00000000-0005-0000-0000-0000F6830000}"/>
    <cellStyle name="Input 4 2 2 22 2 5" xfId="33781" xr:uid="{00000000-0005-0000-0000-0000F7830000}"/>
    <cellStyle name="Input 4 2 2 22 2 6" xfId="33782" xr:uid="{00000000-0005-0000-0000-0000F8830000}"/>
    <cellStyle name="Input 4 2 2 22 3" xfId="33783" xr:uid="{00000000-0005-0000-0000-0000F9830000}"/>
    <cellStyle name="Input 4 2 2 22 3 2" xfId="33784" xr:uid="{00000000-0005-0000-0000-0000FA830000}"/>
    <cellStyle name="Input 4 2 2 22 3 3" xfId="33785" xr:uid="{00000000-0005-0000-0000-0000FB830000}"/>
    <cellStyle name="Input 4 2 2 22 4" xfId="33786" xr:uid="{00000000-0005-0000-0000-0000FC830000}"/>
    <cellStyle name="Input 4 2 2 22 4 2" xfId="33787" xr:uid="{00000000-0005-0000-0000-0000FD830000}"/>
    <cellStyle name="Input 4 2 2 22 4 3" xfId="33788" xr:uid="{00000000-0005-0000-0000-0000FE830000}"/>
    <cellStyle name="Input 4 2 2 22 5" xfId="33789" xr:uid="{00000000-0005-0000-0000-0000FF830000}"/>
    <cellStyle name="Input 4 2 2 22 5 2" xfId="33790" xr:uid="{00000000-0005-0000-0000-000000840000}"/>
    <cellStyle name="Input 4 2 2 22 5 3" xfId="33791" xr:uid="{00000000-0005-0000-0000-000001840000}"/>
    <cellStyle name="Input 4 2 2 22 6" xfId="33792" xr:uid="{00000000-0005-0000-0000-000002840000}"/>
    <cellStyle name="Input 4 2 2 22 6 2" xfId="33793" xr:uid="{00000000-0005-0000-0000-000003840000}"/>
    <cellStyle name="Input 4 2 2 22 6 3" xfId="33794" xr:uid="{00000000-0005-0000-0000-000004840000}"/>
    <cellStyle name="Input 4 2 2 22 7" xfId="33795" xr:uid="{00000000-0005-0000-0000-000005840000}"/>
    <cellStyle name="Input 4 2 2 22 8" xfId="33796" xr:uid="{00000000-0005-0000-0000-000006840000}"/>
    <cellStyle name="Input 4 2 2 23" xfId="33797" xr:uid="{00000000-0005-0000-0000-000007840000}"/>
    <cellStyle name="Input 4 2 2 23 2" xfId="33798" xr:uid="{00000000-0005-0000-0000-000008840000}"/>
    <cellStyle name="Input 4 2 2 23 2 2" xfId="33799" xr:uid="{00000000-0005-0000-0000-000009840000}"/>
    <cellStyle name="Input 4 2 2 23 2 3" xfId="33800" xr:uid="{00000000-0005-0000-0000-00000A840000}"/>
    <cellStyle name="Input 4 2 2 23 2 4" xfId="33801" xr:uid="{00000000-0005-0000-0000-00000B840000}"/>
    <cellStyle name="Input 4 2 2 23 2 5" xfId="33802" xr:uid="{00000000-0005-0000-0000-00000C840000}"/>
    <cellStyle name="Input 4 2 2 23 2 6" xfId="33803" xr:uid="{00000000-0005-0000-0000-00000D840000}"/>
    <cellStyle name="Input 4 2 2 23 3" xfId="33804" xr:uid="{00000000-0005-0000-0000-00000E840000}"/>
    <cellStyle name="Input 4 2 2 23 3 2" xfId="33805" xr:uid="{00000000-0005-0000-0000-00000F840000}"/>
    <cellStyle name="Input 4 2 2 23 3 3" xfId="33806" xr:uid="{00000000-0005-0000-0000-000010840000}"/>
    <cellStyle name="Input 4 2 2 23 4" xfId="33807" xr:uid="{00000000-0005-0000-0000-000011840000}"/>
    <cellStyle name="Input 4 2 2 23 4 2" xfId="33808" xr:uid="{00000000-0005-0000-0000-000012840000}"/>
    <cellStyle name="Input 4 2 2 23 4 3" xfId="33809" xr:uid="{00000000-0005-0000-0000-000013840000}"/>
    <cellStyle name="Input 4 2 2 23 5" xfId="33810" xr:uid="{00000000-0005-0000-0000-000014840000}"/>
    <cellStyle name="Input 4 2 2 23 5 2" xfId="33811" xr:uid="{00000000-0005-0000-0000-000015840000}"/>
    <cellStyle name="Input 4 2 2 23 5 3" xfId="33812" xr:uid="{00000000-0005-0000-0000-000016840000}"/>
    <cellStyle name="Input 4 2 2 23 6" xfId="33813" xr:uid="{00000000-0005-0000-0000-000017840000}"/>
    <cellStyle name="Input 4 2 2 23 6 2" xfId="33814" xr:uid="{00000000-0005-0000-0000-000018840000}"/>
    <cellStyle name="Input 4 2 2 23 6 3" xfId="33815" xr:uid="{00000000-0005-0000-0000-000019840000}"/>
    <cellStyle name="Input 4 2 2 23 7" xfId="33816" xr:uid="{00000000-0005-0000-0000-00001A840000}"/>
    <cellStyle name="Input 4 2 2 23 8" xfId="33817" xr:uid="{00000000-0005-0000-0000-00001B840000}"/>
    <cellStyle name="Input 4 2 2 24" xfId="33818" xr:uid="{00000000-0005-0000-0000-00001C840000}"/>
    <cellStyle name="Input 4 2 2 24 2" xfId="33819" xr:uid="{00000000-0005-0000-0000-00001D840000}"/>
    <cellStyle name="Input 4 2 2 24 2 2" xfId="33820" xr:uid="{00000000-0005-0000-0000-00001E840000}"/>
    <cellStyle name="Input 4 2 2 24 2 3" xfId="33821" xr:uid="{00000000-0005-0000-0000-00001F840000}"/>
    <cellStyle name="Input 4 2 2 24 2 4" xfId="33822" xr:uid="{00000000-0005-0000-0000-000020840000}"/>
    <cellStyle name="Input 4 2 2 24 2 5" xfId="33823" xr:uid="{00000000-0005-0000-0000-000021840000}"/>
    <cellStyle name="Input 4 2 2 24 2 6" xfId="33824" xr:uid="{00000000-0005-0000-0000-000022840000}"/>
    <cellStyle name="Input 4 2 2 24 3" xfId="33825" xr:uid="{00000000-0005-0000-0000-000023840000}"/>
    <cellStyle name="Input 4 2 2 24 3 2" xfId="33826" xr:uid="{00000000-0005-0000-0000-000024840000}"/>
    <cellStyle name="Input 4 2 2 24 3 3" xfId="33827" xr:uid="{00000000-0005-0000-0000-000025840000}"/>
    <cellStyle name="Input 4 2 2 24 4" xfId="33828" xr:uid="{00000000-0005-0000-0000-000026840000}"/>
    <cellStyle name="Input 4 2 2 24 4 2" xfId="33829" xr:uid="{00000000-0005-0000-0000-000027840000}"/>
    <cellStyle name="Input 4 2 2 24 4 3" xfId="33830" xr:uid="{00000000-0005-0000-0000-000028840000}"/>
    <cellStyle name="Input 4 2 2 24 5" xfId="33831" xr:uid="{00000000-0005-0000-0000-000029840000}"/>
    <cellStyle name="Input 4 2 2 24 5 2" xfId="33832" xr:uid="{00000000-0005-0000-0000-00002A840000}"/>
    <cellStyle name="Input 4 2 2 24 5 3" xfId="33833" xr:uid="{00000000-0005-0000-0000-00002B840000}"/>
    <cellStyle name="Input 4 2 2 24 6" xfId="33834" xr:uid="{00000000-0005-0000-0000-00002C840000}"/>
    <cellStyle name="Input 4 2 2 24 6 2" xfId="33835" xr:uid="{00000000-0005-0000-0000-00002D840000}"/>
    <cellStyle name="Input 4 2 2 24 6 3" xfId="33836" xr:uid="{00000000-0005-0000-0000-00002E840000}"/>
    <cellStyle name="Input 4 2 2 24 7" xfId="33837" xr:uid="{00000000-0005-0000-0000-00002F840000}"/>
    <cellStyle name="Input 4 2 2 24 8" xfId="33838" xr:uid="{00000000-0005-0000-0000-000030840000}"/>
    <cellStyle name="Input 4 2 2 25" xfId="33839" xr:uid="{00000000-0005-0000-0000-000031840000}"/>
    <cellStyle name="Input 4 2 2 25 2" xfId="33840" xr:uid="{00000000-0005-0000-0000-000032840000}"/>
    <cellStyle name="Input 4 2 2 25 2 2" xfId="33841" xr:uid="{00000000-0005-0000-0000-000033840000}"/>
    <cellStyle name="Input 4 2 2 25 2 3" xfId="33842" xr:uid="{00000000-0005-0000-0000-000034840000}"/>
    <cellStyle name="Input 4 2 2 25 2 4" xfId="33843" xr:uid="{00000000-0005-0000-0000-000035840000}"/>
    <cellStyle name="Input 4 2 2 25 2 5" xfId="33844" xr:uid="{00000000-0005-0000-0000-000036840000}"/>
    <cellStyle name="Input 4 2 2 25 2 6" xfId="33845" xr:uid="{00000000-0005-0000-0000-000037840000}"/>
    <cellStyle name="Input 4 2 2 25 3" xfId="33846" xr:uid="{00000000-0005-0000-0000-000038840000}"/>
    <cellStyle name="Input 4 2 2 25 3 2" xfId="33847" xr:uid="{00000000-0005-0000-0000-000039840000}"/>
    <cellStyle name="Input 4 2 2 25 3 3" xfId="33848" xr:uid="{00000000-0005-0000-0000-00003A840000}"/>
    <cellStyle name="Input 4 2 2 25 4" xfId="33849" xr:uid="{00000000-0005-0000-0000-00003B840000}"/>
    <cellStyle name="Input 4 2 2 25 4 2" xfId="33850" xr:uid="{00000000-0005-0000-0000-00003C840000}"/>
    <cellStyle name="Input 4 2 2 25 4 3" xfId="33851" xr:uid="{00000000-0005-0000-0000-00003D840000}"/>
    <cellStyle name="Input 4 2 2 25 5" xfId="33852" xr:uid="{00000000-0005-0000-0000-00003E840000}"/>
    <cellStyle name="Input 4 2 2 25 5 2" xfId="33853" xr:uid="{00000000-0005-0000-0000-00003F840000}"/>
    <cellStyle name="Input 4 2 2 25 5 3" xfId="33854" xr:uid="{00000000-0005-0000-0000-000040840000}"/>
    <cellStyle name="Input 4 2 2 25 6" xfId="33855" xr:uid="{00000000-0005-0000-0000-000041840000}"/>
    <cellStyle name="Input 4 2 2 25 6 2" xfId="33856" xr:uid="{00000000-0005-0000-0000-000042840000}"/>
    <cellStyle name="Input 4 2 2 25 6 3" xfId="33857" xr:uid="{00000000-0005-0000-0000-000043840000}"/>
    <cellStyle name="Input 4 2 2 25 7" xfId="33858" xr:uid="{00000000-0005-0000-0000-000044840000}"/>
    <cellStyle name="Input 4 2 2 25 8" xfId="33859" xr:uid="{00000000-0005-0000-0000-000045840000}"/>
    <cellStyle name="Input 4 2 2 26" xfId="33860" xr:uid="{00000000-0005-0000-0000-000046840000}"/>
    <cellStyle name="Input 4 2 2 26 2" xfId="33861" xr:uid="{00000000-0005-0000-0000-000047840000}"/>
    <cellStyle name="Input 4 2 2 26 2 2" xfId="33862" xr:uid="{00000000-0005-0000-0000-000048840000}"/>
    <cellStyle name="Input 4 2 2 26 2 3" xfId="33863" xr:uid="{00000000-0005-0000-0000-000049840000}"/>
    <cellStyle name="Input 4 2 2 26 2 4" xfId="33864" xr:uid="{00000000-0005-0000-0000-00004A840000}"/>
    <cellStyle name="Input 4 2 2 26 2 5" xfId="33865" xr:uid="{00000000-0005-0000-0000-00004B840000}"/>
    <cellStyle name="Input 4 2 2 26 2 6" xfId="33866" xr:uid="{00000000-0005-0000-0000-00004C840000}"/>
    <cellStyle name="Input 4 2 2 26 3" xfId="33867" xr:uid="{00000000-0005-0000-0000-00004D840000}"/>
    <cellStyle name="Input 4 2 2 26 3 2" xfId="33868" xr:uid="{00000000-0005-0000-0000-00004E840000}"/>
    <cellStyle name="Input 4 2 2 26 3 3" xfId="33869" xr:uid="{00000000-0005-0000-0000-00004F840000}"/>
    <cellStyle name="Input 4 2 2 26 4" xfId="33870" xr:uid="{00000000-0005-0000-0000-000050840000}"/>
    <cellStyle name="Input 4 2 2 26 4 2" xfId="33871" xr:uid="{00000000-0005-0000-0000-000051840000}"/>
    <cellStyle name="Input 4 2 2 26 4 3" xfId="33872" xr:uid="{00000000-0005-0000-0000-000052840000}"/>
    <cellStyle name="Input 4 2 2 26 5" xfId="33873" xr:uid="{00000000-0005-0000-0000-000053840000}"/>
    <cellStyle name="Input 4 2 2 26 5 2" xfId="33874" xr:uid="{00000000-0005-0000-0000-000054840000}"/>
    <cellStyle name="Input 4 2 2 26 5 3" xfId="33875" xr:uid="{00000000-0005-0000-0000-000055840000}"/>
    <cellStyle name="Input 4 2 2 26 6" xfId="33876" xr:uid="{00000000-0005-0000-0000-000056840000}"/>
    <cellStyle name="Input 4 2 2 26 6 2" xfId="33877" xr:uid="{00000000-0005-0000-0000-000057840000}"/>
    <cellStyle name="Input 4 2 2 26 6 3" xfId="33878" xr:uid="{00000000-0005-0000-0000-000058840000}"/>
    <cellStyle name="Input 4 2 2 26 7" xfId="33879" xr:uid="{00000000-0005-0000-0000-000059840000}"/>
    <cellStyle name="Input 4 2 2 26 8" xfId="33880" xr:uid="{00000000-0005-0000-0000-00005A840000}"/>
    <cellStyle name="Input 4 2 2 27" xfId="33881" xr:uid="{00000000-0005-0000-0000-00005B840000}"/>
    <cellStyle name="Input 4 2 2 27 2" xfId="33882" xr:uid="{00000000-0005-0000-0000-00005C840000}"/>
    <cellStyle name="Input 4 2 2 27 2 2" xfId="33883" xr:uid="{00000000-0005-0000-0000-00005D840000}"/>
    <cellStyle name="Input 4 2 2 27 2 3" xfId="33884" xr:uid="{00000000-0005-0000-0000-00005E840000}"/>
    <cellStyle name="Input 4 2 2 27 2 4" xfId="33885" xr:uid="{00000000-0005-0000-0000-00005F840000}"/>
    <cellStyle name="Input 4 2 2 27 2 5" xfId="33886" xr:uid="{00000000-0005-0000-0000-000060840000}"/>
    <cellStyle name="Input 4 2 2 27 2 6" xfId="33887" xr:uid="{00000000-0005-0000-0000-000061840000}"/>
    <cellStyle name="Input 4 2 2 27 3" xfId="33888" xr:uid="{00000000-0005-0000-0000-000062840000}"/>
    <cellStyle name="Input 4 2 2 27 3 2" xfId="33889" xr:uid="{00000000-0005-0000-0000-000063840000}"/>
    <cellStyle name="Input 4 2 2 27 3 3" xfId="33890" xr:uid="{00000000-0005-0000-0000-000064840000}"/>
    <cellStyle name="Input 4 2 2 27 4" xfId="33891" xr:uid="{00000000-0005-0000-0000-000065840000}"/>
    <cellStyle name="Input 4 2 2 27 4 2" xfId="33892" xr:uid="{00000000-0005-0000-0000-000066840000}"/>
    <cellStyle name="Input 4 2 2 27 4 3" xfId="33893" xr:uid="{00000000-0005-0000-0000-000067840000}"/>
    <cellStyle name="Input 4 2 2 27 5" xfId="33894" xr:uid="{00000000-0005-0000-0000-000068840000}"/>
    <cellStyle name="Input 4 2 2 27 5 2" xfId="33895" xr:uid="{00000000-0005-0000-0000-000069840000}"/>
    <cellStyle name="Input 4 2 2 27 5 3" xfId="33896" xr:uid="{00000000-0005-0000-0000-00006A840000}"/>
    <cellStyle name="Input 4 2 2 27 6" xfId="33897" xr:uid="{00000000-0005-0000-0000-00006B840000}"/>
    <cellStyle name="Input 4 2 2 27 6 2" xfId="33898" xr:uid="{00000000-0005-0000-0000-00006C840000}"/>
    <cellStyle name="Input 4 2 2 27 6 3" xfId="33899" xr:uid="{00000000-0005-0000-0000-00006D840000}"/>
    <cellStyle name="Input 4 2 2 27 7" xfId="33900" xr:uid="{00000000-0005-0000-0000-00006E840000}"/>
    <cellStyle name="Input 4 2 2 27 8" xfId="33901" xr:uid="{00000000-0005-0000-0000-00006F840000}"/>
    <cellStyle name="Input 4 2 2 28" xfId="33902" xr:uid="{00000000-0005-0000-0000-000070840000}"/>
    <cellStyle name="Input 4 2 2 28 2" xfId="33903" xr:uid="{00000000-0005-0000-0000-000071840000}"/>
    <cellStyle name="Input 4 2 2 28 2 2" xfId="33904" xr:uid="{00000000-0005-0000-0000-000072840000}"/>
    <cellStyle name="Input 4 2 2 28 2 3" xfId="33905" xr:uid="{00000000-0005-0000-0000-000073840000}"/>
    <cellStyle name="Input 4 2 2 28 2 4" xfId="33906" xr:uid="{00000000-0005-0000-0000-000074840000}"/>
    <cellStyle name="Input 4 2 2 28 2 5" xfId="33907" xr:uid="{00000000-0005-0000-0000-000075840000}"/>
    <cellStyle name="Input 4 2 2 28 2 6" xfId="33908" xr:uid="{00000000-0005-0000-0000-000076840000}"/>
    <cellStyle name="Input 4 2 2 28 3" xfId="33909" xr:uid="{00000000-0005-0000-0000-000077840000}"/>
    <cellStyle name="Input 4 2 2 28 3 2" xfId="33910" xr:uid="{00000000-0005-0000-0000-000078840000}"/>
    <cellStyle name="Input 4 2 2 28 3 3" xfId="33911" xr:uid="{00000000-0005-0000-0000-000079840000}"/>
    <cellStyle name="Input 4 2 2 28 4" xfId="33912" xr:uid="{00000000-0005-0000-0000-00007A840000}"/>
    <cellStyle name="Input 4 2 2 28 4 2" xfId="33913" xr:uid="{00000000-0005-0000-0000-00007B840000}"/>
    <cellStyle name="Input 4 2 2 28 4 3" xfId="33914" xr:uid="{00000000-0005-0000-0000-00007C840000}"/>
    <cellStyle name="Input 4 2 2 28 5" xfId="33915" xr:uid="{00000000-0005-0000-0000-00007D840000}"/>
    <cellStyle name="Input 4 2 2 28 5 2" xfId="33916" xr:uid="{00000000-0005-0000-0000-00007E840000}"/>
    <cellStyle name="Input 4 2 2 28 5 3" xfId="33917" xr:uid="{00000000-0005-0000-0000-00007F840000}"/>
    <cellStyle name="Input 4 2 2 28 6" xfId="33918" xr:uid="{00000000-0005-0000-0000-000080840000}"/>
    <cellStyle name="Input 4 2 2 28 6 2" xfId="33919" xr:uid="{00000000-0005-0000-0000-000081840000}"/>
    <cellStyle name="Input 4 2 2 28 6 3" xfId="33920" xr:uid="{00000000-0005-0000-0000-000082840000}"/>
    <cellStyle name="Input 4 2 2 28 7" xfId="33921" xr:uid="{00000000-0005-0000-0000-000083840000}"/>
    <cellStyle name="Input 4 2 2 28 8" xfId="33922" xr:uid="{00000000-0005-0000-0000-000084840000}"/>
    <cellStyle name="Input 4 2 2 29" xfId="33923" xr:uid="{00000000-0005-0000-0000-000085840000}"/>
    <cellStyle name="Input 4 2 2 29 2" xfId="33924" xr:uid="{00000000-0005-0000-0000-000086840000}"/>
    <cellStyle name="Input 4 2 2 29 2 2" xfId="33925" xr:uid="{00000000-0005-0000-0000-000087840000}"/>
    <cellStyle name="Input 4 2 2 29 2 3" xfId="33926" xr:uid="{00000000-0005-0000-0000-000088840000}"/>
    <cellStyle name="Input 4 2 2 29 2 4" xfId="33927" xr:uid="{00000000-0005-0000-0000-000089840000}"/>
    <cellStyle name="Input 4 2 2 29 2 5" xfId="33928" xr:uid="{00000000-0005-0000-0000-00008A840000}"/>
    <cellStyle name="Input 4 2 2 29 2 6" xfId="33929" xr:uid="{00000000-0005-0000-0000-00008B840000}"/>
    <cellStyle name="Input 4 2 2 29 3" xfId="33930" xr:uid="{00000000-0005-0000-0000-00008C840000}"/>
    <cellStyle name="Input 4 2 2 29 3 2" xfId="33931" xr:uid="{00000000-0005-0000-0000-00008D840000}"/>
    <cellStyle name="Input 4 2 2 29 3 3" xfId="33932" xr:uid="{00000000-0005-0000-0000-00008E840000}"/>
    <cellStyle name="Input 4 2 2 29 4" xfId="33933" xr:uid="{00000000-0005-0000-0000-00008F840000}"/>
    <cellStyle name="Input 4 2 2 29 4 2" xfId="33934" xr:uid="{00000000-0005-0000-0000-000090840000}"/>
    <cellStyle name="Input 4 2 2 29 4 3" xfId="33935" xr:uid="{00000000-0005-0000-0000-000091840000}"/>
    <cellStyle name="Input 4 2 2 29 5" xfId="33936" xr:uid="{00000000-0005-0000-0000-000092840000}"/>
    <cellStyle name="Input 4 2 2 29 5 2" xfId="33937" xr:uid="{00000000-0005-0000-0000-000093840000}"/>
    <cellStyle name="Input 4 2 2 29 5 3" xfId="33938" xr:uid="{00000000-0005-0000-0000-000094840000}"/>
    <cellStyle name="Input 4 2 2 29 6" xfId="33939" xr:uid="{00000000-0005-0000-0000-000095840000}"/>
    <cellStyle name="Input 4 2 2 29 6 2" xfId="33940" xr:uid="{00000000-0005-0000-0000-000096840000}"/>
    <cellStyle name="Input 4 2 2 29 6 3" xfId="33941" xr:uid="{00000000-0005-0000-0000-000097840000}"/>
    <cellStyle name="Input 4 2 2 29 7" xfId="33942" xr:uid="{00000000-0005-0000-0000-000098840000}"/>
    <cellStyle name="Input 4 2 2 29 8" xfId="33943" xr:uid="{00000000-0005-0000-0000-000099840000}"/>
    <cellStyle name="Input 4 2 2 3" xfId="33944" xr:uid="{00000000-0005-0000-0000-00009A840000}"/>
    <cellStyle name="Input 4 2 2 3 2" xfId="33945" xr:uid="{00000000-0005-0000-0000-00009B840000}"/>
    <cellStyle name="Input 4 2 2 3 2 2" xfId="33946" xr:uid="{00000000-0005-0000-0000-00009C840000}"/>
    <cellStyle name="Input 4 2 2 3 2 3" xfId="33947" xr:uid="{00000000-0005-0000-0000-00009D840000}"/>
    <cellStyle name="Input 4 2 2 3 2 4" xfId="33948" xr:uid="{00000000-0005-0000-0000-00009E840000}"/>
    <cellStyle name="Input 4 2 2 3 2 5" xfId="33949" xr:uid="{00000000-0005-0000-0000-00009F840000}"/>
    <cellStyle name="Input 4 2 2 3 2 6" xfId="33950" xr:uid="{00000000-0005-0000-0000-0000A0840000}"/>
    <cellStyle name="Input 4 2 2 3 3" xfId="33951" xr:uid="{00000000-0005-0000-0000-0000A1840000}"/>
    <cellStyle name="Input 4 2 2 3 3 2" xfId="33952" xr:uid="{00000000-0005-0000-0000-0000A2840000}"/>
    <cellStyle name="Input 4 2 2 3 3 3" xfId="33953" xr:uid="{00000000-0005-0000-0000-0000A3840000}"/>
    <cellStyle name="Input 4 2 2 3 4" xfId="33954" xr:uid="{00000000-0005-0000-0000-0000A4840000}"/>
    <cellStyle name="Input 4 2 2 3 4 2" xfId="33955" xr:uid="{00000000-0005-0000-0000-0000A5840000}"/>
    <cellStyle name="Input 4 2 2 3 4 3" xfId="33956" xr:uid="{00000000-0005-0000-0000-0000A6840000}"/>
    <cellStyle name="Input 4 2 2 3 5" xfId="33957" xr:uid="{00000000-0005-0000-0000-0000A7840000}"/>
    <cellStyle name="Input 4 2 2 3 5 2" xfId="33958" xr:uid="{00000000-0005-0000-0000-0000A8840000}"/>
    <cellStyle name="Input 4 2 2 3 5 3" xfId="33959" xr:uid="{00000000-0005-0000-0000-0000A9840000}"/>
    <cellStyle name="Input 4 2 2 3 6" xfId="33960" xr:uid="{00000000-0005-0000-0000-0000AA840000}"/>
    <cellStyle name="Input 4 2 2 3 6 2" xfId="33961" xr:uid="{00000000-0005-0000-0000-0000AB840000}"/>
    <cellStyle name="Input 4 2 2 3 6 3" xfId="33962" xr:uid="{00000000-0005-0000-0000-0000AC840000}"/>
    <cellStyle name="Input 4 2 2 3 7" xfId="33963" xr:uid="{00000000-0005-0000-0000-0000AD840000}"/>
    <cellStyle name="Input 4 2 2 3 8" xfId="33964" xr:uid="{00000000-0005-0000-0000-0000AE840000}"/>
    <cellStyle name="Input 4 2 2 30" xfId="33965" xr:uid="{00000000-0005-0000-0000-0000AF840000}"/>
    <cellStyle name="Input 4 2 2 30 2" xfId="33966" xr:uid="{00000000-0005-0000-0000-0000B0840000}"/>
    <cellStyle name="Input 4 2 2 30 2 2" xfId="33967" xr:uid="{00000000-0005-0000-0000-0000B1840000}"/>
    <cellStyle name="Input 4 2 2 30 2 3" xfId="33968" xr:uid="{00000000-0005-0000-0000-0000B2840000}"/>
    <cellStyle name="Input 4 2 2 30 2 4" xfId="33969" xr:uid="{00000000-0005-0000-0000-0000B3840000}"/>
    <cellStyle name="Input 4 2 2 30 2 5" xfId="33970" xr:uid="{00000000-0005-0000-0000-0000B4840000}"/>
    <cellStyle name="Input 4 2 2 30 2 6" xfId="33971" xr:uid="{00000000-0005-0000-0000-0000B5840000}"/>
    <cellStyle name="Input 4 2 2 30 3" xfId="33972" xr:uid="{00000000-0005-0000-0000-0000B6840000}"/>
    <cellStyle name="Input 4 2 2 30 3 2" xfId="33973" xr:uid="{00000000-0005-0000-0000-0000B7840000}"/>
    <cellStyle name="Input 4 2 2 30 3 3" xfId="33974" xr:uid="{00000000-0005-0000-0000-0000B8840000}"/>
    <cellStyle name="Input 4 2 2 30 4" xfId="33975" xr:uid="{00000000-0005-0000-0000-0000B9840000}"/>
    <cellStyle name="Input 4 2 2 30 4 2" xfId="33976" xr:uid="{00000000-0005-0000-0000-0000BA840000}"/>
    <cellStyle name="Input 4 2 2 30 4 3" xfId="33977" xr:uid="{00000000-0005-0000-0000-0000BB840000}"/>
    <cellStyle name="Input 4 2 2 30 5" xfId="33978" xr:uid="{00000000-0005-0000-0000-0000BC840000}"/>
    <cellStyle name="Input 4 2 2 30 5 2" xfId="33979" xr:uid="{00000000-0005-0000-0000-0000BD840000}"/>
    <cellStyle name="Input 4 2 2 30 5 3" xfId="33980" xr:uid="{00000000-0005-0000-0000-0000BE840000}"/>
    <cellStyle name="Input 4 2 2 30 6" xfId="33981" xr:uid="{00000000-0005-0000-0000-0000BF840000}"/>
    <cellStyle name="Input 4 2 2 30 6 2" xfId="33982" xr:uid="{00000000-0005-0000-0000-0000C0840000}"/>
    <cellStyle name="Input 4 2 2 30 6 3" xfId="33983" xr:uid="{00000000-0005-0000-0000-0000C1840000}"/>
    <cellStyle name="Input 4 2 2 30 7" xfId="33984" xr:uid="{00000000-0005-0000-0000-0000C2840000}"/>
    <cellStyle name="Input 4 2 2 30 8" xfId="33985" xr:uid="{00000000-0005-0000-0000-0000C3840000}"/>
    <cellStyle name="Input 4 2 2 31" xfId="33986" xr:uid="{00000000-0005-0000-0000-0000C4840000}"/>
    <cellStyle name="Input 4 2 2 31 2" xfId="33987" xr:uid="{00000000-0005-0000-0000-0000C5840000}"/>
    <cellStyle name="Input 4 2 2 31 2 2" xfId="33988" xr:uid="{00000000-0005-0000-0000-0000C6840000}"/>
    <cellStyle name="Input 4 2 2 31 2 3" xfId="33989" xr:uid="{00000000-0005-0000-0000-0000C7840000}"/>
    <cellStyle name="Input 4 2 2 31 2 4" xfId="33990" xr:uid="{00000000-0005-0000-0000-0000C8840000}"/>
    <cellStyle name="Input 4 2 2 31 2 5" xfId="33991" xr:uid="{00000000-0005-0000-0000-0000C9840000}"/>
    <cellStyle name="Input 4 2 2 31 2 6" xfId="33992" xr:uid="{00000000-0005-0000-0000-0000CA840000}"/>
    <cellStyle name="Input 4 2 2 31 3" xfId="33993" xr:uid="{00000000-0005-0000-0000-0000CB840000}"/>
    <cellStyle name="Input 4 2 2 31 3 2" xfId="33994" xr:uid="{00000000-0005-0000-0000-0000CC840000}"/>
    <cellStyle name="Input 4 2 2 31 3 3" xfId="33995" xr:uid="{00000000-0005-0000-0000-0000CD840000}"/>
    <cellStyle name="Input 4 2 2 31 4" xfId="33996" xr:uid="{00000000-0005-0000-0000-0000CE840000}"/>
    <cellStyle name="Input 4 2 2 31 4 2" xfId="33997" xr:uid="{00000000-0005-0000-0000-0000CF840000}"/>
    <cellStyle name="Input 4 2 2 31 4 3" xfId="33998" xr:uid="{00000000-0005-0000-0000-0000D0840000}"/>
    <cellStyle name="Input 4 2 2 31 5" xfId="33999" xr:uid="{00000000-0005-0000-0000-0000D1840000}"/>
    <cellStyle name="Input 4 2 2 31 5 2" xfId="34000" xr:uid="{00000000-0005-0000-0000-0000D2840000}"/>
    <cellStyle name="Input 4 2 2 31 5 3" xfId="34001" xr:uid="{00000000-0005-0000-0000-0000D3840000}"/>
    <cellStyle name="Input 4 2 2 31 6" xfId="34002" xr:uid="{00000000-0005-0000-0000-0000D4840000}"/>
    <cellStyle name="Input 4 2 2 31 6 2" xfId="34003" xr:uid="{00000000-0005-0000-0000-0000D5840000}"/>
    <cellStyle name="Input 4 2 2 31 6 3" xfId="34004" xr:uid="{00000000-0005-0000-0000-0000D6840000}"/>
    <cellStyle name="Input 4 2 2 31 7" xfId="34005" xr:uid="{00000000-0005-0000-0000-0000D7840000}"/>
    <cellStyle name="Input 4 2 2 31 8" xfId="34006" xr:uid="{00000000-0005-0000-0000-0000D8840000}"/>
    <cellStyle name="Input 4 2 2 32" xfId="34007" xr:uid="{00000000-0005-0000-0000-0000D9840000}"/>
    <cellStyle name="Input 4 2 2 32 2" xfId="34008" xr:uid="{00000000-0005-0000-0000-0000DA840000}"/>
    <cellStyle name="Input 4 2 2 32 2 2" xfId="34009" xr:uid="{00000000-0005-0000-0000-0000DB840000}"/>
    <cellStyle name="Input 4 2 2 32 2 3" xfId="34010" xr:uid="{00000000-0005-0000-0000-0000DC840000}"/>
    <cellStyle name="Input 4 2 2 32 2 4" xfId="34011" xr:uid="{00000000-0005-0000-0000-0000DD840000}"/>
    <cellStyle name="Input 4 2 2 32 2 5" xfId="34012" xr:uid="{00000000-0005-0000-0000-0000DE840000}"/>
    <cellStyle name="Input 4 2 2 32 2 6" xfId="34013" xr:uid="{00000000-0005-0000-0000-0000DF840000}"/>
    <cellStyle name="Input 4 2 2 32 3" xfId="34014" xr:uid="{00000000-0005-0000-0000-0000E0840000}"/>
    <cellStyle name="Input 4 2 2 32 3 2" xfId="34015" xr:uid="{00000000-0005-0000-0000-0000E1840000}"/>
    <cellStyle name="Input 4 2 2 32 3 3" xfId="34016" xr:uid="{00000000-0005-0000-0000-0000E2840000}"/>
    <cellStyle name="Input 4 2 2 32 4" xfId="34017" xr:uid="{00000000-0005-0000-0000-0000E3840000}"/>
    <cellStyle name="Input 4 2 2 32 4 2" xfId="34018" xr:uid="{00000000-0005-0000-0000-0000E4840000}"/>
    <cellStyle name="Input 4 2 2 32 4 3" xfId="34019" xr:uid="{00000000-0005-0000-0000-0000E5840000}"/>
    <cellStyle name="Input 4 2 2 32 5" xfId="34020" xr:uid="{00000000-0005-0000-0000-0000E6840000}"/>
    <cellStyle name="Input 4 2 2 32 5 2" xfId="34021" xr:uid="{00000000-0005-0000-0000-0000E7840000}"/>
    <cellStyle name="Input 4 2 2 32 5 3" xfId="34022" xr:uid="{00000000-0005-0000-0000-0000E8840000}"/>
    <cellStyle name="Input 4 2 2 32 6" xfId="34023" xr:uid="{00000000-0005-0000-0000-0000E9840000}"/>
    <cellStyle name="Input 4 2 2 32 6 2" xfId="34024" xr:uid="{00000000-0005-0000-0000-0000EA840000}"/>
    <cellStyle name="Input 4 2 2 32 6 3" xfId="34025" xr:uid="{00000000-0005-0000-0000-0000EB840000}"/>
    <cellStyle name="Input 4 2 2 32 7" xfId="34026" xr:uid="{00000000-0005-0000-0000-0000EC840000}"/>
    <cellStyle name="Input 4 2 2 32 8" xfId="34027" xr:uid="{00000000-0005-0000-0000-0000ED840000}"/>
    <cellStyle name="Input 4 2 2 33" xfId="34028" xr:uid="{00000000-0005-0000-0000-0000EE840000}"/>
    <cellStyle name="Input 4 2 2 33 2" xfId="34029" xr:uid="{00000000-0005-0000-0000-0000EF840000}"/>
    <cellStyle name="Input 4 2 2 33 2 2" xfId="34030" xr:uid="{00000000-0005-0000-0000-0000F0840000}"/>
    <cellStyle name="Input 4 2 2 33 2 3" xfId="34031" xr:uid="{00000000-0005-0000-0000-0000F1840000}"/>
    <cellStyle name="Input 4 2 2 33 2 4" xfId="34032" xr:uid="{00000000-0005-0000-0000-0000F2840000}"/>
    <cellStyle name="Input 4 2 2 33 2 5" xfId="34033" xr:uid="{00000000-0005-0000-0000-0000F3840000}"/>
    <cellStyle name="Input 4 2 2 33 2 6" xfId="34034" xr:uid="{00000000-0005-0000-0000-0000F4840000}"/>
    <cellStyle name="Input 4 2 2 33 3" xfId="34035" xr:uid="{00000000-0005-0000-0000-0000F5840000}"/>
    <cellStyle name="Input 4 2 2 33 3 2" xfId="34036" xr:uid="{00000000-0005-0000-0000-0000F6840000}"/>
    <cellStyle name="Input 4 2 2 33 3 3" xfId="34037" xr:uid="{00000000-0005-0000-0000-0000F7840000}"/>
    <cellStyle name="Input 4 2 2 33 4" xfId="34038" xr:uid="{00000000-0005-0000-0000-0000F8840000}"/>
    <cellStyle name="Input 4 2 2 33 4 2" xfId="34039" xr:uid="{00000000-0005-0000-0000-0000F9840000}"/>
    <cellStyle name="Input 4 2 2 33 4 3" xfId="34040" xr:uid="{00000000-0005-0000-0000-0000FA840000}"/>
    <cellStyle name="Input 4 2 2 33 5" xfId="34041" xr:uid="{00000000-0005-0000-0000-0000FB840000}"/>
    <cellStyle name="Input 4 2 2 33 5 2" xfId="34042" xr:uid="{00000000-0005-0000-0000-0000FC840000}"/>
    <cellStyle name="Input 4 2 2 33 5 3" xfId="34043" xr:uid="{00000000-0005-0000-0000-0000FD840000}"/>
    <cellStyle name="Input 4 2 2 33 6" xfId="34044" xr:uid="{00000000-0005-0000-0000-0000FE840000}"/>
    <cellStyle name="Input 4 2 2 33 6 2" xfId="34045" xr:uid="{00000000-0005-0000-0000-0000FF840000}"/>
    <cellStyle name="Input 4 2 2 33 6 3" xfId="34046" xr:uid="{00000000-0005-0000-0000-000000850000}"/>
    <cellStyle name="Input 4 2 2 33 7" xfId="34047" xr:uid="{00000000-0005-0000-0000-000001850000}"/>
    <cellStyle name="Input 4 2 2 33 8" xfId="34048" xr:uid="{00000000-0005-0000-0000-000002850000}"/>
    <cellStyle name="Input 4 2 2 34" xfId="34049" xr:uid="{00000000-0005-0000-0000-000003850000}"/>
    <cellStyle name="Input 4 2 2 34 2" xfId="34050" xr:uid="{00000000-0005-0000-0000-000004850000}"/>
    <cellStyle name="Input 4 2 2 34 2 2" xfId="34051" xr:uid="{00000000-0005-0000-0000-000005850000}"/>
    <cellStyle name="Input 4 2 2 34 2 3" xfId="34052" xr:uid="{00000000-0005-0000-0000-000006850000}"/>
    <cellStyle name="Input 4 2 2 34 2 4" xfId="34053" xr:uid="{00000000-0005-0000-0000-000007850000}"/>
    <cellStyle name="Input 4 2 2 34 2 5" xfId="34054" xr:uid="{00000000-0005-0000-0000-000008850000}"/>
    <cellStyle name="Input 4 2 2 34 2 6" xfId="34055" xr:uid="{00000000-0005-0000-0000-000009850000}"/>
    <cellStyle name="Input 4 2 2 34 3" xfId="34056" xr:uid="{00000000-0005-0000-0000-00000A850000}"/>
    <cellStyle name="Input 4 2 2 34 3 2" xfId="34057" xr:uid="{00000000-0005-0000-0000-00000B850000}"/>
    <cellStyle name="Input 4 2 2 34 3 3" xfId="34058" xr:uid="{00000000-0005-0000-0000-00000C850000}"/>
    <cellStyle name="Input 4 2 2 34 4" xfId="34059" xr:uid="{00000000-0005-0000-0000-00000D850000}"/>
    <cellStyle name="Input 4 2 2 34 4 2" xfId="34060" xr:uid="{00000000-0005-0000-0000-00000E850000}"/>
    <cellStyle name="Input 4 2 2 34 4 3" xfId="34061" xr:uid="{00000000-0005-0000-0000-00000F850000}"/>
    <cellStyle name="Input 4 2 2 34 5" xfId="34062" xr:uid="{00000000-0005-0000-0000-000010850000}"/>
    <cellStyle name="Input 4 2 2 34 5 2" xfId="34063" xr:uid="{00000000-0005-0000-0000-000011850000}"/>
    <cellStyle name="Input 4 2 2 34 5 3" xfId="34064" xr:uid="{00000000-0005-0000-0000-000012850000}"/>
    <cellStyle name="Input 4 2 2 34 6" xfId="34065" xr:uid="{00000000-0005-0000-0000-000013850000}"/>
    <cellStyle name="Input 4 2 2 34 6 2" xfId="34066" xr:uid="{00000000-0005-0000-0000-000014850000}"/>
    <cellStyle name="Input 4 2 2 34 6 3" xfId="34067" xr:uid="{00000000-0005-0000-0000-000015850000}"/>
    <cellStyle name="Input 4 2 2 34 7" xfId="34068" xr:uid="{00000000-0005-0000-0000-000016850000}"/>
    <cellStyle name="Input 4 2 2 34 8" xfId="34069" xr:uid="{00000000-0005-0000-0000-000017850000}"/>
    <cellStyle name="Input 4 2 2 35" xfId="34070" xr:uid="{00000000-0005-0000-0000-000018850000}"/>
    <cellStyle name="Input 4 2 2 35 2" xfId="34071" xr:uid="{00000000-0005-0000-0000-000019850000}"/>
    <cellStyle name="Input 4 2 2 35 3" xfId="34072" xr:uid="{00000000-0005-0000-0000-00001A850000}"/>
    <cellStyle name="Input 4 2 2 35 4" xfId="34073" xr:uid="{00000000-0005-0000-0000-00001B850000}"/>
    <cellStyle name="Input 4 2 2 35 5" xfId="34074" xr:uid="{00000000-0005-0000-0000-00001C850000}"/>
    <cellStyle name="Input 4 2 2 35 6" xfId="34075" xr:uid="{00000000-0005-0000-0000-00001D850000}"/>
    <cellStyle name="Input 4 2 2 36" xfId="34076" xr:uid="{00000000-0005-0000-0000-00001E850000}"/>
    <cellStyle name="Input 4 2 2 36 2" xfId="34077" xr:uid="{00000000-0005-0000-0000-00001F850000}"/>
    <cellStyle name="Input 4 2 2 36 3" xfId="34078" xr:uid="{00000000-0005-0000-0000-000020850000}"/>
    <cellStyle name="Input 4 2 2 37" xfId="34079" xr:uid="{00000000-0005-0000-0000-000021850000}"/>
    <cellStyle name="Input 4 2 2 37 2" xfId="34080" xr:uid="{00000000-0005-0000-0000-000022850000}"/>
    <cellStyle name="Input 4 2 2 37 3" xfId="34081" xr:uid="{00000000-0005-0000-0000-000023850000}"/>
    <cellStyle name="Input 4 2 2 38" xfId="34082" xr:uid="{00000000-0005-0000-0000-000024850000}"/>
    <cellStyle name="Input 4 2 2 38 2" xfId="34083" xr:uid="{00000000-0005-0000-0000-000025850000}"/>
    <cellStyle name="Input 4 2 2 38 3" xfId="34084" xr:uid="{00000000-0005-0000-0000-000026850000}"/>
    <cellStyle name="Input 4 2 2 39" xfId="34085" xr:uid="{00000000-0005-0000-0000-000027850000}"/>
    <cellStyle name="Input 4 2 2 39 2" xfId="34086" xr:uid="{00000000-0005-0000-0000-000028850000}"/>
    <cellStyle name="Input 4 2 2 39 3" xfId="34087" xr:uid="{00000000-0005-0000-0000-000029850000}"/>
    <cellStyle name="Input 4 2 2 4" xfId="34088" xr:uid="{00000000-0005-0000-0000-00002A850000}"/>
    <cellStyle name="Input 4 2 2 4 2" xfId="34089" xr:uid="{00000000-0005-0000-0000-00002B850000}"/>
    <cellStyle name="Input 4 2 2 4 2 2" xfId="34090" xr:uid="{00000000-0005-0000-0000-00002C850000}"/>
    <cellStyle name="Input 4 2 2 4 2 3" xfId="34091" xr:uid="{00000000-0005-0000-0000-00002D850000}"/>
    <cellStyle name="Input 4 2 2 4 2 4" xfId="34092" xr:uid="{00000000-0005-0000-0000-00002E850000}"/>
    <cellStyle name="Input 4 2 2 4 2 5" xfId="34093" xr:uid="{00000000-0005-0000-0000-00002F850000}"/>
    <cellStyle name="Input 4 2 2 4 2 6" xfId="34094" xr:uid="{00000000-0005-0000-0000-000030850000}"/>
    <cellStyle name="Input 4 2 2 4 3" xfId="34095" xr:uid="{00000000-0005-0000-0000-000031850000}"/>
    <cellStyle name="Input 4 2 2 4 3 2" xfId="34096" xr:uid="{00000000-0005-0000-0000-000032850000}"/>
    <cellStyle name="Input 4 2 2 4 3 3" xfId="34097" xr:uid="{00000000-0005-0000-0000-000033850000}"/>
    <cellStyle name="Input 4 2 2 4 4" xfId="34098" xr:uid="{00000000-0005-0000-0000-000034850000}"/>
    <cellStyle name="Input 4 2 2 4 4 2" xfId="34099" xr:uid="{00000000-0005-0000-0000-000035850000}"/>
    <cellStyle name="Input 4 2 2 4 4 3" xfId="34100" xr:uid="{00000000-0005-0000-0000-000036850000}"/>
    <cellStyle name="Input 4 2 2 4 5" xfId="34101" xr:uid="{00000000-0005-0000-0000-000037850000}"/>
    <cellStyle name="Input 4 2 2 4 5 2" xfId="34102" xr:uid="{00000000-0005-0000-0000-000038850000}"/>
    <cellStyle name="Input 4 2 2 4 5 3" xfId="34103" xr:uid="{00000000-0005-0000-0000-000039850000}"/>
    <cellStyle name="Input 4 2 2 4 6" xfId="34104" xr:uid="{00000000-0005-0000-0000-00003A850000}"/>
    <cellStyle name="Input 4 2 2 4 6 2" xfId="34105" xr:uid="{00000000-0005-0000-0000-00003B850000}"/>
    <cellStyle name="Input 4 2 2 4 6 3" xfId="34106" xr:uid="{00000000-0005-0000-0000-00003C850000}"/>
    <cellStyle name="Input 4 2 2 4 7" xfId="34107" xr:uid="{00000000-0005-0000-0000-00003D850000}"/>
    <cellStyle name="Input 4 2 2 4 8" xfId="34108" xr:uid="{00000000-0005-0000-0000-00003E850000}"/>
    <cellStyle name="Input 4 2 2 40" xfId="34109" xr:uid="{00000000-0005-0000-0000-00003F850000}"/>
    <cellStyle name="Input 4 2 2 41" xfId="34110" xr:uid="{00000000-0005-0000-0000-000040850000}"/>
    <cellStyle name="Input 4 2 2 5" xfId="34111" xr:uid="{00000000-0005-0000-0000-000041850000}"/>
    <cellStyle name="Input 4 2 2 5 2" xfId="34112" xr:uid="{00000000-0005-0000-0000-000042850000}"/>
    <cellStyle name="Input 4 2 2 5 2 2" xfId="34113" xr:uid="{00000000-0005-0000-0000-000043850000}"/>
    <cellStyle name="Input 4 2 2 5 2 3" xfId="34114" xr:uid="{00000000-0005-0000-0000-000044850000}"/>
    <cellStyle name="Input 4 2 2 5 2 4" xfId="34115" xr:uid="{00000000-0005-0000-0000-000045850000}"/>
    <cellStyle name="Input 4 2 2 5 2 5" xfId="34116" xr:uid="{00000000-0005-0000-0000-000046850000}"/>
    <cellStyle name="Input 4 2 2 5 2 6" xfId="34117" xr:uid="{00000000-0005-0000-0000-000047850000}"/>
    <cellStyle name="Input 4 2 2 5 3" xfId="34118" xr:uid="{00000000-0005-0000-0000-000048850000}"/>
    <cellStyle name="Input 4 2 2 5 3 2" xfId="34119" xr:uid="{00000000-0005-0000-0000-000049850000}"/>
    <cellStyle name="Input 4 2 2 5 3 3" xfId="34120" xr:uid="{00000000-0005-0000-0000-00004A850000}"/>
    <cellStyle name="Input 4 2 2 5 4" xfId="34121" xr:uid="{00000000-0005-0000-0000-00004B850000}"/>
    <cellStyle name="Input 4 2 2 5 4 2" xfId="34122" xr:uid="{00000000-0005-0000-0000-00004C850000}"/>
    <cellStyle name="Input 4 2 2 5 4 3" xfId="34123" xr:uid="{00000000-0005-0000-0000-00004D850000}"/>
    <cellStyle name="Input 4 2 2 5 5" xfId="34124" xr:uid="{00000000-0005-0000-0000-00004E850000}"/>
    <cellStyle name="Input 4 2 2 5 5 2" xfId="34125" xr:uid="{00000000-0005-0000-0000-00004F850000}"/>
    <cellStyle name="Input 4 2 2 5 5 3" xfId="34126" xr:uid="{00000000-0005-0000-0000-000050850000}"/>
    <cellStyle name="Input 4 2 2 5 6" xfId="34127" xr:uid="{00000000-0005-0000-0000-000051850000}"/>
    <cellStyle name="Input 4 2 2 5 6 2" xfId="34128" xr:uid="{00000000-0005-0000-0000-000052850000}"/>
    <cellStyle name="Input 4 2 2 5 6 3" xfId="34129" xr:uid="{00000000-0005-0000-0000-000053850000}"/>
    <cellStyle name="Input 4 2 2 5 7" xfId="34130" xr:uid="{00000000-0005-0000-0000-000054850000}"/>
    <cellStyle name="Input 4 2 2 5 8" xfId="34131" xr:uid="{00000000-0005-0000-0000-000055850000}"/>
    <cellStyle name="Input 4 2 2 6" xfId="34132" xr:uid="{00000000-0005-0000-0000-000056850000}"/>
    <cellStyle name="Input 4 2 2 6 2" xfId="34133" xr:uid="{00000000-0005-0000-0000-000057850000}"/>
    <cellStyle name="Input 4 2 2 6 2 2" xfId="34134" xr:uid="{00000000-0005-0000-0000-000058850000}"/>
    <cellStyle name="Input 4 2 2 6 2 3" xfId="34135" xr:uid="{00000000-0005-0000-0000-000059850000}"/>
    <cellStyle name="Input 4 2 2 6 2 4" xfId="34136" xr:uid="{00000000-0005-0000-0000-00005A850000}"/>
    <cellStyle name="Input 4 2 2 6 2 5" xfId="34137" xr:uid="{00000000-0005-0000-0000-00005B850000}"/>
    <cellStyle name="Input 4 2 2 6 2 6" xfId="34138" xr:uid="{00000000-0005-0000-0000-00005C850000}"/>
    <cellStyle name="Input 4 2 2 6 3" xfId="34139" xr:uid="{00000000-0005-0000-0000-00005D850000}"/>
    <cellStyle name="Input 4 2 2 6 3 2" xfId="34140" xr:uid="{00000000-0005-0000-0000-00005E850000}"/>
    <cellStyle name="Input 4 2 2 6 3 3" xfId="34141" xr:uid="{00000000-0005-0000-0000-00005F850000}"/>
    <cellStyle name="Input 4 2 2 6 4" xfId="34142" xr:uid="{00000000-0005-0000-0000-000060850000}"/>
    <cellStyle name="Input 4 2 2 6 4 2" xfId="34143" xr:uid="{00000000-0005-0000-0000-000061850000}"/>
    <cellStyle name="Input 4 2 2 6 4 3" xfId="34144" xr:uid="{00000000-0005-0000-0000-000062850000}"/>
    <cellStyle name="Input 4 2 2 6 5" xfId="34145" xr:uid="{00000000-0005-0000-0000-000063850000}"/>
    <cellStyle name="Input 4 2 2 6 5 2" xfId="34146" xr:uid="{00000000-0005-0000-0000-000064850000}"/>
    <cellStyle name="Input 4 2 2 6 5 3" xfId="34147" xr:uid="{00000000-0005-0000-0000-000065850000}"/>
    <cellStyle name="Input 4 2 2 6 6" xfId="34148" xr:uid="{00000000-0005-0000-0000-000066850000}"/>
    <cellStyle name="Input 4 2 2 6 6 2" xfId="34149" xr:uid="{00000000-0005-0000-0000-000067850000}"/>
    <cellStyle name="Input 4 2 2 6 6 3" xfId="34150" xr:uid="{00000000-0005-0000-0000-000068850000}"/>
    <cellStyle name="Input 4 2 2 6 7" xfId="34151" xr:uid="{00000000-0005-0000-0000-000069850000}"/>
    <cellStyle name="Input 4 2 2 6 8" xfId="34152" xr:uid="{00000000-0005-0000-0000-00006A850000}"/>
    <cellStyle name="Input 4 2 2 7" xfId="34153" xr:uid="{00000000-0005-0000-0000-00006B850000}"/>
    <cellStyle name="Input 4 2 2 7 2" xfId="34154" xr:uid="{00000000-0005-0000-0000-00006C850000}"/>
    <cellStyle name="Input 4 2 2 7 2 2" xfId="34155" xr:uid="{00000000-0005-0000-0000-00006D850000}"/>
    <cellStyle name="Input 4 2 2 7 2 3" xfId="34156" xr:uid="{00000000-0005-0000-0000-00006E850000}"/>
    <cellStyle name="Input 4 2 2 7 2 4" xfId="34157" xr:uid="{00000000-0005-0000-0000-00006F850000}"/>
    <cellStyle name="Input 4 2 2 7 2 5" xfId="34158" xr:uid="{00000000-0005-0000-0000-000070850000}"/>
    <cellStyle name="Input 4 2 2 7 2 6" xfId="34159" xr:uid="{00000000-0005-0000-0000-000071850000}"/>
    <cellStyle name="Input 4 2 2 7 3" xfId="34160" xr:uid="{00000000-0005-0000-0000-000072850000}"/>
    <cellStyle name="Input 4 2 2 7 3 2" xfId="34161" xr:uid="{00000000-0005-0000-0000-000073850000}"/>
    <cellStyle name="Input 4 2 2 7 3 3" xfId="34162" xr:uid="{00000000-0005-0000-0000-000074850000}"/>
    <cellStyle name="Input 4 2 2 7 4" xfId="34163" xr:uid="{00000000-0005-0000-0000-000075850000}"/>
    <cellStyle name="Input 4 2 2 7 4 2" xfId="34164" xr:uid="{00000000-0005-0000-0000-000076850000}"/>
    <cellStyle name="Input 4 2 2 7 4 3" xfId="34165" xr:uid="{00000000-0005-0000-0000-000077850000}"/>
    <cellStyle name="Input 4 2 2 7 5" xfId="34166" xr:uid="{00000000-0005-0000-0000-000078850000}"/>
    <cellStyle name="Input 4 2 2 7 5 2" xfId="34167" xr:uid="{00000000-0005-0000-0000-000079850000}"/>
    <cellStyle name="Input 4 2 2 7 5 3" xfId="34168" xr:uid="{00000000-0005-0000-0000-00007A850000}"/>
    <cellStyle name="Input 4 2 2 7 6" xfId="34169" xr:uid="{00000000-0005-0000-0000-00007B850000}"/>
    <cellStyle name="Input 4 2 2 7 6 2" xfId="34170" xr:uid="{00000000-0005-0000-0000-00007C850000}"/>
    <cellStyle name="Input 4 2 2 7 6 3" xfId="34171" xr:uid="{00000000-0005-0000-0000-00007D850000}"/>
    <cellStyle name="Input 4 2 2 7 7" xfId="34172" xr:uid="{00000000-0005-0000-0000-00007E850000}"/>
    <cellStyle name="Input 4 2 2 7 8" xfId="34173" xr:uid="{00000000-0005-0000-0000-00007F850000}"/>
    <cellStyle name="Input 4 2 2 8" xfId="34174" xr:uid="{00000000-0005-0000-0000-000080850000}"/>
    <cellStyle name="Input 4 2 2 8 2" xfId="34175" xr:uid="{00000000-0005-0000-0000-000081850000}"/>
    <cellStyle name="Input 4 2 2 8 2 2" xfId="34176" xr:uid="{00000000-0005-0000-0000-000082850000}"/>
    <cellStyle name="Input 4 2 2 8 2 3" xfId="34177" xr:uid="{00000000-0005-0000-0000-000083850000}"/>
    <cellStyle name="Input 4 2 2 8 2 4" xfId="34178" xr:uid="{00000000-0005-0000-0000-000084850000}"/>
    <cellStyle name="Input 4 2 2 8 2 5" xfId="34179" xr:uid="{00000000-0005-0000-0000-000085850000}"/>
    <cellStyle name="Input 4 2 2 8 2 6" xfId="34180" xr:uid="{00000000-0005-0000-0000-000086850000}"/>
    <cellStyle name="Input 4 2 2 8 3" xfId="34181" xr:uid="{00000000-0005-0000-0000-000087850000}"/>
    <cellStyle name="Input 4 2 2 8 3 2" xfId="34182" xr:uid="{00000000-0005-0000-0000-000088850000}"/>
    <cellStyle name="Input 4 2 2 8 3 3" xfId="34183" xr:uid="{00000000-0005-0000-0000-000089850000}"/>
    <cellStyle name="Input 4 2 2 8 4" xfId="34184" xr:uid="{00000000-0005-0000-0000-00008A850000}"/>
    <cellStyle name="Input 4 2 2 8 4 2" xfId="34185" xr:uid="{00000000-0005-0000-0000-00008B850000}"/>
    <cellStyle name="Input 4 2 2 8 4 3" xfId="34186" xr:uid="{00000000-0005-0000-0000-00008C850000}"/>
    <cellStyle name="Input 4 2 2 8 5" xfId="34187" xr:uid="{00000000-0005-0000-0000-00008D850000}"/>
    <cellStyle name="Input 4 2 2 8 5 2" xfId="34188" xr:uid="{00000000-0005-0000-0000-00008E850000}"/>
    <cellStyle name="Input 4 2 2 8 5 3" xfId="34189" xr:uid="{00000000-0005-0000-0000-00008F850000}"/>
    <cellStyle name="Input 4 2 2 8 6" xfId="34190" xr:uid="{00000000-0005-0000-0000-000090850000}"/>
    <cellStyle name="Input 4 2 2 8 6 2" xfId="34191" xr:uid="{00000000-0005-0000-0000-000091850000}"/>
    <cellStyle name="Input 4 2 2 8 6 3" xfId="34192" xr:uid="{00000000-0005-0000-0000-000092850000}"/>
    <cellStyle name="Input 4 2 2 8 7" xfId="34193" xr:uid="{00000000-0005-0000-0000-000093850000}"/>
    <cellStyle name="Input 4 2 2 8 8" xfId="34194" xr:uid="{00000000-0005-0000-0000-000094850000}"/>
    <cellStyle name="Input 4 2 2 9" xfId="34195" xr:uid="{00000000-0005-0000-0000-000095850000}"/>
    <cellStyle name="Input 4 2 2 9 2" xfId="34196" xr:uid="{00000000-0005-0000-0000-000096850000}"/>
    <cellStyle name="Input 4 2 2 9 2 2" xfId="34197" xr:uid="{00000000-0005-0000-0000-000097850000}"/>
    <cellStyle name="Input 4 2 2 9 2 3" xfId="34198" xr:uid="{00000000-0005-0000-0000-000098850000}"/>
    <cellStyle name="Input 4 2 2 9 2 4" xfId="34199" xr:uid="{00000000-0005-0000-0000-000099850000}"/>
    <cellStyle name="Input 4 2 2 9 2 5" xfId="34200" xr:uid="{00000000-0005-0000-0000-00009A850000}"/>
    <cellStyle name="Input 4 2 2 9 2 6" xfId="34201" xr:uid="{00000000-0005-0000-0000-00009B850000}"/>
    <cellStyle name="Input 4 2 2 9 3" xfId="34202" xr:uid="{00000000-0005-0000-0000-00009C850000}"/>
    <cellStyle name="Input 4 2 2 9 3 2" xfId="34203" xr:uid="{00000000-0005-0000-0000-00009D850000}"/>
    <cellStyle name="Input 4 2 2 9 3 3" xfId="34204" xr:uid="{00000000-0005-0000-0000-00009E850000}"/>
    <cellStyle name="Input 4 2 2 9 4" xfId="34205" xr:uid="{00000000-0005-0000-0000-00009F850000}"/>
    <cellStyle name="Input 4 2 2 9 4 2" xfId="34206" xr:uid="{00000000-0005-0000-0000-0000A0850000}"/>
    <cellStyle name="Input 4 2 2 9 4 3" xfId="34207" xr:uid="{00000000-0005-0000-0000-0000A1850000}"/>
    <cellStyle name="Input 4 2 2 9 5" xfId="34208" xr:uid="{00000000-0005-0000-0000-0000A2850000}"/>
    <cellStyle name="Input 4 2 2 9 5 2" xfId="34209" xr:uid="{00000000-0005-0000-0000-0000A3850000}"/>
    <cellStyle name="Input 4 2 2 9 5 3" xfId="34210" xr:uid="{00000000-0005-0000-0000-0000A4850000}"/>
    <cellStyle name="Input 4 2 2 9 6" xfId="34211" xr:uid="{00000000-0005-0000-0000-0000A5850000}"/>
    <cellStyle name="Input 4 2 2 9 6 2" xfId="34212" xr:uid="{00000000-0005-0000-0000-0000A6850000}"/>
    <cellStyle name="Input 4 2 2 9 6 3" xfId="34213" xr:uid="{00000000-0005-0000-0000-0000A7850000}"/>
    <cellStyle name="Input 4 2 2 9 7" xfId="34214" xr:uid="{00000000-0005-0000-0000-0000A8850000}"/>
    <cellStyle name="Input 4 2 2 9 8" xfId="34215" xr:uid="{00000000-0005-0000-0000-0000A9850000}"/>
    <cellStyle name="Input 4 2 20" xfId="34216" xr:uid="{00000000-0005-0000-0000-0000AA850000}"/>
    <cellStyle name="Input 4 2 20 2" xfId="34217" xr:uid="{00000000-0005-0000-0000-0000AB850000}"/>
    <cellStyle name="Input 4 2 20 2 2" xfId="34218" xr:uid="{00000000-0005-0000-0000-0000AC850000}"/>
    <cellStyle name="Input 4 2 20 2 3" xfId="34219" xr:uid="{00000000-0005-0000-0000-0000AD850000}"/>
    <cellStyle name="Input 4 2 20 2 4" xfId="34220" xr:uid="{00000000-0005-0000-0000-0000AE850000}"/>
    <cellStyle name="Input 4 2 20 2 5" xfId="34221" xr:uid="{00000000-0005-0000-0000-0000AF850000}"/>
    <cellStyle name="Input 4 2 20 2 6" xfId="34222" xr:uid="{00000000-0005-0000-0000-0000B0850000}"/>
    <cellStyle name="Input 4 2 20 3" xfId="34223" xr:uid="{00000000-0005-0000-0000-0000B1850000}"/>
    <cellStyle name="Input 4 2 20 3 2" xfId="34224" xr:uid="{00000000-0005-0000-0000-0000B2850000}"/>
    <cellStyle name="Input 4 2 20 3 3" xfId="34225" xr:uid="{00000000-0005-0000-0000-0000B3850000}"/>
    <cellStyle name="Input 4 2 20 4" xfId="34226" xr:uid="{00000000-0005-0000-0000-0000B4850000}"/>
    <cellStyle name="Input 4 2 20 4 2" xfId="34227" xr:uid="{00000000-0005-0000-0000-0000B5850000}"/>
    <cellStyle name="Input 4 2 20 4 3" xfId="34228" xr:uid="{00000000-0005-0000-0000-0000B6850000}"/>
    <cellStyle name="Input 4 2 20 5" xfId="34229" xr:uid="{00000000-0005-0000-0000-0000B7850000}"/>
    <cellStyle name="Input 4 2 20 5 2" xfId="34230" xr:uid="{00000000-0005-0000-0000-0000B8850000}"/>
    <cellStyle name="Input 4 2 20 5 3" xfId="34231" xr:uid="{00000000-0005-0000-0000-0000B9850000}"/>
    <cellStyle name="Input 4 2 20 6" xfId="34232" xr:uid="{00000000-0005-0000-0000-0000BA850000}"/>
    <cellStyle name="Input 4 2 20 6 2" xfId="34233" xr:uid="{00000000-0005-0000-0000-0000BB850000}"/>
    <cellStyle name="Input 4 2 20 6 3" xfId="34234" xr:uid="{00000000-0005-0000-0000-0000BC850000}"/>
    <cellStyle name="Input 4 2 20 7" xfId="34235" xr:uid="{00000000-0005-0000-0000-0000BD850000}"/>
    <cellStyle name="Input 4 2 20 8" xfId="34236" xr:uid="{00000000-0005-0000-0000-0000BE850000}"/>
    <cellStyle name="Input 4 2 21" xfId="34237" xr:uid="{00000000-0005-0000-0000-0000BF850000}"/>
    <cellStyle name="Input 4 2 21 2" xfId="34238" xr:uid="{00000000-0005-0000-0000-0000C0850000}"/>
    <cellStyle name="Input 4 2 21 2 2" xfId="34239" xr:uid="{00000000-0005-0000-0000-0000C1850000}"/>
    <cellStyle name="Input 4 2 21 2 3" xfId="34240" xr:uid="{00000000-0005-0000-0000-0000C2850000}"/>
    <cellStyle name="Input 4 2 21 2 4" xfId="34241" xr:uid="{00000000-0005-0000-0000-0000C3850000}"/>
    <cellStyle name="Input 4 2 21 2 5" xfId="34242" xr:uid="{00000000-0005-0000-0000-0000C4850000}"/>
    <cellStyle name="Input 4 2 21 2 6" xfId="34243" xr:uid="{00000000-0005-0000-0000-0000C5850000}"/>
    <cellStyle name="Input 4 2 21 3" xfId="34244" xr:uid="{00000000-0005-0000-0000-0000C6850000}"/>
    <cellStyle name="Input 4 2 21 3 2" xfId="34245" xr:uid="{00000000-0005-0000-0000-0000C7850000}"/>
    <cellStyle name="Input 4 2 21 3 3" xfId="34246" xr:uid="{00000000-0005-0000-0000-0000C8850000}"/>
    <cellStyle name="Input 4 2 21 4" xfId="34247" xr:uid="{00000000-0005-0000-0000-0000C9850000}"/>
    <cellStyle name="Input 4 2 21 4 2" xfId="34248" xr:uid="{00000000-0005-0000-0000-0000CA850000}"/>
    <cellStyle name="Input 4 2 21 4 3" xfId="34249" xr:uid="{00000000-0005-0000-0000-0000CB850000}"/>
    <cellStyle name="Input 4 2 21 5" xfId="34250" xr:uid="{00000000-0005-0000-0000-0000CC850000}"/>
    <cellStyle name="Input 4 2 21 5 2" xfId="34251" xr:uid="{00000000-0005-0000-0000-0000CD850000}"/>
    <cellStyle name="Input 4 2 21 5 3" xfId="34252" xr:uid="{00000000-0005-0000-0000-0000CE850000}"/>
    <cellStyle name="Input 4 2 21 6" xfId="34253" xr:uid="{00000000-0005-0000-0000-0000CF850000}"/>
    <cellStyle name="Input 4 2 21 6 2" xfId="34254" xr:uid="{00000000-0005-0000-0000-0000D0850000}"/>
    <cellStyle name="Input 4 2 21 6 3" xfId="34255" xr:uid="{00000000-0005-0000-0000-0000D1850000}"/>
    <cellStyle name="Input 4 2 21 7" xfId="34256" xr:uid="{00000000-0005-0000-0000-0000D2850000}"/>
    <cellStyle name="Input 4 2 21 8" xfId="34257" xr:uid="{00000000-0005-0000-0000-0000D3850000}"/>
    <cellStyle name="Input 4 2 22" xfId="34258" xr:uid="{00000000-0005-0000-0000-0000D4850000}"/>
    <cellStyle name="Input 4 2 22 2" xfId="34259" xr:uid="{00000000-0005-0000-0000-0000D5850000}"/>
    <cellStyle name="Input 4 2 22 2 2" xfId="34260" xr:uid="{00000000-0005-0000-0000-0000D6850000}"/>
    <cellStyle name="Input 4 2 22 2 3" xfId="34261" xr:uid="{00000000-0005-0000-0000-0000D7850000}"/>
    <cellStyle name="Input 4 2 22 2 4" xfId="34262" xr:uid="{00000000-0005-0000-0000-0000D8850000}"/>
    <cellStyle name="Input 4 2 22 2 5" xfId="34263" xr:uid="{00000000-0005-0000-0000-0000D9850000}"/>
    <cellStyle name="Input 4 2 22 2 6" xfId="34264" xr:uid="{00000000-0005-0000-0000-0000DA850000}"/>
    <cellStyle name="Input 4 2 22 3" xfId="34265" xr:uid="{00000000-0005-0000-0000-0000DB850000}"/>
    <cellStyle name="Input 4 2 22 3 2" xfId="34266" xr:uid="{00000000-0005-0000-0000-0000DC850000}"/>
    <cellStyle name="Input 4 2 22 3 3" xfId="34267" xr:uid="{00000000-0005-0000-0000-0000DD850000}"/>
    <cellStyle name="Input 4 2 22 4" xfId="34268" xr:uid="{00000000-0005-0000-0000-0000DE850000}"/>
    <cellStyle name="Input 4 2 22 4 2" xfId="34269" xr:uid="{00000000-0005-0000-0000-0000DF850000}"/>
    <cellStyle name="Input 4 2 22 4 3" xfId="34270" xr:uid="{00000000-0005-0000-0000-0000E0850000}"/>
    <cellStyle name="Input 4 2 22 5" xfId="34271" xr:uid="{00000000-0005-0000-0000-0000E1850000}"/>
    <cellStyle name="Input 4 2 22 5 2" xfId="34272" xr:uid="{00000000-0005-0000-0000-0000E2850000}"/>
    <cellStyle name="Input 4 2 22 5 3" xfId="34273" xr:uid="{00000000-0005-0000-0000-0000E3850000}"/>
    <cellStyle name="Input 4 2 22 6" xfId="34274" xr:uid="{00000000-0005-0000-0000-0000E4850000}"/>
    <cellStyle name="Input 4 2 22 6 2" xfId="34275" xr:uid="{00000000-0005-0000-0000-0000E5850000}"/>
    <cellStyle name="Input 4 2 22 6 3" xfId="34276" xr:uid="{00000000-0005-0000-0000-0000E6850000}"/>
    <cellStyle name="Input 4 2 22 7" xfId="34277" xr:uid="{00000000-0005-0000-0000-0000E7850000}"/>
    <cellStyle name="Input 4 2 22 8" xfId="34278" xr:uid="{00000000-0005-0000-0000-0000E8850000}"/>
    <cellStyle name="Input 4 2 23" xfId="34279" xr:uid="{00000000-0005-0000-0000-0000E9850000}"/>
    <cellStyle name="Input 4 2 23 2" xfId="34280" xr:uid="{00000000-0005-0000-0000-0000EA850000}"/>
    <cellStyle name="Input 4 2 23 2 2" xfId="34281" xr:uid="{00000000-0005-0000-0000-0000EB850000}"/>
    <cellStyle name="Input 4 2 23 2 3" xfId="34282" xr:uid="{00000000-0005-0000-0000-0000EC850000}"/>
    <cellStyle name="Input 4 2 23 2 4" xfId="34283" xr:uid="{00000000-0005-0000-0000-0000ED850000}"/>
    <cellStyle name="Input 4 2 23 2 5" xfId="34284" xr:uid="{00000000-0005-0000-0000-0000EE850000}"/>
    <cellStyle name="Input 4 2 23 2 6" xfId="34285" xr:uid="{00000000-0005-0000-0000-0000EF850000}"/>
    <cellStyle name="Input 4 2 23 3" xfId="34286" xr:uid="{00000000-0005-0000-0000-0000F0850000}"/>
    <cellStyle name="Input 4 2 23 3 2" xfId="34287" xr:uid="{00000000-0005-0000-0000-0000F1850000}"/>
    <cellStyle name="Input 4 2 23 3 3" xfId="34288" xr:uid="{00000000-0005-0000-0000-0000F2850000}"/>
    <cellStyle name="Input 4 2 23 4" xfId="34289" xr:uid="{00000000-0005-0000-0000-0000F3850000}"/>
    <cellStyle name="Input 4 2 23 4 2" xfId="34290" xr:uid="{00000000-0005-0000-0000-0000F4850000}"/>
    <cellStyle name="Input 4 2 23 4 3" xfId="34291" xr:uid="{00000000-0005-0000-0000-0000F5850000}"/>
    <cellStyle name="Input 4 2 23 5" xfId="34292" xr:uid="{00000000-0005-0000-0000-0000F6850000}"/>
    <cellStyle name="Input 4 2 23 5 2" xfId="34293" xr:uid="{00000000-0005-0000-0000-0000F7850000}"/>
    <cellStyle name="Input 4 2 23 5 3" xfId="34294" xr:uid="{00000000-0005-0000-0000-0000F8850000}"/>
    <cellStyle name="Input 4 2 23 6" xfId="34295" xr:uid="{00000000-0005-0000-0000-0000F9850000}"/>
    <cellStyle name="Input 4 2 23 6 2" xfId="34296" xr:uid="{00000000-0005-0000-0000-0000FA850000}"/>
    <cellStyle name="Input 4 2 23 6 3" xfId="34297" xr:uid="{00000000-0005-0000-0000-0000FB850000}"/>
    <cellStyle name="Input 4 2 23 7" xfId="34298" xr:uid="{00000000-0005-0000-0000-0000FC850000}"/>
    <cellStyle name="Input 4 2 23 8" xfId="34299" xr:uid="{00000000-0005-0000-0000-0000FD850000}"/>
    <cellStyle name="Input 4 2 24" xfId="34300" xr:uid="{00000000-0005-0000-0000-0000FE850000}"/>
    <cellStyle name="Input 4 2 24 2" xfId="34301" xr:uid="{00000000-0005-0000-0000-0000FF850000}"/>
    <cellStyle name="Input 4 2 24 2 2" xfId="34302" xr:uid="{00000000-0005-0000-0000-000000860000}"/>
    <cellStyle name="Input 4 2 24 2 3" xfId="34303" xr:uid="{00000000-0005-0000-0000-000001860000}"/>
    <cellStyle name="Input 4 2 24 2 4" xfId="34304" xr:uid="{00000000-0005-0000-0000-000002860000}"/>
    <cellStyle name="Input 4 2 24 2 5" xfId="34305" xr:uid="{00000000-0005-0000-0000-000003860000}"/>
    <cellStyle name="Input 4 2 24 2 6" xfId="34306" xr:uid="{00000000-0005-0000-0000-000004860000}"/>
    <cellStyle name="Input 4 2 24 3" xfId="34307" xr:uid="{00000000-0005-0000-0000-000005860000}"/>
    <cellStyle name="Input 4 2 24 3 2" xfId="34308" xr:uid="{00000000-0005-0000-0000-000006860000}"/>
    <cellStyle name="Input 4 2 24 3 3" xfId="34309" xr:uid="{00000000-0005-0000-0000-000007860000}"/>
    <cellStyle name="Input 4 2 24 4" xfId="34310" xr:uid="{00000000-0005-0000-0000-000008860000}"/>
    <cellStyle name="Input 4 2 24 4 2" xfId="34311" xr:uid="{00000000-0005-0000-0000-000009860000}"/>
    <cellStyle name="Input 4 2 24 4 3" xfId="34312" xr:uid="{00000000-0005-0000-0000-00000A860000}"/>
    <cellStyle name="Input 4 2 24 5" xfId="34313" xr:uid="{00000000-0005-0000-0000-00000B860000}"/>
    <cellStyle name="Input 4 2 24 5 2" xfId="34314" xr:uid="{00000000-0005-0000-0000-00000C860000}"/>
    <cellStyle name="Input 4 2 24 5 3" xfId="34315" xr:uid="{00000000-0005-0000-0000-00000D860000}"/>
    <cellStyle name="Input 4 2 24 6" xfId="34316" xr:uid="{00000000-0005-0000-0000-00000E860000}"/>
    <cellStyle name="Input 4 2 24 6 2" xfId="34317" xr:uid="{00000000-0005-0000-0000-00000F860000}"/>
    <cellStyle name="Input 4 2 24 6 3" xfId="34318" xr:uid="{00000000-0005-0000-0000-000010860000}"/>
    <cellStyle name="Input 4 2 24 7" xfId="34319" xr:uid="{00000000-0005-0000-0000-000011860000}"/>
    <cellStyle name="Input 4 2 24 8" xfId="34320" xr:uid="{00000000-0005-0000-0000-000012860000}"/>
    <cellStyle name="Input 4 2 25" xfId="34321" xr:uid="{00000000-0005-0000-0000-000013860000}"/>
    <cellStyle name="Input 4 2 25 2" xfId="34322" xr:uid="{00000000-0005-0000-0000-000014860000}"/>
    <cellStyle name="Input 4 2 25 2 2" xfId="34323" xr:uid="{00000000-0005-0000-0000-000015860000}"/>
    <cellStyle name="Input 4 2 25 2 3" xfId="34324" xr:uid="{00000000-0005-0000-0000-000016860000}"/>
    <cellStyle name="Input 4 2 25 2 4" xfId="34325" xr:uid="{00000000-0005-0000-0000-000017860000}"/>
    <cellStyle name="Input 4 2 25 2 5" xfId="34326" xr:uid="{00000000-0005-0000-0000-000018860000}"/>
    <cellStyle name="Input 4 2 25 2 6" xfId="34327" xr:uid="{00000000-0005-0000-0000-000019860000}"/>
    <cellStyle name="Input 4 2 25 3" xfId="34328" xr:uid="{00000000-0005-0000-0000-00001A860000}"/>
    <cellStyle name="Input 4 2 25 3 2" xfId="34329" xr:uid="{00000000-0005-0000-0000-00001B860000}"/>
    <cellStyle name="Input 4 2 25 3 3" xfId="34330" xr:uid="{00000000-0005-0000-0000-00001C860000}"/>
    <cellStyle name="Input 4 2 25 4" xfId="34331" xr:uid="{00000000-0005-0000-0000-00001D860000}"/>
    <cellStyle name="Input 4 2 25 4 2" xfId="34332" xr:uid="{00000000-0005-0000-0000-00001E860000}"/>
    <cellStyle name="Input 4 2 25 4 3" xfId="34333" xr:uid="{00000000-0005-0000-0000-00001F860000}"/>
    <cellStyle name="Input 4 2 25 5" xfId="34334" xr:uid="{00000000-0005-0000-0000-000020860000}"/>
    <cellStyle name="Input 4 2 25 5 2" xfId="34335" xr:uid="{00000000-0005-0000-0000-000021860000}"/>
    <cellStyle name="Input 4 2 25 5 3" xfId="34336" xr:uid="{00000000-0005-0000-0000-000022860000}"/>
    <cellStyle name="Input 4 2 25 6" xfId="34337" xr:uid="{00000000-0005-0000-0000-000023860000}"/>
    <cellStyle name="Input 4 2 25 6 2" xfId="34338" xr:uid="{00000000-0005-0000-0000-000024860000}"/>
    <cellStyle name="Input 4 2 25 6 3" xfId="34339" xr:uid="{00000000-0005-0000-0000-000025860000}"/>
    <cellStyle name="Input 4 2 25 7" xfId="34340" xr:uid="{00000000-0005-0000-0000-000026860000}"/>
    <cellStyle name="Input 4 2 25 8" xfId="34341" xr:uid="{00000000-0005-0000-0000-000027860000}"/>
    <cellStyle name="Input 4 2 26" xfId="34342" xr:uid="{00000000-0005-0000-0000-000028860000}"/>
    <cellStyle name="Input 4 2 26 2" xfId="34343" xr:uid="{00000000-0005-0000-0000-000029860000}"/>
    <cellStyle name="Input 4 2 26 2 2" xfId="34344" xr:uid="{00000000-0005-0000-0000-00002A860000}"/>
    <cellStyle name="Input 4 2 26 2 3" xfId="34345" xr:uid="{00000000-0005-0000-0000-00002B860000}"/>
    <cellStyle name="Input 4 2 26 2 4" xfId="34346" xr:uid="{00000000-0005-0000-0000-00002C860000}"/>
    <cellStyle name="Input 4 2 26 2 5" xfId="34347" xr:uid="{00000000-0005-0000-0000-00002D860000}"/>
    <cellStyle name="Input 4 2 26 2 6" xfId="34348" xr:uid="{00000000-0005-0000-0000-00002E860000}"/>
    <cellStyle name="Input 4 2 26 3" xfId="34349" xr:uid="{00000000-0005-0000-0000-00002F860000}"/>
    <cellStyle name="Input 4 2 26 3 2" xfId="34350" xr:uid="{00000000-0005-0000-0000-000030860000}"/>
    <cellStyle name="Input 4 2 26 3 3" xfId="34351" xr:uid="{00000000-0005-0000-0000-000031860000}"/>
    <cellStyle name="Input 4 2 26 4" xfId="34352" xr:uid="{00000000-0005-0000-0000-000032860000}"/>
    <cellStyle name="Input 4 2 26 4 2" xfId="34353" xr:uid="{00000000-0005-0000-0000-000033860000}"/>
    <cellStyle name="Input 4 2 26 4 3" xfId="34354" xr:uid="{00000000-0005-0000-0000-000034860000}"/>
    <cellStyle name="Input 4 2 26 5" xfId="34355" xr:uid="{00000000-0005-0000-0000-000035860000}"/>
    <cellStyle name="Input 4 2 26 5 2" xfId="34356" xr:uid="{00000000-0005-0000-0000-000036860000}"/>
    <cellStyle name="Input 4 2 26 5 3" xfId="34357" xr:uid="{00000000-0005-0000-0000-000037860000}"/>
    <cellStyle name="Input 4 2 26 6" xfId="34358" xr:uid="{00000000-0005-0000-0000-000038860000}"/>
    <cellStyle name="Input 4 2 26 6 2" xfId="34359" xr:uid="{00000000-0005-0000-0000-000039860000}"/>
    <cellStyle name="Input 4 2 26 6 3" xfId="34360" xr:uid="{00000000-0005-0000-0000-00003A860000}"/>
    <cellStyle name="Input 4 2 26 7" xfId="34361" xr:uid="{00000000-0005-0000-0000-00003B860000}"/>
    <cellStyle name="Input 4 2 26 8" xfId="34362" xr:uid="{00000000-0005-0000-0000-00003C860000}"/>
    <cellStyle name="Input 4 2 27" xfId="34363" xr:uid="{00000000-0005-0000-0000-00003D860000}"/>
    <cellStyle name="Input 4 2 27 2" xfId="34364" xr:uid="{00000000-0005-0000-0000-00003E860000}"/>
    <cellStyle name="Input 4 2 27 2 2" xfId="34365" xr:uid="{00000000-0005-0000-0000-00003F860000}"/>
    <cellStyle name="Input 4 2 27 2 3" xfId="34366" xr:uid="{00000000-0005-0000-0000-000040860000}"/>
    <cellStyle name="Input 4 2 27 2 4" xfId="34367" xr:uid="{00000000-0005-0000-0000-000041860000}"/>
    <cellStyle name="Input 4 2 27 2 5" xfId="34368" xr:uid="{00000000-0005-0000-0000-000042860000}"/>
    <cellStyle name="Input 4 2 27 2 6" xfId="34369" xr:uid="{00000000-0005-0000-0000-000043860000}"/>
    <cellStyle name="Input 4 2 27 3" xfId="34370" xr:uid="{00000000-0005-0000-0000-000044860000}"/>
    <cellStyle name="Input 4 2 27 3 2" xfId="34371" xr:uid="{00000000-0005-0000-0000-000045860000}"/>
    <cellStyle name="Input 4 2 27 3 3" xfId="34372" xr:uid="{00000000-0005-0000-0000-000046860000}"/>
    <cellStyle name="Input 4 2 27 4" xfId="34373" xr:uid="{00000000-0005-0000-0000-000047860000}"/>
    <cellStyle name="Input 4 2 27 4 2" xfId="34374" xr:uid="{00000000-0005-0000-0000-000048860000}"/>
    <cellStyle name="Input 4 2 27 4 3" xfId="34375" xr:uid="{00000000-0005-0000-0000-000049860000}"/>
    <cellStyle name="Input 4 2 27 5" xfId="34376" xr:uid="{00000000-0005-0000-0000-00004A860000}"/>
    <cellStyle name="Input 4 2 27 5 2" xfId="34377" xr:uid="{00000000-0005-0000-0000-00004B860000}"/>
    <cellStyle name="Input 4 2 27 5 3" xfId="34378" xr:uid="{00000000-0005-0000-0000-00004C860000}"/>
    <cellStyle name="Input 4 2 27 6" xfId="34379" xr:uid="{00000000-0005-0000-0000-00004D860000}"/>
    <cellStyle name="Input 4 2 27 6 2" xfId="34380" xr:uid="{00000000-0005-0000-0000-00004E860000}"/>
    <cellStyle name="Input 4 2 27 6 3" xfId="34381" xr:uid="{00000000-0005-0000-0000-00004F860000}"/>
    <cellStyle name="Input 4 2 27 7" xfId="34382" xr:uid="{00000000-0005-0000-0000-000050860000}"/>
    <cellStyle name="Input 4 2 27 8" xfId="34383" xr:uid="{00000000-0005-0000-0000-000051860000}"/>
    <cellStyle name="Input 4 2 28" xfId="34384" xr:uid="{00000000-0005-0000-0000-000052860000}"/>
    <cellStyle name="Input 4 2 28 2" xfId="34385" xr:uid="{00000000-0005-0000-0000-000053860000}"/>
    <cellStyle name="Input 4 2 28 2 2" xfId="34386" xr:uid="{00000000-0005-0000-0000-000054860000}"/>
    <cellStyle name="Input 4 2 28 2 3" xfId="34387" xr:uid="{00000000-0005-0000-0000-000055860000}"/>
    <cellStyle name="Input 4 2 28 2 4" xfId="34388" xr:uid="{00000000-0005-0000-0000-000056860000}"/>
    <cellStyle name="Input 4 2 28 2 5" xfId="34389" xr:uid="{00000000-0005-0000-0000-000057860000}"/>
    <cellStyle name="Input 4 2 28 2 6" xfId="34390" xr:uid="{00000000-0005-0000-0000-000058860000}"/>
    <cellStyle name="Input 4 2 28 3" xfId="34391" xr:uid="{00000000-0005-0000-0000-000059860000}"/>
    <cellStyle name="Input 4 2 28 3 2" xfId="34392" xr:uid="{00000000-0005-0000-0000-00005A860000}"/>
    <cellStyle name="Input 4 2 28 3 3" xfId="34393" xr:uid="{00000000-0005-0000-0000-00005B860000}"/>
    <cellStyle name="Input 4 2 28 4" xfId="34394" xr:uid="{00000000-0005-0000-0000-00005C860000}"/>
    <cellStyle name="Input 4 2 28 4 2" xfId="34395" xr:uid="{00000000-0005-0000-0000-00005D860000}"/>
    <cellStyle name="Input 4 2 28 4 3" xfId="34396" xr:uid="{00000000-0005-0000-0000-00005E860000}"/>
    <cellStyle name="Input 4 2 28 5" xfId="34397" xr:uid="{00000000-0005-0000-0000-00005F860000}"/>
    <cellStyle name="Input 4 2 28 5 2" xfId="34398" xr:uid="{00000000-0005-0000-0000-000060860000}"/>
    <cellStyle name="Input 4 2 28 5 3" xfId="34399" xr:uid="{00000000-0005-0000-0000-000061860000}"/>
    <cellStyle name="Input 4 2 28 6" xfId="34400" xr:uid="{00000000-0005-0000-0000-000062860000}"/>
    <cellStyle name="Input 4 2 28 6 2" xfId="34401" xr:uid="{00000000-0005-0000-0000-000063860000}"/>
    <cellStyle name="Input 4 2 28 6 3" xfId="34402" xr:uid="{00000000-0005-0000-0000-000064860000}"/>
    <cellStyle name="Input 4 2 28 7" xfId="34403" xr:uid="{00000000-0005-0000-0000-000065860000}"/>
    <cellStyle name="Input 4 2 28 8" xfId="34404" xr:uid="{00000000-0005-0000-0000-000066860000}"/>
    <cellStyle name="Input 4 2 29" xfId="34405" xr:uid="{00000000-0005-0000-0000-000067860000}"/>
    <cellStyle name="Input 4 2 29 2" xfId="34406" xr:uid="{00000000-0005-0000-0000-000068860000}"/>
    <cellStyle name="Input 4 2 29 2 2" xfId="34407" xr:uid="{00000000-0005-0000-0000-000069860000}"/>
    <cellStyle name="Input 4 2 29 2 3" xfId="34408" xr:uid="{00000000-0005-0000-0000-00006A860000}"/>
    <cellStyle name="Input 4 2 29 2 4" xfId="34409" xr:uid="{00000000-0005-0000-0000-00006B860000}"/>
    <cellStyle name="Input 4 2 29 2 5" xfId="34410" xr:uid="{00000000-0005-0000-0000-00006C860000}"/>
    <cellStyle name="Input 4 2 29 2 6" xfId="34411" xr:uid="{00000000-0005-0000-0000-00006D860000}"/>
    <cellStyle name="Input 4 2 29 3" xfId="34412" xr:uid="{00000000-0005-0000-0000-00006E860000}"/>
    <cellStyle name="Input 4 2 29 3 2" xfId="34413" xr:uid="{00000000-0005-0000-0000-00006F860000}"/>
    <cellStyle name="Input 4 2 29 3 3" xfId="34414" xr:uid="{00000000-0005-0000-0000-000070860000}"/>
    <cellStyle name="Input 4 2 29 4" xfId="34415" xr:uid="{00000000-0005-0000-0000-000071860000}"/>
    <cellStyle name="Input 4 2 29 4 2" xfId="34416" xr:uid="{00000000-0005-0000-0000-000072860000}"/>
    <cellStyle name="Input 4 2 29 4 3" xfId="34417" xr:uid="{00000000-0005-0000-0000-000073860000}"/>
    <cellStyle name="Input 4 2 29 5" xfId="34418" xr:uid="{00000000-0005-0000-0000-000074860000}"/>
    <cellStyle name="Input 4 2 29 5 2" xfId="34419" xr:uid="{00000000-0005-0000-0000-000075860000}"/>
    <cellStyle name="Input 4 2 29 5 3" xfId="34420" xr:uid="{00000000-0005-0000-0000-000076860000}"/>
    <cellStyle name="Input 4 2 29 6" xfId="34421" xr:uid="{00000000-0005-0000-0000-000077860000}"/>
    <cellStyle name="Input 4 2 29 6 2" xfId="34422" xr:uid="{00000000-0005-0000-0000-000078860000}"/>
    <cellStyle name="Input 4 2 29 6 3" xfId="34423" xr:uid="{00000000-0005-0000-0000-000079860000}"/>
    <cellStyle name="Input 4 2 29 7" xfId="34424" xr:uid="{00000000-0005-0000-0000-00007A860000}"/>
    <cellStyle name="Input 4 2 29 8" xfId="34425" xr:uid="{00000000-0005-0000-0000-00007B860000}"/>
    <cellStyle name="Input 4 2 3" xfId="34426" xr:uid="{00000000-0005-0000-0000-00007C860000}"/>
    <cellStyle name="Input 4 2 3 2" xfId="34427" xr:uid="{00000000-0005-0000-0000-00007D860000}"/>
    <cellStyle name="Input 4 2 3 2 2" xfId="34428" xr:uid="{00000000-0005-0000-0000-00007E860000}"/>
    <cellStyle name="Input 4 2 3 2 3" xfId="34429" xr:uid="{00000000-0005-0000-0000-00007F860000}"/>
    <cellStyle name="Input 4 2 3 2 4" xfId="34430" xr:uid="{00000000-0005-0000-0000-000080860000}"/>
    <cellStyle name="Input 4 2 3 2 5" xfId="34431" xr:uid="{00000000-0005-0000-0000-000081860000}"/>
    <cellStyle name="Input 4 2 3 2 6" xfId="34432" xr:uid="{00000000-0005-0000-0000-000082860000}"/>
    <cellStyle name="Input 4 2 3 3" xfId="34433" xr:uid="{00000000-0005-0000-0000-000083860000}"/>
    <cellStyle name="Input 4 2 3 3 2" xfId="34434" xr:uid="{00000000-0005-0000-0000-000084860000}"/>
    <cellStyle name="Input 4 2 3 3 3" xfId="34435" xr:uid="{00000000-0005-0000-0000-000085860000}"/>
    <cellStyle name="Input 4 2 3 4" xfId="34436" xr:uid="{00000000-0005-0000-0000-000086860000}"/>
    <cellStyle name="Input 4 2 3 4 2" xfId="34437" xr:uid="{00000000-0005-0000-0000-000087860000}"/>
    <cellStyle name="Input 4 2 3 4 3" xfId="34438" xr:uid="{00000000-0005-0000-0000-000088860000}"/>
    <cellStyle name="Input 4 2 3 5" xfId="34439" xr:uid="{00000000-0005-0000-0000-000089860000}"/>
    <cellStyle name="Input 4 2 3 5 2" xfId="34440" xr:uid="{00000000-0005-0000-0000-00008A860000}"/>
    <cellStyle name="Input 4 2 3 5 3" xfId="34441" xr:uid="{00000000-0005-0000-0000-00008B860000}"/>
    <cellStyle name="Input 4 2 3 6" xfId="34442" xr:uid="{00000000-0005-0000-0000-00008C860000}"/>
    <cellStyle name="Input 4 2 3 6 2" xfId="34443" xr:uid="{00000000-0005-0000-0000-00008D860000}"/>
    <cellStyle name="Input 4 2 3 6 3" xfId="34444" xr:uid="{00000000-0005-0000-0000-00008E860000}"/>
    <cellStyle name="Input 4 2 3 7" xfId="34445" xr:uid="{00000000-0005-0000-0000-00008F860000}"/>
    <cellStyle name="Input 4 2 3 8" xfId="34446" xr:uid="{00000000-0005-0000-0000-000090860000}"/>
    <cellStyle name="Input 4 2 30" xfId="34447" xr:uid="{00000000-0005-0000-0000-000091860000}"/>
    <cellStyle name="Input 4 2 30 2" xfId="34448" xr:uid="{00000000-0005-0000-0000-000092860000}"/>
    <cellStyle name="Input 4 2 30 2 2" xfId="34449" xr:uid="{00000000-0005-0000-0000-000093860000}"/>
    <cellStyle name="Input 4 2 30 2 3" xfId="34450" xr:uid="{00000000-0005-0000-0000-000094860000}"/>
    <cellStyle name="Input 4 2 30 2 4" xfId="34451" xr:uid="{00000000-0005-0000-0000-000095860000}"/>
    <cellStyle name="Input 4 2 30 2 5" xfId="34452" xr:uid="{00000000-0005-0000-0000-000096860000}"/>
    <cellStyle name="Input 4 2 30 2 6" xfId="34453" xr:uid="{00000000-0005-0000-0000-000097860000}"/>
    <cellStyle name="Input 4 2 30 3" xfId="34454" xr:uid="{00000000-0005-0000-0000-000098860000}"/>
    <cellStyle name="Input 4 2 30 3 2" xfId="34455" xr:uid="{00000000-0005-0000-0000-000099860000}"/>
    <cellStyle name="Input 4 2 30 3 3" xfId="34456" xr:uid="{00000000-0005-0000-0000-00009A860000}"/>
    <cellStyle name="Input 4 2 30 4" xfId="34457" xr:uid="{00000000-0005-0000-0000-00009B860000}"/>
    <cellStyle name="Input 4 2 30 4 2" xfId="34458" xr:uid="{00000000-0005-0000-0000-00009C860000}"/>
    <cellStyle name="Input 4 2 30 4 3" xfId="34459" xr:uid="{00000000-0005-0000-0000-00009D860000}"/>
    <cellStyle name="Input 4 2 30 5" xfId="34460" xr:uid="{00000000-0005-0000-0000-00009E860000}"/>
    <cellStyle name="Input 4 2 30 5 2" xfId="34461" xr:uid="{00000000-0005-0000-0000-00009F860000}"/>
    <cellStyle name="Input 4 2 30 5 3" xfId="34462" xr:uid="{00000000-0005-0000-0000-0000A0860000}"/>
    <cellStyle name="Input 4 2 30 6" xfId="34463" xr:uid="{00000000-0005-0000-0000-0000A1860000}"/>
    <cellStyle name="Input 4 2 30 6 2" xfId="34464" xr:uid="{00000000-0005-0000-0000-0000A2860000}"/>
    <cellStyle name="Input 4 2 30 6 3" xfId="34465" xr:uid="{00000000-0005-0000-0000-0000A3860000}"/>
    <cellStyle name="Input 4 2 30 7" xfId="34466" xr:uid="{00000000-0005-0000-0000-0000A4860000}"/>
    <cellStyle name="Input 4 2 30 8" xfId="34467" xr:uid="{00000000-0005-0000-0000-0000A5860000}"/>
    <cellStyle name="Input 4 2 31" xfId="34468" xr:uid="{00000000-0005-0000-0000-0000A6860000}"/>
    <cellStyle name="Input 4 2 31 2" xfId="34469" xr:uid="{00000000-0005-0000-0000-0000A7860000}"/>
    <cellStyle name="Input 4 2 31 2 2" xfId="34470" xr:uid="{00000000-0005-0000-0000-0000A8860000}"/>
    <cellStyle name="Input 4 2 31 2 3" xfId="34471" xr:uid="{00000000-0005-0000-0000-0000A9860000}"/>
    <cellStyle name="Input 4 2 31 2 4" xfId="34472" xr:uid="{00000000-0005-0000-0000-0000AA860000}"/>
    <cellStyle name="Input 4 2 31 2 5" xfId="34473" xr:uid="{00000000-0005-0000-0000-0000AB860000}"/>
    <cellStyle name="Input 4 2 31 2 6" xfId="34474" xr:uid="{00000000-0005-0000-0000-0000AC860000}"/>
    <cellStyle name="Input 4 2 31 3" xfId="34475" xr:uid="{00000000-0005-0000-0000-0000AD860000}"/>
    <cellStyle name="Input 4 2 31 3 2" xfId="34476" xr:uid="{00000000-0005-0000-0000-0000AE860000}"/>
    <cellStyle name="Input 4 2 31 3 3" xfId="34477" xr:uid="{00000000-0005-0000-0000-0000AF860000}"/>
    <cellStyle name="Input 4 2 31 4" xfId="34478" xr:uid="{00000000-0005-0000-0000-0000B0860000}"/>
    <cellStyle name="Input 4 2 31 4 2" xfId="34479" xr:uid="{00000000-0005-0000-0000-0000B1860000}"/>
    <cellStyle name="Input 4 2 31 4 3" xfId="34480" xr:uid="{00000000-0005-0000-0000-0000B2860000}"/>
    <cellStyle name="Input 4 2 31 5" xfId="34481" xr:uid="{00000000-0005-0000-0000-0000B3860000}"/>
    <cellStyle name="Input 4 2 31 5 2" xfId="34482" xr:uid="{00000000-0005-0000-0000-0000B4860000}"/>
    <cellStyle name="Input 4 2 31 5 3" xfId="34483" xr:uid="{00000000-0005-0000-0000-0000B5860000}"/>
    <cellStyle name="Input 4 2 31 6" xfId="34484" xr:uid="{00000000-0005-0000-0000-0000B6860000}"/>
    <cellStyle name="Input 4 2 31 6 2" xfId="34485" xr:uid="{00000000-0005-0000-0000-0000B7860000}"/>
    <cellStyle name="Input 4 2 31 6 3" xfId="34486" xr:uid="{00000000-0005-0000-0000-0000B8860000}"/>
    <cellStyle name="Input 4 2 31 7" xfId="34487" xr:uid="{00000000-0005-0000-0000-0000B9860000}"/>
    <cellStyle name="Input 4 2 31 8" xfId="34488" xr:uid="{00000000-0005-0000-0000-0000BA860000}"/>
    <cellStyle name="Input 4 2 32" xfId="34489" xr:uid="{00000000-0005-0000-0000-0000BB860000}"/>
    <cellStyle name="Input 4 2 32 2" xfId="34490" xr:uid="{00000000-0005-0000-0000-0000BC860000}"/>
    <cellStyle name="Input 4 2 32 2 2" xfId="34491" xr:uid="{00000000-0005-0000-0000-0000BD860000}"/>
    <cellStyle name="Input 4 2 32 2 3" xfId="34492" xr:uid="{00000000-0005-0000-0000-0000BE860000}"/>
    <cellStyle name="Input 4 2 32 2 4" xfId="34493" xr:uid="{00000000-0005-0000-0000-0000BF860000}"/>
    <cellStyle name="Input 4 2 32 2 5" xfId="34494" xr:uid="{00000000-0005-0000-0000-0000C0860000}"/>
    <cellStyle name="Input 4 2 32 2 6" xfId="34495" xr:uid="{00000000-0005-0000-0000-0000C1860000}"/>
    <cellStyle name="Input 4 2 32 3" xfId="34496" xr:uid="{00000000-0005-0000-0000-0000C2860000}"/>
    <cellStyle name="Input 4 2 32 3 2" xfId="34497" xr:uid="{00000000-0005-0000-0000-0000C3860000}"/>
    <cellStyle name="Input 4 2 32 3 3" xfId="34498" xr:uid="{00000000-0005-0000-0000-0000C4860000}"/>
    <cellStyle name="Input 4 2 32 4" xfId="34499" xr:uid="{00000000-0005-0000-0000-0000C5860000}"/>
    <cellStyle name="Input 4 2 32 4 2" xfId="34500" xr:uid="{00000000-0005-0000-0000-0000C6860000}"/>
    <cellStyle name="Input 4 2 32 4 3" xfId="34501" xr:uid="{00000000-0005-0000-0000-0000C7860000}"/>
    <cellStyle name="Input 4 2 32 5" xfId="34502" xr:uid="{00000000-0005-0000-0000-0000C8860000}"/>
    <cellStyle name="Input 4 2 32 5 2" xfId="34503" xr:uid="{00000000-0005-0000-0000-0000C9860000}"/>
    <cellStyle name="Input 4 2 32 5 3" xfId="34504" xr:uid="{00000000-0005-0000-0000-0000CA860000}"/>
    <cellStyle name="Input 4 2 32 6" xfId="34505" xr:uid="{00000000-0005-0000-0000-0000CB860000}"/>
    <cellStyle name="Input 4 2 32 6 2" xfId="34506" xr:uid="{00000000-0005-0000-0000-0000CC860000}"/>
    <cellStyle name="Input 4 2 32 6 3" xfId="34507" xr:uid="{00000000-0005-0000-0000-0000CD860000}"/>
    <cellStyle name="Input 4 2 32 7" xfId="34508" xr:uid="{00000000-0005-0000-0000-0000CE860000}"/>
    <cellStyle name="Input 4 2 32 8" xfId="34509" xr:uid="{00000000-0005-0000-0000-0000CF860000}"/>
    <cellStyle name="Input 4 2 33" xfId="34510" xr:uid="{00000000-0005-0000-0000-0000D0860000}"/>
    <cellStyle name="Input 4 2 33 2" xfId="34511" xr:uid="{00000000-0005-0000-0000-0000D1860000}"/>
    <cellStyle name="Input 4 2 33 2 2" xfId="34512" xr:uid="{00000000-0005-0000-0000-0000D2860000}"/>
    <cellStyle name="Input 4 2 33 2 3" xfId="34513" xr:uid="{00000000-0005-0000-0000-0000D3860000}"/>
    <cellStyle name="Input 4 2 33 2 4" xfId="34514" xr:uid="{00000000-0005-0000-0000-0000D4860000}"/>
    <cellStyle name="Input 4 2 33 2 5" xfId="34515" xr:uid="{00000000-0005-0000-0000-0000D5860000}"/>
    <cellStyle name="Input 4 2 33 2 6" xfId="34516" xr:uid="{00000000-0005-0000-0000-0000D6860000}"/>
    <cellStyle name="Input 4 2 33 3" xfId="34517" xr:uid="{00000000-0005-0000-0000-0000D7860000}"/>
    <cellStyle name="Input 4 2 33 3 2" xfId="34518" xr:uid="{00000000-0005-0000-0000-0000D8860000}"/>
    <cellStyle name="Input 4 2 33 3 3" xfId="34519" xr:uid="{00000000-0005-0000-0000-0000D9860000}"/>
    <cellStyle name="Input 4 2 33 4" xfId="34520" xr:uid="{00000000-0005-0000-0000-0000DA860000}"/>
    <cellStyle name="Input 4 2 33 4 2" xfId="34521" xr:uid="{00000000-0005-0000-0000-0000DB860000}"/>
    <cellStyle name="Input 4 2 33 4 3" xfId="34522" xr:uid="{00000000-0005-0000-0000-0000DC860000}"/>
    <cellStyle name="Input 4 2 33 5" xfId="34523" xr:uid="{00000000-0005-0000-0000-0000DD860000}"/>
    <cellStyle name="Input 4 2 33 5 2" xfId="34524" xr:uid="{00000000-0005-0000-0000-0000DE860000}"/>
    <cellStyle name="Input 4 2 33 5 3" xfId="34525" xr:uid="{00000000-0005-0000-0000-0000DF860000}"/>
    <cellStyle name="Input 4 2 33 6" xfId="34526" xr:uid="{00000000-0005-0000-0000-0000E0860000}"/>
    <cellStyle name="Input 4 2 33 6 2" xfId="34527" xr:uid="{00000000-0005-0000-0000-0000E1860000}"/>
    <cellStyle name="Input 4 2 33 6 3" xfId="34528" xr:uid="{00000000-0005-0000-0000-0000E2860000}"/>
    <cellStyle name="Input 4 2 33 7" xfId="34529" xr:uid="{00000000-0005-0000-0000-0000E3860000}"/>
    <cellStyle name="Input 4 2 33 8" xfId="34530" xr:uid="{00000000-0005-0000-0000-0000E4860000}"/>
    <cellStyle name="Input 4 2 34" xfId="34531" xr:uid="{00000000-0005-0000-0000-0000E5860000}"/>
    <cellStyle name="Input 4 2 34 2" xfId="34532" xr:uid="{00000000-0005-0000-0000-0000E6860000}"/>
    <cellStyle name="Input 4 2 34 2 2" xfId="34533" xr:uid="{00000000-0005-0000-0000-0000E7860000}"/>
    <cellStyle name="Input 4 2 34 2 3" xfId="34534" xr:uid="{00000000-0005-0000-0000-0000E8860000}"/>
    <cellStyle name="Input 4 2 34 2 4" xfId="34535" xr:uid="{00000000-0005-0000-0000-0000E9860000}"/>
    <cellStyle name="Input 4 2 34 2 5" xfId="34536" xr:uid="{00000000-0005-0000-0000-0000EA860000}"/>
    <cellStyle name="Input 4 2 34 2 6" xfId="34537" xr:uid="{00000000-0005-0000-0000-0000EB860000}"/>
    <cellStyle name="Input 4 2 34 3" xfId="34538" xr:uid="{00000000-0005-0000-0000-0000EC860000}"/>
    <cellStyle name="Input 4 2 34 3 2" xfId="34539" xr:uid="{00000000-0005-0000-0000-0000ED860000}"/>
    <cellStyle name="Input 4 2 34 3 3" xfId="34540" xr:uid="{00000000-0005-0000-0000-0000EE860000}"/>
    <cellStyle name="Input 4 2 34 4" xfId="34541" xr:uid="{00000000-0005-0000-0000-0000EF860000}"/>
    <cellStyle name="Input 4 2 34 4 2" xfId="34542" xr:uid="{00000000-0005-0000-0000-0000F0860000}"/>
    <cellStyle name="Input 4 2 34 4 3" xfId="34543" xr:uid="{00000000-0005-0000-0000-0000F1860000}"/>
    <cellStyle name="Input 4 2 34 5" xfId="34544" xr:uid="{00000000-0005-0000-0000-0000F2860000}"/>
    <cellStyle name="Input 4 2 34 5 2" xfId="34545" xr:uid="{00000000-0005-0000-0000-0000F3860000}"/>
    <cellStyle name="Input 4 2 34 5 3" xfId="34546" xr:uid="{00000000-0005-0000-0000-0000F4860000}"/>
    <cellStyle name="Input 4 2 34 6" xfId="34547" xr:uid="{00000000-0005-0000-0000-0000F5860000}"/>
    <cellStyle name="Input 4 2 34 6 2" xfId="34548" xr:uid="{00000000-0005-0000-0000-0000F6860000}"/>
    <cellStyle name="Input 4 2 34 6 3" xfId="34549" xr:uid="{00000000-0005-0000-0000-0000F7860000}"/>
    <cellStyle name="Input 4 2 34 7" xfId="34550" xr:uid="{00000000-0005-0000-0000-0000F8860000}"/>
    <cellStyle name="Input 4 2 34 8" xfId="34551" xr:uid="{00000000-0005-0000-0000-0000F9860000}"/>
    <cellStyle name="Input 4 2 35" xfId="34552" xr:uid="{00000000-0005-0000-0000-0000FA860000}"/>
    <cellStyle name="Input 4 2 35 2" xfId="34553" xr:uid="{00000000-0005-0000-0000-0000FB860000}"/>
    <cellStyle name="Input 4 2 35 2 2" xfId="34554" xr:uid="{00000000-0005-0000-0000-0000FC860000}"/>
    <cellStyle name="Input 4 2 35 2 3" xfId="34555" xr:uid="{00000000-0005-0000-0000-0000FD860000}"/>
    <cellStyle name="Input 4 2 35 2 4" xfId="34556" xr:uid="{00000000-0005-0000-0000-0000FE860000}"/>
    <cellStyle name="Input 4 2 35 2 5" xfId="34557" xr:uid="{00000000-0005-0000-0000-0000FF860000}"/>
    <cellStyle name="Input 4 2 35 2 6" xfId="34558" xr:uid="{00000000-0005-0000-0000-000000870000}"/>
    <cellStyle name="Input 4 2 35 3" xfId="34559" xr:uid="{00000000-0005-0000-0000-000001870000}"/>
    <cellStyle name="Input 4 2 35 3 2" xfId="34560" xr:uid="{00000000-0005-0000-0000-000002870000}"/>
    <cellStyle name="Input 4 2 35 3 3" xfId="34561" xr:uid="{00000000-0005-0000-0000-000003870000}"/>
    <cellStyle name="Input 4 2 35 4" xfId="34562" xr:uid="{00000000-0005-0000-0000-000004870000}"/>
    <cellStyle name="Input 4 2 35 4 2" xfId="34563" xr:uid="{00000000-0005-0000-0000-000005870000}"/>
    <cellStyle name="Input 4 2 35 4 3" xfId="34564" xr:uid="{00000000-0005-0000-0000-000006870000}"/>
    <cellStyle name="Input 4 2 35 5" xfId="34565" xr:uid="{00000000-0005-0000-0000-000007870000}"/>
    <cellStyle name="Input 4 2 35 5 2" xfId="34566" xr:uid="{00000000-0005-0000-0000-000008870000}"/>
    <cellStyle name="Input 4 2 35 5 3" xfId="34567" xr:uid="{00000000-0005-0000-0000-000009870000}"/>
    <cellStyle name="Input 4 2 35 6" xfId="34568" xr:uid="{00000000-0005-0000-0000-00000A870000}"/>
    <cellStyle name="Input 4 2 35 6 2" xfId="34569" xr:uid="{00000000-0005-0000-0000-00000B870000}"/>
    <cellStyle name="Input 4 2 35 6 3" xfId="34570" xr:uid="{00000000-0005-0000-0000-00000C870000}"/>
    <cellStyle name="Input 4 2 35 7" xfId="34571" xr:uid="{00000000-0005-0000-0000-00000D870000}"/>
    <cellStyle name="Input 4 2 35 8" xfId="34572" xr:uid="{00000000-0005-0000-0000-00000E870000}"/>
    <cellStyle name="Input 4 2 36" xfId="34573" xr:uid="{00000000-0005-0000-0000-00000F870000}"/>
    <cellStyle name="Input 4 2 36 2" xfId="34574" xr:uid="{00000000-0005-0000-0000-000010870000}"/>
    <cellStyle name="Input 4 2 36 3" xfId="34575" xr:uid="{00000000-0005-0000-0000-000011870000}"/>
    <cellStyle name="Input 4 2 36 4" xfId="34576" xr:uid="{00000000-0005-0000-0000-000012870000}"/>
    <cellStyle name="Input 4 2 36 5" xfId="34577" xr:uid="{00000000-0005-0000-0000-000013870000}"/>
    <cellStyle name="Input 4 2 36 6" xfId="34578" xr:uid="{00000000-0005-0000-0000-000014870000}"/>
    <cellStyle name="Input 4 2 37" xfId="34579" xr:uid="{00000000-0005-0000-0000-000015870000}"/>
    <cellStyle name="Input 4 2 37 2" xfId="34580" xr:uid="{00000000-0005-0000-0000-000016870000}"/>
    <cellStyle name="Input 4 2 37 3" xfId="34581" xr:uid="{00000000-0005-0000-0000-000017870000}"/>
    <cellStyle name="Input 4 2 38" xfId="34582" xr:uid="{00000000-0005-0000-0000-000018870000}"/>
    <cellStyle name="Input 4 2 38 2" xfId="34583" xr:uid="{00000000-0005-0000-0000-000019870000}"/>
    <cellStyle name="Input 4 2 38 3" xfId="34584" xr:uid="{00000000-0005-0000-0000-00001A870000}"/>
    <cellStyle name="Input 4 2 39" xfId="34585" xr:uid="{00000000-0005-0000-0000-00001B870000}"/>
    <cellStyle name="Input 4 2 39 2" xfId="34586" xr:uid="{00000000-0005-0000-0000-00001C870000}"/>
    <cellStyle name="Input 4 2 39 3" xfId="34587" xr:uid="{00000000-0005-0000-0000-00001D870000}"/>
    <cellStyle name="Input 4 2 4" xfId="34588" xr:uid="{00000000-0005-0000-0000-00001E870000}"/>
    <cellStyle name="Input 4 2 4 2" xfId="34589" xr:uid="{00000000-0005-0000-0000-00001F870000}"/>
    <cellStyle name="Input 4 2 4 2 2" xfId="34590" xr:uid="{00000000-0005-0000-0000-000020870000}"/>
    <cellStyle name="Input 4 2 4 2 3" xfId="34591" xr:uid="{00000000-0005-0000-0000-000021870000}"/>
    <cellStyle name="Input 4 2 4 2 4" xfId="34592" xr:uid="{00000000-0005-0000-0000-000022870000}"/>
    <cellStyle name="Input 4 2 4 2 5" xfId="34593" xr:uid="{00000000-0005-0000-0000-000023870000}"/>
    <cellStyle name="Input 4 2 4 2 6" xfId="34594" xr:uid="{00000000-0005-0000-0000-000024870000}"/>
    <cellStyle name="Input 4 2 4 3" xfId="34595" xr:uid="{00000000-0005-0000-0000-000025870000}"/>
    <cellStyle name="Input 4 2 4 3 2" xfId="34596" xr:uid="{00000000-0005-0000-0000-000026870000}"/>
    <cellStyle name="Input 4 2 4 3 3" xfId="34597" xr:uid="{00000000-0005-0000-0000-000027870000}"/>
    <cellStyle name="Input 4 2 4 4" xfId="34598" xr:uid="{00000000-0005-0000-0000-000028870000}"/>
    <cellStyle name="Input 4 2 4 4 2" xfId="34599" xr:uid="{00000000-0005-0000-0000-000029870000}"/>
    <cellStyle name="Input 4 2 4 4 3" xfId="34600" xr:uid="{00000000-0005-0000-0000-00002A870000}"/>
    <cellStyle name="Input 4 2 4 5" xfId="34601" xr:uid="{00000000-0005-0000-0000-00002B870000}"/>
    <cellStyle name="Input 4 2 4 5 2" xfId="34602" xr:uid="{00000000-0005-0000-0000-00002C870000}"/>
    <cellStyle name="Input 4 2 4 5 3" xfId="34603" xr:uid="{00000000-0005-0000-0000-00002D870000}"/>
    <cellStyle name="Input 4 2 4 6" xfId="34604" xr:uid="{00000000-0005-0000-0000-00002E870000}"/>
    <cellStyle name="Input 4 2 4 6 2" xfId="34605" xr:uid="{00000000-0005-0000-0000-00002F870000}"/>
    <cellStyle name="Input 4 2 4 6 3" xfId="34606" xr:uid="{00000000-0005-0000-0000-000030870000}"/>
    <cellStyle name="Input 4 2 4 7" xfId="34607" xr:uid="{00000000-0005-0000-0000-000031870000}"/>
    <cellStyle name="Input 4 2 4 8" xfId="34608" xr:uid="{00000000-0005-0000-0000-000032870000}"/>
    <cellStyle name="Input 4 2 40" xfId="34609" xr:uid="{00000000-0005-0000-0000-000033870000}"/>
    <cellStyle name="Input 4 2 40 2" xfId="34610" xr:uid="{00000000-0005-0000-0000-000034870000}"/>
    <cellStyle name="Input 4 2 40 3" xfId="34611" xr:uid="{00000000-0005-0000-0000-000035870000}"/>
    <cellStyle name="Input 4 2 41" xfId="34612" xr:uid="{00000000-0005-0000-0000-000036870000}"/>
    <cellStyle name="Input 4 2 42" xfId="34613" xr:uid="{00000000-0005-0000-0000-000037870000}"/>
    <cellStyle name="Input 4 2 5" xfId="34614" xr:uid="{00000000-0005-0000-0000-000038870000}"/>
    <cellStyle name="Input 4 2 5 2" xfId="34615" xr:uid="{00000000-0005-0000-0000-000039870000}"/>
    <cellStyle name="Input 4 2 5 2 2" xfId="34616" xr:uid="{00000000-0005-0000-0000-00003A870000}"/>
    <cellStyle name="Input 4 2 5 2 3" xfId="34617" xr:uid="{00000000-0005-0000-0000-00003B870000}"/>
    <cellStyle name="Input 4 2 5 2 4" xfId="34618" xr:uid="{00000000-0005-0000-0000-00003C870000}"/>
    <cellStyle name="Input 4 2 5 2 5" xfId="34619" xr:uid="{00000000-0005-0000-0000-00003D870000}"/>
    <cellStyle name="Input 4 2 5 2 6" xfId="34620" xr:uid="{00000000-0005-0000-0000-00003E870000}"/>
    <cellStyle name="Input 4 2 5 3" xfId="34621" xr:uid="{00000000-0005-0000-0000-00003F870000}"/>
    <cellStyle name="Input 4 2 5 3 2" xfId="34622" xr:uid="{00000000-0005-0000-0000-000040870000}"/>
    <cellStyle name="Input 4 2 5 3 3" xfId="34623" xr:uid="{00000000-0005-0000-0000-000041870000}"/>
    <cellStyle name="Input 4 2 5 4" xfId="34624" xr:uid="{00000000-0005-0000-0000-000042870000}"/>
    <cellStyle name="Input 4 2 5 4 2" xfId="34625" xr:uid="{00000000-0005-0000-0000-000043870000}"/>
    <cellStyle name="Input 4 2 5 4 3" xfId="34626" xr:uid="{00000000-0005-0000-0000-000044870000}"/>
    <cellStyle name="Input 4 2 5 5" xfId="34627" xr:uid="{00000000-0005-0000-0000-000045870000}"/>
    <cellStyle name="Input 4 2 5 5 2" xfId="34628" xr:uid="{00000000-0005-0000-0000-000046870000}"/>
    <cellStyle name="Input 4 2 5 5 3" xfId="34629" xr:uid="{00000000-0005-0000-0000-000047870000}"/>
    <cellStyle name="Input 4 2 5 6" xfId="34630" xr:uid="{00000000-0005-0000-0000-000048870000}"/>
    <cellStyle name="Input 4 2 5 6 2" xfId="34631" xr:uid="{00000000-0005-0000-0000-000049870000}"/>
    <cellStyle name="Input 4 2 5 6 3" xfId="34632" xr:uid="{00000000-0005-0000-0000-00004A870000}"/>
    <cellStyle name="Input 4 2 5 7" xfId="34633" xr:uid="{00000000-0005-0000-0000-00004B870000}"/>
    <cellStyle name="Input 4 2 5 8" xfId="34634" xr:uid="{00000000-0005-0000-0000-00004C870000}"/>
    <cellStyle name="Input 4 2 6" xfId="34635" xr:uid="{00000000-0005-0000-0000-00004D870000}"/>
    <cellStyle name="Input 4 2 6 2" xfId="34636" xr:uid="{00000000-0005-0000-0000-00004E870000}"/>
    <cellStyle name="Input 4 2 6 2 2" xfId="34637" xr:uid="{00000000-0005-0000-0000-00004F870000}"/>
    <cellStyle name="Input 4 2 6 2 3" xfId="34638" xr:uid="{00000000-0005-0000-0000-000050870000}"/>
    <cellStyle name="Input 4 2 6 2 4" xfId="34639" xr:uid="{00000000-0005-0000-0000-000051870000}"/>
    <cellStyle name="Input 4 2 6 2 5" xfId="34640" xr:uid="{00000000-0005-0000-0000-000052870000}"/>
    <cellStyle name="Input 4 2 6 2 6" xfId="34641" xr:uid="{00000000-0005-0000-0000-000053870000}"/>
    <cellStyle name="Input 4 2 6 3" xfId="34642" xr:uid="{00000000-0005-0000-0000-000054870000}"/>
    <cellStyle name="Input 4 2 6 3 2" xfId="34643" xr:uid="{00000000-0005-0000-0000-000055870000}"/>
    <cellStyle name="Input 4 2 6 3 3" xfId="34644" xr:uid="{00000000-0005-0000-0000-000056870000}"/>
    <cellStyle name="Input 4 2 6 4" xfId="34645" xr:uid="{00000000-0005-0000-0000-000057870000}"/>
    <cellStyle name="Input 4 2 6 4 2" xfId="34646" xr:uid="{00000000-0005-0000-0000-000058870000}"/>
    <cellStyle name="Input 4 2 6 4 3" xfId="34647" xr:uid="{00000000-0005-0000-0000-000059870000}"/>
    <cellStyle name="Input 4 2 6 5" xfId="34648" xr:uid="{00000000-0005-0000-0000-00005A870000}"/>
    <cellStyle name="Input 4 2 6 5 2" xfId="34649" xr:uid="{00000000-0005-0000-0000-00005B870000}"/>
    <cellStyle name="Input 4 2 6 5 3" xfId="34650" xr:uid="{00000000-0005-0000-0000-00005C870000}"/>
    <cellStyle name="Input 4 2 6 6" xfId="34651" xr:uid="{00000000-0005-0000-0000-00005D870000}"/>
    <cellStyle name="Input 4 2 6 6 2" xfId="34652" xr:uid="{00000000-0005-0000-0000-00005E870000}"/>
    <cellStyle name="Input 4 2 6 6 3" xfId="34653" xr:uid="{00000000-0005-0000-0000-00005F870000}"/>
    <cellStyle name="Input 4 2 6 7" xfId="34654" xr:uid="{00000000-0005-0000-0000-000060870000}"/>
    <cellStyle name="Input 4 2 6 8" xfId="34655" xr:uid="{00000000-0005-0000-0000-000061870000}"/>
    <cellStyle name="Input 4 2 7" xfId="34656" xr:uid="{00000000-0005-0000-0000-000062870000}"/>
    <cellStyle name="Input 4 2 7 2" xfId="34657" xr:uid="{00000000-0005-0000-0000-000063870000}"/>
    <cellStyle name="Input 4 2 7 2 2" xfId="34658" xr:uid="{00000000-0005-0000-0000-000064870000}"/>
    <cellStyle name="Input 4 2 7 2 3" xfId="34659" xr:uid="{00000000-0005-0000-0000-000065870000}"/>
    <cellStyle name="Input 4 2 7 2 4" xfId="34660" xr:uid="{00000000-0005-0000-0000-000066870000}"/>
    <cellStyle name="Input 4 2 7 2 5" xfId="34661" xr:uid="{00000000-0005-0000-0000-000067870000}"/>
    <cellStyle name="Input 4 2 7 2 6" xfId="34662" xr:uid="{00000000-0005-0000-0000-000068870000}"/>
    <cellStyle name="Input 4 2 7 3" xfId="34663" xr:uid="{00000000-0005-0000-0000-000069870000}"/>
    <cellStyle name="Input 4 2 7 3 2" xfId="34664" xr:uid="{00000000-0005-0000-0000-00006A870000}"/>
    <cellStyle name="Input 4 2 7 3 3" xfId="34665" xr:uid="{00000000-0005-0000-0000-00006B870000}"/>
    <cellStyle name="Input 4 2 7 4" xfId="34666" xr:uid="{00000000-0005-0000-0000-00006C870000}"/>
    <cellStyle name="Input 4 2 7 4 2" xfId="34667" xr:uid="{00000000-0005-0000-0000-00006D870000}"/>
    <cellStyle name="Input 4 2 7 4 3" xfId="34668" xr:uid="{00000000-0005-0000-0000-00006E870000}"/>
    <cellStyle name="Input 4 2 7 5" xfId="34669" xr:uid="{00000000-0005-0000-0000-00006F870000}"/>
    <cellStyle name="Input 4 2 7 5 2" xfId="34670" xr:uid="{00000000-0005-0000-0000-000070870000}"/>
    <cellStyle name="Input 4 2 7 5 3" xfId="34671" xr:uid="{00000000-0005-0000-0000-000071870000}"/>
    <cellStyle name="Input 4 2 7 6" xfId="34672" xr:uid="{00000000-0005-0000-0000-000072870000}"/>
    <cellStyle name="Input 4 2 7 6 2" xfId="34673" xr:uid="{00000000-0005-0000-0000-000073870000}"/>
    <cellStyle name="Input 4 2 7 6 3" xfId="34674" xr:uid="{00000000-0005-0000-0000-000074870000}"/>
    <cellStyle name="Input 4 2 7 7" xfId="34675" xr:uid="{00000000-0005-0000-0000-000075870000}"/>
    <cellStyle name="Input 4 2 7 8" xfId="34676" xr:uid="{00000000-0005-0000-0000-000076870000}"/>
    <cellStyle name="Input 4 2 8" xfId="34677" xr:uid="{00000000-0005-0000-0000-000077870000}"/>
    <cellStyle name="Input 4 2 8 2" xfId="34678" xr:uid="{00000000-0005-0000-0000-000078870000}"/>
    <cellStyle name="Input 4 2 8 2 2" xfId="34679" xr:uid="{00000000-0005-0000-0000-000079870000}"/>
    <cellStyle name="Input 4 2 8 2 3" xfId="34680" xr:uid="{00000000-0005-0000-0000-00007A870000}"/>
    <cellStyle name="Input 4 2 8 2 4" xfId="34681" xr:uid="{00000000-0005-0000-0000-00007B870000}"/>
    <cellStyle name="Input 4 2 8 2 5" xfId="34682" xr:uid="{00000000-0005-0000-0000-00007C870000}"/>
    <cellStyle name="Input 4 2 8 2 6" xfId="34683" xr:uid="{00000000-0005-0000-0000-00007D870000}"/>
    <cellStyle name="Input 4 2 8 3" xfId="34684" xr:uid="{00000000-0005-0000-0000-00007E870000}"/>
    <cellStyle name="Input 4 2 8 3 2" xfId="34685" xr:uid="{00000000-0005-0000-0000-00007F870000}"/>
    <cellStyle name="Input 4 2 8 3 3" xfId="34686" xr:uid="{00000000-0005-0000-0000-000080870000}"/>
    <cellStyle name="Input 4 2 8 4" xfId="34687" xr:uid="{00000000-0005-0000-0000-000081870000}"/>
    <cellStyle name="Input 4 2 8 4 2" xfId="34688" xr:uid="{00000000-0005-0000-0000-000082870000}"/>
    <cellStyle name="Input 4 2 8 4 3" xfId="34689" xr:uid="{00000000-0005-0000-0000-000083870000}"/>
    <cellStyle name="Input 4 2 8 5" xfId="34690" xr:uid="{00000000-0005-0000-0000-000084870000}"/>
    <cellStyle name="Input 4 2 8 5 2" xfId="34691" xr:uid="{00000000-0005-0000-0000-000085870000}"/>
    <cellStyle name="Input 4 2 8 5 3" xfId="34692" xr:uid="{00000000-0005-0000-0000-000086870000}"/>
    <cellStyle name="Input 4 2 8 6" xfId="34693" xr:uid="{00000000-0005-0000-0000-000087870000}"/>
    <cellStyle name="Input 4 2 8 6 2" xfId="34694" xr:uid="{00000000-0005-0000-0000-000088870000}"/>
    <cellStyle name="Input 4 2 8 6 3" xfId="34695" xr:uid="{00000000-0005-0000-0000-000089870000}"/>
    <cellStyle name="Input 4 2 8 7" xfId="34696" xr:uid="{00000000-0005-0000-0000-00008A870000}"/>
    <cellStyle name="Input 4 2 8 8" xfId="34697" xr:uid="{00000000-0005-0000-0000-00008B870000}"/>
    <cellStyle name="Input 4 2 9" xfId="34698" xr:uid="{00000000-0005-0000-0000-00008C870000}"/>
    <cellStyle name="Input 4 2 9 2" xfId="34699" xr:uid="{00000000-0005-0000-0000-00008D870000}"/>
    <cellStyle name="Input 4 2 9 2 2" xfId="34700" xr:uid="{00000000-0005-0000-0000-00008E870000}"/>
    <cellStyle name="Input 4 2 9 2 3" xfId="34701" xr:uid="{00000000-0005-0000-0000-00008F870000}"/>
    <cellStyle name="Input 4 2 9 2 4" xfId="34702" xr:uid="{00000000-0005-0000-0000-000090870000}"/>
    <cellStyle name="Input 4 2 9 2 5" xfId="34703" xr:uid="{00000000-0005-0000-0000-000091870000}"/>
    <cellStyle name="Input 4 2 9 2 6" xfId="34704" xr:uid="{00000000-0005-0000-0000-000092870000}"/>
    <cellStyle name="Input 4 2 9 3" xfId="34705" xr:uid="{00000000-0005-0000-0000-000093870000}"/>
    <cellStyle name="Input 4 2 9 3 2" xfId="34706" xr:uid="{00000000-0005-0000-0000-000094870000}"/>
    <cellStyle name="Input 4 2 9 3 3" xfId="34707" xr:uid="{00000000-0005-0000-0000-000095870000}"/>
    <cellStyle name="Input 4 2 9 4" xfId="34708" xr:uid="{00000000-0005-0000-0000-000096870000}"/>
    <cellStyle name="Input 4 2 9 4 2" xfId="34709" xr:uid="{00000000-0005-0000-0000-000097870000}"/>
    <cellStyle name="Input 4 2 9 4 3" xfId="34710" xr:uid="{00000000-0005-0000-0000-000098870000}"/>
    <cellStyle name="Input 4 2 9 5" xfId="34711" xr:uid="{00000000-0005-0000-0000-000099870000}"/>
    <cellStyle name="Input 4 2 9 5 2" xfId="34712" xr:uid="{00000000-0005-0000-0000-00009A870000}"/>
    <cellStyle name="Input 4 2 9 5 3" xfId="34713" xr:uid="{00000000-0005-0000-0000-00009B870000}"/>
    <cellStyle name="Input 4 2 9 6" xfId="34714" xr:uid="{00000000-0005-0000-0000-00009C870000}"/>
    <cellStyle name="Input 4 2 9 6 2" xfId="34715" xr:uid="{00000000-0005-0000-0000-00009D870000}"/>
    <cellStyle name="Input 4 2 9 6 3" xfId="34716" xr:uid="{00000000-0005-0000-0000-00009E870000}"/>
    <cellStyle name="Input 4 2 9 7" xfId="34717" xr:uid="{00000000-0005-0000-0000-00009F870000}"/>
    <cellStyle name="Input 4 2 9 8" xfId="34718" xr:uid="{00000000-0005-0000-0000-0000A0870000}"/>
    <cellStyle name="Input 4 20" xfId="34719" xr:uid="{00000000-0005-0000-0000-0000A1870000}"/>
    <cellStyle name="Input 4 20 2" xfId="34720" xr:uid="{00000000-0005-0000-0000-0000A2870000}"/>
    <cellStyle name="Input 4 20 2 2" xfId="34721" xr:uid="{00000000-0005-0000-0000-0000A3870000}"/>
    <cellStyle name="Input 4 20 2 3" xfId="34722" xr:uid="{00000000-0005-0000-0000-0000A4870000}"/>
    <cellStyle name="Input 4 20 2 4" xfId="34723" xr:uid="{00000000-0005-0000-0000-0000A5870000}"/>
    <cellStyle name="Input 4 20 2 5" xfId="34724" xr:uid="{00000000-0005-0000-0000-0000A6870000}"/>
    <cellStyle name="Input 4 20 2 6" xfId="34725" xr:uid="{00000000-0005-0000-0000-0000A7870000}"/>
    <cellStyle name="Input 4 20 3" xfId="34726" xr:uid="{00000000-0005-0000-0000-0000A8870000}"/>
    <cellStyle name="Input 4 20 3 2" xfId="34727" xr:uid="{00000000-0005-0000-0000-0000A9870000}"/>
    <cellStyle name="Input 4 20 3 3" xfId="34728" xr:uid="{00000000-0005-0000-0000-0000AA870000}"/>
    <cellStyle name="Input 4 20 4" xfId="34729" xr:uid="{00000000-0005-0000-0000-0000AB870000}"/>
    <cellStyle name="Input 4 20 4 2" xfId="34730" xr:uid="{00000000-0005-0000-0000-0000AC870000}"/>
    <cellStyle name="Input 4 20 4 3" xfId="34731" xr:uid="{00000000-0005-0000-0000-0000AD870000}"/>
    <cellStyle name="Input 4 20 5" xfId="34732" xr:uid="{00000000-0005-0000-0000-0000AE870000}"/>
    <cellStyle name="Input 4 20 5 2" xfId="34733" xr:uid="{00000000-0005-0000-0000-0000AF870000}"/>
    <cellStyle name="Input 4 20 5 3" xfId="34734" xr:uid="{00000000-0005-0000-0000-0000B0870000}"/>
    <cellStyle name="Input 4 20 6" xfId="34735" xr:uid="{00000000-0005-0000-0000-0000B1870000}"/>
    <cellStyle name="Input 4 20 6 2" xfId="34736" xr:uid="{00000000-0005-0000-0000-0000B2870000}"/>
    <cellStyle name="Input 4 20 6 3" xfId="34737" xr:uid="{00000000-0005-0000-0000-0000B3870000}"/>
    <cellStyle name="Input 4 20 7" xfId="34738" xr:uid="{00000000-0005-0000-0000-0000B4870000}"/>
    <cellStyle name="Input 4 20 8" xfId="34739" xr:uid="{00000000-0005-0000-0000-0000B5870000}"/>
    <cellStyle name="Input 4 21" xfId="34740" xr:uid="{00000000-0005-0000-0000-0000B6870000}"/>
    <cellStyle name="Input 4 21 2" xfId="34741" xr:uid="{00000000-0005-0000-0000-0000B7870000}"/>
    <cellStyle name="Input 4 21 2 2" xfId="34742" xr:uid="{00000000-0005-0000-0000-0000B8870000}"/>
    <cellStyle name="Input 4 21 2 3" xfId="34743" xr:uid="{00000000-0005-0000-0000-0000B9870000}"/>
    <cellStyle name="Input 4 21 2 4" xfId="34744" xr:uid="{00000000-0005-0000-0000-0000BA870000}"/>
    <cellStyle name="Input 4 21 2 5" xfId="34745" xr:uid="{00000000-0005-0000-0000-0000BB870000}"/>
    <cellStyle name="Input 4 21 2 6" xfId="34746" xr:uid="{00000000-0005-0000-0000-0000BC870000}"/>
    <cellStyle name="Input 4 21 3" xfId="34747" xr:uid="{00000000-0005-0000-0000-0000BD870000}"/>
    <cellStyle name="Input 4 21 3 2" xfId="34748" xr:uid="{00000000-0005-0000-0000-0000BE870000}"/>
    <cellStyle name="Input 4 21 3 3" xfId="34749" xr:uid="{00000000-0005-0000-0000-0000BF870000}"/>
    <cellStyle name="Input 4 21 4" xfId="34750" xr:uid="{00000000-0005-0000-0000-0000C0870000}"/>
    <cellStyle name="Input 4 21 4 2" xfId="34751" xr:uid="{00000000-0005-0000-0000-0000C1870000}"/>
    <cellStyle name="Input 4 21 4 3" xfId="34752" xr:uid="{00000000-0005-0000-0000-0000C2870000}"/>
    <cellStyle name="Input 4 21 5" xfId="34753" xr:uid="{00000000-0005-0000-0000-0000C3870000}"/>
    <cellStyle name="Input 4 21 5 2" xfId="34754" xr:uid="{00000000-0005-0000-0000-0000C4870000}"/>
    <cellStyle name="Input 4 21 5 3" xfId="34755" xr:uid="{00000000-0005-0000-0000-0000C5870000}"/>
    <cellStyle name="Input 4 21 6" xfId="34756" xr:uid="{00000000-0005-0000-0000-0000C6870000}"/>
    <cellStyle name="Input 4 21 6 2" xfId="34757" xr:uid="{00000000-0005-0000-0000-0000C7870000}"/>
    <cellStyle name="Input 4 21 6 3" xfId="34758" xr:uid="{00000000-0005-0000-0000-0000C8870000}"/>
    <cellStyle name="Input 4 21 7" xfId="34759" xr:uid="{00000000-0005-0000-0000-0000C9870000}"/>
    <cellStyle name="Input 4 21 8" xfId="34760" xr:uid="{00000000-0005-0000-0000-0000CA870000}"/>
    <cellStyle name="Input 4 22" xfId="34761" xr:uid="{00000000-0005-0000-0000-0000CB870000}"/>
    <cellStyle name="Input 4 22 2" xfId="34762" xr:uid="{00000000-0005-0000-0000-0000CC870000}"/>
    <cellStyle name="Input 4 22 2 2" xfId="34763" xr:uid="{00000000-0005-0000-0000-0000CD870000}"/>
    <cellStyle name="Input 4 22 2 3" xfId="34764" xr:uid="{00000000-0005-0000-0000-0000CE870000}"/>
    <cellStyle name="Input 4 22 2 4" xfId="34765" xr:uid="{00000000-0005-0000-0000-0000CF870000}"/>
    <cellStyle name="Input 4 22 2 5" xfId="34766" xr:uid="{00000000-0005-0000-0000-0000D0870000}"/>
    <cellStyle name="Input 4 22 2 6" xfId="34767" xr:uid="{00000000-0005-0000-0000-0000D1870000}"/>
    <cellStyle name="Input 4 22 3" xfId="34768" xr:uid="{00000000-0005-0000-0000-0000D2870000}"/>
    <cellStyle name="Input 4 22 3 2" xfId="34769" xr:uid="{00000000-0005-0000-0000-0000D3870000}"/>
    <cellStyle name="Input 4 22 3 3" xfId="34770" xr:uid="{00000000-0005-0000-0000-0000D4870000}"/>
    <cellStyle name="Input 4 22 4" xfId="34771" xr:uid="{00000000-0005-0000-0000-0000D5870000}"/>
    <cellStyle name="Input 4 22 4 2" xfId="34772" xr:uid="{00000000-0005-0000-0000-0000D6870000}"/>
    <cellStyle name="Input 4 22 4 3" xfId="34773" xr:uid="{00000000-0005-0000-0000-0000D7870000}"/>
    <cellStyle name="Input 4 22 5" xfId="34774" xr:uid="{00000000-0005-0000-0000-0000D8870000}"/>
    <cellStyle name="Input 4 22 5 2" xfId="34775" xr:uid="{00000000-0005-0000-0000-0000D9870000}"/>
    <cellStyle name="Input 4 22 5 3" xfId="34776" xr:uid="{00000000-0005-0000-0000-0000DA870000}"/>
    <cellStyle name="Input 4 22 6" xfId="34777" xr:uid="{00000000-0005-0000-0000-0000DB870000}"/>
    <cellStyle name="Input 4 22 6 2" xfId="34778" xr:uid="{00000000-0005-0000-0000-0000DC870000}"/>
    <cellStyle name="Input 4 22 6 3" xfId="34779" xr:uid="{00000000-0005-0000-0000-0000DD870000}"/>
    <cellStyle name="Input 4 22 7" xfId="34780" xr:uid="{00000000-0005-0000-0000-0000DE870000}"/>
    <cellStyle name="Input 4 22 8" xfId="34781" xr:uid="{00000000-0005-0000-0000-0000DF870000}"/>
    <cellStyle name="Input 4 23" xfId="34782" xr:uid="{00000000-0005-0000-0000-0000E0870000}"/>
    <cellStyle name="Input 4 23 2" xfId="34783" xr:uid="{00000000-0005-0000-0000-0000E1870000}"/>
    <cellStyle name="Input 4 23 2 2" xfId="34784" xr:uid="{00000000-0005-0000-0000-0000E2870000}"/>
    <cellStyle name="Input 4 23 2 3" xfId="34785" xr:uid="{00000000-0005-0000-0000-0000E3870000}"/>
    <cellStyle name="Input 4 23 2 4" xfId="34786" xr:uid="{00000000-0005-0000-0000-0000E4870000}"/>
    <cellStyle name="Input 4 23 2 5" xfId="34787" xr:uid="{00000000-0005-0000-0000-0000E5870000}"/>
    <cellStyle name="Input 4 23 2 6" xfId="34788" xr:uid="{00000000-0005-0000-0000-0000E6870000}"/>
    <cellStyle name="Input 4 23 3" xfId="34789" xr:uid="{00000000-0005-0000-0000-0000E7870000}"/>
    <cellStyle name="Input 4 23 3 2" xfId="34790" xr:uid="{00000000-0005-0000-0000-0000E8870000}"/>
    <cellStyle name="Input 4 23 3 3" xfId="34791" xr:uid="{00000000-0005-0000-0000-0000E9870000}"/>
    <cellStyle name="Input 4 23 4" xfId="34792" xr:uid="{00000000-0005-0000-0000-0000EA870000}"/>
    <cellStyle name="Input 4 23 4 2" xfId="34793" xr:uid="{00000000-0005-0000-0000-0000EB870000}"/>
    <cellStyle name="Input 4 23 4 3" xfId="34794" xr:uid="{00000000-0005-0000-0000-0000EC870000}"/>
    <cellStyle name="Input 4 23 5" xfId="34795" xr:uid="{00000000-0005-0000-0000-0000ED870000}"/>
    <cellStyle name="Input 4 23 5 2" xfId="34796" xr:uid="{00000000-0005-0000-0000-0000EE870000}"/>
    <cellStyle name="Input 4 23 5 3" xfId="34797" xr:uid="{00000000-0005-0000-0000-0000EF870000}"/>
    <cellStyle name="Input 4 23 6" xfId="34798" xr:uid="{00000000-0005-0000-0000-0000F0870000}"/>
    <cellStyle name="Input 4 23 6 2" xfId="34799" xr:uid="{00000000-0005-0000-0000-0000F1870000}"/>
    <cellStyle name="Input 4 23 6 3" xfId="34800" xr:uid="{00000000-0005-0000-0000-0000F2870000}"/>
    <cellStyle name="Input 4 23 7" xfId="34801" xr:uid="{00000000-0005-0000-0000-0000F3870000}"/>
    <cellStyle name="Input 4 23 8" xfId="34802" xr:uid="{00000000-0005-0000-0000-0000F4870000}"/>
    <cellStyle name="Input 4 24" xfId="34803" xr:uid="{00000000-0005-0000-0000-0000F5870000}"/>
    <cellStyle name="Input 4 24 2" xfId="34804" xr:uid="{00000000-0005-0000-0000-0000F6870000}"/>
    <cellStyle name="Input 4 24 2 2" xfId="34805" xr:uid="{00000000-0005-0000-0000-0000F7870000}"/>
    <cellStyle name="Input 4 24 2 3" xfId="34806" xr:uid="{00000000-0005-0000-0000-0000F8870000}"/>
    <cellStyle name="Input 4 24 2 4" xfId="34807" xr:uid="{00000000-0005-0000-0000-0000F9870000}"/>
    <cellStyle name="Input 4 24 2 5" xfId="34808" xr:uid="{00000000-0005-0000-0000-0000FA870000}"/>
    <cellStyle name="Input 4 24 2 6" xfId="34809" xr:uid="{00000000-0005-0000-0000-0000FB870000}"/>
    <cellStyle name="Input 4 24 3" xfId="34810" xr:uid="{00000000-0005-0000-0000-0000FC870000}"/>
    <cellStyle name="Input 4 24 3 2" xfId="34811" xr:uid="{00000000-0005-0000-0000-0000FD870000}"/>
    <cellStyle name="Input 4 24 3 3" xfId="34812" xr:uid="{00000000-0005-0000-0000-0000FE870000}"/>
    <cellStyle name="Input 4 24 4" xfId="34813" xr:uid="{00000000-0005-0000-0000-0000FF870000}"/>
    <cellStyle name="Input 4 24 4 2" xfId="34814" xr:uid="{00000000-0005-0000-0000-000000880000}"/>
    <cellStyle name="Input 4 24 4 3" xfId="34815" xr:uid="{00000000-0005-0000-0000-000001880000}"/>
    <cellStyle name="Input 4 24 5" xfId="34816" xr:uid="{00000000-0005-0000-0000-000002880000}"/>
    <cellStyle name="Input 4 24 5 2" xfId="34817" xr:uid="{00000000-0005-0000-0000-000003880000}"/>
    <cellStyle name="Input 4 24 5 3" xfId="34818" xr:uid="{00000000-0005-0000-0000-000004880000}"/>
    <cellStyle name="Input 4 24 6" xfId="34819" xr:uid="{00000000-0005-0000-0000-000005880000}"/>
    <cellStyle name="Input 4 24 6 2" xfId="34820" xr:uid="{00000000-0005-0000-0000-000006880000}"/>
    <cellStyle name="Input 4 24 6 3" xfId="34821" xr:uid="{00000000-0005-0000-0000-000007880000}"/>
    <cellStyle name="Input 4 24 7" xfId="34822" xr:uid="{00000000-0005-0000-0000-000008880000}"/>
    <cellStyle name="Input 4 24 8" xfId="34823" xr:uid="{00000000-0005-0000-0000-000009880000}"/>
    <cellStyle name="Input 4 25" xfId="34824" xr:uid="{00000000-0005-0000-0000-00000A880000}"/>
    <cellStyle name="Input 4 25 2" xfId="34825" xr:uid="{00000000-0005-0000-0000-00000B880000}"/>
    <cellStyle name="Input 4 25 2 2" xfId="34826" xr:uid="{00000000-0005-0000-0000-00000C880000}"/>
    <cellStyle name="Input 4 25 2 3" xfId="34827" xr:uid="{00000000-0005-0000-0000-00000D880000}"/>
    <cellStyle name="Input 4 25 2 4" xfId="34828" xr:uid="{00000000-0005-0000-0000-00000E880000}"/>
    <cellStyle name="Input 4 25 2 5" xfId="34829" xr:uid="{00000000-0005-0000-0000-00000F880000}"/>
    <cellStyle name="Input 4 25 2 6" xfId="34830" xr:uid="{00000000-0005-0000-0000-000010880000}"/>
    <cellStyle name="Input 4 25 3" xfId="34831" xr:uid="{00000000-0005-0000-0000-000011880000}"/>
    <cellStyle name="Input 4 25 3 2" xfId="34832" xr:uid="{00000000-0005-0000-0000-000012880000}"/>
    <cellStyle name="Input 4 25 3 3" xfId="34833" xr:uid="{00000000-0005-0000-0000-000013880000}"/>
    <cellStyle name="Input 4 25 4" xfId="34834" xr:uid="{00000000-0005-0000-0000-000014880000}"/>
    <cellStyle name="Input 4 25 4 2" xfId="34835" xr:uid="{00000000-0005-0000-0000-000015880000}"/>
    <cellStyle name="Input 4 25 4 3" xfId="34836" xr:uid="{00000000-0005-0000-0000-000016880000}"/>
    <cellStyle name="Input 4 25 5" xfId="34837" xr:uid="{00000000-0005-0000-0000-000017880000}"/>
    <cellStyle name="Input 4 25 5 2" xfId="34838" xr:uid="{00000000-0005-0000-0000-000018880000}"/>
    <cellStyle name="Input 4 25 5 3" xfId="34839" xr:uid="{00000000-0005-0000-0000-000019880000}"/>
    <cellStyle name="Input 4 25 6" xfId="34840" xr:uid="{00000000-0005-0000-0000-00001A880000}"/>
    <cellStyle name="Input 4 25 6 2" xfId="34841" xr:uid="{00000000-0005-0000-0000-00001B880000}"/>
    <cellStyle name="Input 4 25 6 3" xfId="34842" xr:uid="{00000000-0005-0000-0000-00001C880000}"/>
    <cellStyle name="Input 4 25 7" xfId="34843" xr:uid="{00000000-0005-0000-0000-00001D880000}"/>
    <cellStyle name="Input 4 25 8" xfId="34844" xr:uid="{00000000-0005-0000-0000-00001E880000}"/>
    <cellStyle name="Input 4 26" xfId="34845" xr:uid="{00000000-0005-0000-0000-00001F880000}"/>
    <cellStyle name="Input 4 26 2" xfId="34846" xr:uid="{00000000-0005-0000-0000-000020880000}"/>
    <cellStyle name="Input 4 26 2 2" xfId="34847" xr:uid="{00000000-0005-0000-0000-000021880000}"/>
    <cellStyle name="Input 4 26 2 3" xfId="34848" xr:uid="{00000000-0005-0000-0000-000022880000}"/>
    <cellStyle name="Input 4 26 2 4" xfId="34849" xr:uid="{00000000-0005-0000-0000-000023880000}"/>
    <cellStyle name="Input 4 26 2 5" xfId="34850" xr:uid="{00000000-0005-0000-0000-000024880000}"/>
    <cellStyle name="Input 4 26 2 6" xfId="34851" xr:uid="{00000000-0005-0000-0000-000025880000}"/>
    <cellStyle name="Input 4 26 3" xfId="34852" xr:uid="{00000000-0005-0000-0000-000026880000}"/>
    <cellStyle name="Input 4 26 3 2" xfId="34853" xr:uid="{00000000-0005-0000-0000-000027880000}"/>
    <cellStyle name="Input 4 26 3 3" xfId="34854" xr:uid="{00000000-0005-0000-0000-000028880000}"/>
    <cellStyle name="Input 4 26 4" xfId="34855" xr:uid="{00000000-0005-0000-0000-000029880000}"/>
    <cellStyle name="Input 4 26 4 2" xfId="34856" xr:uid="{00000000-0005-0000-0000-00002A880000}"/>
    <cellStyle name="Input 4 26 4 3" xfId="34857" xr:uid="{00000000-0005-0000-0000-00002B880000}"/>
    <cellStyle name="Input 4 26 5" xfId="34858" xr:uid="{00000000-0005-0000-0000-00002C880000}"/>
    <cellStyle name="Input 4 26 5 2" xfId="34859" xr:uid="{00000000-0005-0000-0000-00002D880000}"/>
    <cellStyle name="Input 4 26 5 3" xfId="34860" xr:uid="{00000000-0005-0000-0000-00002E880000}"/>
    <cellStyle name="Input 4 26 6" xfId="34861" xr:uid="{00000000-0005-0000-0000-00002F880000}"/>
    <cellStyle name="Input 4 26 6 2" xfId="34862" xr:uid="{00000000-0005-0000-0000-000030880000}"/>
    <cellStyle name="Input 4 26 6 3" xfId="34863" xr:uid="{00000000-0005-0000-0000-000031880000}"/>
    <cellStyle name="Input 4 26 7" xfId="34864" xr:uid="{00000000-0005-0000-0000-000032880000}"/>
    <cellStyle name="Input 4 26 8" xfId="34865" xr:uid="{00000000-0005-0000-0000-000033880000}"/>
    <cellStyle name="Input 4 27" xfId="34866" xr:uid="{00000000-0005-0000-0000-000034880000}"/>
    <cellStyle name="Input 4 27 2" xfId="34867" xr:uid="{00000000-0005-0000-0000-000035880000}"/>
    <cellStyle name="Input 4 27 2 2" xfId="34868" xr:uid="{00000000-0005-0000-0000-000036880000}"/>
    <cellStyle name="Input 4 27 2 3" xfId="34869" xr:uid="{00000000-0005-0000-0000-000037880000}"/>
    <cellStyle name="Input 4 27 2 4" xfId="34870" xr:uid="{00000000-0005-0000-0000-000038880000}"/>
    <cellStyle name="Input 4 27 2 5" xfId="34871" xr:uid="{00000000-0005-0000-0000-000039880000}"/>
    <cellStyle name="Input 4 27 2 6" xfId="34872" xr:uid="{00000000-0005-0000-0000-00003A880000}"/>
    <cellStyle name="Input 4 27 3" xfId="34873" xr:uid="{00000000-0005-0000-0000-00003B880000}"/>
    <cellStyle name="Input 4 27 3 2" xfId="34874" xr:uid="{00000000-0005-0000-0000-00003C880000}"/>
    <cellStyle name="Input 4 27 3 3" xfId="34875" xr:uid="{00000000-0005-0000-0000-00003D880000}"/>
    <cellStyle name="Input 4 27 4" xfId="34876" xr:uid="{00000000-0005-0000-0000-00003E880000}"/>
    <cellStyle name="Input 4 27 4 2" xfId="34877" xr:uid="{00000000-0005-0000-0000-00003F880000}"/>
    <cellStyle name="Input 4 27 4 3" xfId="34878" xr:uid="{00000000-0005-0000-0000-000040880000}"/>
    <cellStyle name="Input 4 27 5" xfId="34879" xr:uid="{00000000-0005-0000-0000-000041880000}"/>
    <cellStyle name="Input 4 27 5 2" xfId="34880" xr:uid="{00000000-0005-0000-0000-000042880000}"/>
    <cellStyle name="Input 4 27 5 3" xfId="34881" xr:uid="{00000000-0005-0000-0000-000043880000}"/>
    <cellStyle name="Input 4 27 6" xfId="34882" xr:uid="{00000000-0005-0000-0000-000044880000}"/>
    <cellStyle name="Input 4 27 6 2" xfId="34883" xr:uid="{00000000-0005-0000-0000-000045880000}"/>
    <cellStyle name="Input 4 27 6 3" xfId="34884" xr:uid="{00000000-0005-0000-0000-000046880000}"/>
    <cellStyle name="Input 4 27 7" xfId="34885" xr:uid="{00000000-0005-0000-0000-000047880000}"/>
    <cellStyle name="Input 4 27 8" xfId="34886" xr:uid="{00000000-0005-0000-0000-000048880000}"/>
    <cellStyle name="Input 4 28" xfId="34887" xr:uid="{00000000-0005-0000-0000-000049880000}"/>
    <cellStyle name="Input 4 28 2" xfId="34888" xr:uid="{00000000-0005-0000-0000-00004A880000}"/>
    <cellStyle name="Input 4 28 2 2" xfId="34889" xr:uid="{00000000-0005-0000-0000-00004B880000}"/>
    <cellStyle name="Input 4 28 2 3" xfId="34890" xr:uid="{00000000-0005-0000-0000-00004C880000}"/>
    <cellStyle name="Input 4 28 2 4" xfId="34891" xr:uid="{00000000-0005-0000-0000-00004D880000}"/>
    <cellStyle name="Input 4 28 2 5" xfId="34892" xr:uid="{00000000-0005-0000-0000-00004E880000}"/>
    <cellStyle name="Input 4 28 2 6" xfId="34893" xr:uid="{00000000-0005-0000-0000-00004F880000}"/>
    <cellStyle name="Input 4 28 3" xfId="34894" xr:uid="{00000000-0005-0000-0000-000050880000}"/>
    <cellStyle name="Input 4 28 3 2" xfId="34895" xr:uid="{00000000-0005-0000-0000-000051880000}"/>
    <cellStyle name="Input 4 28 3 3" xfId="34896" xr:uid="{00000000-0005-0000-0000-000052880000}"/>
    <cellStyle name="Input 4 28 4" xfId="34897" xr:uid="{00000000-0005-0000-0000-000053880000}"/>
    <cellStyle name="Input 4 28 4 2" xfId="34898" xr:uid="{00000000-0005-0000-0000-000054880000}"/>
    <cellStyle name="Input 4 28 4 3" xfId="34899" xr:uid="{00000000-0005-0000-0000-000055880000}"/>
    <cellStyle name="Input 4 28 5" xfId="34900" xr:uid="{00000000-0005-0000-0000-000056880000}"/>
    <cellStyle name="Input 4 28 5 2" xfId="34901" xr:uid="{00000000-0005-0000-0000-000057880000}"/>
    <cellStyle name="Input 4 28 5 3" xfId="34902" xr:uid="{00000000-0005-0000-0000-000058880000}"/>
    <cellStyle name="Input 4 28 6" xfId="34903" xr:uid="{00000000-0005-0000-0000-000059880000}"/>
    <cellStyle name="Input 4 28 6 2" xfId="34904" xr:uid="{00000000-0005-0000-0000-00005A880000}"/>
    <cellStyle name="Input 4 28 6 3" xfId="34905" xr:uid="{00000000-0005-0000-0000-00005B880000}"/>
    <cellStyle name="Input 4 28 7" xfId="34906" xr:uid="{00000000-0005-0000-0000-00005C880000}"/>
    <cellStyle name="Input 4 28 8" xfId="34907" xr:uid="{00000000-0005-0000-0000-00005D880000}"/>
    <cellStyle name="Input 4 29" xfId="34908" xr:uid="{00000000-0005-0000-0000-00005E880000}"/>
    <cellStyle name="Input 4 29 2" xfId="34909" xr:uid="{00000000-0005-0000-0000-00005F880000}"/>
    <cellStyle name="Input 4 29 2 2" xfId="34910" xr:uid="{00000000-0005-0000-0000-000060880000}"/>
    <cellStyle name="Input 4 29 2 3" xfId="34911" xr:uid="{00000000-0005-0000-0000-000061880000}"/>
    <cellStyle name="Input 4 29 2 4" xfId="34912" xr:uid="{00000000-0005-0000-0000-000062880000}"/>
    <cellStyle name="Input 4 29 2 5" xfId="34913" xr:uid="{00000000-0005-0000-0000-000063880000}"/>
    <cellStyle name="Input 4 29 2 6" xfId="34914" xr:uid="{00000000-0005-0000-0000-000064880000}"/>
    <cellStyle name="Input 4 29 3" xfId="34915" xr:uid="{00000000-0005-0000-0000-000065880000}"/>
    <cellStyle name="Input 4 29 3 2" xfId="34916" xr:uid="{00000000-0005-0000-0000-000066880000}"/>
    <cellStyle name="Input 4 29 3 3" xfId="34917" xr:uid="{00000000-0005-0000-0000-000067880000}"/>
    <cellStyle name="Input 4 29 4" xfId="34918" xr:uid="{00000000-0005-0000-0000-000068880000}"/>
    <cellStyle name="Input 4 29 4 2" xfId="34919" xr:uid="{00000000-0005-0000-0000-000069880000}"/>
    <cellStyle name="Input 4 29 4 3" xfId="34920" xr:uid="{00000000-0005-0000-0000-00006A880000}"/>
    <cellStyle name="Input 4 29 5" xfId="34921" xr:uid="{00000000-0005-0000-0000-00006B880000}"/>
    <cellStyle name="Input 4 29 5 2" xfId="34922" xr:uid="{00000000-0005-0000-0000-00006C880000}"/>
    <cellStyle name="Input 4 29 5 3" xfId="34923" xr:uid="{00000000-0005-0000-0000-00006D880000}"/>
    <cellStyle name="Input 4 29 6" xfId="34924" xr:uid="{00000000-0005-0000-0000-00006E880000}"/>
    <cellStyle name="Input 4 29 6 2" xfId="34925" xr:uid="{00000000-0005-0000-0000-00006F880000}"/>
    <cellStyle name="Input 4 29 6 3" xfId="34926" xr:uid="{00000000-0005-0000-0000-000070880000}"/>
    <cellStyle name="Input 4 29 7" xfId="34927" xr:uid="{00000000-0005-0000-0000-000071880000}"/>
    <cellStyle name="Input 4 29 8" xfId="34928" xr:uid="{00000000-0005-0000-0000-000072880000}"/>
    <cellStyle name="Input 4 3" xfId="34929" xr:uid="{00000000-0005-0000-0000-000073880000}"/>
    <cellStyle name="Input 4 3 10" xfId="34930" xr:uid="{00000000-0005-0000-0000-000074880000}"/>
    <cellStyle name="Input 4 3 10 2" xfId="34931" xr:uid="{00000000-0005-0000-0000-000075880000}"/>
    <cellStyle name="Input 4 3 10 2 2" xfId="34932" xr:uid="{00000000-0005-0000-0000-000076880000}"/>
    <cellStyle name="Input 4 3 10 2 3" xfId="34933" xr:uid="{00000000-0005-0000-0000-000077880000}"/>
    <cellStyle name="Input 4 3 10 2 4" xfId="34934" xr:uid="{00000000-0005-0000-0000-000078880000}"/>
    <cellStyle name="Input 4 3 10 2 5" xfId="34935" xr:uid="{00000000-0005-0000-0000-000079880000}"/>
    <cellStyle name="Input 4 3 10 2 6" xfId="34936" xr:uid="{00000000-0005-0000-0000-00007A880000}"/>
    <cellStyle name="Input 4 3 10 3" xfId="34937" xr:uid="{00000000-0005-0000-0000-00007B880000}"/>
    <cellStyle name="Input 4 3 10 3 2" xfId="34938" xr:uid="{00000000-0005-0000-0000-00007C880000}"/>
    <cellStyle name="Input 4 3 10 3 3" xfId="34939" xr:uid="{00000000-0005-0000-0000-00007D880000}"/>
    <cellStyle name="Input 4 3 10 4" xfId="34940" xr:uid="{00000000-0005-0000-0000-00007E880000}"/>
    <cellStyle name="Input 4 3 10 4 2" xfId="34941" xr:uid="{00000000-0005-0000-0000-00007F880000}"/>
    <cellStyle name="Input 4 3 10 4 3" xfId="34942" xr:uid="{00000000-0005-0000-0000-000080880000}"/>
    <cellStyle name="Input 4 3 10 5" xfId="34943" xr:uid="{00000000-0005-0000-0000-000081880000}"/>
    <cellStyle name="Input 4 3 10 5 2" xfId="34944" xr:uid="{00000000-0005-0000-0000-000082880000}"/>
    <cellStyle name="Input 4 3 10 5 3" xfId="34945" xr:uid="{00000000-0005-0000-0000-000083880000}"/>
    <cellStyle name="Input 4 3 10 6" xfId="34946" xr:uid="{00000000-0005-0000-0000-000084880000}"/>
    <cellStyle name="Input 4 3 10 6 2" xfId="34947" xr:uid="{00000000-0005-0000-0000-000085880000}"/>
    <cellStyle name="Input 4 3 10 6 3" xfId="34948" xr:uid="{00000000-0005-0000-0000-000086880000}"/>
    <cellStyle name="Input 4 3 10 7" xfId="34949" xr:uid="{00000000-0005-0000-0000-000087880000}"/>
    <cellStyle name="Input 4 3 10 8" xfId="34950" xr:uid="{00000000-0005-0000-0000-000088880000}"/>
    <cellStyle name="Input 4 3 11" xfId="34951" xr:uid="{00000000-0005-0000-0000-000089880000}"/>
    <cellStyle name="Input 4 3 11 2" xfId="34952" xr:uid="{00000000-0005-0000-0000-00008A880000}"/>
    <cellStyle name="Input 4 3 11 2 2" xfId="34953" xr:uid="{00000000-0005-0000-0000-00008B880000}"/>
    <cellStyle name="Input 4 3 11 2 3" xfId="34954" xr:uid="{00000000-0005-0000-0000-00008C880000}"/>
    <cellStyle name="Input 4 3 11 2 4" xfId="34955" xr:uid="{00000000-0005-0000-0000-00008D880000}"/>
    <cellStyle name="Input 4 3 11 2 5" xfId="34956" xr:uid="{00000000-0005-0000-0000-00008E880000}"/>
    <cellStyle name="Input 4 3 11 2 6" xfId="34957" xr:uid="{00000000-0005-0000-0000-00008F880000}"/>
    <cellStyle name="Input 4 3 11 3" xfId="34958" xr:uid="{00000000-0005-0000-0000-000090880000}"/>
    <cellStyle name="Input 4 3 11 3 2" xfId="34959" xr:uid="{00000000-0005-0000-0000-000091880000}"/>
    <cellStyle name="Input 4 3 11 3 3" xfId="34960" xr:uid="{00000000-0005-0000-0000-000092880000}"/>
    <cellStyle name="Input 4 3 11 4" xfId="34961" xr:uid="{00000000-0005-0000-0000-000093880000}"/>
    <cellStyle name="Input 4 3 11 4 2" xfId="34962" xr:uid="{00000000-0005-0000-0000-000094880000}"/>
    <cellStyle name="Input 4 3 11 4 3" xfId="34963" xr:uid="{00000000-0005-0000-0000-000095880000}"/>
    <cellStyle name="Input 4 3 11 5" xfId="34964" xr:uid="{00000000-0005-0000-0000-000096880000}"/>
    <cellStyle name="Input 4 3 11 5 2" xfId="34965" xr:uid="{00000000-0005-0000-0000-000097880000}"/>
    <cellStyle name="Input 4 3 11 5 3" xfId="34966" xr:uid="{00000000-0005-0000-0000-000098880000}"/>
    <cellStyle name="Input 4 3 11 6" xfId="34967" xr:uid="{00000000-0005-0000-0000-000099880000}"/>
    <cellStyle name="Input 4 3 11 6 2" xfId="34968" xr:uid="{00000000-0005-0000-0000-00009A880000}"/>
    <cellStyle name="Input 4 3 11 6 3" xfId="34969" xr:uid="{00000000-0005-0000-0000-00009B880000}"/>
    <cellStyle name="Input 4 3 11 7" xfId="34970" xr:uid="{00000000-0005-0000-0000-00009C880000}"/>
    <cellStyle name="Input 4 3 11 8" xfId="34971" xr:uid="{00000000-0005-0000-0000-00009D880000}"/>
    <cellStyle name="Input 4 3 12" xfId="34972" xr:uid="{00000000-0005-0000-0000-00009E880000}"/>
    <cellStyle name="Input 4 3 12 2" xfId="34973" xr:uid="{00000000-0005-0000-0000-00009F880000}"/>
    <cellStyle name="Input 4 3 12 2 2" xfId="34974" xr:uid="{00000000-0005-0000-0000-0000A0880000}"/>
    <cellStyle name="Input 4 3 12 2 3" xfId="34975" xr:uid="{00000000-0005-0000-0000-0000A1880000}"/>
    <cellStyle name="Input 4 3 12 2 4" xfId="34976" xr:uid="{00000000-0005-0000-0000-0000A2880000}"/>
    <cellStyle name="Input 4 3 12 2 5" xfId="34977" xr:uid="{00000000-0005-0000-0000-0000A3880000}"/>
    <cellStyle name="Input 4 3 12 2 6" xfId="34978" xr:uid="{00000000-0005-0000-0000-0000A4880000}"/>
    <cellStyle name="Input 4 3 12 3" xfId="34979" xr:uid="{00000000-0005-0000-0000-0000A5880000}"/>
    <cellStyle name="Input 4 3 12 3 2" xfId="34980" xr:uid="{00000000-0005-0000-0000-0000A6880000}"/>
    <cellStyle name="Input 4 3 12 3 3" xfId="34981" xr:uid="{00000000-0005-0000-0000-0000A7880000}"/>
    <cellStyle name="Input 4 3 12 4" xfId="34982" xr:uid="{00000000-0005-0000-0000-0000A8880000}"/>
    <cellStyle name="Input 4 3 12 4 2" xfId="34983" xr:uid="{00000000-0005-0000-0000-0000A9880000}"/>
    <cellStyle name="Input 4 3 12 4 3" xfId="34984" xr:uid="{00000000-0005-0000-0000-0000AA880000}"/>
    <cellStyle name="Input 4 3 12 5" xfId="34985" xr:uid="{00000000-0005-0000-0000-0000AB880000}"/>
    <cellStyle name="Input 4 3 12 5 2" xfId="34986" xr:uid="{00000000-0005-0000-0000-0000AC880000}"/>
    <cellStyle name="Input 4 3 12 5 3" xfId="34987" xr:uid="{00000000-0005-0000-0000-0000AD880000}"/>
    <cellStyle name="Input 4 3 12 6" xfId="34988" xr:uid="{00000000-0005-0000-0000-0000AE880000}"/>
    <cellStyle name="Input 4 3 12 6 2" xfId="34989" xr:uid="{00000000-0005-0000-0000-0000AF880000}"/>
    <cellStyle name="Input 4 3 12 6 3" xfId="34990" xr:uid="{00000000-0005-0000-0000-0000B0880000}"/>
    <cellStyle name="Input 4 3 12 7" xfId="34991" xr:uid="{00000000-0005-0000-0000-0000B1880000}"/>
    <cellStyle name="Input 4 3 12 8" xfId="34992" xr:uid="{00000000-0005-0000-0000-0000B2880000}"/>
    <cellStyle name="Input 4 3 13" xfId="34993" xr:uid="{00000000-0005-0000-0000-0000B3880000}"/>
    <cellStyle name="Input 4 3 13 2" xfId="34994" xr:uid="{00000000-0005-0000-0000-0000B4880000}"/>
    <cellStyle name="Input 4 3 13 2 2" xfId="34995" xr:uid="{00000000-0005-0000-0000-0000B5880000}"/>
    <cellStyle name="Input 4 3 13 2 3" xfId="34996" xr:uid="{00000000-0005-0000-0000-0000B6880000}"/>
    <cellStyle name="Input 4 3 13 2 4" xfId="34997" xr:uid="{00000000-0005-0000-0000-0000B7880000}"/>
    <cellStyle name="Input 4 3 13 2 5" xfId="34998" xr:uid="{00000000-0005-0000-0000-0000B8880000}"/>
    <cellStyle name="Input 4 3 13 2 6" xfId="34999" xr:uid="{00000000-0005-0000-0000-0000B9880000}"/>
    <cellStyle name="Input 4 3 13 3" xfId="35000" xr:uid="{00000000-0005-0000-0000-0000BA880000}"/>
    <cellStyle name="Input 4 3 13 3 2" xfId="35001" xr:uid="{00000000-0005-0000-0000-0000BB880000}"/>
    <cellStyle name="Input 4 3 13 3 3" xfId="35002" xr:uid="{00000000-0005-0000-0000-0000BC880000}"/>
    <cellStyle name="Input 4 3 13 4" xfId="35003" xr:uid="{00000000-0005-0000-0000-0000BD880000}"/>
    <cellStyle name="Input 4 3 13 4 2" xfId="35004" xr:uid="{00000000-0005-0000-0000-0000BE880000}"/>
    <cellStyle name="Input 4 3 13 4 3" xfId="35005" xr:uid="{00000000-0005-0000-0000-0000BF880000}"/>
    <cellStyle name="Input 4 3 13 5" xfId="35006" xr:uid="{00000000-0005-0000-0000-0000C0880000}"/>
    <cellStyle name="Input 4 3 13 5 2" xfId="35007" xr:uid="{00000000-0005-0000-0000-0000C1880000}"/>
    <cellStyle name="Input 4 3 13 5 3" xfId="35008" xr:uid="{00000000-0005-0000-0000-0000C2880000}"/>
    <cellStyle name="Input 4 3 13 6" xfId="35009" xr:uid="{00000000-0005-0000-0000-0000C3880000}"/>
    <cellStyle name="Input 4 3 13 6 2" xfId="35010" xr:uid="{00000000-0005-0000-0000-0000C4880000}"/>
    <cellStyle name="Input 4 3 13 6 3" xfId="35011" xr:uid="{00000000-0005-0000-0000-0000C5880000}"/>
    <cellStyle name="Input 4 3 13 7" xfId="35012" xr:uid="{00000000-0005-0000-0000-0000C6880000}"/>
    <cellStyle name="Input 4 3 13 8" xfId="35013" xr:uid="{00000000-0005-0000-0000-0000C7880000}"/>
    <cellStyle name="Input 4 3 14" xfId="35014" xr:uid="{00000000-0005-0000-0000-0000C8880000}"/>
    <cellStyle name="Input 4 3 14 2" xfId="35015" xr:uid="{00000000-0005-0000-0000-0000C9880000}"/>
    <cellStyle name="Input 4 3 14 2 2" xfId="35016" xr:uid="{00000000-0005-0000-0000-0000CA880000}"/>
    <cellStyle name="Input 4 3 14 2 3" xfId="35017" xr:uid="{00000000-0005-0000-0000-0000CB880000}"/>
    <cellStyle name="Input 4 3 14 2 4" xfId="35018" xr:uid="{00000000-0005-0000-0000-0000CC880000}"/>
    <cellStyle name="Input 4 3 14 2 5" xfId="35019" xr:uid="{00000000-0005-0000-0000-0000CD880000}"/>
    <cellStyle name="Input 4 3 14 2 6" xfId="35020" xr:uid="{00000000-0005-0000-0000-0000CE880000}"/>
    <cellStyle name="Input 4 3 14 3" xfId="35021" xr:uid="{00000000-0005-0000-0000-0000CF880000}"/>
    <cellStyle name="Input 4 3 14 3 2" xfId="35022" xr:uid="{00000000-0005-0000-0000-0000D0880000}"/>
    <cellStyle name="Input 4 3 14 3 3" xfId="35023" xr:uid="{00000000-0005-0000-0000-0000D1880000}"/>
    <cellStyle name="Input 4 3 14 4" xfId="35024" xr:uid="{00000000-0005-0000-0000-0000D2880000}"/>
    <cellStyle name="Input 4 3 14 4 2" xfId="35025" xr:uid="{00000000-0005-0000-0000-0000D3880000}"/>
    <cellStyle name="Input 4 3 14 4 3" xfId="35026" xr:uid="{00000000-0005-0000-0000-0000D4880000}"/>
    <cellStyle name="Input 4 3 14 5" xfId="35027" xr:uid="{00000000-0005-0000-0000-0000D5880000}"/>
    <cellStyle name="Input 4 3 14 5 2" xfId="35028" xr:uid="{00000000-0005-0000-0000-0000D6880000}"/>
    <cellStyle name="Input 4 3 14 5 3" xfId="35029" xr:uid="{00000000-0005-0000-0000-0000D7880000}"/>
    <cellStyle name="Input 4 3 14 6" xfId="35030" xr:uid="{00000000-0005-0000-0000-0000D8880000}"/>
    <cellStyle name="Input 4 3 14 6 2" xfId="35031" xr:uid="{00000000-0005-0000-0000-0000D9880000}"/>
    <cellStyle name="Input 4 3 14 6 3" xfId="35032" xr:uid="{00000000-0005-0000-0000-0000DA880000}"/>
    <cellStyle name="Input 4 3 14 7" xfId="35033" xr:uid="{00000000-0005-0000-0000-0000DB880000}"/>
    <cellStyle name="Input 4 3 14 8" xfId="35034" xr:uid="{00000000-0005-0000-0000-0000DC880000}"/>
    <cellStyle name="Input 4 3 15" xfId="35035" xr:uid="{00000000-0005-0000-0000-0000DD880000}"/>
    <cellStyle name="Input 4 3 15 2" xfId="35036" xr:uid="{00000000-0005-0000-0000-0000DE880000}"/>
    <cellStyle name="Input 4 3 15 2 2" xfId="35037" xr:uid="{00000000-0005-0000-0000-0000DF880000}"/>
    <cellStyle name="Input 4 3 15 2 3" xfId="35038" xr:uid="{00000000-0005-0000-0000-0000E0880000}"/>
    <cellStyle name="Input 4 3 15 2 4" xfId="35039" xr:uid="{00000000-0005-0000-0000-0000E1880000}"/>
    <cellStyle name="Input 4 3 15 2 5" xfId="35040" xr:uid="{00000000-0005-0000-0000-0000E2880000}"/>
    <cellStyle name="Input 4 3 15 2 6" xfId="35041" xr:uid="{00000000-0005-0000-0000-0000E3880000}"/>
    <cellStyle name="Input 4 3 15 3" xfId="35042" xr:uid="{00000000-0005-0000-0000-0000E4880000}"/>
    <cellStyle name="Input 4 3 15 3 2" xfId="35043" xr:uid="{00000000-0005-0000-0000-0000E5880000}"/>
    <cellStyle name="Input 4 3 15 3 3" xfId="35044" xr:uid="{00000000-0005-0000-0000-0000E6880000}"/>
    <cellStyle name="Input 4 3 15 4" xfId="35045" xr:uid="{00000000-0005-0000-0000-0000E7880000}"/>
    <cellStyle name="Input 4 3 15 4 2" xfId="35046" xr:uid="{00000000-0005-0000-0000-0000E8880000}"/>
    <cellStyle name="Input 4 3 15 4 3" xfId="35047" xr:uid="{00000000-0005-0000-0000-0000E9880000}"/>
    <cellStyle name="Input 4 3 15 5" xfId="35048" xr:uid="{00000000-0005-0000-0000-0000EA880000}"/>
    <cellStyle name="Input 4 3 15 5 2" xfId="35049" xr:uid="{00000000-0005-0000-0000-0000EB880000}"/>
    <cellStyle name="Input 4 3 15 5 3" xfId="35050" xr:uid="{00000000-0005-0000-0000-0000EC880000}"/>
    <cellStyle name="Input 4 3 15 6" xfId="35051" xr:uid="{00000000-0005-0000-0000-0000ED880000}"/>
    <cellStyle name="Input 4 3 15 6 2" xfId="35052" xr:uid="{00000000-0005-0000-0000-0000EE880000}"/>
    <cellStyle name="Input 4 3 15 6 3" xfId="35053" xr:uid="{00000000-0005-0000-0000-0000EF880000}"/>
    <cellStyle name="Input 4 3 15 7" xfId="35054" xr:uid="{00000000-0005-0000-0000-0000F0880000}"/>
    <cellStyle name="Input 4 3 15 8" xfId="35055" xr:uid="{00000000-0005-0000-0000-0000F1880000}"/>
    <cellStyle name="Input 4 3 16" xfId="35056" xr:uid="{00000000-0005-0000-0000-0000F2880000}"/>
    <cellStyle name="Input 4 3 16 2" xfId="35057" xr:uid="{00000000-0005-0000-0000-0000F3880000}"/>
    <cellStyle name="Input 4 3 16 2 2" xfId="35058" xr:uid="{00000000-0005-0000-0000-0000F4880000}"/>
    <cellStyle name="Input 4 3 16 2 3" xfId="35059" xr:uid="{00000000-0005-0000-0000-0000F5880000}"/>
    <cellStyle name="Input 4 3 16 2 4" xfId="35060" xr:uid="{00000000-0005-0000-0000-0000F6880000}"/>
    <cellStyle name="Input 4 3 16 2 5" xfId="35061" xr:uid="{00000000-0005-0000-0000-0000F7880000}"/>
    <cellStyle name="Input 4 3 16 2 6" xfId="35062" xr:uid="{00000000-0005-0000-0000-0000F8880000}"/>
    <cellStyle name="Input 4 3 16 3" xfId="35063" xr:uid="{00000000-0005-0000-0000-0000F9880000}"/>
    <cellStyle name="Input 4 3 16 3 2" xfId="35064" xr:uid="{00000000-0005-0000-0000-0000FA880000}"/>
    <cellStyle name="Input 4 3 16 3 3" xfId="35065" xr:uid="{00000000-0005-0000-0000-0000FB880000}"/>
    <cellStyle name="Input 4 3 16 4" xfId="35066" xr:uid="{00000000-0005-0000-0000-0000FC880000}"/>
    <cellStyle name="Input 4 3 16 4 2" xfId="35067" xr:uid="{00000000-0005-0000-0000-0000FD880000}"/>
    <cellStyle name="Input 4 3 16 4 3" xfId="35068" xr:uid="{00000000-0005-0000-0000-0000FE880000}"/>
    <cellStyle name="Input 4 3 16 5" xfId="35069" xr:uid="{00000000-0005-0000-0000-0000FF880000}"/>
    <cellStyle name="Input 4 3 16 5 2" xfId="35070" xr:uid="{00000000-0005-0000-0000-000000890000}"/>
    <cellStyle name="Input 4 3 16 5 3" xfId="35071" xr:uid="{00000000-0005-0000-0000-000001890000}"/>
    <cellStyle name="Input 4 3 16 6" xfId="35072" xr:uid="{00000000-0005-0000-0000-000002890000}"/>
    <cellStyle name="Input 4 3 16 6 2" xfId="35073" xr:uid="{00000000-0005-0000-0000-000003890000}"/>
    <cellStyle name="Input 4 3 16 6 3" xfId="35074" xr:uid="{00000000-0005-0000-0000-000004890000}"/>
    <cellStyle name="Input 4 3 16 7" xfId="35075" xr:uid="{00000000-0005-0000-0000-000005890000}"/>
    <cellStyle name="Input 4 3 16 8" xfId="35076" xr:uid="{00000000-0005-0000-0000-000006890000}"/>
    <cellStyle name="Input 4 3 17" xfId="35077" xr:uid="{00000000-0005-0000-0000-000007890000}"/>
    <cellStyle name="Input 4 3 17 2" xfId="35078" xr:uid="{00000000-0005-0000-0000-000008890000}"/>
    <cellStyle name="Input 4 3 17 2 2" xfId="35079" xr:uid="{00000000-0005-0000-0000-000009890000}"/>
    <cellStyle name="Input 4 3 17 2 3" xfId="35080" xr:uid="{00000000-0005-0000-0000-00000A890000}"/>
    <cellStyle name="Input 4 3 17 2 4" xfId="35081" xr:uid="{00000000-0005-0000-0000-00000B890000}"/>
    <cellStyle name="Input 4 3 17 2 5" xfId="35082" xr:uid="{00000000-0005-0000-0000-00000C890000}"/>
    <cellStyle name="Input 4 3 17 2 6" xfId="35083" xr:uid="{00000000-0005-0000-0000-00000D890000}"/>
    <cellStyle name="Input 4 3 17 3" xfId="35084" xr:uid="{00000000-0005-0000-0000-00000E890000}"/>
    <cellStyle name="Input 4 3 17 3 2" xfId="35085" xr:uid="{00000000-0005-0000-0000-00000F890000}"/>
    <cellStyle name="Input 4 3 17 3 3" xfId="35086" xr:uid="{00000000-0005-0000-0000-000010890000}"/>
    <cellStyle name="Input 4 3 17 4" xfId="35087" xr:uid="{00000000-0005-0000-0000-000011890000}"/>
    <cellStyle name="Input 4 3 17 4 2" xfId="35088" xr:uid="{00000000-0005-0000-0000-000012890000}"/>
    <cellStyle name="Input 4 3 17 4 3" xfId="35089" xr:uid="{00000000-0005-0000-0000-000013890000}"/>
    <cellStyle name="Input 4 3 17 5" xfId="35090" xr:uid="{00000000-0005-0000-0000-000014890000}"/>
    <cellStyle name="Input 4 3 17 5 2" xfId="35091" xr:uid="{00000000-0005-0000-0000-000015890000}"/>
    <cellStyle name="Input 4 3 17 5 3" xfId="35092" xr:uid="{00000000-0005-0000-0000-000016890000}"/>
    <cellStyle name="Input 4 3 17 6" xfId="35093" xr:uid="{00000000-0005-0000-0000-000017890000}"/>
    <cellStyle name="Input 4 3 17 6 2" xfId="35094" xr:uid="{00000000-0005-0000-0000-000018890000}"/>
    <cellStyle name="Input 4 3 17 6 3" xfId="35095" xr:uid="{00000000-0005-0000-0000-000019890000}"/>
    <cellStyle name="Input 4 3 17 7" xfId="35096" xr:uid="{00000000-0005-0000-0000-00001A890000}"/>
    <cellStyle name="Input 4 3 17 8" xfId="35097" xr:uid="{00000000-0005-0000-0000-00001B890000}"/>
    <cellStyle name="Input 4 3 18" xfId="35098" xr:uid="{00000000-0005-0000-0000-00001C890000}"/>
    <cellStyle name="Input 4 3 18 2" xfId="35099" xr:uid="{00000000-0005-0000-0000-00001D890000}"/>
    <cellStyle name="Input 4 3 18 2 2" xfId="35100" xr:uid="{00000000-0005-0000-0000-00001E890000}"/>
    <cellStyle name="Input 4 3 18 2 3" xfId="35101" xr:uid="{00000000-0005-0000-0000-00001F890000}"/>
    <cellStyle name="Input 4 3 18 2 4" xfId="35102" xr:uid="{00000000-0005-0000-0000-000020890000}"/>
    <cellStyle name="Input 4 3 18 2 5" xfId="35103" xr:uid="{00000000-0005-0000-0000-000021890000}"/>
    <cellStyle name="Input 4 3 18 2 6" xfId="35104" xr:uid="{00000000-0005-0000-0000-000022890000}"/>
    <cellStyle name="Input 4 3 18 3" xfId="35105" xr:uid="{00000000-0005-0000-0000-000023890000}"/>
    <cellStyle name="Input 4 3 18 3 2" xfId="35106" xr:uid="{00000000-0005-0000-0000-000024890000}"/>
    <cellStyle name="Input 4 3 18 3 3" xfId="35107" xr:uid="{00000000-0005-0000-0000-000025890000}"/>
    <cellStyle name="Input 4 3 18 4" xfId="35108" xr:uid="{00000000-0005-0000-0000-000026890000}"/>
    <cellStyle name="Input 4 3 18 4 2" xfId="35109" xr:uid="{00000000-0005-0000-0000-000027890000}"/>
    <cellStyle name="Input 4 3 18 4 3" xfId="35110" xr:uid="{00000000-0005-0000-0000-000028890000}"/>
    <cellStyle name="Input 4 3 18 5" xfId="35111" xr:uid="{00000000-0005-0000-0000-000029890000}"/>
    <cellStyle name="Input 4 3 18 5 2" xfId="35112" xr:uid="{00000000-0005-0000-0000-00002A890000}"/>
    <cellStyle name="Input 4 3 18 5 3" xfId="35113" xr:uid="{00000000-0005-0000-0000-00002B890000}"/>
    <cellStyle name="Input 4 3 18 6" xfId="35114" xr:uid="{00000000-0005-0000-0000-00002C890000}"/>
    <cellStyle name="Input 4 3 18 6 2" xfId="35115" xr:uid="{00000000-0005-0000-0000-00002D890000}"/>
    <cellStyle name="Input 4 3 18 6 3" xfId="35116" xr:uid="{00000000-0005-0000-0000-00002E890000}"/>
    <cellStyle name="Input 4 3 18 7" xfId="35117" xr:uid="{00000000-0005-0000-0000-00002F890000}"/>
    <cellStyle name="Input 4 3 18 8" xfId="35118" xr:uid="{00000000-0005-0000-0000-000030890000}"/>
    <cellStyle name="Input 4 3 19" xfId="35119" xr:uid="{00000000-0005-0000-0000-000031890000}"/>
    <cellStyle name="Input 4 3 19 2" xfId="35120" xr:uid="{00000000-0005-0000-0000-000032890000}"/>
    <cellStyle name="Input 4 3 19 2 2" xfId="35121" xr:uid="{00000000-0005-0000-0000-000033890000}"/>
    <cellStyle name="Input 4 3 19 2 3" xfId="35122" xr:uid="{00000000-0005-0000-0000-000034890000}"/>
    <cellStyle name="Input 4 3 19 2 4" xfId="35123" xr:uid="{00000000-0005-0000-0000-000035890000}"/>
    <cellStyle name="Input 4 3 19 2 5" xfId="35124" xr:uid="{00000000-0005-0000-0000-000036890000}"/>
    <cellStyle name="Input 4 3 19 2 6" xfId="35125" xr:uid="{00000000-0005-0000-0000-000037890000}"/>
    <cellStyle name="Input 4 3 19 3" xfId="35126" xr:uid="{00000000-0005-0000-0000-000038890000}"/>
    <cellStyle name="Input 4 3 19 3 2" xfId="35127" xr:uid="{00000000-0005-0000-0000-000039890000}"/>
    <cellStyle name="Input 4 3 19 3 3" xfId="35128" xr:uid="{00000000-0005-0000-0000-00003A890000}"/>
    <cellStyle name="Input 4 3 19 4" xfId="35129" xr:uid="{00000000-0005-0000-0000-00003B890000}"/>
    <cellStyle name="Input 4 3 19 4 2" xfId="35130" xr:uid="{00000000-0005-0000-0000-00003C890000}"/>
    <cellStyle name="Input 4 3 19 4 3" xfId="35131" xr:uid="{00000000-0005-0000-0000-00003D890000}"/>
    <cellStyle name="Input 4 3 19 5" xfId="35132" xr:uid="{00000000-0005-0000-0000-00003E890000}"/>
    <cellStyle name="Input 4 3 19 5 2" xfId="35133" xr:uid="{00000000-0005-0000-0000-00003F890000}"/>
    <cellStyle name="Input 4 3 19 5 3" xfId="35134" xr:uid="{00000000-0005-0000-0000-000040890000}"/>
    <cellStyle name="Input 4 3 19 6" xfId="35135" xr:uid="{00000000-0005-0000-0000-000041890000}"/>
    <cellStyle name="Input 4 3 19 6 2" xfId="35136" xr:uid="{00000000-0005-0000-0000-000042890000}"/>
    <cellStyle name="Input 4 3 19 6 3" xfId="35137" xr:uid="{00000000-0005-0000-0000-000043890000}"/>
    <cellStyle name="Input 4 3 19 7" xfId="35138" xr:uid="{00000000-0005-0000-0000-000044890000}"/>
    <cellStyle name="Input 4 3 19 8" xfId="35139" xr:uid="{00000000-0005-0000-0000-000045890000}"/>
    <cellStyle name="Input 4 3 2" xfId="35140" xr:uid="{00000000-0005-0000-0000-000046890000}"/>
    <cellStyle name="Input 4 3 2 10" xfId="35141" xr:uid="{00000000-0005-0000-0000-000047890000}"/>
    <cellStyle name="Input 4 3 2 10 2" xfId="35142" xr:uid="{00000000-0005-0000-0000-000048890000}"/>
    <cellStyle name="Input 4 3 2 10 2 2" xfId="35143" xr:uid="{00000000-0005-0000-0000-000049890000}"/>
    <cellStyle name="Input 4 3 2 10 2 3" xfId="35144" xr:uid="{00000000-0005-0000-0000-00004A890000}"/>
    <cellStyle name="Input 4 3 2 10 2 4" xfId="35145" xr:uid="{00000000-0005-0000-0000-00004B890000}"/>
    <cellStyle name="Input 4 3 2 10 2 5" xfId="35146" xr:uid="{00000000-0005-0000-0000-00004C890000}"/>
    <cellStyle name="Input 4 3 2 10 2 6" xfId="35147" xr:uid="{00000000-0005-0000-0000-00004D890000}"/>
    <cellStyle name="Input 4 3 2 10 3" xfId="35148" xr:uid="{00000000-0005-0000-0000-00004E890000}"/>
    <cellStyle name="Input 4 3 2 10 3 2" xfId="35149" xr:uid="{00000000-0005-0000-0000-00004F890000}"/>
    <cellStyle name="Input 4 3 2 10 3 3" xfId="35150" xr:uid="{00000000-0005-0000-0000-000050890000}"/>
    <cellStyle name="Input 4 3 2 10 4" xfId="35151" xr:uid="{00000000-0005-0000-0000-000051890000}"/>
    <cellStyle name="Input 4 3 2 10 4 2" xfId="35152" xr:uid="{00000000-0005-0000-0000-000052890000}"/>
    <cellStyle name="Input 4 3 2 10 4 3" xfId="35153" xr:uid="{00000000-0005-0000-0000-000053890000}"/>
    <cellStyle name="Input 4 3 2 10 5" xfId="35154" xr:uid="{00000000-0005-0000-0000-000054890000}"/>
    <cellStyle name="Input 4 3 2 10 5 2" xfId="35155" xr:uid="{00000000-0005-0000-0000-000055890000}"/>
    <cellStyle name="Input 4 3 2 10 5 3" xfId="35156" xr:uid="{00000000-0005-0000-0000-000056890000}"/>
    <cellStyle name="Input 4 3 2 10 6" xfId="35157" xr:uid="{00000000-0005-0000-0000-000057890000}"/>
    <cellStyle name="Input 4 3 2 10 6 2" xfId="35158" xr:uid="{00000000-0005-0000-0000-000058890000}"/>
    <cellStyle name="Input 4 3 2 10 6 3" xfId="35159" xr:uid="{00000000-0005-0000-0000-000059890000}"/>
    <cellStyle name="Input 4 3 2 10 7" xfId="35160" xr:uid="{00000000-0005-0000-0000-00005A890000}"/>
    <cellStyle name="Input 4 3 2 10 8" xfId="35161" xr:uid="{00000000-0005-0000-0000-00005B890000}"/>
    <cellStyle name="Input 4 3 2 11" xfId="35162" xr:uid="{00000000-0005-0000-0000-00005C890000}"/>
    <cellStyle name="Input 4 3 2 11 2" xfId="35163" xr:uid="{00000000-0005-0000-0000-00005D890000}"/>
    <cellStyle name="Input 4 3 2 11 2 2" xfId="35164" xr:uid="{00000000-0005-0000-0000-00005E890000}"/>
    <cellStyle name="Input 4 3 2 11 2 3" xfId="35165" xr:uid="{00000000-0005-0000-0000-00005F890000}"/>
    <cellStyle name="Input 4 3 2 11 2 4" xfId="35166" xr:uid="{00000000-0005-0000-0000-000060890000}"/>
    <cellStyle name="Input 4 3 2 11 2 5" xfId="35167" xr:uid="{00000000-0005-0000-0000-000061890000}"/>
    <cellStyle name="Input 4 3 2 11 2 6" xfId="35168" xr:uid="{00000000-0005-0000-0000-000062890000}"/>
    <cellStyle name="Input 4 3 2 11 3" xfId="35169" xr:uid="{00000000-0005-0000-0000-000063890000}"/>
    <cellStyle name="Input 4 3 2 11 3 2" xfId="35170" xr:uid="{00000000-0005-0000-0000-000064890000}"/>
    <cellStyle name="Input 4 3 2 11 3 3" xfId="35171" xr:uid="{00000000-0005-0000-0000-000065890000}"/>
    <cellStyle name="Input 4 3 2 11 4" xfId="35172" xr:uid="{00000000-0005-0000-0000-000066890000}"/>
    <cellStyle name="Input 4 3 2 11 4 2" xfId="35173" xr:uid="{00000000-0005-0000-0000-000067890000}"/>
    <cellStyle name="Input 4 3 2 11 4 3" xfId="35174" xr:uid="{00000000-0005-0000-0000-000068890000}"/>
    <cellStyle name="Input 4 3 2 11 5" xfId="35175" xr:uid="{00000000-0005-0000-0000-000069890000}"/>
    <cellStyle name="Input 4 3 2 11 5 2" xfId="35176" xr:uid="{00000000-0005-0000-0000-00006A890000}"/>
    <cellStyle name="Input 4 3 2 11 5 3" xfId="35177" xr:uid="{00000000-0005-0000-0000-00006B890000}"/>
    <cellStyle name="Input 4 3 2 11 6" xfId="35178" xr:uid="{00000000-0005-0000-0000-00006C890000}"/>
    <cellStyle name="Input 4 3 2 11 6 2" xfId="35179" xr:uid="{00000000-0005-0000-0000-00006D890000}"/>
    <cellStyle name="Input 4 3 2 11 6 3" xfId="35180" xr:uid="{00000000-0005-0000-0000-00006E890000}"/>
    <cellStyle name="Input 4 3 2 11 7" xfId="35181" xr:uid="{00000000-0005-0000-0000-00006F890000}"/>
    <cellStyle name="Input 4 3 2 11 8" xfId="35182" xr:uid="{00000000-0005-0000-0000-000070890000}"/>
    <cellStyle name="Input 4 3 2 12" xfId="35183" xr:uid="{00000000-0005-0000-0000-000071890000}"/>
    <cellStyle name="Input 4 3 2 12 2" xfId="35184" xr:uid="{00000000-0005-0000-0000-000072890000}"/>
    <cellStyle name="Input 4 3 2 12 2 2" xfId="35185" xr:uid="{00000000-0005-0000-0000-000073890000}"/>
    <cellStyle name="Input 4 3 2 12 2 3" xfId="35186" xr:uid="{00000000-0005-0000-0000-000074890000}"/>
    <cellStyle name="Input 4 3 2 12 2 4" xfId="35187" xr:uid="{00000000-0005-0000-0000-000075890000}"/>
    <cellStyle name="Input 4 3 2 12 2 5" xfId="35188" xr:uid="{00000000-0005-0000-0000-000076890000}"/>
    <cellStyle name="Input 4 3 2 12 2 6" xfId="35189" xr:uid="{00000000-0005-0000-0000-000077890000}"/>
    <cellStyle name="Input 4 3 2 12 3" xfId="35190" xr:uid="{00000000-0005-0000-0000-000078890000}"/>
    <cellStyle name="Input 4 3 2 12 3 2" xfId="35191" xr:uid="{00000000-0005-0000-0000-000079890000}"/>
    <cellStyle name="Input 4 3 2 12 3 3" xfId="35192" xr:uid="{00000000-0005-0000-0000-00007A890000}"/>
    <cellStyle name="Input 4 3 2 12 4" xfId="35193" xr:uid="{00000000-0005-0000-0000-00007B890000}"/>
    <cellStyle name="Input 4 3 2 12 4 2" xfId="35194" xr:uid="{00000000-0005-0000-0000-00007C890000}"/>
    <cellStyle name="Input 4 3 2 12 4 3" xfId="35195" xr:uid="{00000000-0005-0000-0000-00007D890000}"/>
    <cellStyle name="Input 4 3 2 12 5" xfId="35196" xr:uid="{00000000-0005-0000-0000-00007E890000}"/>
    <cellStyle name="Input 4 3 2 12 5 2" xfId="35197" xr:uid="{00000000-0005-0000-0000-00007F890000}"/>
    <cellStyle name="Input 4 3 2 12 5 3" xfId="35198" xr:uid="{00000000-0005-0000-0000-000080890000}"/>
    <cellStyle name="Input 4 3 2 12 6" xfId="35199" xr:uid="{00000000-0005-0000-0000-000081890000}"/>
    <cellStyle name="Input 4 3 2 12 6 2" xfId="35200" xr:uid="{00000000-0005-0000-0000-000082890000}"/>
    <cellStyle name="Input 4 3 2 12 6 3" xfId="35201" xr:uid="{00000000-0005-0000-0000-000083890000}"/>
    <cellStyle name="Input 4 3 2 12 7" xfId="35202" xr:uid="{00000000-0005-0000-0000-000084890000}"/>
    <cellStyle name="Input 4 3 2 12 8" xfId="35203" xr:uid="{00000000-0005-0000-0000-000085890000}"/>
    <cellStyle name="Input 4 3 2 13" xfId="35204" xr:uid="{00000000-0005-0000-0000-000086890000}"/>
    <cellStyle name="Input 4 3 2 13 2" xfId="35205" xr:uid="{00000000-0005-0000-0000-000087890000}"/>
    <cellStyle name="Input 4 3 2 13 2 2" xfId="35206" xr:uid="{00000000-0005-0000-0000-000088890000}"/>
    <cellStyle name="Input 4 3 2 13 2 3" xfId="35207" xr:uid="{00000000-0005-0000-0000-000089890000}"/>
    <cellStyle name="Input 4 3 2 13 2 4" xfId="35208" xr:uid="{00000000-0005-0000-0000-00008A890000}"/>
    <cellStyle name="Input 4 3 2 13 2 5" xfId="35209" xr:uid="{00000000-0005-0000-0000-00008B890000}"/>
    <cellStyle name="Input 4 3 2 13 2 6" xfId="35210" xr:uid="{00000000-0005-0000-0000-00008C890000}"/>
    <cellStyle name="Input 4 3 2 13 3" xfId="35211" xr:uid="{00000000-0005-0000-0000-00008D890000}"/>
    <cellStyle name="Input 4 3 2 13 3 2" xfId="35212" xr:uid="{00000000-0005-0000-0000-00008E890000}"/>
    <cellStyle name="Input 4 3 2 13 3 3" xfId="35213" xr:uid="{00000000-0005-0000-0000-00008F890000}"/>
    <cellStyle name="Input 4 3 2 13 4" xfId="35214" xr:uid="{00000000-0005-0000-0000-000090890000}"/>
    <cellStyle name="Input 4 3 2 13 4 2" xfId="35215" xr:uid="{00000000-0005-0000-0000-000091890000}"/>
    <cellStyle name="Input 4 3 2 13 4 3" xfId="35216" xr:uid="{00000000-0005-0000-0000-000092890000}"/>
    <cellStyle name="Input 4 3 2 13 5" xfId="35217" xr:uid="{00000000-0005-0000-0000-000093890000}"/>
    <cellStyle name="Input 4 3 2 13 5 2" xfId="35218" xr:uid="{00000000-0005-0000-0000-000094890000}"/>
    <cellStyle name="Input 4 3 2 13 5 3" xfId="35219" xr:uid="{00000000-0005-0000-0000-000095890000}"/>
    <cellStyle name="Input 4 3 2 13 6" xfId="35220" xr:uid="{00000000-0005-0000-0000-000096890000}"/>
    <cellStyle name="Input 4 3 2 13 6 2" xfId="35221" xr:uid="{00000000-0005-0000-0000-000097890000}"/>
    <cellStyle name="Input 4 3 2 13 6 3" xfId="35222" xr:uid="{00000000-0005-0000-0000-000098890000}"/>
    <cellStyle name="Input 4 3 2 13 7" xfId="35223" xr:uid="{00000000-0005-0000-0000-000099890000}"/>
    <cellStyle name="Input 4 3 2 13 8" xfId="35224" xr:uid="{00000000-0005-0000-0000-00009A890000}"/>
    <cellStyle name="Input 4 3 2 14" xfId="35225" xr:uid="{00000000-0005-0000-0000-00009B890000}"/>
    <cellStyle name="Input 4 3 2 14 2" xfId="35226" xr:uid="{00000000-0005-0000-0000-00009C890000}"/>
    <cellStyle name="Input 4 3 2 14 2 2" xfId="35227" xr:uid="{00000000-0005-0000-0000-00009D890000}"/>
    <cellStyle name="Input 4 3 2 14 2 3" xfId="35228" xr:uid="{00000000-0005-0000-0000-00009E890000}"/>
    <cellStyle name="Input 4 3 2 14 2 4" xfId="35229" xr:uid="{00000000-0005-0000-0000-00009F890000}"/>
    <cellStyle name="Input 4 3 2 14 2 5" xfId="35230" xr:uid="{00000000-0005-0000-0000-0000A0890000}"/>
    <cellStyle name="Input 4 3 2 14 2 6" xfId="35231" xr:uid="{00000000-0005-0000-0000-0000A1890000}"/>
    <cellStyle name="Input 4 3 2 14 3" xfId="35232" xr:uid="{00000000-0005-0000-0000-0000A2890000}"/>
    <cellStyle name="Input 4 3 2 14 3 2" xfId="35233" xr:uid="{00000000-0005-0000-0000-0000A3890000}"/>
    <cellStyle name="Input 4 3 2 14 3 3" xfId="35234" xr:uid="{00000000-0005-0000-0000-0000A4890000}"/>
    <cellStyle name="Input 4 3 2 14 4" xfId="35235" xr:uid="{00000000-0005-0000-0000-0000A5890000}"/>
    <cellStyle name="Input 4 3 2 14 4 2" xfId="35236" xr:uid="{00000000-0005-0000-0000-0000A6890000}"/>
    <cellStyle name="Input 4 3 2 14 4 3" xfId="35237" xr:uid="{00000000-0005-0000-0000-0000A7890000}"/>
    <cellStyle name="Input 4 3 2 14 5" xfId="35238" xr:uid="{00000000-0005-0000-0000-0000A8890000}"/>
    <cellStyle name="Input 4 3 2 14 5 2" xfId="35239" xr:uid="{00000000-0005-0000-0000-0000A9890000}"/>
    <cellStyle name="Input 4 3 2 14 5 3" xfId="35240" xr:uid="{00000000-0005-0000-0000-0000AA890000}"/>
    <cellStyle name="Input 4 3 2 14 6" xfId="35241" xr:uid="{00000000-0005-0000-0000-0000AB890000}"/>
    <cellStyle name="Input 4 3 2 14 6 2" xfId="35242" xr:uid="{00000000-0005-0000-0000-0000AC890000}"/>
    <cellStyle name="Input 4 3 2 14 6 3" xfId="35243" xr:uid="{00000000-0005-0000-0000-0000AD890000}"/>
    <cellStyle name="Input 4 3 2 14 7" xfId="35244" xr:uid="{00000000-0005-0000-0000-0000AE890000}"/>
    <cellStyle name="Input 4 3 2 14 8" xfId="35245" xr:uid="{00000000-0005-0000-0000-0000AF890000}"/>
    <cellStyle name="Input 4 3 2 15" xfId="35246" xr:uid="{00000000-0005-0000-0000-0000B0890000}"/>
    <cellStyle name="Input 4 3 2 15 2" xfId="35247" xr:uid="{00000000-0005-0000-0000-0000B1890000}"/>
    <cellStyle name="Input 4 3 2 15 2 2" xfId="35248" xr:uid="{00000000-0005-0000-0000-0000B2890000}"/>
    <cellStyle name="Input 4 3 2 15 2 3" xfId="35249" xr:uid="{00000000-0005-0000-0000-0000B3890000}"/>
    <cellStyle name="Input 4 3 2 15 2 4" xfId="35250" xr:uid="{00000000-0005-0000-0000-0000B4890000}"/>
    <cellStyle name="Input 4 3 2 15 2 5" xfId="35251" xr:uid="{00000000-0005-0000-0000-0000B5890000}"/>
    <cellStyle name="Input 4 3 2 15 2 6" xfId="35252" xr:uid="{00000000-0005-0000-0000-0000B6890000}"/>
    <cellStyle name="Input 4 3 2 15 3" xfId="35253" xr:uid="{00000000-0005-0000-0000-0000B7890000}"/>
    <cellStyle name="Input 4 3 2 15 3 2" xfId="35254" xr:uid="{00000000-0005-0000-0000-0000B8890000}"/>
    <cellStyle name="Input 4 3 2 15 3 3" xfId="35255" xr:uid="{00000000-0005-0000-0000-0000B9890000}"/>
    <cellStyle name="Input 4 3 2 15 4" xfId="35256" xr:uid="{00000000-0005-0000-0000-0000BA890000}"/>
    <cellStyle name="Input 4 3 2 15 4 2" xfId="35257" xr:uid="{00000000-0005-0000-0000-0000BB890000}"/>
    <cellStyle name="Input 4 3 2 15 4 3" xfId="35258" xr:uid="{00000000-0005-0000-0000-0000BC890000}"/>
    <cellStyle name="Input 4 3 2 15 5" xfId="35259" xr:uid="{00000000-0005-0000-0000-0000BD890000}"/>
    <cellStyle name="Input 4 3 2 15 5 2" xfId="35260" xr:uid="{00000000-0005-0000-0000-0000BE890000}"/>
    <cellStyle name="Input 4 3 2 15 5 3" xfId="35261" xr:uid="{00000000-0005-0000-0000-0000BF890000}"/>
    <cellStyle name="Input 4 3 2 15 6" xfId="35262" xr:uid="{00000000-0005-0000-0000-0000C0890000}"/>
    <cellStyle name="Input 4 3 2 15 6 2" xfId="35263" xr:uid="{00000000-0005-0000-0000-0000C1890000}"/>
    <cellStyle name="Input 4 3 2 15 6 3" xfId="35264" xr:uid="{00000000-0005-0000-0000-0000C2890000}"/>
    <cellStyle name="Input 4 3 2 15 7" xfId="35265" xr:uid="{00000000-0005-0000-0000-0000C3890000}"/>
    <cellStyle name="Input 4 3 2 15 8" xfId="35266" xr:uid="{00000000-0005-0000-0000-0000C4890000}"/>
    <cellStyle name="Input 4 3 2 16" xfId="35267" xr:uid="{00000000-0005-0000-0000-0000C5890000}"/>
    <cellStyle name="Input 4 3 2 16 2" xfId="35268" xr:uid="{00000000-0005-0000-0000-0000C6890000}"/>
    <cellStyle name="Input 4 3 2 16 2 2" xfId="35269" xr:uid="{00000000-0005-0000-0000-0000C7890000}"/>
    <cellStyle name="Input 4 3 2 16 2 3" xfId="35270" xr:uid="{00000000-0005-0000-0000-0000C8890000}"/>
    <cellStyle name="Input 4 3 2 16 2 4" xfId="35271" xr:uid="{00000000-0005-0000-0000-0000C9890000}"/>
    <cellStyle name="Input 4 3 2 16 2 5" xfId="35272" xr:uid="{00000000-0005-0000-0000-0000CA890000}"/>
    <cellStyle name="Input 4 3 2 16 2 6" xfId="35273" xr:uid="{00000000-0005-0000-0000-0000CB890000}"/>
    <cellStyle name="Input 4 3 2 16 3" xfId="35274" xr:uid="{00000000-0005-0000-0000-0000CC890000}"/>
    <cellStyle name="Input 4 3 2 16 3 2" xfId="35275" xr:uid="{00000000-0005-0000-0000-0000CD890000}"/>
    <cellStyle name="Input 4 3 2 16 3 3" xfId="35276" xr:uid="{00000000-0005-0000-0000-0000CE890000}"/>
    <cellStyle name="Input 4 3 2 16 4" xfId="35277" xr:uid="{00000000-0005-0000-0000-0000CF890000}"/>
    <cellStyle name="Input 4 3 2 16 4 2" xfId="35278" xr:uid="{00000000-0005-0000-0000-0000D0890000}"/>
    <cellStyle name="Input 4 3 2 16 4 3" xfId="35279" xr:uid="{00000000-0005-0000-0000-0000D1890000}"/>
    <cellStyle name="Input 4 3 2 16 5" xfId="35280" xr:uid="{00000000-0005-0000-0000-0000D2890000}"/>
    <cellStyle name="Input 4 3 2 16 5 2" xfId="35281" xr:uid="{00000000-0005-0000-0000-0000D3890000}"/>
    <cellStyle name="Input 4 3 2 16 5 3" xfId="35282" xr:uid="{00000000-0005-0000-0000-0000D4890000}"/>
    <cellStyle name="Input 4 3 2 16 6" xfId="35283" xr:uid="{00000000-0005-0000-0000-0000D5890000}"/>
    <cellStyle name="Input 4 3 2 16 6 2" xfId="35284" xr:uid="{00000000-0005-0000-0000-0000D6890000}"/>
    <cellStyle name="Input 4 3 2 16 6 3" xfId="35285" xr:uid="{00000000-0005-0000-0000-0000D7890000}"/>
    <cellStyle name="Input 4 3 2 16 7" xfId="35286" xr:uid="{00000000-0005-0000-0000-0000D8890000}"/>
    <cellStyle name="Input 4 3 2 16 8" xfId="35287" xr:uid="{00000000-0005-0000-0000-0000D9890000}"/>
    <cellStyle name="Input 4 3 2 17" xfId="35288" xr:uid="{00000000-0005-0000-0000-0000DA890000}"/>
    <cellStyle name="Input 4 3 2 17 2" xfId="35289" xr:uid="{00000000-0005-0000-0000-0000DB890000}"/>
    <cellStyle name="Input 4 3 2 17 2 2" xfId="35290" xr:uid="{00000000-0005-0000-0000-0000DC890000}"/>
    <cellStyle name="Input 4 3 2 17 2 3" xfId="35291" xr:uid="{00000000-0005-0000-0000-0000DD890000}"/>
    <cellStyle name="Input 4 3 2 17 2 4" xfId="35292" xr:uid="{00000000-0005-0000-0000-0000DE890000}"/>
    <cellStyle name="Input 4 3 2 17 2 5" xfId="35293" xr:uid="{00000000-0005-0000-0000-0000DF890000}"/>
    <cellStyle name="Input 4 3 2 17 2 6" xfId="35294" xr:uid="{00000000-0005-0000-0000-0000E0890000}"/>
    <cellStyle name="Input 4 3 2 17 3" xfId="35295" xr:uid="{00000000-0005-0000-0000-0000E1890000}"/>
    <cellStyle name="Input 4 3 2 17 3 2" xfId="35296" xr:uid="{00000000-0005-0000-0000-0000E2890000}"/>
    <cellStyle name="Input 4 3 2 17 3 3" xfId="35297" xr:uid="{00000000-0005-0000-0000-0000E3890000}"/>
    <cellStyle name="Input 4 3 2 17 4" xfId="35298" xr:uid="{00000000-0005-0000-0000-0000E4890000}"/>
    <cellStyle name="Input 4 3 2 17 4 2" xfId="35299" xr:uid="{00000000-0005-0000-0000-0000E5890000}"/>
    <cellStyle name="Input 4 3 2 17 4 3" xfId="35300" xr:uid="{00000000-0005-0000-0000-0000E6890000}"/>
    <cellStyle name="Input 4 3 2 17 5" xfId="35301" xr:uid="{00000000-0005-0000-0000-0000E7890000}"/>
    <cellStyle name="Input 4 3 2 17 5 2" xfId="35302" xr:uid="{00000000-0005-0000-0000-0000E8890000}"/>
    <cellStyle name="Input 4 3 2 17 5 3" xfId="35303" xr:uid="{00000000-0005-0000-0000-0000E9890000}"/>
    <cellStyle name="Input 4 3 2 17 6" xfId="35304" xr:uid="{00000000-0005-0000-0000-0000EA890000}"/>
    <cellStyle name="Input 4 3 2 17 6 2" xfId="35305" xr:uid="{00000000-0005-0000-0000-0000EB890000}"/>
    <cellStyle name="Input 4 3 2 17 6 3" xfId="35306" xr:uid="{00000000-0005-0000-0000-0000EC890000}"/>
    <cellStyle name="Input 4 3 2 17 7" xfId="35307" xr:uid="{00000000-0005-0000-0000-0000ED890000}"/>
    <cellStyle name="Input 4 3 2 17 8" xfId="35308" xr:uid="{00000000-0005-0000-0000-0000EE890000}"/>
    <cellStyle name="Input 4 3 2 18" xfId="35309" xr:uid="{00000000-0005-0000-0000-0000EF890000}"/>
    <cellStyle name="Input 4 3 2 18 2" xfId="35310" xr:uid="{00000000-0005-0000-0000-0000F0890000}"/>
    <cellStyle name="Input 4 3 2 18 2 2" xfId="35311" xr:uid="{00000000-0005-0000-0000-0000F1890000}"/>
    <cellStyle name="Input 4 3 2 18 2 3" xfId="35312" xr:uid="{00000000-0005-0000-0000-0000F2890000}"/>
    <cellStyle name="Input 4 3 2 18 2 4" xfId="35313" xr:uid="{00000000-0005-0000-0000-0000F3890000}"/>
    <cellStyle name="Input 4 3 2 18 2 5" xfId="35314" xr:uid="{00000000-0005-0000-0000-0000F4890000}"/>
    <cellStyle name="Input 4 3 2 18 2 6" xfId="35315" xr:uid="{00000000-0005-0000-0000-0000F5890000}"/>
    <cellStyle name="Input 4 3 2 18 3" xfId="35316" xr:uid="{00000000-0005-0000-0000-0000F6890000}"/>
    <cellStyle name="Input 4 3 2 18 3 2" xfId="35317" xr:uid="{00000000-0005-0000-0000-0000F7890000}"/>
    <cellStyle name="Input 4 3 2 18 3 3" xfId="35318" xr:uid="{00000000-0005-0000-0000-0000F8890000}"/>
    <cellStyle name="Input 4 3 2 18 4" xfId="35319" xr:uid="{00000000-0005-0000-0000-0000F9890000}"/>
    <cellStyle name="Input 4 3 2 18 4 2" xfId="35320" xr:uid="{00000000-0005-0000-0000-0000FA890000}"/>
    <cellStyle name="Input 4 3 2 18 4 3" xfId="35321" xr:uid="{00000000-0005-0000-0000-0000FB890000}"/>
    <cellStyle name="Input 4 3 2 18 5" xfId="35322" xr:uid="{00000000-0005-0000-0000-0000FC890000}"/>
    <cellStyle name="Input 4 3 2 18 5 2" xfId="35323" xr:uid="{00000000-0005-0000-0000-0000FD890000}"/>
    <cellStyle name="Input 4 3 2 18 5 3" xfId="35324" xr:uid="{00000000-0005-0000-0000-0000FE890000}"/>
    <cellStyle name="Input 4 3 2 18 6" xfId="35325" xr:uid="{00000000-0005-0000-0000-0000FF890000}"/>
    <cellStyle name="Input 4 3 2 18 6 2" xfId="35326" xr:uid="{00000000-0005-0000-0000-0000008A0000}"/>
    <cellStyle name="Input 4 3 2 18 6 3" xfId="35327" xr:uid="{00000000-0005-0000-0000-0000018A0000}"/>
    <cellStyle name="Input 4 3 2 18 7" xfId="35328" xr:uid="{00000000-0005-0000-0000-0000028A0000}"/>
    <cellStyle name="Input 4 3 2 18 8" xfId="35329" xr:uid="{00000000-0005-0000-0000-0000038A0000}"/>
    <cellStyle name="Input 4 3 2 19" xfId="35330" xr:uid="{00000000-0005-0000-0000-0000048A0000}"/>
    <cellStyle name="Input 4 3 2 19 2" xfId="35331" xr:uid="{00000000-0005-0000-0000-0000058A0000}"/>
    <cellStyle name="Input 4 3 2 19 2 2" xfId="35332" xr:uid="{00000000-0005-0000-0000-0000068A0000}"/>
    <cellStyle name="Input 4 3 2 19 2 3" xfId="35333" xr:uid="{00000000-0005-0000-0000-0000078A0000}"/>
    <cellStyle name="Input 4 3 2 19 2 4" xfId="35334" xr:uid="{00000000-0005-0000-0000-0000088A0000}"/>
    <cellStyle name="Input 4 3 2 19 2 5" xfId="35335" xr:uid="{00000000-0005-0000-0000-0000098A0000}"/>
    <cellStyle name="Input 4 3 2 19 2 6" xfId="35336" xr:uid="{00000000-0005-0000-0000-00000A8A0000}"/>
    <cellStyle name="Input 4 3 2 19 3" xfId="35337" xr:uid="{00000000-0005-0000-0000-00000B8A0000}"/>
    <cellStyle name="Input 4 3 2 19 3 2" xfId="35338" xr:uid="{00000000-0005-0000-0000-00000C8A0000}"/>
    <cellStyle name="Input 4 3 2 19 3 3" xfId="35339" xr:uid="{00000000-0005-0000-0000-00000D8A0000}"/>
    <cellStyle name="Input 4 3 2 19 4" xfId="35340" xr:uid="{00000000-0005-0000-0000-00000E8A0000}"/>
    <cellStyle name="Input 4 3 2 19 4 2" xfId="35341" xr:uid="{00000000-0005-0000-0000-00000F8A0000}"/>
    <cellStyle name="Input 4 3 2 19 4 3" xfId="35342" xr:uid="{00000000-0005-0000-0000-0000108A0000}"/>
    <cellStyle name="Input 4 3 2 19 5" xfId="35343" xr:uid="{00000000-0005-0000-0000-0000118A0000}"/>
    <cellStyle name="Input 4 3 2 19 5 2" xfId="35344" xr:uid="{00000000-0005-0000-0000-0000128A0000}"/>
    <cellStyle name="Input 4 3 2 19 5 3" xfId="35345" xr:uid="{00000000-0005-0000-0000-0000138A0000}"/>
    <cellStyle name="Input 4 3 2 19 6" xfId="35346" xr:uid="{00000000-0005-0000-0000-0000148A0000}"/>
    <cellStyle name="Input 4 3 2 19 6 2" xfId="35347" xr:uid="{00000000-0005-0000-0000-0000158A0000}"/>
    <cellStyle name="Input 4 3 2 19 6 3" xfId="35348" xr:uid="{00000000-0005-0000-0000-0000168A0000}"/>
    <cellStyle name="Input 4 3 2 19 7" xfId="35349" xr:uid="{00000000-0005-0000-0000-0000178A0000}"/>
    <cellStyle name="Input 4 3 2 19 8" xfId="35350" xr:uid="{00000000-0005-0000-0000-0000188A0000}"/>
    <cellStyle name="Input 4 3 2 2" xfId="35351" xr:uid="{00000000-0005-0000-0000-0000198A0000}"/>
    <cellStyle name="Input 4 3 2 2 2" xfId="35352" xr:uid="{00000000-0005-0000-0000-00001A8A0000}"/>
    <cellStyle name="Input 4 3 2 2 2 2" xfId="35353" xr:uid="{00000000-0005-0000-0000-00001B8A0000}"/>
    <cellStyle name="Input 4 3 2 2 2 3" xfId="35354" xr:uid="{00000000-0005-0000-0000-00001C8A0000}"/>
    <cellStyle name="Input 4 3 2 2 2 4" xfId="35355" xr:uid="{00000000-0005-0000-0000-00001D8A0000}"/>
    <cellStyle name="Input 4 3 2 2 2 5" xfId="35356" xr:uid="{00000000-0005-0000-0000-00001E8A0000}"/>
    <cellStyle name="Input 4 3 2 2 2 6" xfId="35357" xr:uid="{00000000-0005-0000-0000-00001F8A0000}"/>
    <cellStyle name="Input 4 3 2 2 3" xfId="35358" xr:uid="{00000000-0005-0000-0000-0000208A0000}"/>
    <cellStyle name="Input 4 3 2 2 3 2" xfId="35359" xr:uid="{00000000-0005-0000-0000-0000218A0000}"/>
    <cellStyle name="Input 4 3 2 2 3 3" xfId="35360" xr:uid="{00000000-0005-0000-0000-0000228A0000}"/>
    <cellStyle name="Input 4 3 2 2 4" xfId="35361" xr:uid="{00000000-0005-0000-0000-0000238A0000}"/>
    <cellStyle name="Input 4 3 2 2 4 2" xfId="35362" xr:uid="{00000000-0005-0000-0000-0000248A0000}"/>
    <cellStyle name="Input 4 3 2 2 4 3" xfId="35363" xr:uid="{00000000-0005-0000-0000-0000258A0000}"/>
    <cellStyle name="Input 4 3 2 2 5" xfId="35364" xr:uid="{00000000-0005-0000-0000-0000268A0000}"/>
    <cellStyle name="Input 4 3 2 2 5 2" xfId="35365" xr:uid="{00000000-0005-0000-0000-0000278A0000}"/>
    <cellStyle name="Input 4 3 2 2 5 3" xfId="35366" xr:uid="{00000000-0005-0000-0000-0000288A0000}"/>
    <cellStyle name="Input 4 3 2 2 6" xfId="35367" xr:uid="{00000000-0005-0000-0000-0000298A0000}"/>
    <cellStyle name="Input 4 3 2 2 6 2" xfId="35368" xr:uid="{00000000-0005-0000-0000-00002A8A0000}"/>
    <cellStyle name="Input 4 3 2 2 6 3" xfId="35369" xr:uid="{00000000-0005-0000-0000-00002B8A0000}"/>
    <cellStyle name="Input 4 3 2 2 7" xfId="35370" xr:uid="{00000000-0005-0000-0000-00002C8A0000}"/>
    <cellStyle name="Input 4 3 2 2 8" xfId="35371" xr:uid="{00000000-0005-0000-0000-00002D8A0000}"/>
    <cellStyle name="Input 4 3 2 20" xfId="35372" xr:uid="{00000000-0005-0000-0000-00002E8A0000}"/>
    <cellStyle name="Input 4 3 2 20 2" xfId="35373" xr:uid="{00000000-0005-0000-0000-00002F8A0000}"/>
    <cellStyle name="Input 4 3 2 20 2 2" xfId="35374" xr:uid="{00000000-0005-0000-0000-0000308A0000}"/>
    <cellStyle name="Input 4 3 2 20 2 3" xfId="35375" xr:uid="{00000000-0005-0000-0000-0000318A0000}"/>
    <cellStyle name="Input 4 3 2 20 2 4" xfId="35376" xr:uid="{00000000-0005-0000-0000-0000328A0000}"/>
    <cellStyle name="Input 4 3 2 20 2 5" xfId="35377" xr:uid="{00000000-0005-0000-0000-0000338A0000}"/>
    <cellStyle name="Input 4 3 2 20 2 6" xfId="35378" xr:uid="{00000000-0005-0000-0000-0000348A0000}"/>
    <cellStyle name="Input 4 3 2 20 3" xfId="35379" xr:uid="{00000000-0005-0000-0000-0000358A0000}"/>
    <cellStyle name="Input 4 3 2 20 3 2" xfId="35380" xr:uid="{00000000-0005-0000-0000-0000368A0000}"/>
    <cellStyle name="Input 4 3 2 20 3 3" xfId="35381" xr:uid="{00000000-0005-0000-0000-0000378A0000}"/>
    <cellStyle name="Input 4 3 2 20 4" xfId="35382" xr:uid="{00000000-0005-0000-0000-0000388A0000}"/>
    <cellStyle name="Input 4 3 2 20 4 2" xfId="35383" xr:uid="{00000000-0005-0000-0000-0000398A0000}"/>
    <cellStyle name="Input 4 3 2 20 4 3" xfId="35384" xr:uid="{00000000-0005-0000-0000-00003A8A0000}"/>
    <cellStyle name="Input 4 3 2 20 5" xfId="35385" xr:uid="{00000000-0005-0000-0000-00003B8A0000}"/>
    <cellStyle name="Input 4 3 2 20 5 2" xfId="35386" xr:uid="{00000000-0005-0000-0000-00003C8A0000}"/>
    <cellStyle name="Input 4 3 2 20 5 3" xfId="35387" xr:uid="{00000000-0005-0000-0000-00003D8A0000}"/>
    <cellStyle name="Input 4 3 2 20 6" xfId="35388" xr:uid="{00000000-0005-0000-0000-00003E8A0000}"/>
    <cellStyle name="Input 4 3 2 20 6 2" xfId="35389" xr:uid="{00000000-0005-0000-0000-00003F8A0000}"/>
    <cellStyle name="Input 4 3 2 20 6 3" xfId="35390" xr:uid="{00000000-0005-0000-0000-0000408A0000}"/>
    <cellStyle name="Input 4 3 2 20 7" xfId="35391" xr:uid="{00000000-0005-0000-0000-0000418A0000}"/>
    <cellStyle name="Input 4 3 2 20 8" xfId="35392" xr:uid="{00000000-0005-0000-0000-0000428A0000}"/>
    <cellStyle name="Input 4 3 2 21" xfId="35393" xr:uid="{00000000-0005-0000-0000-0000438A0000}"/>
    <cellStyle name="Input 4 3 2 21 2" xfId="35394" xr:uid="{00000000-0005-0000-0000-0000448A0000}"/>
    <cellStyle name="Input 4 3 2 21 2 2" xfId="35395" xr:uid="{00000000-0005-0000-0000-0000458A0000}"/>
    <cellStyle name="Input 4 3 2 21 2 3" xfId="35396" xr:uid="{00000000-0005-0000-0000-0000468A0000}"/>
    <cellStyle name="Input 4 3 2 21 2 4" xfId="35397" xr:uid="{00000000-0005-0000-0000-0000478A0000}"/>
    <cellStyle name="Input 4 3 2 21 2 5" xfId="35398" xr:uid="{00000000-0005-0000-0000-0000488A0000}"/>
    <cellStyle name="Input 4 3 2 21 2 6" xfId="35399" xr:uid="{00000000-0005-0000-0000-0000498A0000}"/>
    <cellStyle name="Input 4 3 2 21 3" xfId="35400" xr:uid="{00000000-0005-0000-0000-00004A8A0000}"/>
    <cellStyle name="Input 4 3 2 21 3 2" xfId="35401" xr:uid="{00000000-0005-0000-0000-00004B8A0000}"/>
    <cellStyle name="Input 4 3 2 21 3 3" xfId="35402" xr:uid="{00000000-0005-0000-0000-00004C8A0000}"/>
    <cellStyle name="Input 4 3 2 21 4" xfId="35403" xr:uid="{00000000-0005-0000-0000-00004D8A0000}"/>
    <cellStyle name="Input 4 3 2 21 4 2" xfId="35404" xr:uid="{00000000-0005-0000-0000-00004E8A0000}"/>
    <cellStyle name="Input 4 3 2 21 4 3" xfId="35405" xr:uid="{00000000-0005-0000-0000-00004F8A0000}"/>
    <cellStyle name="Input 4 3 2 21 5" xfId="35406" xr:uid="{00000000-0005-0000-0000-0000508A0000}"/>
    <cellStyle name="Input 4 3 2 21 5 2" xfId="35407" xr:uid="{00000000-0005-0000-0000-0000518A0000}"/>
    <cellStyle name="Input 4 3 2 21 5 3" xfId="35408" xr:uid="{00000000-0005-0000-0000-0000528A0000}"/>
    <cellStyle name="Input 4 3 2 21 6" xfId="35409" xr:uid="{00000000-0005-0000-0000-0000538A0000}"/>
    <cellStyle name="Input 4 3 2 21 6 2" xfId="35410" xr:uid="{00000000-0005-0000-0000-0000548A0000}"/>
    <cellStyle name="Input 4 3 2 21 6 3" xfId="35411" xr:uid="{00000000-0005-0000-0000-0000558A0000}"/>
    <cellStyle name="Input 4 3 2 21 7" xfId="35412" xr:uid="{00000000-0005-0000-0000-0000568A0000}"/>
    <cellStyle name="Input 4 3 2 21 8" xfId="35413" xr:uid="{00000000-0005-0000-0000-0000578A0000}"/>
    <cellStyle name="Input 4 3 2 22" xfId="35414" xr:uid="{00000000-0005-0000-0000-0000588A0000}"/>
    <cellStyle name="Input 4 3 2 22 2" xfId="35415" xr:uid="{00000000-0005-0000-0000-0000598A0000}"/>
    <cellStyle name="Input 4 3 2 22 2 2" xfId="35416" xr:uid="{00000000-0005-0000-0000-00005A8A0000}"/>
    <cellStyle name="Input 4 3 2 22 2 3" xfId="35417" xr:uid="{00000000-0005-0000-0000-00005B8A0000}"/>
    <cellStyle name="Input 4 3 2 22 2 4" xfId="35418" xr:uid="{00000000-0005-0000-0000-00005C8A0000}"/>
    <cellStyle name="Input 4 3 2 22 2 5" xfId="35419" xr:uid="{00000000-0005-0000-0000-00005D8A0000}"/>
    <cellStyle name="Input 4 3 2 22 2 6" xfId="35420" xr:uid="{00000000-0005-0000-0000-00005E8A0000}"/>
    <cellStyle name="Input 4 3 2 22 3" xfId="35421" xr:uid="{00000000-0005-0000-0000-00005F8A0000}"/>
    <cellStyle name="Input 4 3 2 22 3 2" xfId="35422" xr:uid="{00000000-0005-0000-0000-0000608A0000}"/>
    <cellStyle name="Input 4 3 2 22 3 3" xfId="35423" xr:uid="{00000000-0005-0000-0000-0000618A0000}"/>
    <cellStyle name="Input 4 3 2 22 4" xfId="35424" xr:uid="{00000000-0005-0000-0000-0000628A0000}"/>
    <cellStyle name="Input 4 3 2 22 4 2" xfId="35425" xr:uid="{00000000-0005-0000-0000-0000638A0000}"/>
    <cellStyle name="Input 4 3 2 22 4 3" xfId="35426" xr:uid="{00000000-0005-0000-0000-0000648A0000}"/>
    <cellStyle name="Input 4 3 2 22 5" xfId="35427" xr:uid="{00000000-0005-0000-0000-0000658A0000}"/>
    <cellStyle name="Input 4 3 2 22 5 2" xfId="35428" xr:uid="{00000000-0005-0000-0000-0000668A0000}"/>
    <cellStyle name="Input 4 3 2 22 5 3" xfId="35429" xr:uid="{00000000-0005-0000-0000-0000678A0000}"/>
    <cellStyle name="Input 4 3 2 22 6" xfId="35430" xr:uid="{00000000-0005-0000-0000-0000688A0000}"/>
    <cellStyle name="Input 4 3 2 22 6 2" xfId="35431" xr:uid="{00000000-0005-0000-0000-0000698A0000}"/>
    <cellStyle name="Input 4 3 2 22 6 3" xfId="35432" xr:uid="{00000000-0005-0000-0000-00006A8A0000}"/>
    <cellStyle name="Input 4 3 2 22 7" xfId="35433" xr:uid="{00000000-0005-0000-0000-00006B8A0000}"/>
    <cellStyle name="Input 4 3 2 22 8" xfId="35434" xr:uid="{00000000-0005-0000-0000-00006C8A0000}"/>
    <cellStyle name="Input 4 3 2 23" xfId="35435" xr:uid="{00000000-0005-0000-0000-00006D8A0000}"/>
    <cellStyle name="Input 4 3 2 23 2" xfId="35436" xr:uid="{00000000-0005-0000-0000-00006E8A0000}"/>
    <cellStyle name="Input 4 3 2 23 2 2" xfId="35437" xr:uid="{00000000-0005-0000-0000-00006F8A0000}"/>
    <cellStyle name="Input 4 3 2 23 2 3" xfId="35438" xr:uid="{00000000-0005-0000-0000-0000708A0000}"/>
    <cellStyle name="Input 4 3 2 23 2 4" xfId="35439" xr:uid="{00000000-0005-0000-0000-0000718A0000}"/>
    <cellStyle name="Input 4 3 2 23 2 5" xfId="35440" xr:uid="{00000000-0005-0000-0000-0000728A0000}"/>
    <cellStyle name="Input 4 3 2 23 2 6" xfId="35441" xr:uid="{00000000-0005-0000-0000-0000738A0000}"/>
    <cellStyle name="Input 4 3 2 23 3" xfId="35442" xr:uid="{00000000-0005-0000-0000-0000748A0000}"/>
    <cellStyle name="Input 4 3 2 23 3 2" xfId="35443" xr:uid="{00000000-0005-0000-0000-0000758A0000}"/>
    <cellStyle name="Input 4 3 2 23 3 3" xfId="35444" xr:uid="{00000000-0005-0000-0000-0000768A0000}"/>
    <cellStyle name="Input 4 3 2 23 4" xfId="35445" xr:uid="{00000000-0005-0000-0000-0000778A0000}"/>
    <cellStyle name="Input 4 3 2 23 4 2" xfId="35446" xr:uid="{00000000-0005-0000-0000-0000788A0000}"/>
    <cellStyle name="Input 4 3 2 23 4 3" xfId="35447" xr:uid="{00000000-0005-0000-0000-0000798A0000}"/>
    <cellStyle name="Input 4 3 2 23 5" xfId="35448" xr:uid="{00000000-0005-0000-0000-00007A8A0000}"/>
    <cellStyle name="Input 4 3 2 23 5 2" xfId="35449" xr:uid="{00000000-0005-0000-0000-00007B8A0000}"/>
    <cellStyle name="Input 4 3 2 23 5 3" xfId="35450" xr:uid="{00000000-0005-0000-0000-00007C8A0000}"/>
    <cellStyle name="Input 4 3 2 23 6" xfId="35451" xr:uid="{00000000-0005-0000-0000-00007D8A0000}"/>
    <cellStyle name="Input 4 3 2 23 6 2" xfId="35452" xr:uid="{00000000-0005-0000-0000-00007E8A0000}"/>
    <cellStyle name="Input 4 3 2 23 6 3" xfId="35453" xr:uid="{00000000-0005-0000-0000-00007F8A0000}"/>
    <cellStyle name="Input 4 3 2 23 7" xfId="35454" xr:uid="{00000000-0005-0000-0000-0000808A0000}"/>
    <cellStyle name="Input 4 3 2 23 8" xfId="35455" xr:uid="{00000000-0005-0000-0000-0000818A0000}"/>
    <cellStyle name="Input 4 3 2 24" xfId="35456" xr:uid="{00000000-0005-0000-0000-0000828A0000}"/>
    <cellStyle name="Input 4 3 2 24 2" xfId="35457" xr:uid="{00000000-0005-0000-0000-0000838A0000}"/>
    <cellStyle name="Input 4 3 2 24 2 2" xfId="35458" xr:uid="{00000000-0005-0000-0000-0000848A0000}"/>
    <cellStyle name="Input 4 3 2 24 2 3" xfId="35459" xr:uid="{00000000-0005-0000-0000-0000858A0000}"/>
    <cellStyle name="Input 4 3 2 24 2 4" xfId="35460" xr:uid="{00000000-0005-0000-0000-0000868A0000}"/>
    <cellStyle name="Input 4 3 2 24 2 5" xfId="35461" xr:uid="{00000000-0005-0000-0000-0000878A0000}"/>
    <cellStyle name="Input 4 3 2 24 2 6" xfId="35462" xr:uid="{00000000-0005-0000-0000-0000888A0000}"/>
    <cellStyle name="Input 4 3 2 24 3" xfId="35463" xr:uid="{00000000-0005-0000-0000-0000898A0000}"/>
    <cellStyle name="Input 4 3 2 24 3 2" xfId="35464" xr:uid="{00000000-0005-0000-0000-00008A8A0000}"/>
    <cellStyle name="Input 4 3 2 24 3 3" xfId="35465" xr:uid="{00000000-0005-0000-0000-00008B8A0000}"/>
    <cellStyle name="Input 4 3 2 24 4" xfId="35466" xr:uid="{00000000-0005-0000-0000-00008C8A0000}"/>
    <cellStyle name="Input 4 3 2 24 4 2" xfId="35467" xr:uid="{00000000-0005-0000-0000-00008D8A0000}"/>
    <cellStyle name="Input 4 3 2 24 4 3" xfId="35468" xr:uid="{00000000-0005-0000-0000-00008E8A0000}"/>
    <cellStyle name="Input 4 3 2 24 5" xfId="35469" xr:uid="{00000000-0005-0000-0000-00008F8A0000}"/>
    <cellStyle name="Input 4 3 2 24 5 2" xfId="35470" xr:uid="{00000000-0005-0000-0000-0000908A0000}"/>
    <cellStyle name="Input 4 3 2 24 5 3" xfId="35471" xr:uid="{00000000-0005-0000-0000-0000918A0000}"/>
    <cellStyle name="Input 4 3 2 24 6" xfId="35472" xr:uid="{00000000-0005-0000-0000-0000928A0000}"/>
    <cellStyle name="Input 4 3 2 24 6 2" xfId="35473" xr:uid="{00000000-0005-0000-0000-0000938A0000}"/>
    <cellStyle name="Input 4 3 2 24 6 3" xfId="35474" xr:uid="{00000000-0005-0000-0000-0000948A0000}"/>
    <cellStyle name="Input 4 3 2 24 7" xfId="35475" xr:uid="{00000000-0005-0000-0000-0000958A0000}"/>
    <cellStyle name="Input 4 3 2 24 8" xfId="35476" xr:uid="{00000000-0005-0000-0000-0000968A0000}"/>
    <cellStyle name="Input 4 3 2 25" xfId="35477" xr:uid="{00000000-0005-0000-0000-0000978A0000}"/>
    <cellStyle name="Input 4 3 2 25 2" xfId="35478" xr:uid="{00000000-0005-0000-0000-0000988A0000}"/>
    <cellStyle name="Input 4 3 2 25 2 2" xfId="35479" xr:uid="{00000000-0005-0000-0000-0000998A0000}"/>
    <cellStyle name="Input 4 3 2 25 2 3" xfId="35480" xr:uid="{00000000-0005-0000-0000-00009A8A0000}"/>
    <cellStyle name="Input 4 3 2 25 2 4" xfId="35481" xr:uid="{00000000-0005-0000-0000-00009B8A0000}"/>
    <cellStyle name="Input 4 3 2 25 2 5" xfId="35482" xr:uid="{00000000-0005-0000-0000-00009C8A0000}"/>
    <cellStyle name="Input 4 3 2 25 2 6" xfId="35483" xr:uid="{00000000-0005-0000-0000-00009D8A0000}"/>
    <cellStyle name="Input 4 3 2 25 3" xfId="35484" xr:uid="{00000000-0005-0000-0000-00009E8A0000}"/>
    <cellStyle name="Input 4 3 2 25 3 2" xfId="35485" xr:uid="{00000000-0005-0000-0000-00009F8A0000}"/>
    <cellStyle name="Input 4 3 2 25 3 3" xfId="35486" xr:uid="{00000000-0005-0000-0000-0000A08A0000}"/>
    <cellStyle name="Input 4 3 2 25 4" xfId="35487" xr:uid="{00000000-0005-0000-0000-0000A18A0000}"/>
    <cellStyle name="Input 4 3 2 25 4 2" xfId="35488" xr:uid="{00000000-0005-0000-0000-0000A28A0000}"/>
    <cellStyle name="Input 4 3 2 25 4 3" xfId="35489" xr:uid="{00000000-0005-0000-0000-0000A38A0000}"/>
    <cellStyle name="Input 4 3 2 25 5" xfId="35490" xr:uid="{00000000-0005-0000-0000-0000A48A0000}"/>
    <cellStyle name="Input 4 3 2 25 5 2" xfId="35491" xr:uid="{00000000-0005-0000-0000-0000A58A0000}"/>
    <cellStyle name="Input 4 3 2 25 5 3" xfId="35492" xr:uid="{00000000-0005-0000-0000-0000A68A0000}"/>
    <cellStyle name="Input 4 3 2 25 6" xfId="35493" xr:uid="{00000000-0005-0000-0000-0000A78A0000}"/>
    <cellStyle name="Input 4 3 2 25 6 2" xfId="35494" xr:uid="{00000000-0005-0000-0000-0000A88A0000}"/>
    <cellStyle name="Input 4 3 2 25 6 3" xfId="35495" xr:uid="{00000000-0005-0000-0000-0000A98A0000}"/>
    <cellStyle name="Input 4 3 2 25 7" xfId="35496" xr:uid="{00000000-0005-0000-0000-0000AA8A0000}"/>
    <cellStyle name="Input 4 3 2 25 8" xfId="35497" xr:uid="{00000000-0005-0000-0000-0000AB8A0000}"/>
    <cellStyle name="Input 4 3 2 26" xfId="35498" xr:uid="{00000000-0005-0000-0000-0000AC8A0000}"/>
    <cellStyle name="Input 4 3 2 26 2" xfId="35499" xr:uid="{00000000-0005-0000-0000-0000AD8A0000}"/>
    <cellStyle name="Input 4 3 2 26 2 2" xfId="35500" xr:uid="{00000000-0005-0000-0000-0000AE8A0000}"/>
    <cellStyle name="Input 4 3 2 26 2 3" xfId="35501" xr:uid="{00000000-0005-0000-0000-0000AF8A0000}"/>
    <cellStyle name="Input 4 3 2 26 2 4" xfId="35502" xr:uid="{00000000-0005-0000-0000-0000B08A0000}"/>
    <cellStyle name="Input 4 3 2 26 2 5" xfId="35503" xr:uid="{00000000-0005-0000-0000-0000B18A0000}"/>
    <cellStyle name="Input 4 3 2 26 2 6" xfId="35504" xr:uid="{00000000-0005-0000-0000-0000B28A0000}"/>
    <cellStyle name="Input 4 3 2 26 3" xfId="35505" xr:uid="{00000000-0005-0000-0000-0000B38A0000}"/>
    <cellStyle name="Input 4 3 2 26 3 2" xfId="35506" xr:uid="{00000000-0005-0000-0000-0000B48A0000}"/>
    <cellStyle name="Input 4 3 2 26 3 3" xfId="35507" xr:uid="{00000000-0005-0000-0000-0000B58A0000}"/>
    <cellStyle name="Input 4 3 2 26 4" xfId="35508" xr:uid="{00000000-0005-0000-0000-0000B68A0000}"/>
    <cellStyle name="Input 4 3 2 26 4 2" xfId="35509" xr:uid="{00000000-0005-0000-0000-0000B78A0000}"/>
    <cellStyle name="Input 4 3 2 26 4 3" xfId="35510" xr:uid="{00000000-0005-0000-0000-0000B88A0000}"/>
    <cellStyle name="Input 4 3 2 26 5" xfId="35511" xr:uid="{00000000-0005-0000-0000-0000B98A0000}"/>
    <cellStyle name="Input 4 3 2 26 5 2" xfId="35512" xr:uid="{00000000-0005-0000-0000-0000BA8A0000}"/>
    <cellStyle name="Input 4 3 2 26 5 3" xfId="35513" xr:uid="{00000000-0005-0000-0000-0000BB8A0000}"/>
    <cellStyle name="Input 4 3 2 26 6" xfId="35514" xr:uid="{00000000-0005-0000-0000-0000BC8A0000}"/>
    <cellStyle name="Input 4 3 2 26 6 2" xfId="35515" xr:uid="{00000000-0005-0000-0000-0000BD8A0000}"/>
    <cellStyle name="Input 4 3 2 26 6 3" xfId="35516" xr:uid="{00000000-0005-0000-0000-0000BE8A0000}"/>
    <cellStyle name="Input 4 3 2 26 7" xfId="35517" xr:uid="{00000000-0005-0000-0000-0000BF8A0000}"/>
    <cellStyle name="Input 4 3 2 26 8" xfId="35518" xr:uid="{00000000-0005-0000-0000-0000C08A0000}"/>
    <cellStyle name="Input 4 3 2 27" xfId="35519" xr:uid="{00000000-0005-0000-0000-0000C18A0000}"/>
    <cellStyle name="Input 4 3 2 27 2" xfId="35520" xr:uid="{00000000-0005-0000-0000-0000C28A0000}"/>
    <cellStyle name="Input 4 3 2 27 2 2" xfId="35521" xr:uid="{00000000-0005-0000-0000-0000C38A0000}"/>
    <cellStyle name="Input 4 3 2 27 2 3" xfId="35522" xr:uid="{00000000-0005-0000-0000-0000C48A0000}"/>
    <cellStyle name="Input 4 3 2 27 2 4" xfId="35523" xr:uid="{00000000-0005-0000-0000-0000C58A0000}"/>
    <cellStyle name="Input 4 3 2 27 2 5" xfId="35524" xr:uid="{00000000-0005-0000-0000-0000C68A0000}"/>
    <cellStyle name="Input 4 3 2 27 2 6" xfId="35525" xr:uid="{00000000-0005-0000-0000-0000C78A0000}"/>
    <cellStyle name="Input 4 3 2 27 3" xfId="35526" xr:uid="{00000000-0005-0000-0000-0000C88A0000}"/>
    <cellStyle name="Input 4 3 2 27 3 2" xfId="35527" xr:uid="{00000000-0005-0000-0000-0000C98A0000}"/>
    <cellStyle name="Input 4 3 2 27 3 3" xfId="35528" xr:uid="{00000000-0005-0000-0000-0000CA8A0000}"/>
    <cellStyle name="Input 4 3 2 27 4" xfId="35529" xr:uid="{00000000-0005-0000-0000-0000CB8A0000}"/>
    <cellStyle name="Input 4 3 2 27 4 2" xfId="35530" xr:uid="{00000000-0005-0000-0000-0000CC8A0000}"/>
    <cellStyle name="Input 4 3 2 27 4 3" xfId="35531" xr:uid="{00000000-0005-0000-0000-0000CD8A0000}"/>
    <cellStyle name="Input 4 3 2 27 5" xfId="35532" xr:uid="{00000000-0005-0000-0000-0000CE8A0000}"/>
    <cellStyle name="Input 4 3 2 27 5 2" xfId="35533" xr:uid="{00000000-0005-0000-0000-0000CF8A0000}"/>
    <cellStyle name="Input 4 3 2 27 5 3" xfId="35534" xr:uid="{00000000-0005-0000-0000-0000D08A0000}"/>
    <cellStyle name="Input 4 3 2 27 6" xfId="35535" xr:uid="{00000000-0005-0000-0000-0000D18A0000}"/>
    <cellStyle name="Input 4 3 2 27 6 2" xfId="35536" xr:uid="{00000000-0005-0000-0000-0000D28A0000}"/>
    <cellStyle name="Input 4 3 2 27 6 3" xfId="35537" xr:uid="{00000000-0005-0000-0000-0000D38A0000}"/>
    <cellStyle name="Input 4 3 2 27 7" xfId="35538" xr:uid="{00000000-0005-0000-0000-0000D48A0000}"/>
    <cellStyle name="Input 4 3 2 27 8" xfId="35539" xr:uid="{00000000-0005-0000-0000-0000D58A0000}"/>
    <cellStyle name="Input 4 3 2 28" xfId="35540" xr:uid="{00000000-0005-0000-0000-0000D68A0000}"/>
    <cellStyle name="Input 4 3 2 28 2" xfId="35541" xr:uid="{00000000-0005-0000-0000-0000D78A0000}"/>
    <cellStyle name="Input 4 3 2 28 2 2" xfId="35542" xr:uid="{00000000-0005-0000-0000-0000D88A0000}"/>
    <cellStyle name="Input 4 3 2 28 2 3" xfId="35543" xr:uid="{00000000-0005-0000-0000-0000D98A0000}"/>
    <cellStyle name="Input 4 3 2 28 2 4" xfId="35544" xr:uid="{00000000-0005-0000-0000-0000DA8A0000}"/>
    <cellStyle name="Input 4 3 2 28 2 5" xfId="35545" xr:uid="{00000000-0005-0000-0000-0000DB8A0000}"/>
    <cellStyle name="Input 4 3 2 28 2 6" xfId="35546" xr:uid="{00000000-0005-0000-0000-0000DC8A0000}"/>
    <cellStyle name="Input 4 3 2 28 3" xfId="35547" xr:uid="{00000000-0005-0000-0000-0000DD8A0000}"/>
    <cellStyle name="Input 4 3 2 28 3 2" xfId="35548" xr:uid="{00000000-0005-0000-0000-0000DE8A0000}"/>
    <cellStyle name="Input 4 3 2 28 3 3" xfId="35549" xr:uid="{00000000-0005-0000-0000-0000DF8A0000}"/>
    <cellStyle name="Input 4 3 2 28 4" xfId="35550" xr:uid="{00000000-0005-0000-0000-0000E08A0000}"/>
    <cellStyle name="Input 4 3 2 28 4 2" xfId="35551" xr:uid="{00000000-0005-0000-0000-0000E18A0000}"/>
    <cellStyle name="Input 4 3 2 28 4 3" xfId="35552" xr:uid="{00000000-0005-0000-0000-0000E28A0000}"/>
    <cellStyle name="Input 4 3 2 28 5" xfId="35553" xr:uid="{00000000-0005-0000-0000-0000E38A0000}"/>
    <cellStyle name="Input 4 3 2 28 5 2" xfId="35554" xr:uid="{00000000-0005-0000-0000-0000E48A0000}"/>
    <cellStyle name="Input 4 3 2 28 5 3" xfId="35555" xr:uid="{00000000-0005-0000-0000-0000E58A0000}"/>
    <cellStyle name="Input 4 3 2 28 6" xfId="35556" xr:uid="{00000000-0005-0000-0000-0000E68A0000}"/>
    <cellStyle name="Input 4 3 2 28 6 2" xfId="35557" xr:uid="{00000000-0005-0000-0000-0000E78A0000}"/>
    <cellStyle name="Input 4 3 2 28 6 3" xfId="35558" xr:uid="{00000000-0005-0000-0000-0000E88A0000}"/>
    <cellStyle name="Input 4 3 2 28 7" xfId="35559" xr:uid="{00000000-0005-0000-0000-0000E98A0000}"/>
    <cellStyle name="Input 4 3 2 28 8" xfId="35560" xr:uid="{00000000-0005-0000-0000-0000EA8A0000}"/>
    <cellStyle name="Input 4 3 2 29" xfId="35561" xr:uid="{00000000-0005-0000-0000-0000EB8A0000}"/>
    <cellStyle name="Input 4 3 2 29 2" xfId="35562" xr:uid="{00000000-0005-0000-0000-0000EC8A0000}"/>
    <cellStyle name="Input 4 3 2 29 2 2" xfId="35563" xr:uid="{00000000-0005-0000-0000-0000ED8A0000}"/>
    <cellStyle name="Input 4 3 2 29 2 3" xfId="35564" xr:uid="{00000000-0005-0000-0000-0000EE8A0000}"/>
    <cellStyle name="Input 4 3 2 29 2 4" xfId="35565" xr:uid="{00000000-0005-0000-0000-0000EF8A0000}"/>
    <cellStyle name="Input 4 3 2 29 2 5" xfId="35566" xr:uid="{00000000-0005-0000-0000-0000F08A0000}"/>
    <cellStyle name="Input 4 3 2 29 2 6" xfId="35567" xr:uid="{00000000-0005-0000-0000-0000F18A0000}"/>
    <cellStyle name="Input 4 3 2 29 3" xfId="35568" xr:uid="{00000000-0005-0000-0000-0000F28A0000}"/>
    <cellStyle name="Input 4 3 2 29 3 2" xfId="35569" xr:uid="{00000000-0005-0000-0000-0000F38A0000}"/>
    <cellStyle name="Input 4 3 2 29 3 3" xfId="35570" xr:uid="{00000000-0005-0000-0000-0000F48A0000}"/>
    <cellStyle name="Input 4 3 2 29 4" xfId="35571" xr:uid="{00000000-0005-0000-0000-0000F58A0000}"/>
    <cellStyle name="Input 4 3 2 29 4 2" xfId="35572" xr:uid="{00000000-0005-0000-0000-0000F68A0000}"/>
    <cellStyle name="Input 4 3 2 29 4 3" xfId="35573" xr:uid="{00000000-0005-0000-0000-0000F78A0000}"/>
    <cellStyle name="Input 4 3 2 29 5" xfId="35574" xr:uid="{00000000-0005-0000-0000-0000F88A0000}"/>
    <cellStyle name="Input 4 3 2 29 5 2" xfId="35575" xr:uid="{00000000-0005-0000-0000-0000F98A0000}"/>
    <cellStyle name="Input 4 3 2 29 5 3" xfId="35576" xr:uid="{00000000-0005-0000-0000-0000FA8A0000}"/>
    <cellStyle name="Input 4 3 2 29 6" xfId="35577" xr:uid="{00000000-0005-0000-0000-0000FB8A0000}"/>
    <cellStyle name="Input 4 3 2 29 6 2" xfId="35578" xr:uid="{00000000-0005-0000-0000-0000FC8A0000}"/>
    <cellStyle name="Input 4 3 2 29 6 3" xfId="35579" xr:uid="{00000000-0005-0000-0000-0000FD8A0000}"/>
    <cellStyle name="Input 4 3 2 29 7" xfId="35580" xr:uid="{00000000-0005-0000-0000-0000FE8A0000}"/>
    <cellStyle name="Input 4 3 2 29 8" xfId="35581" xr:uid="{00000000-0005-0000-0000-0000FF8A0000}"/>
    <cellStyle name="Input 4 3 2 3" xfId="35582" xr:uid="{00000000-0005-0000-0000-0000008B0000}"/>
    <cellStyle name="Input 4 3 2 3 2" xfId="35583" xr:uid="{00000000-0005-0000-0000-0000018B0000}"/>
    <cellStyle name="Input 4 3 2 3 2 2" xfId="35584" xr:uid="{00000000-0005-0000-0000-0000028B0000}"/>
    <cellStyle name="Input 4 3 2 3 2 3" xfId="35585" xr:uid="{00000000-0005-0000-0000-0000038B0000}"/>
    <cellStyle name="Input 4 3 2 3 2 4" xfId="35586" xr:uid="{00000000-0005-0000-0000-0000048B0000}"/>
    <cellStyle name="Input 4 3 2 3 2 5" xfId="35587" xr:uid="{00000000-0005-0000-0000-0000058B0000}"/>
    <cellStyle name="Input 4 3 2 3 2 6" xfId="35588" xr:uid="{00000000-0005-0000-0000-0000068B0000}"/>
    <cellStyle name="Input 4 3 2 3 3" xfId="35589" xr:uid="{00000000-0005-0000-0000-0000078B0000}"/>
    <cellStyle name="Input 4 3 2 3 3 2" xfId="35590" xr:uid="{00000000-0005-0000-0000-0000088B0000}"/>
    <cellStyle name="Input 4 3 2 3 3 3" xfId="35591" xr:uid="{00000000-0005-0000-0000-0000098B0000}"/>
    <cellStyle name="Input 4 3 2 3 4" xfId="35592" xr:uid="{00000000-0005-0000-0000-00000A8B0000}"/>
    <cellStyle name="Input 4 3 2 3 4 2" xfId="35593" xr:uid="{00000000-0005-0000-0000-00000B8B0000}"/>
    <cellStyle name="Input 4 3 2 3 4 3" xfId="35594" xr:uid="{00000000-0005-0000-0000-00000C8B0000}"/>
    <cellStyle name="Input 4 3 2 3 5" xfId="35595" xr:uid="{00000000-0005-0000-0000-00000D8B0000}"/>
    <cellStyle name="Input 4 3 2 3 5 2" xfId="35596" xr:uid="{00000000-0005-0000-0000-00000E8B0000}"/>
    <cellStyle name="Input 4 3 2 3 5 3" xfId="35597" xr:uid="{00000000-0005-0000-0000-00000F8B0000}"/>
    <cellStyle name="Input 4 3 2 3 6" xfId="35598" xr:uid="{00000000-0005-0000-0000-0000108B0000}"/>
    <cellStyle name="Input 4 3 2 3 6 2" xfId="35599" xr:uid="{00000000-0005-0000-0000-0000118B0000}"/>
    <cellStyle name="Input 4 3 2 3 6 3" xfId="35600" xr:uid="{00000000-0005-0000-0000-0000128B0000}"/>
    <cellStyle name="Input 4 3 2 3 7" xfId="35601" xr:uid="{00000000-0005-0000-0000-0000138B0000}"/>
    <cellStyle name="Input 4 3 2 3 8" xfId="35602" xr:uid="{00000000-0005-0000-0000-0000148B0000}"/>
    <cellStyle name="Input 4 3 2 30" xfId="35603" xr:uid="{00000000-0005-0000-0000-0000158B0000}"/>
    <cellStyle name="Input 4 3 2 30 2" xfId="35604" xr:uid="{00000000-0005-0000-0000-0000168B0000}"/>
    <cellStyle name="Input 4 3 2 30 2 2" xfId="35605" xr:uid="{00000000-0005-0000-0000-0000178B0000}"/>
    <cellStyle name="Input 4 3 2 30 2 3" xfId="35606" xr:uid="{00000000-0005-0000-0000-0000188B0000}"/>
    <cellStyle name="Input 4 3 2 30 2 4" xfId="35607" xr:uid="{00000000-0005-0000-0000-0000198B0000}"/>
    <cellStyle name="Input 4 3 2 30 2 5" xfId="35608" xr:uid="{00000000-0005-0000-0000-00001A8B0000}"/>
    <cellStyle name="Input 4 3 2 30 2 6" xfId="35609" xr:uid="{00000000-0005-0000-0000-00001B8B0000}"/>
    <cellStyle name="Input 4 3 2 30 3" xfId="35610" xr:uid="{00000000-0005-0000-0000-00001C8B0000}"/>
    <cellStyle name="Input 4 3 2 30 3 2" xfId="35611" xr:uid="{00000000-0005-0000-0000-00001D8B0000}"/>
    <cellStyle name="Input 4 3 2 30 3 3" xfId="35612" xr:uid="{00000000-0005-0000-0000-00001E8B0000}"/>
    <cellStyle name="Input 4 3 2 30 4" xfId="35613" xr:uid="{00000000-0005-0000-0000-00001F8B0000}"/>
    <cellStyle name="Input 4 3 2 30 4 2" xfId="35614" xr:uid="{00000000-0005-0000-0000-0000208B0000}"/>
    <cellStyle name="Input 4 3 2 30 4 3" xfId="35615" xr:uid="{00000000-0005-0000-0000-0000218B0000}"/>
    <cellStyle name="Input 4 3 2 30 5" xfId="35616" xr:uid="{00000000-0005-0000-0000-0000228B0000}"/>
    <cellStyle name="Input 4 3 2 30 5 2" xfId="35617" xr:uid="{00000000-0005-0000-0000-0000238B0000}"/>
    <cellStyle name="Input 4 3 2 30 5 3" xfId="35618" xr:uid="{00000000-0005-0000-0000-0000248B0000}"/>
    <cellStyle name="Input 4 3 2 30 6" xfId="35619" xr:uid="{00000000-0005-0000-0000-0000258B0000}"/>
    <cellStyle name="Input 4 3 2 30 6 2" xfId="35620" xr:uid="{00000000-0005-0000-0000-0000268B0000}"/>
    <cellStyle name="Input 4 3 2 30 6 3" xfId="35621" xr:uid="{00000000-0005-0000-0000-0000278B0000}"/>
    <cellStyle name="Input 4 3 2 30 7" xfId="35622" xr:uid="{00000000-0005-0000-0000-0000288B0000}"/>
    <cellStyle name="Input 4 3 2 30 8" xfId="35623" xr:uid="{00000000-0005-0000-0000-0000298B0000}"/>
    <cellStyle name="Input 4 3 2 31" xfId="35624" xr:uid="{00000000-0005-0000-0000-00002A8B0000}"/>
    <cellStyle name="Input 4 3 2 31 2" xfId="35625" xr:uid="{00000000-0005-0000-0000-00002B8B0000}"/>
    <cellStyle name="Input 4 3 2 31 2 2" xfId="35626" xr:uid="{00000000-0005-0000-0000-00002C8B0000}"/>
    <cellStyle name="Input 4 3 2 31 2 3" xfId="35627" xr:uid="{00000000-0005-0000-0000-00002D8B0000}"/>
    <cellStyle name="Input 4 3 2 31 2 4" xfId="35628" xr:uid="{00000000-0005-0000-0000-00002E8B0000}"/>
    <cellStyle name="Input 4 3 2 31 2 5" xfId="35629" xr:uid="{00000000-0005-0000-0000-00002F8B0000}"/>
    <cellStyle name="Input 4 3 2 31 2 6" xfId="35630" xr:uid="{00000000-0005-0000-0000-0000308B0000}"/>
    <cellStyle name="Input 4 3 2 31 3" xfId="35631" xr:uid="{00000000-0005-0000-0000-0000318B0000}"/>
    <cellStyle name="Input 4 3 2 31 3 2" xfId="35632" xr:uid="{00000000-0005-0000-0000-0000328B0000}"/>
    <cellStyle name="Input 4 3 2 31 3 3" xfId="35633" xr:uid="{00000000-0005-0000-0000-0000338B0000}"/>
    <cellStyle name="Input 4 3 2 31 4" xfId="35634" xr:uid="{00000000-0005-0000-0000-0000348B0000}"/>
    <cellStyle name="Input 4 3 2 31 4 2" xfId="35635" xr:uid="{00000000-0005-0000-0000-0000358B0000}"/>
    <cellStyle name="Input 4 3 2 31 4 3" xfId="35636" xr:uid="{00000000-0005-0000-0000-0000368B0000}"/>
    <cellStyle name="Input 4 3 2 31 5" xfId="35637" xr:uid="{00000000-0005-0000-0000-0000378B0000}"/>
    <cellStyle name="Input 4 3 2 31 5 2" xfId="35638" xr:uid="{00000000-0005-0000-0000-0000388B0000}"/>
    <cellStyle name="Input 4 3 2 31 5 3" xfId="35639" xr:uid="{00000000-0005-0000-0000-0000398B0000}"/>
    <cellStyle name="Input 4 3 2 31 6" xfId="35640" xr:uid="{00000000-0005-0000-0000-00003A8B0000}"/>
    <cellStyle name="Input 4 3 2 31 6 2" xfId="35641" xr:uid="{00000000-0005-0000-0000-00003B8B0000}"/>
    <cellStyle name="Input 4 3 2 31 6 3" xfId="35642" xr:uid="{00000000-0005-0000-0000-00003C8B0000}"/>
    <cellStyle name="Input 4 3 2 31 7" xfId="35643" xr:uid="{00000000-0005-0000-0000-00003D8B0000}"/>
    <cellStyle name="Input 4 3 2 31 8" xfId="35644" xr:uid="{00000000-0005-0000-0000-00003E8B0000}"/>
    <cellStyle name="Input 4 3 2 32" xfId="35645" xr:uid="{00000000-0005-0000-0000-00003F8B0000}"/>
    <cellStyle name="Input 4 3 2 32 2" xfId="35646" xr:uid="{00000000-0005-0000-0000-0000408B0000}"/>
    <cellStyle name="Input 4 3 2 32 2 2" xfId="35647" xr:uid="{00000000-0005-0000-0000-0000418B0000}"/>
    <cellStyle name="Input 4 3 2 32 2 3" xfId="35648" xr:uid="{00000000-0005-0000-0000-0000428B0000}"/>
    <cellStyle name="Input 4 3 2 32 2 4" xfId="35649" xr:uid="{00000000-0005-0000-0000-0000438B0000}"/>
    <cellStyle name="Input 4 3 2 32 2 5" xfId="35650" xr:uid="{00000000-0005-0000-0000-0000448B0000}"/>
    <cellStyle name="Input 4 3 2 32 2 6" xfId="35651" xr:uid="{00000000-0005-0000-0000-0000458B0000}"/>
    <cellStyle name="Input 4 3 2 32 3" xfId="35652" xr:uid="{00000000-0005-0000-0000-0000468B0000}"/>
    <cellStyle name="Input 4 3 2 32 3 2" xfId="35653" xr:uid="{00000000-0005-0000-0000-0000478B0000}"/>
    <cellStyle name="Input 4 3 2 32 3 3" xfId="35654" xr:uid="{00000000-0005-0000-0000-0000488B0000}"/>
    <cellStyle name="Input 4 3 2 32 4" xfId="35655" xr:uid="{00000000-0005-0000-0000-0000498B0000}"/>
    <cellStyle name="Input 4 3 2 32 4 2" xfId="35656" xr:uid="{00000000-0005-0000-0000-00004A8B0000}"/>
    <cellStyle name="Input 4 3 2 32 4 3" xfId="35657" xr:uid="{00000000-0005-0000-0000-00004B8B0000}"/>
    <cellStyle name="Input 4 3 2 32 5" xfId="35658" xr:uid="{00000000-0005-0000-0000-00004C8B0000}"/>
    <cellStyle name="Input 4 3 2 32 5 2" xfId="35659" xr:uid="{00000000-0005-0000-0000-00004D8B0000}"/>
    <cellStyle name="Input 4 3 2 32 5 3" xfId="35660" xr:uid="{00000000-0005-0000-0000-00004E8B0000}"/>
    <cellStyle name="Input 4 3 2 32 6" xfId="35661" xr:uid="{00000000-0005-0000-0000-00004F8B0000}"/>
    <cellStyle name="Input 4 3 2 32 6 2" xfId="35662" xr:uid="{00000000-0005-0000-0000-0000508B0000}"/>
    <cellStyle name="Input 4 3 2 32 6 3" xfId="35663" xr:uid="{00000000-0005-0000-0000-0000518B0000}"/>
    <cellStyle name="Input 4 3 2 32 7" xfId="35664" xr:uid="{00000000-0005-0000-0000-0000528B0000}"/>
    <cellStyle name="Input 4 3 2 32 8" xfId="35665" xr:uid="{00000000-0005-0000-0000-0000538B0000}"/>
    <cellStyle name="Input 4 3 2 33" xfId="35666" xr:uid="{00000000-0005-0000-0000-0000548B0000}"/>
    <cellStyle name="Input 4 3 2 33 2" xfId="35667" xr:uid="{00000000-0005-0000-0000-0000558B0000}"/>
    <cellStyle name="Input 4 3 2 33 2 2" xfId="35668" xr:uid="{00000000-0005-0000-0000-0000568B0000}"/>
    <cellStyle name="Input 4 3 2 33 2 3" xfId="35669" xr:uid="{00000000-0005-0000-0000-0000578B0000}"/>
    <cellStyle name="Input 4 3 2 33 2 4" xfId="35670" xr:uid="{00000000-0005-0000-0000-0000588B0000}"/>
    <cellStyle name="Input 4 3 2 33 2 5" xfId="35671" xr:uid="{00000000-0005-0000-0000-0000598B0000}"/>
    <cellStyle name="Input 4 3 2 33 2 6" xfId="35672" xr:uid="{00000000-0005-0000-0000-00005A8B0000}"/>
    <cellStyle name="Input 4 3 2 33 3" xfId="35673" xr:uid="{00000000-0005-0000-0000-00005B8B0000}"/>
    <cellStyle name="Input 4 3 2 33 3 2" xfId="35674" xr:uid="{00000000-0005-0000-0000-00005C8B0000}"/>
    <cellStyle name="Input 4 3 2 33 3 3" xfId="35675" xr:uid="{00000000-0005-0000-0000-00005D8B0000}"/>
    <cellStyle name="Input 4 3 2 33 4" xfId="35676" xr:uid="{00000000-0005-0000-0000-00005E8B0000}"/>
    <cellStyle name="Input 4 3 2 33 4 2" xfId="35677" xr:uid="{00000000-0005-0000-0000-00005F8B0000}"/>
    <cellStyle name="Input 4 3 2 33 4 3" xfId="35678" xr:uid="{00000000-0005-0000-0000-0000608B0000}"/>
    <cellStyle name="Input 4 3 2 33 5" xfId="35679" xr:uid="{00000000-0005-0000-0000-0000618B0000}"/>
    <cellStyle name="Input 4 3 2 33 5 2" xfId="35680" xr:uid="{00000000-0005-0000-0000-0000628B0000}"/>
    <cellStyle name="Input 4 3 2 33 5 3" xfId="35681" xr:uid="{00000000-0005-0000-0000-0000638B0000}"/>
    <cellStyle name="Input 4 3 2 33 6" xfId="35682" xr:uid="{00000000-0005-0000-0000-0000648B0000}"/>
    <cellStyle name="Input 4 3 2 33 6 2" xfId="35683" xr:uid="{00000000-0005-0000-0000-0000658B0000}"/>
    <cellStyle name="Input 4 3 2 33 6 3" xfId="35684" xr:uid="{00000000-0005-0000-0000-0000668B0000}"/>
    <cellStyle name="Input 4 3 2 33 7" xfId="35685" xr:uid="{00000000-0005-0000-0000-0000678B0000}"/>
    <cellStyle name="Input 4 3 2 33 8" xfId="35686" xr:uid="{00000000-0005-0000-0000-0000688B0000}"/>
    <cellStyle name="Input 4 3 2 34" xfId="35687" xr:uid="{00000000-0005-0000-0000-0000698B0000}"/>
    <cellStyle name="Input 4 3 2 34 2" xfId="35688" xr:uid="{00000000-0005-0000-0000-00006A8B0000}"/>
    <cellStyle name="Input 4 3 2 34 2 2" xfId="35689" xr:uid="{00000000-0005-0000-0000-00006B8B0000}"/>
    <cellStyle name="Input 4 3 2 34 2 3" xfId="35690" xr:uid="{00000000-0005-0000-0000-00006C8B0000}"/>
    <cellStyle name="Input 4 3 2 34 2 4" xfId="35691" xr:uid="{00000000-0005-0000-0000-00006D8B0000}"/>
    <cellStyle name="Input 4 3 2 34 2 5" xfId="35692" xr:uid="{00000000-0005-0000-0000-00006E8B0000}"/>
    <cellStyle name="Input 4 3 2 34 2 6" xfId="35693" xr:uid="{00000000-0005-0000-0000-00006F8B0000}"/>
    <cellStyle name="Input 4 3 2 34 3" xfId="35694" xr:uid="{00000000-0005-0000-0000-0000708B0000}"/>
    <cellStyle name="Input 4 3 2 34 3 2" xfId="35695" xr:uid="{00000000-0005-0000-0000-0000718B0000}"/>
    <cellStyle name="Input 4 3 2 34 3 3" xfId="35696" xr:uid="{00000000-0005-0000-0000-0000728B0000}"/>
    <cellStyle name="Input 4 3 2 34 4" xfId="35697" xr:uid="{00000000-0005-0000-0000-0000738B0000}"/>
    <cellStyle name="Input 4 3 2 34 4 2" xfId="35698" xr:uid="{00000000-0005-0000-0000-0000748B0000}"/>
    <cellStyle name="Input 4 3 2 34 4 3" xfId="35699" xr:uid="{00000000-0005-0000-0000-0000758B0000}"/>
    <cellStyle name="Input 4 3 2 34 5" xfId="35700" xr:uid="{00000000-0005-0000-0000-0000768B0000}"/>
    <cellStyle name="Input 4 3 2 34 5 2" xfId="35701" xr:uid="{00000000-0005-0000-0000-0000778B0000}"/>
    <cellStyle name="Input 4 3 2 34 5 3" xfId="35702" xr:uid="{00000000-0005-0000-0000-0000788B0000}"/>
    <cellStyle name="Input 4 3 2 34 6" xfId="35703" xr:uid="{00000000-0005-0000-0000-0000798B0000}"/>
    <cellStyle name="Input 4 3 2 34 6 2" xfId="35704" xr:uid="{00000000-0005-0000-0000-00007A8B0000}"/>
    <cellStyle name="Input 4 3 2 34 6 3" xfId="35705" xr:uid="{00000000-0005-0000-0000-00007B8B0000}"/>
    <cellStyle name="Input 4 3 2 34 7" xfId="35706" xr:uid="{00000000-0005-0000-0000-00007C8B0000}"/>
    <cellStyle name="Input 4 3 2 34 8" xfId="35707" xr:uid="{00000000-0005-0000-0000-00007D8B0000}"/>
    <cellStyle name="Input 4 3 2 35" xfId="35708" xr:uid="{00000000-0005-0000-0000-00007E8B0000}"/>
    <cellStyle name="Input 4 3 2 35 2" xfId="35709" xr:uid="{00000000-0005-0000-0000-00007F8B0000}"/>
    <cellStyle name="Input 4 3 2 35 3" xfId="35710" xr:uid="{00000000-0005-0000-0000-0000808B0000}"/>
    <cellStyle name="Input 4 3 2 35 4" xfId="35711" xr:uid="{00000000-0005-0000-0000-0000818B0000}"/>
    <cellStyle name="Input 4 3 2 35 5" xfId="35712" xr:uid="{00000000-0005-0000-0000-0000828B0000}"/>
    <cellStyle name="Input 4 3 2 35 6" xfId="35713" xr:uid="{00000000-0005-0000-0000-0000838B0000}"/>
    <cellStyle name="Input 4 3 2 36" xfId="35714" xr:uid="{00000000-0005-0000-0000-0000848B0000}"/>
    <cellStyle name="Input 4 3 2 36 2" xfId="35715" xr:uid="{00000000-0005-0000-0000-0000858B0000}"/>
    <cellStyle name="Input 4 3 2 36 3" xfId="35716" xr:uid="{00000000-0005-0000-0000-0000868B0000}"/>
    <cellStyle name="Input 4 3 2 37" xfId="35717" xr:uid="{00000000-0005-0000-0000-0000878B0000}"/>
    <cellStyle name="Input 4 3 2 37 2" xfId="35718" xr:uid="{00000000-0005-0000-0000-0000888B0000}"/>
    <cellStyle name="Input 4 3 2 37 3" xfId="35719" xr:uid="{00000000-0005-0000-0000-0000898B0000}"/>
    <cellStyle name="Input 4 3 2 38" xfId="35720" xr:uid="{00000000-0005-0000-0000-00008A8B0000}"/>
    <cellStyle name="Input 4 3 2 38 2" xfId="35721" xr:uid="{00000000-0005-0000-0000-00008B8B0000}"/>
    <cellStyle name="Input 4 3 2 38 3" xfId="35722" xr:uid="{00000000-0005-0000-0000-00008C8B0000}"/>
    <cellStyle name="Input 4 3 2 39" xfId="35723" xr:uid="{00000000-0005-0000-0000-00008D8B0000}"/>
    <cellStyle name="Input 4 3 2 39 2" xfId="35724" xr:uid="{00000000-0005-0000-0000-00008E8B0000}"/>
    <cellStyle name="Input 4 3 2 39 3" xfId="35725" xr:uid="{00000000-0005-0000-0000-00008F8B0000}"/>
    <cellStyle name="Input 4 3 2 4" xfId="35726" xr:uid="{00000000-0005-0000-0000-0000908B0000}"/>
    <cellStyle name="Input 4 3 2 4 2" xfId="35727" xr:uid="{00000000-0005-0000-0000-0000918B0000}"/>
    <cellStyle name="Input 4 3 2 4 2 2" xfId="35728" xr:uid="{00000000-0005-0000-0000-0000928B0000}"/>
    <cellStyle name="Input 4 3 2 4 2 3" xfId="35729" xr:uid="{00000000-0005-0000-0000-0000938B0000}"/>
    <cellStyle name="Input 4 3 2 4 2 4" xfId="35730" xr:uid="{00000000-0005-0000-0000-0000948B0000}"/>
    <cellStyle name="Input 4 3 2 4 2 5" xfId="35731" xr:uid="{00000000-0005-0000-0000-0000958B0000}"/>
    <cellStyle name="Input 4 3 2 4 2 6" xfId="35732" xr:uid="{00000000-0005-0000-0000-0000968B0000}"/>
    <cellStyle name="Input 4 3 2 4 3" xfId="35733" xr:uid="{00000000-0005-0000-0000-0000978B0000}"/>
    <cellStyle name="Input 4 3 2 4 3 2" xfId="35734" xr:uid="{00000000-0005-0000-0000-0000988B0000}"/>
    <cellStyle name="Input 4 3 2 4 3 3" xfId="35735" xr:uid="{00000000-0005-0000-0000-0000998B0000}"/>
    <cellStyle name="Input 4 3 2 4 4" xfId="35736" xr:uid="{00000000-0005-0000-0000-00009A8B0000}"/>
    <cellStyle name="Input 4 3 2 4 4 2" xfId="35737" xr:uid="{00000000-0005-0000-0000-00009B8B0000}"/>
    <cellStyle name="Input 4 3 2 4 4 3" xfId="35738" xr:uid="{00000000-0005-0000-0000-00009C8B0000}"/>
    <cellStyle name="Input 4 3 2 4 5" xfId="35739" xr:uid="{00000000-0005-0000-0000-00009D8B0000}"/>
    <cellStyle name="Input 4 3 2 4 5 2" xfId="35740" xr:uid="{00000000-0005-0000-0000-00009E8B0000}"/>
    <cellStyle name="Input 4 3 2 4 5 3" xfId="35741" xr:uid="{00000000-0005-0000-0000-00009F8B0000}"/>
    <cellStyle name="Input 4 3 2 4 6" xfId="35742" xr:uid="{00000000-0005-0000-0000-0000A08B0000}"/>
    <cellStyle name="Input 4 3 2 4 6 2" xfId="35743" xr:uid="{00000000-0005-0000-0000-0000A18B0000}"/>
    <cellStyle name="Input 4 3 2 4 6 3" xfId="35744" xr:uid="{00000000-0005-0000-0000-0000A28B0000}"/>
    <cellStyle name="Input 4 3 2 4 7" xfId="35745" xr:uid="{00000000-0005-0000-0000-0000A38B0000}"/>
    <cellStyle name="Input 4 3 2 4 8" xfId="35746" xr:uid="{00000000-0005-0000-0000-0000A48B0000}"/>
    <cellStyle name="Input 4 3 2 40" xfId="35747" xr:uid="{00000000-0005-0000-0000-0000A58B0000}"/>
    <cellStyle name="Input 4 3 2 41" xfId="35748" xr:uid="{00000000-0005-0000-0000-0000A68B0000}"/>
    <cellStyle name="Input 4 3 2 5" xfId="35749" xr:uid="{00000000-0005-0000-0000-0000A78B0000}"/>
    <cellStyle name="Input 4 3 2 5 2" xfId="35750" xr:uid="{00000000-0005-0000-0000-0000A88B0000}"/>
    <cellStyle name="Input 4 3 2 5 2 2" xfId="35751" xr:uid="{00000000-0005-0000-0000-0000A98B0000}"/>
    <cellStyle name="Input 4 3 2 5 2 3" xfId="35752" xr:uid="{00000000-0005-0000-0000-0000AA8B0000}"/>
    <cellStyle name="Input 4 3 2 5 2 4" xfId="35753" xr:uid="{00000000-0005-0000-0000-0000AB8B0000}"/>
    <cellStyle name="Input 4 3 2 5 2 5" xfId="35754" xr:uid="{00000000-0005-0000-0000-0000AC8B0000}"/>
    <cellStyle name="Input 4 3 2 5 2 6" xfId="35755" xr:uid="{00000000-0005-0000-0000-0000AD8B0000}"/>
    <cellStyle name="Input 4 3 2 5 3" xfId="35756" xr:uid="{00000000-0005-0000-0000-0000AE8B0000}"/>
    <cellStyle name="Input 4 3 2 5 3 2" xfId="35757" xr:uid="{00000000-0005-0000-0000-0000AF8B0000}"/>
    <cellStyle name="Input 4 3 2 5 3 3" xfId="35758" xr:uid="{00000000-0005-0000-0000-0000B08B0000}"/>
    <cellStyle name="Input 4 3 2 5 4" xfId="35759" xr:uid="{00000000-0005-0000-0000-0000B18B0000}"/>
    <cellStyle name="Input 4 3 2 5 4 2" xfId="35760" xr:uid="{00000000-0005-0000-0000-0000B28B0000}"/>
    <cellStyle name="Input 4 3 2 5 4 3" xfId="35761" xr:uid="{00000000-0005-0000-0000-0000B38B0000}"/>
    <cellStyle name="Input 4 3 2 5 5" xfId="35762" xr:uid="{00000000-0005-0000-0000-0000B48B0000}"/>
    <cellStyle name="Input 4 3 2 5 5 2" xfId="35763" xr:uid="{00000000-0005-0000-0000-0000B58B0000}"/>
    <cellStyle name="Input 4 3 2 5 5 3" xfId="35764" xr:uid="{00000000-0005-0000-0000-0000B68B0000}"/>
    <cellStyle name="Input 4 3 2 5 6" xfId="35765" xr:uid="{00000000-0005-0000-0000-0000B78B0000}"/>
    <cellStyle name="Input 4 3 2 5 6 2" xfId="35766" xr:uid="{00000000-0005-0000-0000-0000B88B0000}"/>
    <cellStyle name="Input 4 3 2 5 6 3" xfId="35767" xr:uid="{00000000-0005-0000-0000-0000B98B0000}"/>
    <cellStyle name="Input 4 3 2 5 7" xfId="35768" xr:uid="{00000000-0005-0000-0000-0000BA8B0000}"/>
    <cellStyle name="Input 4 3 2 5 8" xfId="35769" xr:uid="{00000000-0005-0000-0000-0000BB8B0000}"/>
    <cellStyle name="Input 4 3 2 6" xfId="35770" xr:uid="{00000000-0005-0000-0000-0000BC8B0000}"/>
    <cellStyle name="Input 4 3 2 6 2" xfId="35771" xr:uid="{00000000-0005-0000-0000-0000BD8B0000}"/>
    <cellStyle name="Input 4 3 2 6 2 2" xfId="35772" xr:uid="{00000000-0005-0000-0000-0000BE8B0000}"/>
    <cellStyle name="Input 4 3 2 6 2 3" xfId="35773" xr:uid="{00000000-0005-0000-0000-0000BF8B0000}"/>
    <cellStyle name="Input 4 3 2 6 2 4" xfId="35774" xr:uid="{00000000-0005-0000-0000-0000C08B0000}"/>
    <cellStyle name="Input 4 3 2 6 2 5" xfId="35775" xr:uid="{00000000-0005-0000-0000-0000C18B0000}"/>
    <cellStyle name="Input 4 3 2 6 2 6" xfId="35776" xr:uid="{00000000-0005-0000-0000-0000C28B0000}"/>
    <cellStyle name="Input 4 3 2 6 3" xfId="35777" xr:uid="{00000000-0005-0000-0000-0000C38B0000}"/>
    <cellStyle name="Input 4 3 2 6 3 2" xfId="35778" xr:uid="{00000000-0005-0000-0000-0000C48B0000}"/>
    <cellStyle name="Input 4 3 2 6 3 3" xfId="35779" xr:uid="{00000000-0005-0000-0000-0000C58B0000}"/>
    <cellStyle name="Input 4 3 2 6 4" xfId="35780" xr:uid="{00000000-0005-0000-0000-0000C68B0000}"/>
    <cellStyle name="Input 4 3 2 6 4 2" xfId="35781" xr:uid="{00000000-0005-0000-0000-0000C78B0000}"/>
    <cellStyle name="Input 4 3 2 6 4 3" xfId="35782" xr:uid="{00000000-0005-0000-0000-0000C88B0000}"/>
    <cellStyle name="Input 4 3 2 6 5" xfId="35783" xr:uid="{00000000-0005-0000-0000-0000C98B0000}"/>
    <cellStyle name="Input 4 3 2 6 5 2" xfId="35784" xr:uid="{00000000-0005-0000-0000-0000CA8B0000}"/>
    <cellStyle name="Input 4 3 2 6 5 3" xfId="35785" xr:uid="{00000000-0005-0000-0000-0000CB8B0000}"/>
    <cellStyle name="Input 4 3 2 6 6" xfId="35786" xr:uid="{00000000-0005-0000-0000-0000CC8B0000}"/>
    <cellStyle name="Input 4 3 2 6 6 2" xfId="35787" xr:uid="{00000000-0005-0000-0000-0000CD8B0000}"/>
    <cellStyle name="Input 4 3 2 6 6 3" xfId="35788" xr:uid="{00000000-0005-0000-0000-0000CE8B0000}"/>
    <cellStyle name="Input 4 3 2 6 7" xfId="35789" xr:uid="{00000000-0005-0000-0000-0000CF8B0000}"/>
    <cellStyle name="Input 4 3 2 6 8" xfId="35790" xr:uid="{00000000-0005-0000-0000-0000D08B0000}"/>
    <cellStyle name="Input 4 3 2 7" xfId="35791" xr:uid="{00000000-0005-0000-0000-0000D18B0000}"/>
    <cellStyle name="Input 4 3 2 7 2" xfId="35792" xr:uid="{00000000-0005-0000-0000-0000D28B0000}"/>
    <cellStyle name="Input 4 3 2 7 2 2" xfId="35793" xr:uid="{00000000-0005-0000-0000-0000D38B0000}"/>
    <cellStyle name="Input 4 3 2 7 2 3" xfId="35794" xr:uid="{00000000-0005-0000-0000-0000D48B0000}"/>
    <cellStyle name="Input 4 3 2 7 2 4" xfId="35795" xr:uid="{00000000-0005-0000-0000-0000D58B0000}"/>
    <cellStyle name="Input 4 3 2 7 2 5" xfId="35796" xr:uid="{00000000-0005-0000-0000-0000D68B0000}"/>
    <cellStyle name="Input 4 3 2 7 2 6" xfId="35797" xr:uid="{00000000-0005-0000-0000-0000D78B0000}"/>
    <cellStyle name="Input 4 3 2 7 3" xfId="35798" xr:uid="{00000000-0005-0000-0000-0000D88B0000}"/>
    <cellStyle name="Input 4 3 2 7 3 2" xfId="35799" xr:uid="{00000000-0005-0000-0000-0000D98B0000}"/>
    <cellStyle name="Input 4 3 2 7 3 3" xfId="35800" xr:uid="{00000000-0005-0000-0000-0000DA8B0000}"/>
    <cellStyle name="Input 4 3 2 7 4" xfId="35801" xr:uid="{00000000-0005-0000-0000-0000DB8B0000}"/>
    <cellStyle name="Input 4 3 2 7 4 2" xfId="35802" xr:uid="{00000000-0005-0000-0000-0000DC8B0000}"/>
    <cellStyle name="Input 4 3 2 7 4 3" xfId="35803" xr:uid="{00000000-0005-0000-0000-0000DD8B0000}"/>
    <cellStyle name="Input 4 3 2 7 5" xfId="35804" xr:uid="{00000000-0005-0000-0000-0000DE8B0000}"/>
    <cellStyle name="Input 4 3 2 7 5 2" xfId="35805" xr:uid="{00000000-0005-0000-0000-0000DF8B0000}"/>
    <cellStyle name="Input 4 3 2 7 5 3" xfId="35806" xr:uid="{00000000-0005-0000-0000-0000E08B0000}"/>
    <cellStyle name="Input 4 3 2 7 6" xfId="35807" xr:uid="{00000000-0005-0000-0000-0000E18B0000}"/>
    <cellStyle name="Input 4 3 2 7 6 2" xfId="35808" xr:uid="{00000000-0005-0000-0000-0000E28B0000}"/>
    <cellStyle name="Input 4 3 2 7 6 3" xfId="35809" xr:uid="{00000000-0005-0000-0000-0000E38B0000}"/>
    <cellStyle name="Input 4 3 2 7 7" xfId="35810" xr:uid="{00000000-0005-0000-0000-0000E48B0000}"/>
    <cellStyle name="Input 4 3 2 7 8" xfId="35811" xr:uid="{00000000-0005-0000-0000-0000E58B0000}"/>
    <cellStyle name="Input 4 3 2 8" xfId="35812" xr:uid="{00000000-0005-0000-0000-0000E68B0000}"/>
    <cellStyle name="Input 4 3 2 8 2" xfId="35813" xr:uid="{00000000-0005-0000-0000-0000E78B0000}"/>
    <cellStyle name="Input 4 3 2 8 2 2" xfId="35814" xr:uid="{00000000-0005-0000-0000-0000E88B0000}"/>
    <cellStyle name="Input 4 3 2 8 2 3" xfId="35815" xr:uid="{00000000-0005-0000-0000-0000E98B0000}"/>
    <cellStyle name="Input 4 3 2 8 2 4" xfId="35816" xr:uid="{00000000-0005-0000-0000-0000EA8B0000}"/>
    <cellStyle name="Input 4 3 2 8 2 5" xfId="35817" xr:uid="{00000000-0005-0000-0000-0000EB8B0000}"/>
    <cellStyle name="Input 4 3 2 8 2 6" xfId="35818" xr:uid="{00000000-0005-0000-0000-0000EC8B0000}"/>
    <cellStyle name="Input 4 3 2 8 3" xfId="35819" xr:uid="{00000000-0005-0000-0000-0000ED8B0000}"/>
    <cellStyle name="Input 4 3 2 8 3 2" xfId="35820" xr:uid="{00000000-0005-0000-0000-0000EE8B0000}"/>
    <cellStyle name="Input 4 3 2 8 3 3" xfId="35821" xr:uid="{00000000-0005-0000-0000-0000EF8B0000}"/>
    <cellStyle name="Input 4 3 2 8 4" xfId="35822" xr:uid="{00000000-0005-0000-0000-0000F08B0000}"/>
    <cellStyle name="Input 4 3 2 8 4 2" xfId="35823" xr:uid="{00000000-0005-0000-0000-0000F18B0000}"/>
    <cellStyle name="Input 4 3 2 8 4 3" xfId="35824" xr:uid="{00000000-0005-0000-0000-0000F28B0000}"/>
    <cellStyle name="Input 4 3 2 8 5" xfId="35825" xr:uid="{00000000-0005-0000-0000-0000F38B0000}"/>
    <cellStyle name="Input 4 3 2 8 5 2" xfId="35826" xr:uid="{00000000-0005-0000-0000-0000F48B0000}"/>
    <cellStyle name="Input 4 3 2 8 5 3" xfId="35827" xr:uid="{00000000-0005-0000-0000-0000F58B0000}"/>
    <cellStyle name="Input 4 3 2 8 6" xfId="35828" xr:uid="{00000000-0005-0000-0000-0000F68B0000}"/>
    <cellStyle name="Input 4 3 2 8 6 2" xfId="35829" xr:uid="{00000000-0005-0000-0000-0000F78B0000}"/>
    <cellStyle name="Input 4 3 2 8 6 3" xfId="35830" xr:uid="{00000000-0005-0000-0000-0000F88B0000}"/>
    <cellStyle name="Input 4 3 2 8 7" xfId="35831" xr:uid="{00000000-0005-0000-0000-0000F98B0000}"/>
    <cellStyle name="Input 4 3 2 8 8" xfId="35832" xr:uid="{00000000-0005-0000-0000-0000FA8B0000}"/>
    <cellStyle name="Input 4 3 2 9" xfId="35833" xr:uid="{00000000-0005-0000-0000-0000FB8B0000}"/>
    <cellStyle name="Input 4 3 2 9 2" xfId="35834" xr:uid="{00000000-0005-0000-0000-0000FC8B0000}"/>
    <cellStyle name="Input 4 3 2 9 2 2" xfId="35835" xr:uid="{00000000-0005-0000-0000-0000FD8B0000}"/>
    <cellStyle name="Input 4 3 2 9 2 3" xfId="35836" xr:uid="{00000000-0005-0000-0000-0000FE8B0000}"/>
    <cellStyle name="Input 4 3 2 9 2 4" xfId="35837" xr:uid="{00000000-0005-0000-0000-0000FF8B0000}"/>
    <cellStyle name="Input 4 3 2 9 2 5" xfId="35838" xr:uid="{00000000-0005-0000-0000-0000008C0000}"/>
    <cellStyle name="Input 4 3 2 9 2 6" xfId="35839" xr:uid="{00000000-0005-0000-0000-0000018C0000}"/>
    <cellStyle name="Input 4 3 2 9 3" xfId="35840" xr:uid="{00000000-0005-0000-0000-0000028C0000}"/>
    <cellStyle name="Input 4 3 2 9 3 2" xfId="35841" xr:uid="{00000000-0005-0000-0000-0000038C0000}"/>
    <cellStyle name="Input 4 3 2 9 3 3" xfId="35842" xr:uid="{00000000-0005-0000-0000-0000048C0000}"/>
    <cellStyle name="Input 4 3 2 9 4" xfId="35843" xr:uid="{00000000-0005-0000-0000-0000058C0000}"/>
    <cellStyle name="Input 4 3 2 9 4 2" xfId="35844" xr:uid="{00000000-0005-0000-0000-0000068C0000}"/>
    <cellStyle name="Input 4 3 2 9 4 3" xfId="35845" xr:uid="{00000000-0005-0000-0000-0000078C0000}"/>
    <cellStyle name="Input 4 3 2 9 5" xfId="35846" xr:uid="{00000000-0005-0000-0000-0000088C0000}"/>
    <cellStyle name="Input 4 3 2 9 5 2" xfId="35847" xr:uid="{00000000-0005-0000-0000-0000098C0000}"/>
    <cellStyle name="Input 4 3 2 9 5 3" xfId="35848" xr:uid="{00000000-0005-0000-0000-00000A8C0000}"/>
    <cellStyle name="Input 4 3 2 9 6" xfId="35849" xr:uid="{00000000-0005-0000-0000-00000B8C0000}"/>
    <cellStyle name="Input 4 3 2 9 6 2" xfId="35850" xr:uid="{00000000-0005-0000-0000-00000C8C0000}"/>
    <cellStyle name="Input 4 3 2 9 6 3" xfId="35851" xr:uid="{00000000-0005-0000-0000-00000D8C0000}"/>
    <cellStyle name="Input 4 3 2 9 7" xfId="35852" xr:uid="{00000000-0005-0000-0000-00000E8C0000}"/>
    <cellStyle name="Input 4 3 2 9 8" xfId="35853" xr:uid="{00000000-0005-0000-0000-00000F8C0000}"/>
    <cellStyle name="Input 4 3 20" xfId="35854" xr:uid="{00000000-0005-0000-0000-0000108C0000}"/>
    <cellStyle name="Input 4 3 20 2" xfId="35855" xr:uid="{00000000-0005-0000-0000-0000118C0000}"/>
    <cellStyle name="Input 4 3 20 2 2" xfId="35856" xr:uid="{00000000-0005-0000-0000-0000128C0000}"/>
    <cellStyle name="Input 4 3 20 2 3" xfId="35857" xr:uid="{00000000-0005-0000-0000-0000138C0000}"/>
    <cellStyle name="Input 4 3 20 2 4" xfId="35858" xr:uid="{00000000-0005-0000-0000-0000148C0000}"/>
    <cellStyle name="Input 4 3 20 2 5" xfId="35859" xr:uid="{00000000-0005-0000-0000-0000158C0000}"/>
    <cellStyle name="Input 4 3 20 2 6" xfId="35860" xr:uid="{00000000-0005-0000-0000-0000168C0000}"/>
    <cellStyle name="Input 4 3 20 3" xfId="35861" xr:uid="{00000000-0005-0000-0000-0000178C0000}"/>
    <cellStyle name="Input 4 3 20 3 2" xfId="35862" xr:uid="{00000000-0005-0000-0000-0000188C0000}"/>
    <cellStyle name="Input 4 3 20 3 3" xfId="35863" xr:uid="{00000000-0005-0000-0000-0000198C0000}"/>
    <cellStyle name="Input 4 3 20 4" xfId="35864" xr:uid="{00000000-0005-0000-0000-00001A8C0000}"/>
    <cellStyle name="Input 4 3 20 4 2" xfId="35865" xr:uid="{00000000-0005-0000-0000-00001B8C0000}"/>
    <cellStyle name="Input 4 3 20 4 3" xfId="35866" xr:uid="{00000000-0005-0000-0000-00001C8C0000}"/>
    <cellStyle name="Input 4 3 20 5" xfId="35867" xr:uid="{00000000-0005-0000-0000-00001D8C0000}"/>
    <cellStyle name="Input 4 3 20 5 2" xfId="35868" xr:uid="{00000000-0005-0000-0000-00001E8C0000}"/>
    <cellStyle name="Input 4 3 20 5 3" xfId="35869" xr:uid="{00000000-0005-0000-0000-00001F8C0000}"/>
    <cellStyle name="Input 4 3 20 6" xfId="35870" xr:uid="{00000000-0005-0000-0000-0000208C0000}"/>
    <cellStyle name="Input 4 3 20 6 2" xfId="35871" xr:uid="{00000000-0005-0000-0000-0000218C0000}"/>
    <cellStyle name="Input 4 3 20 6 3" xfId="35872" xr:uid="{00000000-0005-0000-0000-0000228C0000}"/>
    <cellStyle name="Input 4 3 20 7" xfId="35873" xr:uid="{00000000-0005-0000-0000-0000238C0000}"/>
    <cellStyle name="Input 4 3 20 8" xfId="35874" xr:uid="{00000000-0005-0000-0000-0000248C0000}"/>
    <cellStyle name="Input 4 3 21" xfId="35875" xr:uid="{00000000-0005-0000-0000-0000258C0000}"/>
    <cellStyle name="Input 4 3 21 2" xfId="35876" xr:uid="{00000000-0005-0000-0000-0000268C0000}"/>
    <cellStyle name="Input 4 3 21 2 2" xfId="35877" xr:uid="{00000000-0005-0000-0000-0000278C0000}"/>
    <cellStyle name="Input 4 3 21 2 3" xfId="35878" xr:uid="{00000000-0005-0000-0000-0000288C0000}"/>
    <cellStyle name="Input 4 3 21 2 4" xfId="35879" xr:uid="{00000000-0005-0000-0000-0000298C0000}"/>
    <cellStyle name="Input 4 3 21 2 5" xfId="35880" xr:uid="{00000000-0005-0000-0000-00002A8C0000}"/>
    <cellStyle name="Input 4 3 21 2 6" xfId="35881" xr:uid="{00000000-0005-0000-0000-00002B8C0000}"/>
    <cellStyle name="Input 4 3 21 3" xfId="35882" xr:uid="{00000000-0005-0000-0000-00002C8C0000}"/>
    <cellStyle name="Input 4 3 21 3 2" xfId="35883" xr:uid="{00000000-0005-0000-0000-00002D8C0000}"/>
    <cellStyle name="Input 4 3 21 3 3" xfId="35884" xr:uid="{00000000-0005-0000-0000-00002E8C0000}"/>
    <cellStyle name="Input 4 3 21 4" xfId="35885" xr:uid="{00000000-0005-0000-0000-00002F8C0000}"/>
    <cellStyle name="Input 4 3 21 4 2" xfId="35886" xr:uid="{00000000-0005-0000-0000-0000308C0000}"/>
    <cellStyle name="Input 4 3 21 4 3" xfId="35887" xr:uid="{00000000-0005-0000-0000-0000318C0000}"/>
    <cellStyle name="Input 4 3 21 5" xfId="35888" xr:uid="{00000000-0005-0000-0000-0000328C0000}"/>
    <cellStyle name="Input 4 3 21 5 2" xfId="35889" xr:uid="{00000000-0005-0000-0000-0000338C0000}"/>
    <cellStyle name="Input 4 3 21 5 3" xfId="35890" xr:uid="{00000000-0005-0000-0000-0000348C0000}"/>
    <cellStyle name="Input 4 3 21 6" xfId="35891" xr:uid="{00000000-0005-0000-0000-0000358C0000}"/>
    <cellStyle name="Input 4 3 21 6 2" xfId="35892" xr:uid="{00000000-0005-0000-0000-0000368C0000}"/>
    <cellStyle name="Input 4 3 21 6 3" xfId="35893" xr:uid="{00000000-0005-0000-0000-0000378C0000}"/>
    <cellStyle name="Input 4 3 21 7" xfId="35894" xr:uid="{00000000-0005-0000-0000-0000388C0000}"/>
    <cellStyle name="Input 4 3 21 8" xfId="35895" xr:uid="{00000000-0005-0000-0000-0000398C0000}"/>
    <cellStyle name="Input 4 3 22" xfId="35896" xr:uid="{00000000-0005-0000-0000-00003A8C0000}"/>
    <cellStyle name="Input 4 3 22 2" xfId="35897" xr:uid="{00000000-0005-0000-0000-00003B8C0000}"/>
    <cellStyle name="Input 4 3 22 2 2" xfId="35898" xr:uid="{00000000-0005-0000-0000-00003C8C0000}"/>
    <cellStyle name="Input 4 3 22 2 3" xfId="35899" xr:uid="{00000000-0005-0000-0000-00003D8C0000}"/>
    <cellStyle name="Input 4 3 22 2 4" xfId="35900" xr:uid="{00000000-0005-0000-0000-00003E8C0000}"/>
    <cellStyle name="Input 4 3 22 2 5" xfId="35901" xr:uid="{00000000-0005-0000-0000-00003F8C0000}"/>
    <cellStyle name="Input 4 3 22 2 6" xfId="35902" xr:uid="{00000000-0005-0000-0000-0000408C0000}"/>
    <cellStyle name="Input 4 3 22 3" xfId="35903" xr:uid="{00000000-0005-0000-0000-0000418C0000}"/>
    <cellStyle name="Input 4 3 22 3 2" xfId="35904" xr:uid="{00000000-0005-0000-0000-0000428C0000}"/>
    <cellStyle name="Input 4 3 22 3 3" xfId="35905" xr:uid="{00000000-0005-0000-0000-0000438C0000}"/>
    <cellStyle name="Input 4 3 22 4" xfId="35906" xr:uid="{00000000-0005-0000-0000-0000448C0000}"/>
    <cellStyle name="Input 4 3 22 4 2" xfId="35907" xr:uid="{00000000-0005-0000-0000-0000458C0000}"/>
    <cellStyle name="Input 4 3 22 4 3" xfId="35908" xr:uid="{00000000-0005-0000-0000-0000468C0000}"/>
    <cellStyle name="Input 4 3 22 5" xfId="35909" xr:uid="{00000000-0005-0000-0000-0000478C0000}"/>
    <cellStyle name="Input 4 3 22 5 2" xfId="35910" xr:uid="{00000000-0005-0000-0000-0000488C0000}"/>
    <cellStyle name="Input 4 3 22 5 3" xfId="35911" xr:uid="{00000000-0005-0000-0000-0000498C0000}"/>
    <cellStyle name="Input 4 3 22 6" xfId="35912" xr:uid="{00000000-0005-0000-0000-00004A8C0000}"/>
    <cellStyle name="Input 4 3 22 6 2" xfId="35913" xr:uid="{00000000-0005-0000-0000-00004B8C0000}"/>
    <cellStyle name="Input 4 3 22 6 3" xfId="35914" xr:uid="{00000000-0005-0000-0000-00004C8C0000}"/>
    <cellStyle name="Input 4 3 22 7" xfId="35915" xr:uid="{00000000-0005-0000-0000-00004D8C0000}"/>
    <cellStyle name="Input 4 3 22 8" xfId="35916" xr:uid="{00000000-0005-0000-0000-00004E8C0000}"/>
    <cellStyle name="Input 4 3 23" xfId="35917" xr:uid="{00000000-0005-0000-0000-00004F8C0000}"/>
    <cellStyle name="Input 4 3 23 2" xfId="35918" xr:uid="{00000000-0005-0000-0000-0000508C0000}"/>
    <cellStyle name="Input 4 3 23 2 2" xfId="35919" xr:uid="{00000000-0005-0000-0000-0000518C0000}"/>
    <cellStyle name="Input 4 3 23 2 3" xfId="35920" xr:uid="{00000000-0005-0000-0000-0000528C0000}"/>
    <cellStyle name="Input 4 3 23 2 4" xfId="35921" xr:uid="{00000000-0005-0000-0000-0000538C0000}"/>
    <cellStyle name="Input 4 3 23 2 5" xfId="35922" xr:uid="{00000000-0005-0000-0000-0000548C0000}"/>
    <cellStyle name="Input 4 3 23 2 6" xfId="35923" xr:uid="{00000000-0005-0000-0000-0000558C0000}"/>
    <cellStyle name="Input 4 3 23 3" xfId="35924" xr:uid="{00000000-0005-0000-0000-0000568C0000}"/>
    <cellStyle name="Input 4 3 23 3 2" xfId="35925" xr:uid="{00000000-0005-0000-0000-0000578C0000}"/>
    <cellStyle name="Input 4 3 23 3 3" xfId="35926" xr:uid="{00000000-0005-0000-0000-0000588C0000}"/>
    <cellStyle name="Input 4 3 23 4" xfId="35927" xr:uid="{00000000-0005-0000-0000-0000598C0000}"/>
    <cellStyle name="Input 4 3 23 4 2" xfId="35928" xr:uid="{00000000-0005-0000-0000-00005A8C0000}"/>
    <cellStyle name="Input 4 3 23 4 3" xfId="35929" xr:uid="{00000000-0005-0000-0000-00005B8C0000}"/>
    <cellStyle name="Input 4 3 23 5" xfId="35930" xr:uid="{00000000-0005-0000-0000-00005C8C0000}"/>
    <cellStyle name="Input 4 3 23 5 2" xfId="35931" xr:uid="{00000000-0005-0000-0000-00005D8C0000}"/>
    <cellStyle name="Input 4 3 23 5 3" xfId="35932" xr:uid="{00000000-0005-0000-0000-00005E8C0000}"/>
    <cellStyle name="Input 4 3 23 6" xfId="35933" xr:uid="{00000000-0005-0000-0000-00005F8C0000}"/>
    <cellStyle name="Input 4 3 23 6 2" xfId="35934" xr:uid="{00000000-0005-0000-0000-0000608C0000}"/>
    <cellStyle name="Input 4 3 23 6 3" xfId="35935" xr:uid="{00000000-0005-0000-0000-0000618C0000}"/>
    <cellStyle name="Input 4 3 23 7" xfId="35936" xr:uid="{00000000-0005-0000-0000-0000628C0000}"/>
    <cellStyle name="Input 4 3 23 8" xfId="35937" xr:uid="{00000000-0005-0000-0000-0000638C0000}"/>
    <cellStyle name="Input 4 3 24" xfId="35938" xr:uid="{00000000-0005-0000-0000-0000648C0000}"/>
    <cellStyle name="Input 4 3 24 2" xfId="35939" xr:uid="{00000000-0005-0000-0000-0000658C0000}"/>
    <cellStyle name="Input 4 3 24 2 2" xfId="35940" xr:uid="{00000000-0005-0000-0000-0000668C0000}"/>
    <cellStyle name="Input 4 3 24 2 3" xfId="35941" xr:uid="{00000000-0005-0000-0000-0000678C0000}"/>
    <cellStyle name="Input 4 3 24 2 4" xfId="35942" xr:uid="{00000000-0005-0000-0000-0000688C0000}"/>
    <cellStyle name="Input 4 3 24 2 5" xfId="35943" xr:uid="{00000000-0005-0000-0000-0000698C0000}"/>
    <cellStyle name="Input 4 3 24 2 6" xfId="35944" xr:uid="{00000000-0005-0000-0000-00006A8C0000}"/>
    <cellStyle name="Input 4 3 24 3" xfId="35945" xr:uid="{00000000-0005-0000-0000-00006B8C0000}"/>
    <cellStyle name="Input 4 3 24 3 2" xfId="35946" xr:uid="{00000000-0005-0000-0000-00006C8C0000}"/>
    <cellStyle name="Input 4 3 24 3 3" xfId="35947" xr:uid="{00000000-0005-0000-0000-00006D8C0000}"/>
    <cellStyle name="Input 4 3 24 4" xfId="35948" xr:uid="{00000000-0005-0000-0000-00006E8C0000}"/>
    <cellStyle name="Input 4 3 24 4 2" xfId="35949" xr:uid="{00000000-0005-0000-0000-00006F8C0000}"/>
    <cellStyle name="Input 4 3 24 4 3" xfId="35950" xr:uid="{00000000-0005-0000-0000-0000708C0000}"/>
    <cellStyle name="Input 4 3 24 5" xfId="35951" xr:uid="{00000000-0005-0000-0000-0000718C0000}"/>
    <cellStyle name="Input 4 3 24 5 2" xfId="35952" xr:uid="{00000000-0005-0000-0000-0000728C0000}"/>
    <cellStyle name="Input 4 3 24 5 3" xfId="35953" xr:uid="{00000000-0005-0000-0000-0000738C0000}"/>
    <cellStyle name="Input 4 3 24 6" xfId="35954" xr:uid="{00000000-0005-0000-0000-0000748C0000}"/>
    <cellStyle name="Input 4 3 24 6 2" xfId="35955" xr:uid="{00000000-0005-0000-0000-0000758C0000}"/>
    <cellStyle name="Input 4 3 24 6 3" xfId="35956" xr:uid="{00000000-0005-0000-0000-0000768C0000}"/>
    <cellStyle name="Input 4 3 24 7" xfId="35957" xr:uid="{00000000-0005-0000-0000-0000778C0000}"/>
    <cellStyle name="Input 4 3 24 8" xfId="35958" xr:uid="{00000000-0005-0000-0000-0000788C0000}"/>
    <cellStyle name="Input 4 3 25" xfId="35959" xr:uid="{00000000-0005-0000-0000-0000798C0000}"/>
    <cellStyle name="Input 4 3 25 2" xfId="35960" xr:uid="{00000000-0005-0000-0000-00007A8C0000}"/>
    <cellStyle name="Input 4 3 25 2 2" xfId="35961" xr:uid="{00000000-0005-0000-0000-00007B8C0000}"/>
    <cellStyle name="Input 4 3 25 2 3" xfId="35962" xr:uid="{00000000-0005-0000-0000-00007C8C0000}"/>
    <cellStyle name="Input 4 3 25 2 4" xfId="35963" xr:uid="{00000000-0005-0000-0000-00007D8C0000}"/>
    <cellStyle name="Input 4 3 25 2 5" xfId="35964" xr:uid="{00000000-0005-0000-0000-00007E8C0000}"/>
    <cellStyle name="Input 4 3 25 2 6" xfId="35965" xr:uid="{00000000-0005-0000-0000-00007F8C0000}"/>
    <cellStyle name="Input 4 3 25 3" xfId="35966" xr:uid="{00000000-0005-0000-0000-0000808C0000}"/>
    <cellStyle name="Input 4 3 25 3 2" xfId="35967" xr:uid="{00000000-0005-0000-0000-0000818C0000}"/>
    <cellStyle name="Input 4 3 25 3 3" xfId="35968" xr:uid="{00000000-0005-0000-0000-0000828C0000}"/>
    <cellStyle name="Input 4 3 25 4" xfId="35969" xr:uid="{00000000-0005-0000-0000-0000838C0000}"/>
    <cellStyle name="Input 4 3 25 4 2" xfId="35970" xr:uid="{00000000-0005-0000-0000-0000848C0000}"/>
    <cellStyle name="Input 4 3 25 4 3" xfId="35971" xr:uid="{00000000-0005-0000-0000-0000858C0000}"/>
    <cellStyle name="Input 4 3 25 5" xfId="35972" xr:uid="{00000000-0005-0000-0000-0000868C0000}"/>
    <cellStyle name="Input 4 3 25 5 2" xfId="35973" xr:uid="{00000000-0005-0000-0000-0000878C0000}"/>
    <cellStyle name="Input 4 3 25 5 3" xfId="35974" xr:uid="{00000000-0005-0000-0000-0000888C0000}"/>
    <cellStyle name="Input 4 3 25 6" xfId="35975" xr:uid="{00000000-0005-0000-0000-0000898C0000}"/>
    <cellStyle name="Input 4 3 25 6 2" xfId="35976" xr:uid="{00000000-0005-0000-0000-00008A8C0000}"/>
    <cellStyle name="Input 4 3 25 6 3" xfId="35977" xr:uid="{00000000-0005-0000-0000-00008B8C0000}"/>
    <cellStyle name="Input 4 3 25 7" xfId="35978" xr:uid="{00000000-0005-0000-0000-00008C8C0000}"/>
    <cellStyle name="Input 4 3 25 8" xfId="35979" xr:uid="{00000000-0005-0000-0000-00008D8C0000}"/>
    <cellStyle name="Input 4 3 26" xfId="35980" xr:uid="{00000000-0005-0000-0000-00008E8C0000}"/>
    <cellStyle name="Input 4 3 26 2" xfId="35981" xr:uid="{00000000-0005-0000-0000-00008F8C0000}"/>
    <cellStyle name="Input 4 3 26 2 2" xfId="35982" xr:uid="{00000000-0005-0000-0000-0000908C0000}"/>
    <cellStyle name="Input 4 3 26 2 3" xfId="35983" xr:uid="{00000000-0005-0000-0000-0000918C0000}"/>
    <cellStyle name="Input 4 3 26 2 4" xfId="35984" xr:uid="{00000000-0005-0000-0000-0000928C0000}"/>
    <cellStyle name="Input 4 3 26 2 5" xfId="35985" xr:uid="{00000000-0005-0000-0000-0000938C0000}"/>
    <cellStyle name="Input 4 3 26 2 6" xfId="35986" xr:uid="{00000000-0005-0000-0000-0000948C0000}"/>
    <cellStyle name="Input 4 3 26 3" xfId="35987" xr:uid="{00000000-0005-0000-0000-0000958C0000}"/>
    <cellStyle name="Input 4 3 26 3 2" xfId="35988" xr:uid="{00000000-0005-0000-0000-0000968C0000}"/>
    <cellStyle name="Input 4 3 26 3 3" xfId="35989" xr:uid="{00000000-0005-0000-0000-0000978C0000}"/>
    <cellStyle name="Input 4 3 26 4" xfId="35990" xr:uid="{00000000-0005-0000-0000-0000988C0000}"/>
    <cellStyle name="Input 4 3 26 4 2" xfId="35991" xr:uid="{00000000-0005-0000-0000-0000998C0000}"/>
    <cellStyle name="Input 4 3 26 4 3" xfId="35992" xr:uid="{00000000-0005-0000-0000-00009A8C0000}"/>
    <cellStyle name="Input 4 3 26 5" xfId="35993" xr:uid="{00000000-0005-0000-0000-00009B8C0000}"/>
    <cellStyle name="Input 4 3 26 5 2" xfId="35994" xr:uid="{00000000-0005-0000-0000-00009C8C0000}"/>
    <cellStyle name="Input 4 3 26 5 3" xfId="35995" xr:uid="{00000000-0005-0000-0000-00009D8C0000}"/>
    <cellStyle name="Input 4 3 26 6" xfId="35996" xr:uid="{00000000-0005-0000-0000-00009E8C0000}"/>
    <cellStyle name="Input 4 3 26 6 2" xfId="35997" xr:uid="{00000000-0005-0000-0000-00009F8C0000}"/>
    <cellStyle name="Input 4 3 26 6 3" xfId="35998" xr:uid="{00000000-0005-0000-0000-0000A08C0000}"/>
    <cellStyle name="Input 4 3 26 7" xfId="35999" xr:uid="{00000000-0005-0000-0000-0000A18C0000}"/>
    <cellStyle name="Input 4 3 26 8" xfId="36000" xr:uid="{00000000-0005-0000-0000-0000A28C0000}"/>
    <cellStyle name="Input 4 3 27" xfId="36001" xr:uid="{00000000-0005-0000-0000-0000A38C0000}"/>
    <cellStyle name="Input 4 3 27 2" xfId="36002" xr:uid="{00000000-0005-0000-0000-0000A48C0000}"/>
    <cellStyle name="Input 4 3 27 2 2" xfId="36003" xr:uid="{00000000-0005-0000-0000-0000A58C0000}"/>
    <cellStyle name="Input 4 3 27 2 3" xfId="36004" xr:uid="{00000000-0005-0000-0000-0000A68C0000}"/>
    <cellStyle name="Input 4 3 27 2 4" xfId="36005" xr:uid="{00000000-0005-0000-0000-0000A78C0000}"/>
    <cellStyle name="Input 4 3 27 2 5" xfId="36006" xr:uid="{00000000-0005-0000-0000-0000A88C0000}"/>
    <cellStyle name="Input 4 3 27 2 6" xfId="36007" xr:uid="{00000000-0005-0000-0000-0000A98C0000}"/>
    <cellStyle name="Input 4 3 27 3" xfId="36008" xr:uid="{00000000-0005-0000-0000-0000AA8C0000}"/>
    <cellStyle name="Input 4 3 27 3 2" xfId="36009" xr:uid="{00000000-0005-0000-0000-0000AB8C0000}"/>
    <cellStyle name="Input 4 3 27 3 3" xfId="36010" xr:uid="{00000000-0005-0000-0000-0000AC8C0000}"/>
    <cellStyle name="Input 4 3 27 4" xfId="36011" xr:uid="{00000000-0005-0000-0000-0000AD8C0000}"/>
    <cellStyle name="Input 4 3 27 4 2" xfId="36012" xr:uid="{00000000-0005-0000-0000-0000AE8C0000}"/>
    <cellStyle name="Input 4 3 27 4 3" xfId="36013" xr:uid="{00000000-0005-0000-0000-0000AF8C0000}"/>
    <cellStyle name="Input 4 3 27 5" xfId="36014" xr:uid="{00000000-0005-0000-0000-0000B08C0000}"/>
    <cellStyle name="Input 4 3 27 5 2" xfId="36015" xr:uid="{00000000-0005-0000-0000-0000B18C0000}"/>
    <cellStyle name="Input 4 3 27 5 3" xfId="36016" xr:uid="{00000000-0005-0000-0000-0000B28C0000}"/>
    <cellStyle name="Input 4 3 27 6" xfId="36017" xr:uid="{00000000-0005-0000-0000-0000B38C0000}"/>
    <cellStyle name="Input 4 3 27 6 2" xfId="36018" xr:uid="{00000000-0005-0000-0000-0000B48C0000}"/>
    <cellStyle name="Input 4 3 27 6 3" xfId="36019" xr:uid="{00000000-0005-0000-0000-0000B58C0000}"/>
    <cellStyle name="Input 4 3 27 7" xfId="36020" xr:uid="{00000000-0005-0000-0000-0000B68C0000}"/>
    <cellStyle name="Input 4 3 27 8" xfId="36021" xr:uid="{00000000-0005-0000-0000-0000B78C0000}"/>
    <cellStyle name="Input 4 3 28" xfId="36022" xr:uid="{00000000-0005-0000-0000-0000B88C0000}"/>
    <cellStyle name="Input 4 3 28 2" xfId="36023" xr:uid="{00000000-0005-0000-0000-0000B98C0000}"/>
    <cellStyle name="Input 4 3 28 2 2" xfId="36024" xr:uid="{00000000-0005-0000-0000-0000BA8C0000}"/>
    <cellStyle name="Input 4 3 28 2 3" xfId="36025" xr:uid="{00000000-0005-0000-0000-0000BB8C0000}"/>
    <cellStyle name="Input 4 3 28 2 4" xfId="36026" xr:uid="{00000000-0005-0000-0000-0000BC8C0000}"/>
    <cellStyle name="Input 4 3 28 2 5" xfId="36027" xr:uid="{00000000-0005-0000-0000-0000BD8C0000}"/>
    <cellStyle name="Input 4 3 28 2 6" xfId="36028" xr:uid="{00000000-0005-0000-0000-0000BE8C0000}"/>
    <cellStyle name="Input 4 3 28 3" xfId="36029" xr:uid="{00000000-0005-0000-0000-0000BF8C0000}"/>
    <cellStyle name="Input 4 3 28 3 2" xfId="36030" xr:uid="{00000000-0005-0000-0000-0000C08C0000}"/>
    <cellStyle name="Input 4 3 28 3 3" xfId="36031" xr:uid="{00000000-0005-0000-0000-0000C18C0000}"/>
    <cellStyle name="Input 4 3 28 4" xfId="36032" xr:uid="{00000000-0005-0000-0000-0000C28C0000}"/>
    <cellStyle name="Input 4 3 28 4 2" xfId="36033" xr:uid="{00000000-0005-0000-0000-0000C38C0000}"/>
    <cellStyle name="Input 4 3 28 4 3" xfId="36034" xr:uid="{00000000-0005-0000-0000-0000C48C0000}"/>
    <cellStyle name="Input 4 3 28 5" xfId="36035" xr:uid="{00000000-0005-0000-0000-0000C58C0000}"/>
    <cellStyle name="Input 4 3 28 5 2" xfId="36036" xr:uid="{00000000-0005-0000-0000-0000C68C0000}"/>
    <cellStyle name="Input 4 3 28 5 3" xfId="36037" xr:uid="{00000000-0005-0000-0000-0000C78C0000}"/>
    <cellStyle name="Input 4 3 28 6" xfId="36038" xr:uid="{00000000-0005-0000-0000-0000C88C0000}"/>
    <cellStyle name="Input 4 3 28 6 2" xfId="36039" xr:uid="{00000000-0005-0000-0000-0000C98C0000}"/>
    <cellStyle name="Input 4 3 28 6 3" xfId="36040" xr:uid="{00000000-0005-0000-0000-0000CA8C0000}"/>
    <cellStyle name="Input 4 3 28 7" xfId="36041" xr:uid="{00000000-0005-0000-0000-0000CB8C0000}"/>
    <cellStyle name="Input 4 3 28 8" xfId="36042" xr:uid="{00000000-0005-0000-0000-0000CC8C0000}"/>
    <cellStyle name="Input 4 3 29" xfId="36043" xr:uid="{00000000-0005-0000-0000-0000CD8C0000}"/>
    <cellStyle name="Input 4 3 29 2" xfId="36044" xr:uid="{00000000-0005-0000-0000-0000CE8C0000}"/>
    <cellStyle name="Input 4 3 29 2 2" xfId="36045" xr:uid="{00000000-0005-0000-0000-0000CF8C0000}"/>
    <cellStyle name="Input 4 3 29 2 3" xfId="36046" xr:uid="{00000000-0005-0000-0000-0000D08C0000}"/>
    <cellStyle name="Input 4 3 29 2 4" xfId="36047" xr:uid="{00000000-0005-0000-0000-0000D18C0000}"/>
    <cellStyle name="Input 4 3 29 2 5" xfId="36048" xr:uid="{00000000-0005-0000-0000-0000D28C0000}"/>
    <cellStyle name="Input 4 3 29 2 6" xfId="36049" xr:uid="{00000000-0005-0000-0000-0000D38C0000}"/>
    <cellStyle name="Input 4 3 29 3" xfId="36050" xr:uid="{00000000-0005-0000-0000-0000D48C0000}"/>
    <cellStyle name="Input 4 3 29 3 2" xfId="36051" xr:uid="{00000000-0005-0000-0000-0000D58C0000}"/>
    <cellStyle name="Input 4 3 29 3 3" xfId="36052" xr:uid="{00000000-0005-0000-0000-0000D68C0000}"/>
    <cellStyle name="Input 4 3 29 4" xfId="36053" xr:uid="{00000000-0005-0000-0000-0000D78C0000}"/>
    <cellStyle name="Input 4 3 29 4 2" xfId="36054" xr:uid="{00000000-0005-0000-0000-0000D88C0000}"/>
    <cellStyle name="Input 4 3 29 4 3" xfId="36055" xr:uid="{00000000-0005-0000-0000-0000D98C0000}"/>
    <cellStyle name="Input 4 3 29 5" xfId="36056" xr:uid="{00000000-0005-0000-0000-0000DA8C0000}"/>
    <cellStyle name="Input 4 3 29 5 2" xfId="36057" xr:uid="{00000000-0005-0000-0000-0000DB8C0000}"/>
    <cellStyle name="Input 4 3 29 5 3" xfId="36058" xr:uid="{00000000-0005-0000-0000-0000DC8C0000}"/>
    <cellStyle name="Input 4 3 29 6" xfId="36059" xr:uid="{00000000-0005-0000-0000-0000DD8C0000}"/>
    <cellStyle name="Input 4 3 29 6 2" xfId="36060" xr:uid="{00000000-0005-0000-0000-0000DE8C0000}"/>
    <cellStyle name="Input 4 3 29 6 3" xfId="36061" xr:uid="{00000000-0005-0000-0000-0000DF8C0000}"/>
    <cellStyle name="Input 4 3 29 7" xfId="36062" xr:uid="{00000000-0005-0000-0000-0000E08C0000}"/>
    <cellStyle name="Input 4 3 29 8" xfId="36063" xr:uid="{00000000-0005-0000-0000-0000E18C0000}"/>
    <cellStyle name="Input 4 3 3" xfId="36064" xr:uid="{00000000-0005-0000-0000-0000E28C0000}"/>
    <cellStyle name="Input 4 3 3 2" xfId="36065" xr:uid="{00000000-0005-0000-0000-0000E38C0000}"/>
    <cellStyle name="Input 4 3 3 2 2" xfId="36066" xr:uid="{00000000-0005-0000-0000-0000E48C0000}"/>
    <cellStyle name="Input 4 3 3 2 3" xfId="36067" xr:uid="{00000000-0005-0000-0000-0000E58C0000}"/>
    <cellStyle name="Input 4 3 3 2 4" xfId="36068" xr:uid="{00000000-0005-0000-0000-0000E68C0000}"/>
    <cellStyle name="Input 4 3 3 2 5" xfId="36069" xr:uid="{00000000-0005-0000-0000-0000E78C0000}"/>
    <cellStyle name="Input 4 3 3 2 6" xfId="36070" xr:uid="{00000000-0005-0000-0000-0000E88C0000}"/>
    <cellStyle name="Input 4 3 3 3" xfId="36071" xr:uid="{00000000-0005-0000-0000-0000E98C0000}"/>
    <cellStyle name="Input 4 3 3 3 2" xfId="36072" xr:uid="{00000000-0005-0000-0000-0000EA8C0000}"/>
    <cellStyle name="Input 4 3 3 3 3" xfId="36073" xr:uid="{00000000-0005-0000-0000-0000EB8C0000}"/>
    <cellStyle name="Input 4 3 3 4" xfId="36074" xr:uid="{00000000-0005-0000-0000-0000EC8C0000}"/>
    <cellStyle name="Input 4 3 3 4 2" xfId="36075" xr:uid="{00000000-0005-0000-0000-0000ED8C0000}"/>
    <cellStyle name="Input 4 3 3 4 3" xfId="36076" xr:uid="{00000000-0005-0000-0000-0000EE8C0000}"/>
    <cellStyle name="Input 4 3 3 5" xfId="36077" xr:uid="{00000000-0005-0000-0000-0000EF8C0000}"/>
    <cellStyle name="Input 4 3 3 5 2" xfId="36078" xr:uid="{00000000-0005-0000-0000-0000F08C0000}"/>
    <cellStyle name="Input 4 3 3 5 3" xfId="36079" xr:uid="{00000000-0005-0000-0000-0000F18C0000}"/>
    <cellStyle name="Input 4 3 3 6" xfId="36080" xr:uid="{00000000-0005-0000-0000-0000F28C0000}"/>
    <cellStyle name="Input 4 3 3 6 2" xfId="36081" xr:uid="{00000000-0005-0000-0000-0000F38C0000}"/>
    <cellStyle name="Input 4 3 3 6 3" xfId="36082" xr:uid="{00000000-0005-0000-0000-0000F48C0000}"/>
    <cellStyle name="Input 4 3 3 7" xfId="36083" xr:uid="{00000000-0005-0000-0000-0000F58C0000}"/>
    <cellStyle name="Input 4 3 3 8" xfId="36084" xr:uid="{00000000-0005-0000-0000-0000F68C0000}"/>
    <cellStyle name="Input 4 3 30" xfId="36085" xr:uid="{00000000-0005-0000-0000-0000F78C0000}"/>
    <cellStyle name="Input 4 3 30 2" xfId="36086" xr:uid="{00000000-0005-0000-0000-0000F88C0000}"/>
    <cellStyle name="Input 4 3 30 2 2" xfId="36087" xr:uid="{00000000-0005-0000-0000-0000F98C0000}"/>
    <cellStyle name="Input 4 3 30 2 3" xfId="36088" xr:uid="{00000000-0005-0000-0000-0000FA8C0000}"/>
    <cellStyle name="Input 4 3 30 2 4" xfId="36089" xr:uid="{00000000-0005-0000-0000-0000FB8C0000}"/>
    <cellStyle name="Input 4 3 30 2 5" xfId="36090" xr:uid="{00000000-0005-0000-0000-0000FC8C0000}"/>
    <cellStyle name="Input 4 3 30 2 6" xfId="36091" xr:uid="{00000000-0005-0000-0000-0000FD8C0000}"/>
    <cellStyle name="Input 4 3 30 3" xfId="36092" xr:uid="{00000000-0005-0000-0000-0000FE8C0000}"/>
    <cellStyle name="Input 4 3 30 3 2" xfId="36093" xr:uid="{00000000-0005-0000-0000-0000FF8C0000}"/>
    <cellStyle name="Input 4 3 30 3 3" xfId="36094" xr:uid="{00000000-0005-0000-0000-0000008D0000}"/>
    <cellStyle name="Input 4 3 30 4" xfId="36095" xr:uid="{00000000-0005-0000-0000-0000018D0000}"/>
    <cellStyle name="Input 4 3 30 4 2" xfId="36096" xr:uid="{00000000-0005-0000-0000-0000028D0000}"/>
    <cellStyle name="Input 4 3 30 4 3" xfId="36097" xr:uid="{00000000-0005-0000-0000-0000038D0000}"/>
    <cellStyle name="Input 4 3 30 5" xfId="36098" xr:uid="{00000000-0005-0000-0000-0000048D0000}"/>
    <cellStyle name="Input 4 3 30 5 2" xfId="36099" xr:uid="{00000000-0005-0000-0000-0000058D0000}"/>
    <cellStyle name="Input 4 3 30 5 3" xfId="36100" xr:uid="{00000000-0005-0000-0000-0000068D0000}"/>
    <cellStyle name="Input 4 3 30 6" xfId="36101" xr:uid="{00000000-0005-0000-0000-0000078D0000}"/>
    <cellStyle name="Input 4 3 30 6 2" xfId="36102" xr:uid="{00000000-0005-0000-0000-0000088D0000}"/>
    <cellStyle name="Input 4 3 30 6 3" xfId="36103" xr:uid="{00000000-0005-0000-0000-0000098D0000}"/>
    <cellStyle name="Input 4 3 30 7" xfId="36104" xr:uid="{00000000-0005-0000-0000-00000A8D0000}"/>
    <cellStyle name="Input 4 3 30 8" xfId="36105" xr:uid="{00000000-0005-0000-0000-00000B8D0000}"/>
    <cellStyle name="Input 4 3 31" xfId="36106" xr:uid="{00000000-0005-0000-0000-00000C8D0000}"/>
    <cellStyle name="Input 4 3 31 2" xfId="36107" xr:uid="{00000000-0005-0000-0000-00000D8D0000}"/>
    <cellStyle name="Input 4 3 31 2 2" xfId="36108" xr:uid="{00000000-0005-0000-0000-00000E8D0000}"/>
    <cellStyle name="Input 4 3 31 2 3" xfId="36109" xr:uid="{00000000-0005-0000-0000-00000F8D0000}"/>
    <cellStyle name="Input 4 3 31 2 4" xfId="36110" xr:uid="{00000000-0005-0000-0000-0000108D0000}"/>
    <cellStyle name="Input 4 3 31 2 5" xfId="36111" xr:uid="{00000000-0005-0000-0000-0000118D0000}"/>
    <cellStyle name="Input 4 3 31 2 6" xfId="36112" xr:uid="{00000000-0005-0000-0000-0000128D0000}"/>
    <cellStyle name="Input 4 3 31 3" xfId="36113" xr:uid="{00000000-0005-0000-0000-0000138D0000}"/>
    <cellStyle name="Input 4 3 31 3 2" xfId="36114" xr:uid="{00000000-0005-0000-0000-0000148D0000}"/>
    <cellStyle name="Input 4 3 31 3 3" xfId="36115" xr:uid="{00000000-0005-0000-0000-0000158D0000}"/>
    <cellStyle name="Input 4 3 31 4" xfId="36116" xr:uid="{00000000-0005-0000-0000-0000168D0000}"/>
    <cellStyle name="Input 4 3 31 4 2" xfId="36117" xr:uid="{00000000-0005-0000-0000-0000178D0000}"/>
    <cellStyle name="Input 4 3 31 4 3" xfId="36118" xr:uid="{00000000-0005-0000-0000-0000188D0000}"/>
    <cellStyle name="Input 4 3 31 5" xfId="36119" xr:uid="{00000000-0005-0000-0000-0000198D0000}"/>
    <cellStyle name="Input 4 3 31 5 2" xfId="36120" xr:uid="{00000000-0005-0000-0000-00001A8D0000}"/>
    <cellStyle name="Input 4 3 31 5 3" xfId="36121" xr:uid="{00000000-0005-0000-0000-00001B8D0000}"/>
    <cellStyle name="Input 4 3 31 6" xfId="36122" xr:uid="{00000000-0005-0000-0000-00001C8D0000}"/>
    <cellStyle name="Input 4 3 31 6 2" xfId="36123" xr:uid="{00000000-0005-0000-0000-00001D8D0000}"/>
    <cellStyle name="Input 4 3 31 6 3" xfId="36124" xr:uid="{00000000-0005-0000-0000-00001E8D0000}"/>
    <cellStyle name="Input 4 3 31 7" xfId="36125" xr:uid="{00000000-0005-0000-0000-00001F8D0000}"/>
    <cellStyle name="Input 4 3 31 8" xfId="36126" xr:uid="{00000000-0005-0000-0000-0000208D0000}"/>
    <cellStyle name="Input 4 3 32" xfId="36127" xr:uid="{00000000-0005-0000-0000-0000218D0000}"/>
    <cellStyle name="Input 4 3 32 2" xfId="36128" xr:uid="{00000000-0005-0000-0000-0000228D0000}"/>
    <cellStyle name="Input 4 3 32 2 2" xfId="36129" xr:uid="{00000000-0005-0000-0000-0000238D0000}"/>
    <cellStyle name="Input 4 3 32 2 3" xfId="36130" xr:uid="{00000000-0005-0000-0000-0000248D0000}"/>
    <cellStyle name="Input 4 3 32 2 4" xfId="36131" xr:uid="{00000000-0005-0000-0000-0000258D0000}"/>
    <cellStyle name="Input 4 3 32 2 5" xfId="36132" xr:uid="{00000000-0005-0000-0000-0000268D0000}"/>
    <cellStyle name="Input 4 3 32 2 6" xfId="36133" xr:uid="{00000000-0005-0000-0000-0000278D0000}"/>
    <cellStyle name="Input 4 3 32 3" xfId="36134" xr:uid="{00000000-0005-0000-0000-0000288D0000}"/>
    <cellStyle name="Input 4 3 32 3 2" xfId="36135" xr:uid="{00000000-0005-0000-0000-0000298D0000}"/>
    <cellStyle name="Input 4 3 32 3 3" xfId="36136" xr:uid="{00000000-0005-0000-0000-00002A8D0000}"/>
    <cellStyle name="Input 4 3 32 4" xfId="36137" xr:uid="{00000000-0005-0000-0000-00002B8D0000}"/>
    <cellStyle name="Input 4 3 32 4 2" xfId="36138" xr:uid="{00000000-0005-0000-0000-00002C8D0000}"/>
    <cellStyle name="Input 4 3 32 4 3" xfId="36139" xr:uid="{00000000-0005-0000-0000-00002D8D0000}"/>
    <cellStyle name="Input 4 3 32 5" xfId="36140" xr:uid="{00000000-0005-0000-0000-00002E8D0000}"/>
    <cellStyle name="Input 4 3 32 5 2" xfId="36141" xr:uid="{00000000-0005-0000-0000-00002F8D0000}"/>
    <cellStyle name="Input 4 3 32 5 3" xfId="36142" xr:uid="{00000000-0005-0000-0000-0000308D0000}"/>
    <cellStyle name="Input 4 3 32 6" xfId="36143" xr:uid="{00000000-0005-0000-0000-0000318D0000}"/>
    <cellStyle name="Input 4 3 32 6 2" xfId="36144" xr:uid="{00000000-0005-0000-0000-0000328D0000}"/>
    <cellStyle name="Input 4 3 32 6 3" xfId="36145" xr:uid="{00000000-0005-0000-0000-0000338D0000}"/>
    <cellStyle name="Input 4 3 32 7" xfId="36146" xr:uid="{00000000-0005-0000-0000-0000348D0000}"/>
    <cellStyle name="Input 4 3 32 8" xfId="36147" xr:uid="{00000000-0005-0000-0000-0000358D0000}"/>
    <cellStyle name="Input 4 3 33" xfId="36148" xr:uid="{00000000-0005-0000-0000-0000368D0000}"/>
    <cellStyle name="Input 4 3 33 2" xfId="36149" xr:uid="{00000000-0005-0000-0000-0000378D0000}"/>
    <cellStyle name="Input 4 3 33 2 2" xfId="36150" xr:uid="{00000000-0005-0000-0000-0000388D0000}"/>
    <cellStyle name="Input 4 3 33 2 3" xfId="36151" xr:uid="{00000000-0005-0000-0000-0000398D0000}"/>
    <cellStyle name="Input 4 3 33 2 4" xfId="36152" xr:uid="{00000000-0005-0000-0000-00003A8D0000}"/>
    <cellStyle name="Input 4 3 33 2 5" xfId="36153" xr:uid="{00000000-0005-0000-0000-00003B8D0000}"/>
    <cellStyle name="Input 4 3 33 2 6" xfId="36154" xr:uid="{00000000-0005-0000-0000-00003C8D0000}"/>
    <cellStyle name="Input 4 3 33 3" xfId="36155" xr:uid="{00000000-0005-0000-0000-00003D8D0000}"/>
    <cellStyle name="Input 4 3 33 3 2" xfId="36156" xr:uid="{00000000-0005-0000-0000-00003E8D0000}"/>
    <cellStyle name="Input 4 3 33 3 3" xfId="36157" xr:uid="{00000000-0005-0000-0000-00003F8D0000}"/>
    <cellStyle name="Input 4 3 33 4" xfId="36158" xr:uid="{00000000-0005-0000-0000-0000408D0000}"/>
    <cellStyle name="Input 4 3 33 4 2" xfId="36159" xr:uid="{00000000-0005-0000-0000-0000418D0000}"/>
    <cellStyle name="Input 4 3 33 4 3" xfId="36160" xr:uid="{00000000-0005-0000-0000-0000428D0000}"/>
    <cellStyle name="Input 4 3 33 5" xfId="36161" xr:uid="{00000000-0005-0000-0000-0000438D0000}"/>
    <cellStyle name="Input 4 3 33 5 2" xfId="36162" xr:uid="{00000000-0005-0000-0000-0000448D0000}"/>
    <cellStyle name="Input 4 3 33 5 3" xfId="36163" xr:uid="{00000000-0005-0000-0000-0000458D0000}"/>
    <cellStyle name="Input 4 3 33 6" xfId="36164" xr:uid="{00000000-0005-0000-0000-0000468D0000}"/>
    <cellStyle name="Input 4 3 33 6 2" xfId="36165" xr:uid="{00000000-0005-0000-0000-0000478D0000}"/>
    <cellStyle name="Input 4 3 33 6 3" xfId="36166" xr:uid="{00000000-0005-0000-0000-0000488D0000}"/>
    <cellStyle name="Input 4 3 33 7" xfId="36167" xr:uid="{00000000-0005-0000-0000-0000498D0000}"/>
    <cellStyle name="Input 4 3 33 8" xfId="36168" xr:uid="{00000000-0005-0000-0000-00004A8D0000}"/>
    <cellStyle name="Input 4 3 34" xfId="36169" xr:uid="{00000000-0005-0000-0000-00004B8D0000}"/>
    <cellStyle name="Input 4 3 34 2" xfId="36170" xr:uid="{00000000-0005-0000-0000-00004C8D0000}"/>
    <cellStyle name="Input 4 3 34 2 2" xfId="36171" xr:uid="{00000000-0005-0000-0000-00004D8D0000}"/>
    <cellStyle name="Input 4 3 34 2 3" xfId="36172" xr:uid="{00000000-0005-0000-0000-00004E8D0000}"/>
    <cellStyle name="Input 4 3 34 2 4" xfId="36173" xr:uid="{00000000-0005-0000-0000-00004F8D0000}"/>
    <cellStyle name="Input 4 3 34 2 5" xfId="36174" xr:uid="{00000000-0005-0000-0000-0000508D0000}"/>
    <cellStyle name="Input 4 3 34 2 6" xfId="36175" xr:uid="{00000000-0005-0000-0000-0000518D0000}"/>
    <cellStyle name="Input 4 3 34 3" xfId="36176" xr:uid="{00000000-0005-0000-0000-0000528D0000}"/>
    <cellStyle name="Input 4 3 34 3 2" xfId="36177" xr:uid="{00000000-0005-0000-0000-0000538D0000}"/>
    <cellStyle name="Input 4 3 34 3 3" xfId="36178" xr:uid="{00000000-0005-0000-0000-0000548D0000}"/>
    <cellStyle name="Input 4 3 34 4" xfId="36179" xr:uid="{00000000-0005-0000-0000-0000558D0000}"/>
    <cellStyle name="Input 4 3 34 4 2" xfId="36180" xr:uid="{00000000-0005-0000-0000-0000568D0000}"/>
    <cellStyle name="Input 4 3 34 4 3" xfId="36181" xr:uid="{00000000-0005-0000-0000-0000578D0000}"/>
    <cellStyle name="Input 4 3 34 5" xfId="36182" xr:uid="{00000000-0005-0000-0000-0000588D0000}"/>
    <cellStyle name="Input 4 3 34 5 2" xfId="36183" xr:uid="{00000000-0005-0000-0000-0000598D0000}"/>
    <cellStyle name="Input 4 3 34 5 3" xfId="36184" xr:uid="{00000000-0005-0000-0000-00005A8D0000}"/>
    <cellStyle name="Input 4 3 34 6" xfId="36185" xr:uid="{00000000-0005-0000-0000-00005B8D0000}"/>
    <cellStyle name="Input 4 3 34 6 2" xfId="36186" xr:uid="{00000000-0005-0000-0000-00005C8D0000}"/>
    <cellStyle name="Input 4 3 34 6 3" xfId="36187" xr:uid="{00000000-0005-0000-0000-00005D8D0000}"/>
    <cellStyle name="Input 4 3 34 7" xfId="36188" xr:uid="{00000000-0005-0000-0000-00005E8D0000}"/>
    <cellStyle name="Input 4 3 34 8" xfId="36189" xr:uid="{00000000-0005-0000-0000-00005F8D0000}"/>
    <cellStyle name="Input 4 3 35" xfId="36190" xr:uid="{00000000-0005-0000-0000-0000608D0000}"/>
    <cellStyle name="Input 4 3 35 2" xfId="36191" xr:uid="{00000000-0005-0000-0000-0000618D0000}"/>
    <cellStyle name="Input 4 3 35 2 2" xfId="36192" xr:uid="{00000000-0005-0000-0000-0000628D0000}"/>
    <cellStyle name="Input 4 3 35 2 3" xfId="36193" xr:uid="{00000000-0005-0000-0000-0000638D0000}"/>
    <cellStyle name="Input 4 3 35 2 4" xfId="36194" xr:uid="{00000000-0005-0000-0000-0000648D0000}"/>
    <cellStyle name="Input 4 3 35 2 5" xfId="36195" xr:uid="{00000000-0005-0000-0000-0000658D0000}"/>
    <cellStyle name="Input 4 3 35 2 6" xfId="36196" xr:uid="{00000000-0005-0000-0000-0000668D0000}"/>
    <cellStyle name="Input 4 3 35 3" xfId="36197" xr:uid="{00000000-0005-0000-0000-0000678D0000}"/>
    <cellStyle name="Input 4 3 35 3 2" xfId="36198" xr:uid="{00000000-0005-0000-0000-0000688D0000}"/>
    <cellStyle name="Input 4 3 35 3 3" xfId="36199" xr:uid="{00000000-0005-0000-0000-0000698D0000}"/>
    <cellStyle name="Input 4 3 35 4" xfId="36200" xr:uid="{00000000-0005-0000-0000-00006A8D0000}"/>
    <cellStyle name="Input 4 3 35 4 2" xfId="36201" xr:uid="{00000000-0005-0000-0000-00006B8D0000}"/>
    <cellStyle name="Input 4 3 35 4 3" xfId="36202" xr:uid="{00000000-0005-0000-0000-00006C8D0000}"/>
    <cellStyle name="Input 4 3 35 5" xfId="36203" xr:uid="{00000000-0005-0000-0000-00006D8D0000}"/>
    <cellStyle name="Input 4 3 35 5 2" xfId="36204" xr:uid="{00000000-0005-0000-0000-00006E8D0000}"/>
    <cellStyle name="Input 4 3 35 5 3" xfId="36205" xr:uid="{00000000-0005-0000-0000-00006F8D0000}"/>
    <cellStyle name="Input 4 3 35 6" xfId="36206" xr:uid="{00000000-0005-0000-0000-0000708D0000}"/>
    <cellStyle name="Input 4 3 35 6 2" xfId="36207" xr:uid="{00000000-0005-0000-0000-0000718D0000}"/>
    <cellStyle name="Input 4 3 35 6 3" xfId="36208" xr:uid="{00000000-0005-0000-0000-0000728D0000}"/>
    <cellStyle name="Input 4 3 35 7" xfId="36209" xr:uid="{00000000-0005-0000-0000-0000738D0000}"/>
    <cellStyle name="Input 4 3 35 8" xfId="36210" xr:uid="{00000000-0005-0000-0000-0000748D0000}"/>
    <cellStyle name="Input 4 3 36" xfId="36211" xr:uid="{00000000-0005-0000-0000-0000758D0000}"/>
    <cellStyle name="Input 4 3 36 2" xfId="36212" xr:uid="{00000000-0005-0000-0000-0000768D0000}"/>
    <cellStyle name="Input 4 3 36 3" xfId="36213" xr:uid="{00000000-0005-0000-0000-0000778D0000}"/>
    <cellStyle name="Input 4 3 36 4" xfId="36214" xr:uid="{00000000-0005-0000-0000-0000788D0000}"/>
    <cellStyle name="Input 4 3 36 5" xfId="36215" xr:uid="{00000000-0005-0000-0000-0000798D0000}"/>
    <cellStyle name="Input 4 3 36 6" xfId="36216" xr:uid="{00000000-0005-0000-0000-00007A8D0000}"/>
    <cellStyle name="Input 4 3 37" xfId="36217" xr:uid="{00000000-0005-0000-0000-00007B8D0000}"/>
    <cellStyle name="Input 4 3 37 2" xfId="36218" xr:uid="{00000000-0005-0000-0000-00007C8D0000}"/>
    <cellStyle name="Input 4 3 37 3" xfId="36219" xr:uid="{00000000-0005-0000-0000-00007D8D0000}"/>
    <cellStyle name="Input 4 3 38" xfId="36220" xr:uid="{00000000-0005-0000-0000-00007E8D0000}"/>
    <cellStyle name="Input 4 3 38 2" xfId="36221" xr:uid="{00000000-0005-0000-0000-00007F8D0000}"/>
    <cellStyle name="Input 4 3 38 3" xfId="36222" xr:uid="{00000000-0005-0000-0000-0000808D0000}"/>
    <cellStyle name="Input 4 3 39" xfId="36223" xr:uid="{00000000-0005-0000-0000-0000818D0000}"/>
    <cellStyle name="Input 4 3 39 2" xfId="36224" xr:uid="{00000000-0005-0000-0000-0000828D0000}"/>
    <cellStyle name="Input 4 3 39 3" xfId="36225" xr:uid="{00000000-0005-0000-0000-0000838D0000}"/>
    <cellStyle name="Input 4 3 4" xfId="36226" xr:uid="{00000000-0005-0000-0000-0000848D0000}"/>
    <cellStyle name="Input 4 3 4 2" xfId="36227" xr:uid="{00000000-0005-0000-0000-0000858D0000}"/>
    <cellStyle name="Input 4 3 4 2 2" xfId="36228" xr:uid="{00000000-0005-0000-0000-0000868D0000}"/>
    <cellStyle name="Input 4 3 4 2 3" xfId="36229" xr:uid="{00000000-0005-0000-0000-0000878D0000}"/>
    <cellStyle name="Input 4 3 4 2 4" xfId="36230" xr:uid="{00000000-0005-0000-0000-0000888D0000}"/>
    <cellStyle name="Input 4 3 4 2 5" xfId="36231" xr:uid="{00000000-0005-0000-0000-0000898D0000}"/>
    <cellStyle name="Input 4 3 4 2 6" xfId="36232" xr:uid="{00000000-0005-0000-0000-00008A8D0000}"/>
    <cellStyle name="Input 4 3 4 3" xfId="36233" xr:uid="{00000000-0005-0000-0000-00008B8D0000}"/>
    <cellStyle name="Input 4 3 4 3 2" xfId="36234" xr:uid="{00000000-0005-0000-0000-00008C8D0000}"/>
    <cellStyle name="Input 4 3 4 3 3" xfId="36235" xr:uid="{00000000-0005-0000-0000-00008D8D0000}"/>
    <cellStyle name="Input 4 3 4 4" xfId="36236" xr:uid="{00000000-0005-0000-0000-00008E8D0000}"/>
    <cellStyle name="Input 4 3 4 4 2" xfId="36237" xr:uid="{00000000-0005-0000-0000-00008F8D0000}"/>
    <cellStyle name="Input 4 3 4 4 3" xfId="36238" xr:uid="{00000000-0005-0000-0000-0000908D0000}"/>
    <cellStyle name="Input 4 3 4 5" xfId="36239" xr:uid="{00000000-0005-0000-0000-0000918D0000}"/>
    <cellStyle name="Input 4 3 4 5 2" xfId="36240" xr:uid="{00000000-0005-0000-0000-0000928D0000}"/>
    <cellStyle name="Input 4 3 4 5 3" xfId="36241" xr:uid="{00000000-0005-0000-0000-0000938D0000}"/>
    <cellStyle name="Input 4 3 4 6" xfId="36242" xr:uid="{00000000-0005-0000-0000-0000948D0000}"/>
    <cellStyle name="Input 4 3 4 6 2" xfId="36243" xr:uid="{00000000-0005-0000-0000-0000958D0000}"/>
    <cellStyle name="Input 4 3 4 6 3" xfId="36244" xr:uid="{00000000-0005-0000-0000-0000968D0000}"/>
    <cellStyle name="Input 4 3 4 7" xfId="36245" xr:uid="{00000000-0005-0000-0000-0000978D0000}"/>
    <cellStyle name="Input 4 3 4 8" xfId="36246" xr:uid="{00000000-0005-0000-0000-0000988D0000}"/>
    <cellStyle name="Input 4 3 40" xfId="36247" xr:uid="{00000000-0005-0000-0000-0000998D0000}"/>
    <cellStyle name="Input 4 3 40 2" xfId="36248" xr:uid="{00000000-0005-0000-0000-00009A8D0000}"/>
    <cellStyle name="Input 4 3 40 3" xfId="36249" xr:uid="{00000000-0005-0000-0000-00009B8D0000}"/>
    <cellStyle name="Input 4 3 41" xfId="36250" xr:uid="{00000000-0005-0000-0000-00009C8D0000}"/>
    <cellStyle name="Input 4 3 42" xfId="36251" xr:uid="{00000000-0005-0000-0000-00009D8D0000}"/>
    <cellStyle name="Input 4 3 5" xfId="36252" xr:uid="{00000000-0005-0000-0000-00009E8D0000}"/>
    <cellStyle name="Input 4 3 5 2" xfId="36253" xr:uid="{00000000-0005-0000-0000-00009F8D0000}"/>
    <cellStyle name="Input 4 3 5 2 2" xfId="36254" xr:uid="{00000000-0005-0000-0000-0000A08D0000}"/>
    <cellStyle name="Input 4 3 5 2 3" xfId="36255" xr:uid="{00000000-0005-0000-0000-0000A18D0000}"/>
    <cellStyle name="Input 4 3 5 2 4" xfId="36256" xr:uid="{00000000-0005-0000-0000-0000A28D0000}"/>
    <cellStyle name="Input 4 3 5 2 5" xfId="36257" xr:uid="{00000000-0005-0000-0000-0000A38D0000}"/>
    <cellStyle name="Input 4 3 5 2 6" xfId="36258" xr:uid="{00000000-0005-0000-0000-0000A48D0000}"/>
    <cellStyle name="Input 4 3 5 3" xfId="36259" xr:uid="{00000000-0005-0000-0000-0000A58D0000}"/>
    <cellStyle name="Input 4 3 5 3 2" xfId="36260" xr:uid="{00000000-0005-0000-0000-0000A68D0000}"/>
    <cellStyle name="Input 4 3 5 3 3" xfId="36261" xr:uid="{00000000-0005-0000-0000-0000A78D0000}"/>
    <cellStyle name="Input 4 3 5 4" xfId="36262" xr:uid="{00000000-0005-0000-0000-0000A88D0000}"/>
    <cellStyle name="Input 4 3 5 4 2" xfId="36263" xr:uid="{00000000-0005-0000-0000-0000A98D0000}"/>
    <cellStyle name="Input 4 3 5 4 3" xfId="36264" xr:uid="{00000000-0005-0000-0000-0000AA8D0000}"/>
    <cellStyle name="Input 4 3 5 5" xfId="36265" xr:uid="{00000000-0005-0000-0000-0000AB8D0000}"/>
    <cellStyle name="Input 4 3 5 5 2" xfId="36266" xr:uid="{00000000-0005-0000-0000-0000AC8D0000}"/>
    <cellStyle name="Input 4 3 5 5 3" xfId="36267" xr:uid="{00000000-0005-0000-0000-0000AD8D0000}"/>
    <cellStyle name="Input 4 3 5 6" xfId="36268" xr:uid="{00000000-0005-0000-0000-0000AE8D0000}"/>
    <cellStyle name="Input 4 3 5 6 2" xfId="36269" xr:uid="{00000000-0005-0000-0000-0000AF8D0000}"/>
    <cellStyle name="Input 4 3 5 6 3" xfId="36270" xr:uid="{00000000-0005-0000-0000-0000B08D0000}"/>
    <cellStyle name="Input 4 3 5 7" xfId="36271" xr:uid="{00000000-0005-0000-0000-0000B18D0000}"/>
    <cellStyle name="Input 4 3 5 8" xfId="36272" xr:uid="{00000000-0005-0000-0000-0000B28D0000}"/>
    <cellStyle name="Input 4 3 6" xfId="36273" xr:uid="{00000000-0005-0000-0000-0000B38D0000}"/>
    <cellStyle name="Input 4 3 6 2" xfId="36274" xr:uid="{00000000-0005-0000-0000-0000B48D0000}"/>
    <cellStyle name="Input 4 3 6 2 2" xfId="36275" xr:uid="{00000000-0005-0000-0000-0000B58D0000}"/>
    <cellStyle name="Input 4 3 6 2 3" xfId="36276" xr:uid="{00000000-0005-0000-0000-0000B68D0000}"/>
    <cellStyle name="Input 4 3 6 2 4" xfId="36277" xr:uid="{00000000-0005-0000-0000-0000B78D0000}"/>
    <cellStyle name="Input 4 3 6 2 5" xfId="36278" xr:uid="{00000000-0005-0000-0000-0000B88D0000}"/>
    <cellStyle name="Input 4 3 6 2 6" xfId="36279" xr:uid="{00000000-0005-0000-0000-0000B98D0000}"/>
    <cellStyle name="Input 4 3 6 3" xfId="36280" xr:uid="{00000000-0005-0000-0000-0000BA8D0000}"/>
    <cellStyle name="Input 4 3 6 3 2" xfId="36281" xr:uid="{00000000-0005-0000-0000-0000BB8D0000}"/>
    <cellStyle name="Input 4 3 6 3 3" xfId="36282" xr:uid="{00000000-0005-0000-0000-0000BC8D0000}"/>
    <cellStyle name="Input 4 3 6 4" xfId="36283" xr:uid="{00000000-0005-0000-0000-0000BD8D0000}"/>
    <cellStyle name="Input 4 3 6 4 2" xfId="36284" xr:uid="{00000000-0005-0000-0000-0000BE8D0000}"/>
    <cellStyle name="Input 4 3 6 4 3" xfId="36285" xr:uid="{00000000-0005-0000-0000-0000BF8D0000}"/>
    <cellStyle name="Input 4 3 6 5" xfId="36286" xr:uid="{00000000-0005-0000-0000-0000C08D0000}"/>
    <cellStyle name="Input 4 3 6 5 2" xfId="36287" xr:uid="{00000000-0005-0000-0000-0000C18D0000}"/>
    <cellStyle name="Input 4 3 6 5 3" xfId="36288" xr:uid="{00000000-0005-0000-0000-0000C28D0000}"/>
    <cellStyle name="Input 4 3 6 6" xfId="36289" xr:uid="{00000000-0005-0000-0000-0000C38D0000}"/>
    <cellStyle name="Input 4 3 6 6 2" xfId="36290" xr:uid="{00000000-0005-0000-0000-0000C48D0000}"/>
    <cellStyle name="Input 4 3 6 6 3" xfId="36291" xr:uid="{00000000-0005-0000-0000-0000C58D0000}"/>
    <cellStyle name="Input 4 3 6 7" xfId="36292" xr:uid="{00000000-0005-0000-0000-0000C68D0000}"/>
    <cellStyle name="Input 4 3 6 8" xfId="36293" xr:uid="{00000000-0005-0000-0000-0000C78D0000}"/>
    <cellStyle name="Input 4 3 7" xfId="36294" xr:uid="{00000000-0005-0000-0000-0000C88D0000}"/>
    <cellStyle name="Input 4 3 7 2" xfId="36295" xr:uid="{00000000-0005-0000-0000-0000C98D0000}"/>
    <cellStyle name="Input 4 3 7 2 2" xfId="36296" xr:uid="{00000000-0005-0000-0000-0000CA8D0000}"/>
    <cellStyle name="Input 4 3 7 2 3" xfId="36297" xr:uid="{00000000-0005-0000-0000-0000CB8D0000}"/>
    <cellStyle name="Input 4 3 7 2 4" xfId="36298" xr:uid="{00000000-0005-0000-0000-0000CC8D0000}"/>
    <cellStyle name="Input 4 3 7 2 5" xfId="36299" xr:uid="{00000000-0005-0000-0000-0000CD8D0000}"/>
    <cellStyle name="Input 4 3 7 2 6" xfId="36300" xr:uid="{00000000-0005-0000-0000-0000CE8D0000}"/>
    <cellStyle name="Input 4 3 7 3" xfId="36301" xr:uid="{00000000-0005-0000-0000-0000CF8D0000}"/>
    <cellStyle name="Input 4 3 7 3 2" xfId="36302" xr:uid="{00000000-0005-0000-0000-0000D08D0000}"/>
    <cellStyle name="Input 4 3 7 3 3" xfId="36303" xr:uid="{00000000-0005-0000-0000-0000D18D0000}"/>
    <cellStyle name="Input 4 3 7 4" xfId="36304" xr:uid="{00000000-0005-0000-0000-0000D28D0000}"/>
    <cellStyle name="Input 4 3 7 4 2" xfId="36305" xr:uid="{00000000-0005-0000-0000-0000D38D0000}"/>
    <cellStyle name="Input 4 3 7 4 3" xfId="36306" xr:uid="{00000000-0005-0000-0000-0000D48D0000}"/>
    <cellStyle name="Input 4 3 7 5" xfId="36307" xr:uid="{00000000-0005-0000-0000-0000D58D0000}"/>
    <cellStyle name="Input 4 3 7 5 2" xfId="36308" xr:uid="{00000000-0005-0000-0000-0000D68D0000}"/>
    <cellStyle name="Input 4 3 7 5 3" xfId="36309" xr:uid="{00000000-0005-0000-0000-0000D78D0000}"/>
    <cellStyle name="Input 4 3 7 6" xfId="36310" xr:uid="{00000000-0005-0000-0000-0000D88D0000}"/>
    <cellStyle name="Input 4 3 7 6 2" xfId="36311" xr:uid="{00000000-0005-0000-0000-0000D98D0000}"/>
    <cellStyle name="Input 4 3 7 6 3" xfId="36312" xr:uid="{00000000-0005-0000-0000-0000DA8D0000}"/>
    <cellStyle name="Input 4 3 7 7" xfId="36313" xr:uid="{00000000-0005-0000-0000-0000DB8D0000}"/>
    <cellStyle name="Input 4 3 7 8" xfId="36314" xr:uid="{00000000-0005-0000-0000-0000DC8D0000}"/>
    <cellStyle name="Input 4 3 8" xfId="36315" xr:uid="{00000000-0005-0000-0000-0000DD8D0000}"/>
    <cellStyle name="Input 4 3 8 2" xfId="36316" xr:uid="{00000000-0005-0000-0000-0000DE8D0000}"/>
    <cellStyle name="Input 4 3 8 2 2" xfId="36317" xr:uid="{00000000-0005-0000-0000-0000DF8D0000}"/>
    <cellStyle name="Input 4 3 8 2 3" xfId="36318" xr:uid="{00000000-0005-0000-0000-0000E08D0000}"/>
    <cellStyle name="Input 4 3 8 2 4" xfId="36319" xr:uid="{00000000-0005-0000-0000-0000E18D0000}"/>
    <cellStyle name="Input 4 3 8 2 5" xfId="36320" xr:uid="{00000000-0005-0000-0000-0000E28D0000}"/>
    <cellStyle name="Input 4 3 8 2 6" xfId="36321" xr:uid="{00000000-0005-0000-0000-0000E38D0000}"/>
    <cellStyle name="Input 4 3 8 3" xfId="36322" xr:uid="{00000000-0005-0000-0000-0000E48D0000}"/>
    <cellStyle name="Input 4 3 8 3 2" xfId="36323" xr:uid="{00000000-0005-0000-0000-0000E58D0000}"/>
    <cellStyle name="Input 4 3 8 3 3" xfId="36324" xr:uid="{00000000-0005-0000-0000-0000E68D0000}"/>
    <cellStyle name="Input 4 3 8 4" xfId="36325" xr:uid="{00000000-0005-0000-0000-0000E78D0000}"/>
    <cellStyle name="Input 4 3 8 4 2" xfId="36326" xr:uid="{00000000-0005-0000-0000-0000E88D0000}"/>
    <cellStyle name="Input 4 3 8 4 3" xfId="36327" xr:uid="{00000000-0005-0000-0000-0000E98D0000}"/>
    <cellStyle name="Input 4 3 8 5" xfId="36328" xr:uid="{00000000-0005-0000-0000-0000EA8D0000}"/>
    <cellStyle name="Input 4 3 8 5 2" xfId="36329" xr:uid="{00000000-0005-0000-0000-0000EB8D0000}"/>
    <cellStyle name="Input 4 3 8 5 3" xfId="36330" xr:uid="{00000000-0005-0000-0000-0000EC8D0000}"/>
    <cellStyle name="Input 4 3 8 6" xfId="36331" xr:uid="{00000000-0005-0000-0000-0000ED8D0000}"/>
    <cellStyle name="Input 4 3 8 6 2" xfId="36332" xr:uid="{00000000-0005-0000-0000-0000EE8D0000}"/>
    <cellStyle name="Input 4 3 8 6 3" xfId="36333" xr:uid="{00000000-0005-0000-0000-0000EF8D0000}"/>
    <cellStyle name="Input 4 3 8 7" xfId="36334" xr:uid="{00000000-0005-0000-0000-0000F08D0000}"/>
    <cellStyle name="Input 4 3 8 8" xfId="36335" xr:uid="{00000000-0005-0000-0000-0000F18D0000}"/>
    <cellStyle name="Input 4 3 9" xfId="36336" xr:uid="{00000000-0005-0000-0000-0000F28D0000}"/>
    <cellStyle name="Input 4 3 9 2" xfId="36337" xr:uid="{00000000-0005-0000-0000-0000F38D0000}"/>
    <cellStyle name="Input 4 3 9 2 2" xfId="36338" xr:uid="{00000000-0005-0000-0000-0000F48D0000}"/>
    <cellStyle name="Input 4 3 9 2 3" xfId="36339" xr:uid="{00000000-0005-0000-0000-0000F58D0000}"/>
    <cellStyle name="Input 4 3 9 2 4" xfId="36340" xr:uid="{00000000-0005-0000-0000-0000F68D0000}"/>
    <cellStyle name="Input 4 3 9 2 5" xfId="36341" xr:uid="{00000000-0005-0000-0000-0000F78D0000}"/>
    <cellStyle name="Input 4 3 9 2 6" xfId="36342" xr:uid="{00000000-0005-0000-0000-0000F88D0000}"/>
    <cellStyle name="Input 4 3 9 3" xfId="36343" xr:uid="{00000000-0005-0000-0000-0000F98D0000}"/>
    <cellStyle name="Input 4 3 9 3 2" xfId="36344" xr:uid="{00000000-0005-0000-0000-0000FA8D0000}"/>
    <cellStyle name="Input 4 3 9 3 3" xfId="36345" xr:uid="{00000000-0005-0000-0000-0000FB8D0000}"/>
    <cellStyle name="Input 4 3 9 4" xfId="36346" xr:uid="{00000000-0005-0000-0000-0000FC8D0000}"/>
    <cellStyle name="Input 4 3 9 4 2" xfId="36347" xr:uid="{00000000-0005-0000-0000-0000FD8D0000}"/>
    <cellStyle name="Input 4 3 9 4 3" xfId="36348" xr:uid="{00000000-0005-0000-0000-0000FE8D0000}"/>
    <cellStyle name="Input 4 3 9 5" xfId="36349" xr:uid="{00000000-0005-0000-0000-0000FF8D0000}"/>
    <cellStyle name="Input 4 3 9 5 2" xfId="36350" xr:uid="{00000000-0005-0000-0000-0000008E0000}"/>
    <cellStyle name="Input 4 3 9 5 3" xfId="36351" xr:uid="{00000000-0005-0000-0000-0000018E0000}"/>
    <cellStyle name="Input 4 3 9 6" xfId="36352" xr:uid="{00000000-0005-0000-0000-0000028E0000}"/>
    <cellStyle name="Input 4 3 9 6 2" xfId="36353" xr:uid="{00000000-0005-0000-0000-0000038E0000}"/>
    <cellStyle name="Input 4 3 9 6 3" xfId="36354" xr:uid="{00000000-0005-0000-0000-0000048E0000}"/>
    <cellStyle name="Input 4 3 9 7" xfId="36355" xr:uid="{00000000-0005-0000-0000-0000058E0000}"/>
    <cellStyle name="Input 4 3 9 8" xfId="36356" xr:uid="{00000000-0005-0000-0000-0000068E0000}"/>
    <cellStyle name="Input 4 30" xfId="36357" xr:uid="{00000000-0005-0000-0000-0000078E0000}"/>
    <cellStyle name="Input 4 30 2" xfId="36358" xr:uid="{00000000-0005-0000-0000-0000088E0000}"/>
    <cellStyle name="Input 4 30 2 2" xfId="36359" xr:uid="{00000000-0005-0000-0000-0000098E0000}"/>
    <cellStyle name="Input 4 30 2 3" xfId="36360" xr:uid="{00000000-0005-0000-0000-00000A8E0000}"/>
    <cellStyle name="Input 4 30 2 4" xfId="36361" xr:uid="{00000000-0005-0000-0000-00000B8E0000}"/>
    <cellStyle name="Input 4 30 2 5" xfId="36362" xr:uid="{00000000-0005-0000-0000-00000C8E0000}"/>
    <cellStyle name="Input 4 30 2 6" xfId="36363" xr:uid="{00000000-0005-0000-0000-00000D8E0000}"/>
    <cellStyle name="Input 4 30 3" xfId="36364" xr:uid="{00000000-0005-0000-0000-00000E8E0000}"/>
    <cellStyle name="Input 4 30 3 2" xfId="36365" xr:uid="{00000000-0005-0000-0000-00000F8E0000}"/>
    <cellStyle name="Input 4 30 3 3" xfId="36366" xr:uid="{00000000-0005-0000-0000-0000108E0000}"/>
    <cellStyle name="Input 4 30 4" xfId="36367" xr:uid="{00000000-0005-0000-0000-0000118E0000}"/>
    <cellStyle name="Input 4 30 4 2" xfId="36368" xr:uid="{00000000-0005-0000-0000-0000128E0000}"/>
    <cellStyle name="Input 4 30 4 3" xfId="36369" xr:uid="{00000000-0005-0000-0000-0000138E0000}"/>
    <cellStyle name="Input 4 30 5" xfId="36370" xr:uid="{00000000-0005-0000-0000-0000148E0000}"/>
    <cellStyle name="Input 4 30 5 2" xfId="36371" xr:uid="{00000000-0005-0000-0000-0000158E0000}"/>
    <cellStyle name="Input 4 30 5 3" xfId="36372" xr:uid="{00000000-0005-0000-0000-0000168E0000}"/>
    <cellStyle name="Input 4 30 6" xfId="36373" xr:uid="{00000000-0005-0000-0000-0000178E0000}"/>
    <cellStyle name="Input 4 30 6 2" xfId="36374" xr:uid="{00000000-0005-0000-0000-0000188E0000}"/>
    <cellStyle name="Input 4 30 6 3" xfId="36375" xr:uid="{00000000-0005-0000-0000-0000198E0000}"/>
    <cellStyle name="Input 4 30 7" xfId="36376" xr:uid="{00000000-0005-0000-0000-00001A8E0000}"/>
    <cellStyle name="Input 4 30 8" xfId="36377" xr:uid="{00000000-0005-0000-0000-00001B8E0000}"/>
    <cellStyle name="Input 4 31" xfId="36378" xr:uid="{00000000-0005-0000-0000-00001C8E0000}"/>
    <cellStyle name="Input 4 31 2" xfId="36379" xr:uid="{00000000-0005-0000-0000-00001D8E0000}"/>
    <cellStyle name="Input 4 31 2 2" xfId="36380" xr:uid="{00000000-0005-0000-0000-00001E8E0000}"/>
    <cellStyle name="Input 4 31 2 3" xfId="36381" xr:uid="{00000000-0005-0000-0000-00001F8E0000}"/>
    <cellStyle name="Input 4 31 2 4" xfId="36382" xr:uid="{00000000-0005-0000-0000-0000208E0000}"/>
    <cellStyle name="Input 4 31 2 5" xfId="36383" xr:uid="{00000000-0005-0000-0000-0000218E0000}"/>
    <cellStyle name="Input 4 31 2 6" xfId="36384" xr:uid="{00000000-0005-0000-0000-0000228E0000}"/>
    <cellStyle name="Input 4 31 3" xfId="36385" xr:uid="{00000000-0005-0000-0000-0000238E0000}"/>
    <cellStyle name="Input 4 31 3 2" xfId="36386" xr:uid="{00000000-0005-0000-0000-0000248E0000}"/>
    <cellStyle name="Input 4 31 3 3" xfId="36387" xr:uid="{00000000-0005-0000-0000-0000258E0000}"/>
    <cellStyle name="Input 4 31 4" xfId="36388" xr:uid="{00000000-0005-0000-0000-0000268E0000}"/>
    <cellStyle name="Input 4 31 4 2" xfId="36389" xr:uid="{00000000-0005-0000-0000-0000278E0000}"/>
    <cellStyle name="Input 4 31 4 3" xfId="36390" xr:uid="{00000000-0005-0000-0000-0000288E0000}"/>
    <cellStyle name="Input 4 31 5" xfId="36391" xr:uid="{00000000-0005-0000-0000-0000298E0000}"/>
    <cellStyle name="Input 4 31 5 2" xfId="36392" xr:uid="{00000000-0005-0000-0000-00002A8E0000}"/>
    <cellStyle name="Input 4 31 5 3" xfId="36393" xr:uid="{00000000-0005-0000-0000-00002B8E0000}"/>
    <cellStyle name="Input 4 31 6" xfId="36394" xr:uid="{00000000-0005-0000-0000-00002C8E0000}"/>
    <cellStyle name="Input 4 31 6 2" xfId="36395" xr:uid="{00000000-0005-0000-0000-00002D8E0000}"/>
    <cellStyle name="Input 4 31 6 3" xfId="36396" xr:uid="{00000000-0005-0000-0000-00002E8E0000}"/>
    <cellStyle name="Input 4 31 7" xfId="36397" xr:uid="{00000000-0005-0000-0000-00002F8E0000}"/>
    <cellStyle name="Input 4 31 8" xfId="36398" xr:uid="{00000000-0005-0000-0000-0000308E0000}"/>
    <cellStyle name="Input 4 32" xfId="36399" xr:uid="{00000000-0005-0000-0000-0000318E0000}"/>
    <cellStyle name="Input 4 32 2" xfId="36400" xr:uid="{00000000-0005-0000-0000-0000328E0000}"/>
    <cellStyle name="Input 4 32 2 2" xfId="36401" xr:uid="{00000000-0005-0000-0000-0000338E0000}"/>
    <cellStyle name="Input 4 32 2 3" xfId="36402" xr:uid="{00000000-0005-0000-0000-0000348E0000}"/>
    <cellStyle name="Input 4 32 2 4" xfId="36403" xr:uid="{00000000-0005-0000-0000-0000358E0000}"/>
    <cellStyle name="Input 4 32 2 5" xfId="36404" xr:uid="{00000000-0005-0000-0000-0000368E0000}"/>
    <cellStyle name="Input 4 32 2 6" xfId="36405" xr:uid="{00000000-0005-0000-0000-0000378E0000}"/>
    <cellStyle name="Input 4 32 3" xfId="36406" xr:uid="{00000000-0005-0000-0000-0000388E0000}"/>
    <cellStyle name="Input 4 32 3 2" xfId="36407" xr:uid="{00000000-0005-0000-0000-0000398E0000}"/>
    <cellStyle name="Input 4 32 3 3" xfId="36408" xr:uid="{00000000-0005-0000-0000-00003A8E0000}"/>
    <cellStyle name="Input 4 32 4" xfId="36409" xr:uid="{00000000-0005-0000-0000-00003B8E0000}"/>
    <cellStyle name="Input 4 32 4 2" xfId="36410" xr:uid="{00000000-0005-0000-0000-00003C8E0000}"/>
    <cellStyle name="Input 4 32 4 3" xfId="36411" xr:uid="{00000000-0005-0000-0000-00003D8E0000}"/>
    <cellStyle name="Input 4 32 5" xfId="36412" xr:uid="{00000000-0005-0000-0000-00003E8E0000}"/>
    <cellStyle name="Input 4 32 5 2" xfId="36413" xr:uid="{00000000-0005-0000-0000-00003F8E0000}"/>
    <cellStyle name="Input 4 32 5 3" xfId="36414" xr:uid="{00000000-0005-0000-0000-0000408E0000}"/>
    <cellStyle name="Input 4 32 6" xfId="36415" xr:uid="{00000000-0005-0000-0000-0000418E0000}"/>
    <cellStyle name="Input 4 32 6 2" xfId="36416" xr:uid="{00000000-0005-0000-0000-0000428E0000}"/>
    <cellStyle name="Input 4 32 6 3" xfId="36417" xr:uid="{00000000-0005-0000-0000-0000438E0000}"/>
    <cellStyle name="Input 4 32 7" xfId="36418" xr:uid="{00000000-0005-0000-0000-0000448E0000}"/>
    <cellStyle name="Input 4 32 8" xfId="36419" xr:uid="{00000000-0005-0000-0000-0000458E0000}"/>
    <cellStyle name="Input 4 33" xfId="36420" xr:uid="{00000000-0005-0000-0000-0000468E0000}"/>
    <cellStyle name="Input 4 33 2" xfId="36421" xr:uid="{00000000-0005-0000-0000-0000478E0000}"/>
    <cellStyle name="Input 4 33 2 2" xfId="36422" xr:uid="{00000000-0005-0000-0000-0000488E0000}"/>
    <cellStyle name="Input 4 33 2 3" xfId="36423" xr:uid="{00000000-0005-0000-0000-0000498E0000}"/>
    <cellStyle name="Input 4 33 2 4" xfId="36424" xr:uid="{00000000-0005-0000-0000-00004A8E0000}"/>
    <cellStyle name="Input 4 33 2 5" xfId="36425" xr:uid="{00000000-0005-0000-0000-00004B8E0000}"/>
    <cellStyle name="Input 4 33 2 6" xfId="36426" xr:uid="{00000000-0005-0000-0000-00004C8E0000}"/>
    <cellStyle name="Input 4 33 3" xfId="36427" xr:uid="{00000000-0005-0000-0000-00004D8E0000}"/>
    <cellStyle name="Input 4 33 3 2" xfId="36428" xr:uid="{00000000-0005-0000-0000-00004E8E0000}"/>
    <cellStyle name="Input 4 33 3 3" xfId="36429" xr:uid="{00000000-0005-0000-0000-00004F8E0000}"/>
    <cellStyle name="Input 4 33 4" xfId="36430" xr:uid="{00000000-0005-0000-0000-0000508E0000}"/>
    <cellStyle name="Input 4 33 4 2" xfId="36431" xr:uid="{00000000-0005-0000-0000-0000518E0000}"/>
    <cellStyle name="Input 4 33 4 3" xfId="36432" xr:uid="{00000000-0005-0000-0000-0000528E0000}"/>
    <cellStyle name="Input 4 33 5" xfId="36433" xr:uid="{00000000-0005-0000-0000-0000538E0000}"/>
    <cellStyle name="Input 4 33 5 2" xfId="36434" xr:uid="{00000000-0005-0000-0000-0000548E0000}"/>
    <cellStyle name="Input 4 33 5 3" xfId="36435" xr:uid="{00000000-0005-0000-0000-0000558E0000}"/>
    <cellStyle name="Input 4 33 6" xfId="36436" xr:uid="{00000000-0005-0000-0000-0000568E0000}"/>
    <cellStyle name="Input 4 33 6 2" xfId="36437" xr:uid="{00000000-0005-0000-0000-0000578E0000}"/>
    <cellStyle name="Input 4 33 6 3" xfId="36438" xr:uid="{00000000-0005-0000-0000-0000588E0000}"/>
    <cellStyle name="Input 4 33 7" xfId="36439" xr:uid="{00000000-0005-0000-0000-0000598E0000}"/>
    <cellStyle name="Input 4 33 8" xfId="36440" xr:uid="{00000000-0005-0000-0000-00005A8E0000}"/>
    <cellStyle name="Input 4 34" xfId="36441" xr:uid="{00000000-0005-0000-0000-00005B8E0000}"/>
    <cellStyle name="Input 4 34 2" xfId="36442" xr:uid="{00000000-0005-0000-0000-00005C8E0000}"/>
    <cellStyle name="Input 4 34 2 2" xfId="36443" xr:uid="{00000000-0005-0000-0000-00005D8E0000}"/>
    <cellStyle name="Input 4 34 2 3" xfId="36444" xr:uid="{00000000-0005-0000-0000-00005E8E0000}"/>
    <cellStyle name="Input 4 34 2 4" xfId="36445" xr:uid="{00000000-0005-0000-0000-00005F8E0000}"/>
    <cellStyle name="Input 4 34 2 5" xfId="36446" xr:uid="{00000000-0005-0000-0000-0000608E0000}"/>
    <cellStyle name="Input 4 34 2 6" xfId="36447" xr:uid="{00000000-0005-0000-0000-0000618E0000}"/>
    <cellStyle name="Input 4 34 3" xfId="36448" xr:uid="{00000000-0005-0000-0000-0000628E0000}"/>
    <cellStyle name="Input 4 34 3 2" xfId="36449" xr:uid="{00000000-0005-0000-0000-0000638E0000}"/>
    <cellStyle name="Input 4 34 3 3" xfId="36450" xr:uid="{00000000-0005-0000-0000-0000648E0000}"/>
    <cellStyle name="Input 4 34 4" xfId="36451" xr:uid="{00000000-0005-0000-0000-0000658E0000}"/>
    <cellStyle name="Input 4 34 4 2" xfId="36452" xr:uid="{00000000-0005-0000-0000-0000668E0000}"/>
    <cellStyle name="Input 4 34 4 3" xfId="36453" xr:uid="{00000000-0005-0000-0000-0000678E0000}"/>
    <cellStyle name="Input 4 34 5" xfId="36454" xr:uid="{00000000-0005-0000-0000-0000688E0000}"/>
    <cellStyle name="Input 4 34 5 2" xfId="36455" xr:uid="{00000000-0005-0000-0000-0000698E0000}"/>
    <cellStyle name="Input 4 34 5 3" xfId="36456" xr:uid="{00000000-0005-0000-0000-00006A8E0000}"/>
    <cellStyle name="Input 4 34 6" xfId="36457" xr:uid="{00000000-0005-0000-0000-00006B8E0000}"/>
    <cellStyle name="Input 4 34 6 2" xfId="36458" xr:uid="{00000000-0005-0000-0000-00006C8E0000}"/>
    <cellStyle name="Input 4 34 6 3" xfId="36459" xr:uid="{00000000-0005-0000-0000-00006D8E0000}"/>
    <cellStyle name="Input 4 34 7" xfId="36460" xr:uid="{00000000-0005-0000-0000-00006E8E0000}"/>
    <cellStyle name="Input 4 34 8" xfId="36461" xr:uid="{00000000-0005-0000-0000-00006F8E0000}"/>
    <cellStyle name="Input 4 35" xfId="36462" xr:uid="{00000000-0005-0000-0000-0000708E0000}"/>
    <cellStyle name="Input 4 35 2" xfId="36463" xr:uid="{00000000-0005-0000-0000-0000718E0000}"/>
    <cellStyle name="Input 4 35 2 2" xfId="36464" xr:uid="{00000000-0005-0000-0000-0000728E0000}"/>
    <cellStyle name="Input 4 35 2 3" xfId="36465" xr:uid="{00000000-0005-0000-0000-0000738E0000}"/>
    <cellStyle name="Input 4 35 2 4" xfId="36466" xr:uid="{00000000-0005-0000-0000-0000748E0000}"/>
    <cellStyle name="Input 4 35 2 5" xfId="36467" xr:uid="{00000000-0005-0000-0000-0000758E0000}"/>
    <cellStyle name="Input 4 35 2 6" xfId="36468" xr:uid="{00000000-0005-0000-0000-0000768E0000}"/>
    <cellStyle name="Input 4 35 3" xfId="36469" xr:uid="{00000000-0005-0000-0000-0000778E0000}"/>
    <cellStyle name="Input 4 35 3 2" xfId="36470" xr:uid="{00000000-0005-0000-0000-0000788E0000}"/>
    <cellStyle name="Input 4 35 3 3" xfId="36471" xr:uid="{00000000-0005-0000-0000-0000798E0000}"/>
    <cellStyle name="Input 4 35 4" xfId="36472" xr:uid="{00000000-0005-0000-0000-00007A8E0000}"/>
    <cellStyle name="Input 4 35 4 2" xfId="36473" xr:uid="{00000000-0005-0000-0000-00007B8E0000}"/>
    <cellStyle name="Input 4 35 4 3" xfId="36474" xr:uid="{00000000-0005-0000-0000-00007C8E0000}"/>
    <cellStyle name="Input 4 35 5" xfId="36475" xr:uid="{00000000-0005-0000-0000-00007D8E0000}"/>
    <cellStyle name="Input 4 35 5 2" xfId="36476" xr:uid="{00000000-0005-0000-0000-00007E8E0000}"/>
    <cellStyle name="Input 4 35 5 3" xfId="36477" xr:uid="{00000000-0005-0000-0000-00007F8E0000}"/>
    <cellStyle name="Input 4 35 6" xfId="36478" xr:uid="{00000000-0005-0000-0000-0000808E0000}"/>
    <cellStyle name="Input 4 35 6 2" xfId="36479" xr:uid="{00000000-0005-0000-0000-0000818E0000}"/>
    <cellStyle name="Input 4 35 6 3" xfId="36480" xr:uid="{00000000-0005-0000-0000-0000828E0000}"/>
    <cellStyle name="Input 4 35 7" xfId="36481" xr:uid="{00000000-0005-0000-0000-0000838E0000}"/>
    <cellStyle name="Input 4 35 8" xfId="36482" xr:uid="{00000000-0005-0000-0000-0000848E0000}"/>
    <cellStyle name="Input 4 36" xfId="36483" xr:uid="{00000000-0005-0000-0000-0000858E0000}"/>
    <cellStyle name="Input 4 36 2" xfId="36484" xr:uid="{00000000-0005-0000-0000-0000868E0000}"/>
    <cellStyle name="Input 4 36 2 2" xfId="36485" xr:uid="{00000000-0005-0000-0000-0000878E0000}"/>
    <cellStyle name="Input 4 36 2 3" xfId="36486" xr:uid="{00000000-0005-0000-0000-0000888E0000}"/>
    <cellStyle name="Input 4 36 2 4" xfId="36487" xr:uid="{00000000-0005-0000-0000-0000898E0000}"/>
    <cellStyle name="Input 4 36 2 5" xfId="36488" xr:uid="{00000000-0005-0000-0000-00008A8E0000}"/>
    <cellStyle name="Input 4 36 2 6" xfId="36489" xr:uid="{00000000-0005-0000-0000-00008B8E0000}"/>
    <cellStyle name="Input 4 36 3" xfId="36490" xr:uid="{00000000-0005-0000-0000-00008C8E0000}"/>
    <cellStyle name="Input 4 36 3 2" xfId="36491" xr:uid="{00000000-0005-0000-0000-00008D8E0000}"/>
    <cellStyle name="Input 4 36 3 3" xfId="36492" xr:uid="{00000000-0005-0000-0000-00008E8E0000}"/>
    <cellStyle name="Input 4 36 4" xfId="36493" xr:uid="{00000000-0005-0000-0000-00008F8E0000}"/>
    <cellStyle name="Input 4 36 4 2" xfId="36494" xr:uid="{00000000-0005-0000-0000-0000908E0000}"/>
    <cellStyle name="Input 4 36 4 3" xfId="36495" xr:uid="{00000000-0005-0000-0000-0000918E0000}"/>
    <cellStyle name="Input 4 36 5" xfId="36496" xr:uid="{00000000-0005-0000-0000-0000928E0000}"/>
    <cellStyle name="Input 4 36 5 2" xfId="36497" xr:uid="{00000000-0005-0000-0000-0000938E0000}"/>
    <cellStyle name="Input 4 36 5 3" xfId="36498" xr:uid="{00000000-0005-0000-0000-0000948E0000}"/>
    <cellStyle name="Input 4 36 6" xfId="36499" xr:uid="{00000000-0005-0000-0000-0000958E0000}"/>
    <cellStyle name="Input 4 36 6 2" xfId="36500" xr:uid="{00000000-0005-0000-0000-0000968E0000}"/>
    <cellStyle name="Input 4 36 6 3" xfId="36501" xr:uid="{00000000-0005-0000-0000-0000978E0000}"/>
    <cellStyle name="Input 4 36 7" xfId="36502" xr:uid="{00000000-0005-0000-0000-0000988E0000}"/>
    <cellStyle name="Input 4 36 8" xfId="36503" xr:uid="{00000000-0005-0000-0000-0000998E0000}"/>
    <cellStyle name="Input 4 37" xfId="36504" xr:uid="{00000000-0005-0000-0000-00009A8E0000}"/>
    <cellStyle name="Input 4 37 2" xfId="36505" xr:uid="{00000000-0005-0000-0000-00009B8E0000}"/>
    <cellStyle name="Input 4 37 2 2" xfId="36506" xr:uid="{00000000-0005-0000-0000-00009C8E0000}"/>
    <cellStyle name="Input 4 37 2 3" xfId="36507" xr:uid="{00000000-0005-0000-0000-00009D8E0000}"/>
    <cellStyle name="Input 4 37 2 4" xfId="36508" xr:uid="{00000000-0005-0000-0000-00009E8E0000}"/>
    <cellStyle name="Input 4 37 2 5" xfId="36509" xr:uid="{00000000-0005-0000-0000-00009F8E0000}"/>
    <cellStyle name="Input 4 37 2 6" xfId="36510" xr:uid="{00000000-0005-0000-0000-0000A08E0000}"/>
    <cellStyle name="Input 4 37 3" xfId="36511" xr:uid="{00000000-0005-0000-0000-0000A18E0000}"/>
    <cellStyle name="Input 4 37 3 2" xfId="36512" xr:uid="{00000000-0005-0000-0000-0000A28E0000}"/>
    <cellStyle name="Input 4 37 3 3" xfId="36513" xr:uid="{00000000-0005-0000-0000-0000A38E0000}"/>
    <cellStyle name="Input 4 37 4" xfId="36514" xr:uid="{00000000-0005-0000-0000-0000A48E0000}"/>
    <cellStyle name="Input 4 37 4 2" xfId="36515" xr:uid="{00000000-0005-0000-0000-0000A58E0000}"/>
    <cellStyle name="Input 4 37 4 3" xfId="36516" xr:uid="{00000000-0005-0000-0000-0000A68E0000}"/>
    <cellStyle name="Input 4 37 5" xfId="36517" xr:uid="{00000000-0005-0000-0000-0000A78E0000}"/>
    <cellStyle name="Input 4 37 5 2" xfId="36518" xr:uid="{00000000-0005-0000-0000-0000A88E0000}"/>
    <cellStyle name="Input 4 37 5 3" xfId="36519" xr:uid="{00000000-0005-0000-0000-0000A98E0000}"/>
    <cellStyle name="Input 4 37 6" xfId="36520" xr:uid="{00000000-0005-0000-0000-0000AA8E0000}"/>
    <cellStyle name="Input 4 37 6 2" xfId="36521" xr:uid="{00000000-0005-0000-0000-0000AB8E0000}"/>
    <cellStyle name="Input 4 37 6 3" xfId="36522" xr:uid="{00000000-0005-0000-0000-0000AC8E0000}"/>
    <cellStyle name="Input 4 37 7" xfId="36523" xr:uid="{00000000-0005-0000-0000-0000AD8E0000}"/>
    <cellStyle name="Input 4 37 8" xfId="36524" xr:uid="{00000000-0005-0000-0000-0000AE8E0000}"/>
    <cellStyle name="Input 4 38" xfId="36525" xr:uid="{00000000-0005-0000-0000-0000AF8E0000}"/>
    <cellStyle name="Input 4 38 2" xfId="36526" xr:uid="{00000000-0005-0000-0000-0000B08E0000}"/>
    <cellStyle name="Input 4 38 2 2" xfId="36527" xr:uid="{00000000-0005-0000-0000-0000B18E0000}"/>
    <cellStyle name="Input 4 38 2 3" xfId="36528" xr:uid="{00000000-0005-0000-0000-0000B28E0000}"/>
    <cellStyle name="Input 4 38 2 4" xfId="36529" xr:uid="{00000000-0005-0000-0000-0000B38E0000}"/>
    <cellStyle name="Input 4 38 2 5" xfId="36530" xr:uid="{00000000-0005-0000-0000-0000B48E0000}"/>
    <cellStyle name="Input 4 38 2 6" xfId="36531" xr:uid="{00000000-0005-0000-0000-0000B58E0000}"/>
    <cellStyle name="Input 4 38 3" xfId="36532" xr:uid="{00000000-0005-0000-0000-0000B68E0000}"/>
    <cellStyle name="Input 4 38 3 2" xfId="36533" xr:uid="{00000000-0005-0000-0000-0000B78E0000}"/>
    <cellStyle name="Input 4 38 3 3" xfId="36534" xr:uid="{00000000-0005-0000-0000-0000B88E0000}"/>
    <cellStyle name="Input 4 38 4" xfId="36535" xr:uid="{00000000-0005-0000-0000-0000B98E0000}"/>
    <cellStyle name="Input 4 38 4 2" xfId="36536" xr:uid="{00000000-0005-0000-0000-0000BA8E0000}"/>
    <cellStyle name="Input 4 38 4 3" xfId="36537" xr:uid="{00000000-0005-0000-0000-0000BB8E0000}"/>
    <cellStyle name="Input 4 38 5" xfId="36538" xr:uid="{00000000-0005-0000-0000-0000BC8E0000}"/>
    <cellStyle name="Input 4 38 5 2" xfId="36539" xr:uid="{00000000-0005-0000-0000-0000BD8E0000}"/>
    <cellStyle name="Input 4 38 5 3" xfId="36540" xr:uid="{00000000-0005-0000-0000-0000BE8E0000}"/>
    <cellStyle name="Input 4 38 6" xfId="36541" xr:uid="{00000000-0005-0000-0000-0000BF8E0000}"/>
    <cellStyle name="Input 4 38 6 2" xfId="36542" xr:uid="{00000000-0005-0000-0000-0000C08E0000}"/>
    <cellStyle name="Input 4 38 6 3" xfId="36543" xr:uid="{00000000-0005-0000-0000-0000C18E0000}"/>
    <cellStyle name="Input 4 38 7" xfId="36544" xr:uid="{00000000-0005-0000-0000-0000C28E0000}"/>
    <cellStyle name="Input 4 38 8" xfId="36545" xr:uid="{00000000-0005-0000-0000-0000C38E0000}"/>
    <cellStyle name="Input 4 39" xfId="36546" xr:uid="{00000000-0005-0000-0000-0000C48E0000}"/>
    <cellStyle name="Input 4 39 2" xfId="36547" xr:uid="{00000000-0005-0000-0000-0000C58E0000}"/>
    <cellStyle name="Input 4 39 3" xfId="36548" xr:uid="{00000000-0005-0000-0000-0000C68E0000}"/>
    <cellStyle name="Input 4 39 4" xfId="36549" xr:uid="{00000000-0005-0000-0000-0000C78E0000}"/>
    <cellStyle name="Input 4 39 5" xfId="36550" xr:uid="{00000000-0005-0000-0000-0000C88E0000}"/>
    <cellStyle name="Input 4 39 6" xfId="36551" xr:uid="{00000000-0005-0000-0000-0000C98E0000}"/>
    <cellStyle name="Input 4 4" xfId="36552" xr:uid="{00000000-0005-0000-0000-0000CA8E0000}"/>
    <cellStyle name="Input 4 4 10" xfId="36553" xr:uid="{00000000-0005-0000-0000-0000CB8E0000}"/>
    <cellStyle name="Input 4 4 10 2" xfId="36554" xr:uid="{00000000-0005-0000-0000-0000CC8E0000}"/>
    <cellStyle name="Input 4 4 10 2 2" xfId="36555" xr:uid="{00000000-0005-0000-0000-0000CD8E0000}"/>
    <cellStyle name="Input 4 4 10 2 3" xfId="36556" xr:uid="{00000000-0005-0000-0000-0000CE8E0000}"/>
    <cellStyle name="Input 4 4 10 2 4" xfId="36557" xr:uid="{00000000-0005-0000-0000-0000CF8E0000}"/>
    <cellStyle name="Input 4 4 10 2 5" xfId="36558" xr:uid="{00000000-0005-0000-0000-0000D08E0000}"/>
    <cellStyle name="Input 4 4 10 2 6" xfId="36559" xr:uid="{00000000-0005-0000-0000-0000D18E0000}"/>
    <cellStyle name="Input 4 4 10 3" xfId="36560" xr:uid="{00000000-0005-0000-0000-0000D28E0000}"/>
    <cellStyle name="Input 4 4 10 3 2" xfId="36561" xr:uid="{00000000-0005-0000-0000-0000D38E0000}"/>
    <cellStyle name="Input 4 4 10 3 3" xfId="36562" xr:uid="{00000000-0005-0000-0000-0000D48E0000}"/>
    <cellStyle name="Input 4 4 10 4" xfId="36563" xr:uid="{00000000-0005-0000-0000-0000D58E0000}"/>
    <cellStyle name="Input 4 4 10 4 2" xfId="36564" xr:uid="{00000000-0005-0000-0000-0000D68E0000}"/>
    <cellStyle name="Input 4 4 10 4 3" xfId="36565" xr:uid="{00000000-0005-0000-0000-0000D78E0000}"/>
    <cellStyle name="Input 4 4 10 5" xfId="36566" xr:uid="{00000000-0005-0000-0000-0000D88E0000}"/>
    <cellStyle name="Input 4 4 10 5 2" xfId="36567" xr:uid="{00000000-0005-0000-0000-0000D98E0000}"/>
    <cellStyle name="Input 4 4 10 5 3" xfId="36568" xr:uid="{00000000-0005-0000-0000-0000DA8E0000}"/>
    <cellStyle name="Input 4 4 10 6" xfId="36569" xr:uid="{00000000-0005-0000-0000-0000DB8E0000}"/>
    <cellStyle name="Input 4 4 10 6 2" xfId="36570" xr:uid="{00000000-0005-0000-0000-0000DC8E0000}"/>
    <cellStyle name="Input 4 4 10 6 3" xfId="36571" xr:uid="{00000000-0005-0000-0000-0000DD8E0000}"/>
    <cellStyle name="Input 4 4 10 7" xfId="36572" xr:uid="{00000000-0005-0000-0000-0000DE8E0000}"/>
    <cellStyle name="Input 4 4 10 8" xfId="36573" xr:uid="{00000000-0005-0000-0000-0000DF8E0000}"/>
    <cellStyle name="Input 4 4 11" xfId="36574" xr:uid="{00000000-0005-0000-0000-0000E08E0000}"/>
    <cellStyle name="Input 4 4 11 2" xfId="36575" xr:uid="{00000000-0005-0000-0000-0000E18E0000}"/>
    <cellStyle name="Input 4 4 11 2 2" xfId="36576" xr:uid="{00000000-0005-0000-0000-0000E28E0000}"/>
    <cellStyle name="Input 4 4 11 2 3" xfId="36577" xr:uid="{00000000-0005-0000-0000-0000E38E0000}"/>
    <cellStyle name="Input 4 4 11 2 4" xfId="36578" xr:uid="{00000000-0005-0000-0000-0000E48E0000}"/>
    <cellStyle name="Input 4 4 11 2 5" xfId="36579" xr:uid="{00000000-0005-0000-0000-0000E58E0000}"/>
    <cellStyle name="Input 4 4 11 2 6" xfId="36580" xr:uid="{00000000-0005-0000-0000-0000E68E0000}"/>
    <cellStyle name="Input 4 4 11 3" xfId="36581" xr:uid="{00000000-0005-0000-0000-0000E78E0000}"/>
    <cellStyle name="Input 4 4 11 3 2" xfId="36582" xr:uid="{00000000-0005-0000-0000-0000E88E0000}"/>
    <cellStyle name="Input 4 4 11 3 3" xfId="36583" xr:uid="{00000000-0005-0000-0000-0000E98E0000}"/>
    <cellStyle name="Input 4 4 11 4" xfId="36584" xr:uid="{00000000-0005-0000-0000-0000EA8E0000}"/>
    <cellStyle name="Input 4 4 11 4 2" xfId="36585" xr:uid="{00000000-0005-0000-0000-0000EB8E0000}"/>
    <cellStyle name="Input 4 4 11 4 3" xfId="36586" xr:uid="{00000000-0005-0000-0000-0000EC8E0000}"/>
    <cellStyle name="Input 4 4 11 5" xfId="36587" xr:uid="{00000000-0005-0000-0000-0000ED8E0000}"/>
    <cellStyle name="Input 4 4 11 5 2" xfId="36588" xr:uid="{00000000-0005-0000-0000-0000EE8E0000}"/>
    <cellStyle name="Input 4 4 11 5 3" xfId="36589" xr:uid="{00000000-0005-0000-0000-0000EF8E0000}"/>
    <cellStyle name="Input 4 4 11 6" xfId="36590" xr:uid="{00000000-0005-0000-0000-0000F08E0000}"/>
    <cellStyle name="Input 4 4 11 6 2" xfId="36591" xr:uid="{00000000-0005-0000-0000-0000F18E0000}"/>
    <cellStyle name="Input 4 4 11 6 3" xfId="36592" xr:uid="{00000000-0005-0000-0000-0000F28E0000}"/>
    <cellStyle name="Input 4 4 11 7" xfId="36593" xr:uid="{00000000-0005-0000-0000-0000F38E0000}"/>
    <cellStyle name="Input 4 4 11 8" xfId="36594" xr:uid="{00000000-0005-0000-0000-0000F48E0000}"/>
    <cellStyle name="Input 4 4 12" xfId="36595" xr:uid="{00000000-0005-0000-0000-0000F58E0000}"/>
    <cellStyle name="Input 4 4 12 2" xfId="36596" xr:uid="{00000000-0005-0000-0000-0000F68E0000}"/>
    <cellStyle name="Input 4 4 12 2 2" xfId="36597" xr:uid="{00000000-0005-0000-0000-0000F78E0000}"/>
    <cellStyle name="Input 4 4 12 2 3" xfId="36598" xr:uid="{00000000-0005-0000-0000-0000F88E0000}"/>
    <cellStyle name="Input 4 4 12 2 4" xfId="36599" xr:uid="{00000000-0005-0000-0000-0000F98E0000}"/>
    <cellStyle name="Input 4 4 12 2 5" xfId="36600" xr:uid="{00000000-0005-0000-0000-0000FA8E0000}"/>
    <cellStyle name="Input 4 4 12 2 6" xfId="36601" xr:uid="{00000000-0005-0000-0000-0000FB8E0000}"/>
    <cellStyle name="Input 4 4 12 3" xfId="36602" xr:uid="{00000000-0005-0000-0000-0000FC8E0000}"/>
    <cellStyle name="Input 4 4 12 3 2" xfId="36603" xr:uid="{00000000-0005-0000-0000-0000FD8E0000}"/>
    <cellStyle name="Input 4 4 12 3 3" xfId="36604" xr:uid="{00000000-0005-0000-0000-0000FE8E0000}"/>
    <cellStyle name="Input 4 4 12 4" xfId="36605" xr:uid="{00000000-0005-0000-0000-0000FF8E0000}"/>
    <cellStyle name="Input 4 4 12 4 2" xfId="36606" xr:uid="{00000000-0005-0000-0000-0000008F0000}"/>
    <cellStyle name="Input 4 4 12 4 3" xfId="36607" xr:uid="{00000000-0005-0000-0000-0000018F0000}"/>
    <cellStyle name="Input 4 4 12 5" xfId="36608" xr:uid="{00000000-0005-0000-0000-0000028F0000}"/>
    <cellStyle name="Input 4 4 12 5 2" xfId="36609" xr:uid="{00000000-0005-0000-0000-0000038F0000}"/>
    <cellStyle name="Input 4 4 12 5 3" xfId="36610" xr:uid="{00000000-0005-0000-0000-0000048F0000}"/>
    <cellStyle name="Input 4 4 12 6" xfId="36611" xr:uid="{00000000-0005-0000-0000-0000058F0000}"/>
    <cellStyle name="Input 4 4 12 6 2" xfId="36612" xr:uid="{00000000-0005-0000-0000-0000068F0000}"/>
    <cellStyle name="Input 4 4 12 6 3" xfId="36613" xr:uid="{00000000-0005-0000-0000-0000078F0000}"/>
    <cellStyle name="Input 4 4 12 7" xfId="36614" xr:uid="{00000000-0005-0000-0000-0000088F0000}"/>
    <cellStyle name="Input 4 4 12 8" xfId="36615" xr:uid="{00000000-0005-0000-0000-0000098F0000}"/>
    <cellStyle name="Input 4 4 13" xfId="36616" xr:uid="{00000000-0005-0000-0000-00000A8F0000}"/>
    <cellStyle name="Input 4 4 13 2" xfId="36617" xr:uid="{00000000-0005-0000-0000-00000B8F0000}"/>
    <cellStyle name="Input 4 4 13 2 2" xfId="36618" xr:uid="{00000000-0005-0000-0000-00000C8F0000}"/>
    <cellStyle name="Input 4 4 13 2 3" xfId="36619" xr:uid="{00000000-0005-0000-0000-00000D8F0000}"/>
    <cellStyle name="Input 4 4 13 2 4" xfId="36620" xr:uid="{00000000-0005-0000-0000-00000E8F0000}"/>
    <cellStyle name="Input 4 4 13 2 5" xfId="36621" xr:uid="{00000000-0005-0000-0000-00000F8F0000}"/>
    <cellStyle name="Input 4 4 13 2 6" xfId="36622" xr:uid="{00000000-0005-0000-0000-0000108F0000}"/>
    <cellStyle name="Input 4 4 13 3" xfId="36623" xr:uid="{00000000-0005-0000-0000-0000118F0000}"/>
    <cellStyle name="Input 4 4 13 3 2" xfId="36624" xr:uid="{00000000-0005-0000-0000-0000128F0000}"/>
    <cellStyle name="Input 4 4 13 3 3" xfId="36625" xr:uid="{00000000-0005-0000-0000-0000138F0000}"/>
    <cellStyle name="Input 4 4 13 4" xfId="36626" xr:uid="{00000000-0005-0000-0000-0000148F0000}"/>
    <cellStyle name="Input 4 4 13 4 2" xfId="36627" xr:uid="{00000000-0005-0000-0000-0000158F0000}"/>
    <cellStyle name="Input 4 4 13 4 3" xfId="36628" xr:uid="{00000000-0005-0000-0000-0000168F0000}"/>
    <cellStyle name="Input 4 4 13 5" xfId="36629" xr:uid="{00000000-0005-0000-0000-0000178F0000}"/>
    <cellStyle name="Input 4 4 13 5 2" xfId="36630" xr:uid="{00000000-0005-0000-0000-0000188F0000}"/>
    <cellStyle name="Input 4 4 13 5 3" xfId="36631" xr:uid="{00000000-0005-0000-0000-0000198F0000}"/>
    <cellStyle name="Input 4 4 13 6" xfId="36632" xr:uid="{00000000-0005-0000-0000-00001A8F0000}"/>
    <cellStyle name="Input 4 4 13 6 2" xfId="36633" xr:uid="{00000000-0005-0000-0000-00001B8F0000}"/>
    <cellStyle name="Input 4 4 13 6 3" xfId="36634" xr:uid="{00000000-0005-0000-0000-00001C8F0000}"/>
    <cellStyle name="Input 4 4 13 7" xfId="36635" xr:uid="{00000000-0005-0000-0000-00001D8F0000}"/>
    <cellStyle name="Input 4 4 13 8" xfId="36636" xr:uid="{00000000-0005-0000-0000-00001E8F0000}"/>
    <cellStyle name="Input 4 4 14" xfId="36637" xr:uid="{00000000-0005-0000-0000-00001F8F0000}"/>
    <cellStyle name="Input 4 4 14 2" xfId="36638" xr:uid="{00000000-0005-0000-0000-0000208F0000}"/>
    <cellStyle name="Input 4 4 14 2 2" xfId="36639" xr:uid="{00000000-0005-0000-0000-0000218F0000}"/>
    <cellStyle name="Input 4 4 14 2 3" xfId="36640" xr:uid="{00000000-0005-0000-0000-0000228F0000}"/>
    <cellStyle name="Input 4 4 14 2 4" xfId="36641" xr:uid="{00000000-0005-0000-0000-0000238F0000}"/>
    <cellStyle name="Input 4 4 14 2 5" xfId="36642" xr:uid="{00000000-0005-0000-0000-0000248F0000}"/>
    <cellStyle name="Input 4 4 14 2 6" xfId="36643" xr:uid="{00000000-0005-0000-0000-0000258F0000}"/>
    <cellStyle name="Input 4 4 14 3" xfId="36644" xr:uid="{00000000-0005-0000-0000-0000268F0000}"/>
    <cellStyle name="Input 4 4 14 3 2" xfId="36645" xr:uid="{00000000-0005-0000-0000-0000278F0000}"/>
    <cellStyle name="Input 4 4 14 3 3" xfId="36646" xr:uid="{00000000-0005-0000-0000-0000288F0000}"/>
    <cellStyle name="Input 4 4 14 4" xfId="36647" xr:uid="{00000000-0005-0000-0000-0000298F0000}"/>
    <cellStyle name="Input 4 4 14 4 2" xfId="36648" xr:uid="{00000000-0005-0000-0000-00002A8F0000}"/>
    <cellStyle name="Input 4 4 14 4 3" xfId="36649" xr:uid="{00000000-0005-0000-0000-00002B8F0000}"/>
    <cellStyle name="Input 4 4 14 5" xfId="36650" xr:uid="{00000000-0005-0000-0000-00002C8F0000}"/>
    <cellStyle name="Input 4 4 14 5 2" xfId="36651" xr:uid="{00000000-0005-0000-0000-00002D8F0000}"/>
    <cellStyle name="Input 4 4 14 5 3" xfId="36652" xr:uid="{00000000-0005-0000-0000-00002E8F0000}"/>
    <cellStyle name="Input 4 4 14 6" xfId="36653" xr:uid="{00000000-0005-0000-0000-00002F8F0000}"/>
    <cellStyle name="Input 4 4 14 6 2" xfId="36654" xr:uid="{00000000-0005-0000-0000-0000308F0000}"/>
    <cellStyle name="Input 4 4 14 6 3" xfId="36655" xr:uid="{00000000-0005-0000-0000-0000318F0000}"/>
    <cellStyle name="Input 4 4 14 7" xfId="36656" xr:uid="{00000000-0005-0000-0000-0000328F0000}"/>
    <cellStyle name="Input 4 4 14 8" xfId="36657" xr:uid="{00000000-0005-0000-0000-0000338F0000}"/>
    <cellStyle name="Input 4 4 15" xfId="36658" xr:uid="{00000000-0005-0000-0000-0000348F0000}"/>
    <cellStyle name="Input 4 4 15 2" xfId="36659" xr:uid="{00000000-0005-0000-0000-0000358F0000}"/>
    <cellStyle name="Input 4 4 15 2 2" xfId="36660" xr:uid="{00000000-0005-0000-0000-0000368F0000}"/>
    <cellStyle name="Input 4 4 15 2 3" xfId="36661" xr:uid="{00000000-0005-0000-0000-0000378F0000}"/>
    <cellStyle name="Input 4 4 15 2 4" xfId="36662" xr:uid="{00000000-0005-0000-0000-0000388F0000}"/>
    <cellStyle name="Input 4 4 15 2 5" xfId="36663" xr:uid="{00000000-0005-0000-0000-0000398F0000}"/>
    <cellStyle name="Input 4 4 15 2 6" xfId="36664" xr:uid="{00000000-0005-0000-0000-00003A8F0000}"/>
    <cellStyle name="Input 4 4 15 3" xfId="36665" xr:uid="{00000000-0005-0000-0000-00003B8F0000}"/>
    <cellStyle name="Input 4 4 15 3 2" xfId="36666" xr:uid="{00000000-0005-0000-0000-00003C8F0000}"/>
    <cellStyle name="Input 4 4 15 3 3" xfId="36667" xr:uid="{00000000-0005-0000-0000-00003D8F0000}"/>
    <cellStyle name="Input 4 4 15 4" xfId="36668" xr:uid="{00000000-0005-0000-0000-00003E8F0000}"/>
    <cellStyle name="Input 4 4 15 4 2" xfId="36669" xr:uid="{00000000-0005-0000-0000-00003F8F0000}"/>
    <cellStyle name="Input 4 4 15 4 3" xfId="36670" xr:uid="{00000000-0005-0000-0000-0000408F0000}"/>
    <cellStyle name="Input 4 4 15 5" xfId="36671" xr:uid="{00000000-0005-0000-0000-0000418F0000}"/>
    <cellStyle name="Input 4 4 15 5 2" xfId="36672" xr:uid="{00000000-0005-0000-0000-0000428F0000}"/>
    <cellStyle name="Input 4 4 15 5 3" xfId="36673" xr:uid="{00000000-0005-0000-0000-0000438F0000}"/>
    <cellStyle name="Input 4 4 15 6" xfId="36674" xr:uid="{00000000-0005-0000-0000-0000448F0000}"/>
    <cellStyle name="Input 4 4 15 6 2" xfId="36675" xr:uid="{00000000-0005-0000-0000-0000458F0000}"/>
    <cellStyle name="Input 4 4 15 6 3" xfId="36676" xr:uid="{00000000-0005-0000-0000-0000468F0000}"/>
    <cellStyle name="Input 4 4 15 7" xfId="36677" xr:uid="{00000000-0005-0000-0000-0000478F0000}"/>
    <cellStyle name="Input 4 4 15 8" xfId="36678" xr:uid="{00000000-0005-0000-0000-0000488F0000}"/>
    <cellStyle name="Input 4 4 16" xfId="36679" xr:uid="{00000000-0005-0000-0000-0000498F0000}"/>
    <cellStyle name="Input 4 4 16 2" xfId="36680" xr:uid="{00000000-0005-0000-0000-00004A8F0000}"/>
    <cellStyle name="Input 4 4 16 2 2" xfId="36681" xr:uid="{00000000-0005-0000-0000-00004B8F0000}"/>
    <cellStyle name="Input 4 4 16 2 3" xfId="36682" xr:uid="{00000000-0005-0000-0000-00004C8F0000}"/>
    <cellStyle name="Input 4 4 16 2 4" xfId="36683" xr:uid="{00000000-0005-0000-0000-00004D8F0000}"/>
    <cellStyle name="Input 4 4 16 2 5" xfId="36684" xr:uid="{00000000-0005-0000-0000-00004E8F0000}"/>
    <cellStyle name="Input 4 4 16 2 6" xfId="36685" xr:uid="{00000000-0005-0000-0000-00004F8F0000}"/>
    <cellStyle name="Input 4 4 16 3" xfId="36686" xr:uid="{00000000-0005-0000-0000-0000508F0000}"/>
    <cellStyle name="Input 4 4 16 3 2" xfId="36687" xr:uid="{00000000-0005-0000-0000-0000518F0000}"/>
    <cellStyle name="Input 4 4 16 3 3" xfId="36688" xr:uid="{00000000-0005-0000-0000-0000528F0000}"/>
    <cellStyle name="Input 4 4 16 4" xfId="36689" xr:uid="{00000000-0005-0000-0000-0000538F0000}"/>
    <cellStyle name="Input 4 4 16 4 2" xfId="36690" xr:uid="{00000000-0005-0000-0000-0000548F0000}"/>
    <cellStyle name="Input 4 4 16 4 3" xfId="36691" xr:uid="{00000000-0005-0000-0000-0000558F0000}"/>
    <cellStyle name="Input 4 4 16 5" xfId="36692" xr:uid="{00000000-0005-0000-0000-0000568F0000}"/>
    <cellStyle name="Input 4 4 16 5 2" xfId="36693" xr:uid="{00000000-0005-0000-0000-0000578F0000}"/>
    <cellStyle name="Input 4 4 16 5 3" xfId="36694" xr:uid="{00000000-0005-0000-0000-0000588F0000}"/>
    <cellStyle name="Input 4 4 16 6" xfId="36695" xr:uid="{00000000-0005-0000-0000-0000598F0000}"/>
    <cellStyle name="Input 4 4 16 6 2" xfId="36696" xr:uid="{00000000-0005-0000-0000-00005A8F0000}"/>
    <cellStyle name="Input 4 4 16 6 3" xfId="36697" xr:uid="{00000000-0005-0000-0000-00005B8F0000}"/>
    <cellStyle name="Input 4 4 16 7" xfId="36698" xr:uid="{00000000-0005-0000-0000-00005C8F0000}"/>
    <cellStyle name="Input 4 4 16 8" xfId="36699" xr:uid="{00000000-0005-0000-0000-00005D8F0000}"/>
    <cellStyle name="Input 4 4 17" xfId="36700" xr:uid="{00000000-0005-0000-0000-00005E8F0000}"/>
    <cellStyle name="Input 4 4 17 2" xfId="36701" xr:uid="{00000000-0005-0000-0000-00005F8F0000}"/>
    <cellStyle name="Input 4 4 17 2 2" xfId="36702" xr:uid="{00000000-0005-0000-0000-0000608F0000}"/>
    <cellStyle name="Input 4 4 17 2 3" xfId="36703" xr:uid="{00000000-0005-0000-0000-0000618F0000}"/>
    <cellStyle name="Input 4 4 17 2 4" xfId="36704" xr:uid="{00000000-0005-0000-0000-0000628F0000}"/>
    <cellStyle name="Input 4 4 17 2 5" xfId="36705" xr:uid="{00000000-0005-0000-0000-0000638F0000}"/>
    <cellStyle name="Input 4 4 17 2 6" xfId="36706" xr:uid="{00000000-0005-0000-0000-0000648F0000}"/>
    <cellStyle name="Input 4 4 17 3" xfId="36707" xr:uid="{00000000-0005-0000-0000-0000658F0000}"/>
    <cellStyle name="Input 4 4 17 3 2" xfId="36708" xr:uid="{00000000-0005-0000-0000-0000668F0000}"/>
    <cellStyle name="Input 4 4 17 3 3" xfId="36709" xr:uid="{00000000-0005-0000-0000-0000678F0000}"/>
    <cellStyle name="Input 4 4 17 4" xfId="36710" xr:uid="{00000000-0005-0000-0000-0000688F0000}"/>
    <cellStyle name="Input 4 4 17 4 2" xfId="36711" xr:uid="{00000000-0005-0000-0000-0000698F0000}"/>
    <cellStyle name="Input 4 4 17 4 3" xfId="36712" xr:uid="{00000000-0005-0000-0000-00006A8F0000}"/>
    <cellStyle name="Input 4 4 17 5" xfId="36713" xr:uid="{00000000-0005-0000-0000-00006B8F0000}"/>
    <cellStyle name="Input 4 4 17 5 2" xfId="36714" xr:uid="{00000000-0005-0000-0000-00006C8F0000}"/>
    <cellStyle name="Input 4 4 17 5 3" xfId="36715" xr:uid="{00000000-0005-0000-0000-00006D8F0000}"/>
    <cellStyle name="Input 4 4 17 6" xfId="36716" xr:uid="{00000000-0005-0000-0000-00006E8F0000}"/>
    <cellStyle name="Input 4 4 17 6 2" xfId="36717" xr:uid="{00000000-0005-0000-0000-00006F8F0000}"/>
    <cellStyle name="Input 4 4 17 6 3" xfId="36718" xr:uid="{00000000-0005-0000-0000-0000708F0000}"/>
    <cellStyle name="Input 4 4 17 7" xfId="36719" xr:uid="{00000000-0005-0000-0000-0000718F0000}"/>
    <cellStyle name="Input 4 4 17 8" xfId="36720" xr:uid="{00000000-0005-0000-0000-0000728F0000}"/>
    <cellStyle name="Input 4 4 18" xfId="36721" xr:uid="{00000000-0005-0000-0000-0000738F0000}"/>
    <cellStyle name="Input 4 4 18 2" xfId="36722" xr:uid="{00000000-0005-0000-0000-0000748F0000}"/>
    <cellStyle name="Input 4 4 18 2 2" xfId="36723" xr:uid="{00000000-0005-0000-0000-0000758F0000}"/>
    <cellStyle name="Input 4 4 18 2 3" xfId="36724" xr:uid="{00000000-0005-0000-0000-0000768F0000}"/>
    <cellStyle name="Input 4 4 18 2 4" xfId="36725" xr:uid="{00000000-0005-0000-0000-0000778F0000}"/>
    <cellStyle name="Input 4 4 18 2 5" xfId="36726" xr:uid="{00000000-0005-0000-0000-0000788F0000}"/>
    <cellStyle name="Input 4 4 18 2 6" xfId="36727" xr:uid="{00000000-0005-0000-0000-0000798F0000}"/>
    <cellStyle name="Input 4 4 18 3" xfId="36728" xr:uid="{00000000-0005-0000-0000-00007A8F0000}"/>
    <cellStyle name="Input 4 4 18 3 2" xfId="36729" xr:uid="{00000000-0005-0000-0000-00007B8F0000}"/>
    <cellStyle name="Input 4 4 18 3 3" xfId="36730" xr:uid="{00000000-0005-0000-0000-00007C8F0000}"/>
    <cellStyle name="Input 4 4 18 4" xfId="36731" xr:uid="{00000000-0005-0000-0000-00007D8F0000}"/>
    <cellStyle name="Input 4 4 18 4 2" xfId="36732" xr:uid="{00000000-0005-0000-0000-00007E8F0000}"/>
    <cellStyle name="Input 4 4 18 4 3" xfId="36733" xr:uid="{00000000-0005-0000-0000-00007F8F0000}"/>
    <cellStyle name="Input 4 4 18 5" xfId="36734" xr:uid="{00000000-0005-0000-0000-0000808F0000}"/>
    <cellStyle name="Input 4 4 18 5 2" xfId="36735" xr:uid="{00000000-0005-0000-0000-0000818F0000}"/>
    <cellStyle name="Input 4 4 18 5 3" xfId="36736" xr:uid="{00000000-0005-0000-0000-0000828F0000}"/>
    <cellStyle name="Input 4 4 18 6" xfId="36737" xr:uid="{00000000-0005-0000-0000-0000838F0000}"/>
    <cellStyle name="Input 4 4 18 6 2" xfId="36738" xr:uid="{00000000-0005-0000-0000-0000848F0000}"/>
    <cellStyle name="Input 4 4 18 6 3" xfId="36739" xr:uid="{00000000-0005-0000-0000-0000858F0000}"/>
    <cellStyle name="Input 4 4 18 7" xfId="36740" xr:uid="{00000000-0005-0000-0000-0000868F0000}"/>
    <cellStyle name="Input 4 4 18 8" xfId="36741" xr:uid="{00000000-0005-0000-0000-0000878F0000}"/>
    <cellStyle name="Input 4 4 19" xfId="36742" xr:uid="{00000000-0005-0000-0000-0000888F0000}"/>
    <cellStyle name="Input 4 4 19 2" xfId="36743" xr:uid="{00000000-0005-0000-0000-0000898F0000}"/>
    <cellStyle name="Input 4 4 19 2 2" xfId="36744" xr:uid="{00000000-0005-0000-0000-00008A8F0000}"/>
    <cellStyle name="Input 4 4 19 2 3" xfId="36745" xr:uid="{00000000-0005-0000-0000-00008B8F0000}"/>
    <cellStyle name="Input 4 4 19 2 4" xfId="36746" xr:uid="{00000000-0005-0000-0000-00008C8F0000}"/>
    <cellStyle name="Input 4 4 19 2 5" xfId="36747" xr:uid="{00000000-0005-0000-0000-00008D8F0000}"/>
    <cellStyle name="Input 4 4 19 2 6" xfId="36748" xr:uid="{00000000-0005-0000-0000-00008E8F0000}"/>
    <cellStyle name="Input 4 4 19 3" xfId="36749" xr:uid="{00000000-0005-0000-0000-00008F8F0000}"/>
    <cellStyle name="Input 4 4 19 3 2" xfId="36750" xr:uid="{00000000-0005-0000-0000-0000908F0000}"/>
    <cellStyle name="Input 4 4 19 3 3" xfId="36751" xr:uid="{00000000-0005-0000-0000-0000918F0000}"/>
    <cellStyle name="Input 4 4 19 4" xfId="36752" xr:uid="{00000000-0005-0000-0000-0000928F0000}"/>
    <cellStyle name="Input 4 4 19 4 2" xfId="36753" xr:uid="{00000000-0005-0000-0000-0000938F0000}"/>
    <cellStyle name="Input 4 4 19 4 3" xfId="36754" xr:uid="{00000000-0005-0000-0000-0000948F0000}"/>
    <cellStyle name="Input 4 4 19 5" xfId="36755" xr:uid="{00000000-0005-0000-0000-0000958F0000}"/>
    <cellStyle name="Input 4 4 19 5 2" xfId="36756" xr:uid="{00000000-0005-0000-0000-0000968F0000}"/>
    <cellStyle name="Input 4 4 19 5 3" xfId="36757" xr:uid="{00000000-0005-0000-0000-0000978F0000}"/>
    <cellStyle name="Input 4 4 19 6" xfId="36758" xr:uid="{00000000-0005-0000-0000-0000988F0000}"/>
    <cellStyle name="Input 4 4 19 6 2" xfId="36759" xr:uid="{00000000-0005-0000-0000-0000998F0000}"/>
    <cellStyle name="Input 4 4 19 6 3" xfId="36760" xr:uid="{00000000-0005-0000-0000-00009A8F0000}"/>
    <cellStyle name="Input 4 4 19 7" xfId="36761" xr:uid="{00000000-0005-0000-0000-00009B8F0000}"/>
    <cellStyle name="Input 4 4 19 8" xfId="36762" xr:uid="{00000000-0005-0000-0000-00009C8F0000}"/>
    <cellStyle name="Input 4 4 2" xfId="36763" xr:uid="{00000000-0005-0000-0000-00009D8F0000}"/>
    <cellStyle name="Input 4 4 2 2" xfId="36764" xr:uid="{00000000-0005-0000-0000-00009E8F0000}"/>
    <cellStyle name="Input 4 4 2 2 2" xfId="36765" xr:uid="{00000000-0005-0000-0000-00009F8F0000}"/>
    <cellStyle name="Input 4 4 2 2 3" xfId="36766" xr:uid="{00000000-0005-0000-0000-0000A08F0000}"/>
    <cellStyle name="Input 4 4 2 2 4" xfId="36767" xr:uid="{00000000-0005-0000-0000-0000A18F0000}"/>
    <cellStyle name="Input 4 4 2 2 5" xfId="36768" xr:uid="{00000000-0005-0000-0000-0000A28F0000}"/>
    <cellStyle name="Input 4 4 2 2 6" xfId="36769" xr:uid="{00000000-0005-0000-0000-0000A38F0000}"/>
    <cellStyle name="Input 4 4 2 3" xfId="36770" xr:uid="{00000000-0005-0000-0000-0000A48F0000}"/>
    <cellStyle name="Input 4 4 2 3 2" xfId="36771" xr:uid="{00000000-0005-0000-0000-0000A58F0000}"/>
    <cellStyle name="Input 4 4 2 3 3" xfId="36772" xr:uid="{00000000-0005-0000-0000-0000A68F0000}"/>
    <cellStyle name="Input 4 4 2 4" xfId="36773" xr:uid="{00000000-0005-0000-0000-0000A78F0000}"/>
    <cellStyle name="Input 4 4 2 4 2" xfId="36774" xr:uid="{00000000-0005-0000-0000-0000A88F0000}"/>
    <cellStyle name="Input 4 4 2 4 3" xfId="36775" xr:uid="{00000000-0005-0000-0000-0000A98F0000}"/>
    <cellStyle name="Input 4 4 2 5" xfId="36776" xr:uid="{00000000-0005-0000-0000-0000AA8F0000}"/>
    <cellStyle name="Input 4 4 2 5 2" xfId="36777" xr:uid="{00000000-0005-0000-0000-0000AB8F0000}"/>
    <cellStyle name="Input 4 4 2 5 3" xfId="36778" xr:uid="{00000000-0005-0000-0000-0000AC8F0000}"/>
    <cellStyle name="Input 4 4 2 6" xfId="36779" xr:uid="{00000000-0005-0000-0000-0000AD8F0000}"/>
    <cellStyle name="Input 4 4 2 6 2" xfId="36780" xr:uid="{00000000-0005-0000-0000-0000AE8F0000}"/>
    <cellStyle name="Input 4 4 2 6 3" xfId="36781" xr:uid="{00000000-0005-0000-0000-0000AF8F0000}"/>
    <cellStyle name="Input 4 4 2 7" xfId="36782" xr:uid="{00000000-0005-0000-0000-0000B08F0000}"/>
    <cellStyle name="Input 4 4 2 8" xfId="36783" xr:uid="{00000000-0005-0000-0000-0000B18F0000}"/>
    <cellStyle name="Input 4 4 20" xfId="36784" xr:uid="{00000000-0005-0000-0000-0000B28F0000}"/>
    <cellStyle name="Input 4 4 20 2" xfId="36785" xr:uid="{00000000-0005-0000-0000-0000B38F0000}"/>
    <cellStyle name="Input 4 4 20 2 2" xfId="36786" xr:uid="{00000000-0005-0000-0000-0000B48F0000}"/>
    <cellStyle name="Input 4 4 20 2 3" xfId="36787" xr:uid="{00000000-0005-0000-0000-0000B58F0000}"/>
    <cellStyle name="Input 4 4 20 2 4" xfId="36788" xr:uid="{00000000-0005-0000-0000-0000B68F0000}"/>
    <cellStyle name="Input 4 4 20 2 5" xfId="36789" xr:uid="{00000000-0005-0000-0000-0000B78F0000}"/>
    <cellStyle name="Input 4 4 20 2 6" xfId="36790" xr:uid="{00000000-0005-0000-0000-0000B88F0000}"/>
    <cellStyle name="Input 4 4 20 3" xfId="36791" xr:uid="{00000000-0005-0000-0000-0000B98F0000}"/>
    <cellStyle name="Input 4 4 20 3 2" xfId="36792" xr:uid="{00000000-0005-0000-0000-0000BA8F0000}"/>
    <cellStyle name="Input 4 4 20 3 3" xfId="36793" xr:uid="{00000000-0005-0000-0000-0000BB8F0000}"/>
    <cellStyle name="Input 4 4 20 4" xfId="36794" xr:uid="{00000000-0005-0000-0000-0000BC8F0000}"/>
    <cellStyle name="Input 4 4 20 4 2" xfId="36795" xr:uid="{00000000-0005-0000-0000-0000BD8F0000}"/>
    <cellStyle name="Input 4 4 20 4 3" xfId="36796" xr:uid="{00000000-0005-0000-0000-0000BE8F0000}"/>
    <cellStyle name="Input 4 4 20 5" xfId="36797" xr:uid="{00000000-0005-0000-0000-0000BF8F0000}"/>
    <cellStyle name="Input 4 4 20 5 2" xfId="36798" xr:uid="{00000000-0005-0000-0000-0000C08F0000}"/>
    <cellStyle name="Input 4 4 20 5 3" xfId="36799" xr:uid="{00000000-0005-0000-0000-0000C18F0000}"/>
    <cellStyle name="Input 4 4 20 6" xfId="36800" xr:uid="{00000000-0005-0000-0000-0000C28F0000}"/>
    <cellStyle name="Input 4 4 20 6 2" xfId="36801" xr:uid="{00000000-0005-0000-0000-0000C38F0000}"/>
    <cellStyle name="Input 4 4 20 6 3" xfId="36802" xr:uid="{00000000-0005-0000-0000-0000C48F0000}"/>
    <cellStyle name="Input 4 4 20 7" xfId="36803" xr:uid="{00000000-0005-0000-0000-0000C58F0000}"/>
    <cellStyle name="Input 4 4 20 8" xfId="36804" xr:uid="{00000000-0005-0000-0000-0000C68F0000}"/>
    <cellStyle name="Input 4 4 21" xfId="36805" xr:uid="{00000000-0005-0000-0000-0000C78F0000}"/>
    <cellStyle name="Input 4 4 21 2" xfId="36806" xr:uid="{00000000-0005-0000-0000-0000C88F0000}"/>
    <cellStyle name="Input 4 4 21 2 2" xfId="36807" xr:uid="{00000000-0005-0000-0000-0000C98F0000}"/>
    <cellStyle name="Input 4 4 21 2 3" xfId="36808" xr:uid="{00000000-0005-0000-0000-0000CA8F0000}"/>
    <cellStyle name="Input 4 4 21 2 4" xfId="36809" xr:uid="{00000000-0005-0000-0000-0000CB8F0000}"/>
    <cellStyle name="Input 4 4 21 2 5" xfId="36810" xr:uid="{00000000-0005-0000-0000-0000CC8F0000}"/>
    <cellStyle name="Input 4 4 21 2 6" xfId="36811" xr:uid="{00000000-0005-0000-0000-0000CD8F0000}"/>
    <cellStyle name="Input 4 4 21 3" xfId="36812" xr:uid="{00000000-0005-0000-0000-0000CE8F0000}"/>
    <cellStyle name="Input 4 4 21 3 2" xfId="36813" xr:uid="{00000000-0005-0000-0000-0000CF8F0000}"/>
    <cellStyle name="Input 4 4 21 3 3" xfId="36814" xr:uid="{00000000-0005-0000-0000-0000D08F0000}"/>
    <cellStyle name="Input 4 4 21 4" xfId="36815" xr:uid="{00000000-0005-0000-0000-0000D18F0000}"/>
    <cellStyle name="Input 4 4 21 4 2" xfId="36816" xr:uid="{00000000-0005-0000-0000-0000D28F0000}"/>
    <cellStyle name="Input 4 4 21 4 3" xfId="36817" xr:uid="{00000000-0005-0000-0000-0000D38F0000}"/>
    <cellStyle name="Input 4 4 21 5" xfId="36818" xr:uid="{00000000-0005-0000-0000-0000D48F0000}"/>
    <cellStyle name="Input 4 4 21 5 2" xfId="36819" xr:uid="{00000000-0005-0000-0000-0000D58F0000}"/>
    <cellStyle name="Input 4 4 21 5 3" xfId="36820" xr:uid="{00000000-0005-0000-0000-0000D68F0000}"/>
    <cellStyle name="Input 4 4 21 6" xfId="36821" xr:uid="{00000000-0005-0000-0000-0000D78F0000}"/>
    <cellStyle name="Input 4 4 21 6 2" xfId="36822" xr:uid="{00000000-0005-0000-0000-0000D88F0000}"/>
    <cellStyle name="Input 4 4 21 6 3" xfId="36823" xr:uid="{00000000-0005-0000-0000-0000D98F0000}"/>
    <cellStyle name="Input 4 4 21 7" xfId="36824" xr:uid="{00000000-0005-0000-0000-0000DA8F0000}"/>
    <cellStyle name="Input 4 4 21 8" xfId="36825" xr:uid="{00000000-0005-0000-0000-0000DB8F0000}"/>
    <cellStyle name="Input 4 4 22" xfId="36826" xr:uid="{00000000-0005-0000-0000-0000DC8F0000}"/>
    <cellStyle name="Input 4 4 22 2" xfId="36827" xr:uid="{00000000-0005-0000-0000-0000DD8F0000}"/>
    <cellStyle name="Input 4 4 22 2 2" xfId="36828" xr:uid="{00000000-0005-0000-0000-0000DE8F0000}"/>
    <cellStyle name="Input 4 4 22 2 3" xfId="36829" xr:uid="{00000000-0005-0000-0000-0000DF8F0000}"/>
    <cellStyle name="Input 4 4 22 2 4" xfId="36830" xr:uid="{00000000-0005-0000-0000-0000E08F0000}"/>
    <cellStyle name="Input 4 4 22 2 5" xfId="36831" xr:uid="{00000000-0005-0000-0000-0000E18F0000}"/>
    <cellStyle name="Input 4 4 22 2 6" xfId="36832" xr:uid="{00000000-0005-0000-0000-0000E28F0000}"/>
    <cellStyle name="Input 4 4 22 3" xfId="36833" xr:uid="{00000000-0005-0000-0000-0000E38F0000}"/>
    <cellStyle name="Input 4 4 22 3 2" xfId="36834" xr:uid="{00000000-0005-0000-0000-0000E48F0000}"/>
    <cellStyle name="Input 4 4 22 3 3" xfId="36835" xr:uid="{00000000-0005-0000-0000-0000E58F0000}"/>
    <cellStyle name="Input 4 4 22 4" xfId="36836" xr:uid="{00000000-0005-0000-0000-0000E68F0000}"/>
    <cellStyle name="Input 4 4 22 4 2" xfId="36837" xr:uid="{00000000-0005-0000-0000-0000E78F0000}"/>
    <cellStyle name="Input 4 4 22 4 3" xfId="36838" xr:uid="{00000000-0005-0000-0000-0000E88F0000}"/>
    <cellStyle name="Input 4 4 22 5" xfId="36839" xr:uid="{00000000-0005-0000-0000-0000E98F0000}"/>
    <cellStyle name="Input 4 4 22 5 2" xfId="36840" xr:uid="{00000000-0005-0000-0000-0000EA8F0000}"/>
    <cellStyle name="Input 4 4 22 5 3" xfId="36841" xr:uid="{00000000-0005-0000-0000-0000EB8F0000}"/>
    <cellStyle name="Input 4 4 22 6" xfId="36842" xr:uid="{00000000-0005-0000-0000-0000EC8F0000}"/>
    <cellStyle name="Input 4 4 22 6 2" xfId="36843" xr:uid="{00000000-0005-0000-0000-0000ED8F0000}"/>
    <cellStyle name="Input 4 4 22 6 3" xfId="36844" xr:uid="{00000000-0005-0000-0000-0000EE8F0000}"/>
    <cellStyle name="Input 4 4 22 7" xfId="36845" xr:uid="{00000000-0005-0000-0000-0000EF8F0000}"/>
    <cellStyle name="Input 4 4 22 8" xfId="36846" xr:uid="{00000000-0005-0000-0000-0000F08F0000}"/>
    <cellStyle name="Input 4 4 23" xfId="36847" xr:uid="{00000000-0005-0000-0000-0000F18F0000}"/>
    <cellStyle name="Input 4 4 23 2" xfId="36848" xr:uid="{00000000-0005-0000-0000-0000F28F0000}"/>
    <cellStyle name="Input 4 4 23 2 2" xfId="36849" xr:uid="{00000000-0005-0000-0000-0000F38F0000}"/>
    <cellStyle name="Input 4 4 23 2 3" xfId="36850" xr:uid="{00000000-0005-0000-0000-0000F48F0000}"/>
    <cellStyle name="Input 4 4 23 2 4" xfId="36851" xr:uid="{00000000-0005-0000-0000-0000F58F0000}"/>
    <cellStyle name="Input 4 4 23 2 5" xfId="36852" xr:uid="{00000000-0005-0000-0000-0000F68F0000}"/>
    <cellStyle name="Input 4 4 23 2 6" xfId="36853" xr:uid="{00000000-0005-0000-0000-0000F78F0000}"/>
    <cellStyle name="Input 4 4 23 3" xfId="36854" xr:uid="{00000000-0005-0000-0000-0000F88F0000}"/>
    <cellStyle name="Input 4 4 23 3 2" xfId="36855" xr:uid="{00000000-0005-0000-0000-0000F98F0000}"/>
    <cellStyle name="Input 4 4 23 3 3" xfId="36856" xr:uid="{00000000-0005-0000-0000-0000FA8F0000}"/>
    <cellStyle name="Input 4 4 23 4" xfId="36857" xr:uid="{00000000-0005-0000-0000-0000FB8F0000}"/>
    <cellStyle name="Input 4 4 23 4 2" xfId="36858" xr:uid="{00000000-0005-0000-0000-0000FC8F0000}"/>
    <cellStyle name="Input 4 4 23 4 3" xfId="36859" xr:uid="{00000000-0005-0000-0000-0000FD8F0000}"/>
    <cellStyle name="Input 4 4 23 5" xfId="36860" xr:uid="{00000000-0005-0000-0000-0000FE8F0000}"/>
    <cellStyle name="Input 4 4 23 5 2" xfId="36861" xr:uid="{00000000-0005-0000-0000-0000FF8F0000}"/>
    <cellStyle name="Input 4 4 23 5 3" xfId="36862" xr:uid="{00000000-0005-0000-0000-000000900000}"/>
    <cellStyle name="Input 4 4 23 6" xfId="36863" xr:uid="{00000000-0005-0000-0000-000001900000}"/>
    <cellStyle name="Input 4 4 23 6 2" xfId="36864" xr:uid="{00000000-0005-0000-0000-000002900000}"/>
    <cellStyle name="Input 4 4 23 6 3" xfId="36865" xr:uid="{00000000-0005-0000-0000-000003900000}"/>
    <cellStyle name="Input 4 4 23 7" xfId="36866" xr:uid="{00000000-0005-0000-0000-000004900000}"/>
    <cellStyle name="Input 4 4 23 8" xfId="36867" xr:uid="{00000000-0005-0000-0000-000005900000}"/>
    <cellStyle name="Input 4 4 24" xfId="36868" xr:uid="{00000000-0005-0000-0000-000006900000}"/>
    <cellStyle name="Input 4 4 24 2" xfId="36869" xr:uid="{00000000-0005-0000-0000-000007900000}"/>
    <cellStyle name="Input 4 4 24 2 2" xfId="36870" xr:uid="{00000000-0005-0000-0000-000008900000}"/>
    <cellStyle name="Input 4 4 24 2 3" xfId="36871" xr:uid="{00000000-0005-0000-0000-000009900000}"/>
    <cellStyle name="Input 4 4 24 2 4" xfId="36872" xr:uid="{00000000-0005-0000-0000-00000A900000}"/>
    <cellStyle name="Input 4 4 24 2 5" xfId="36873" xr:uid="{00000000-0005-0000-0000-00000B900000}"/>
    <cellStyle name="Input 4 4 24 2 6" xfId="36874" xr:uid="{00000000-0005-0000-0000-00000C900000}"/>
    <cellStyle name="Input 4 4 24 3" xfId="36875" xr:uid="{00000000-0005-0000-0000-00000D900000}"/>
    <cellStyle name="Input 4 4 24 3 2" xfId="36876" xr:uid="{00000000-0005-0000-0000-00000E900000}"/>
    <cellStyle name="Input 4 4 24 3 3" xfId="36877" xr:uid="{00000000-0005-0000-0000-00000F900000}"/>
    <cellStyle name="Input 4 4 24 4" xfId="36878" xr:uid="{00000000-0005-0000-0000-000010900000}"/>
    <cellStyle name="Input 4 4 24 4 2" xfId="36879" xr:uid="{00000000-0005-0000-0000-000011900000}"/>
    <cellStyle name="Input 4 4 24 4 3" xfId="36880" xr:uid="{00000000-0005-0000-0000-000012900000}"/>
    <cellStyle name="Input 4 4 24 5" xfId="36881" xr:uid="{00000000-0005-0000-0000-000013900000}"/>
    <cellStyle name="Input 4 4 24 5 2" xfId="36882" xr:uid="{00000000-0005-0000-0000-000014900000}"/>
    <cellStyle name="Input 4 4 24 5 3" xfId="36883" xr:uid="{00000000-0005-0000-0000-000015900000}"/>
    <cellStyle name="Input 4 4 24 6" xfId="36884" xr:uid="{00000000-0005-0000-0000-000016900000}"/>
    <cellStyle name="Input 4 4 24 6 2" xfId="36885" xr:uid="{00000000-0005-0000-0000-000017900000}"/>
    <cellStyle name="Input 4 4 24 6 3" xfId="36886" xr:uid="{00000000-0005-0000-0000-000018900000}"/>
    <cellStyle name="Input 4 4 24 7" xfId="36887" xr:uid="{00000000-0005-0000-0000-000019900000}"/>
    <cellStyle name="Input 4 4 24 8" xfId="36888" xr:uid="{00000000-0005-0000-0000-00001A900000}"/>
    <cellStyle name="Input 4 4 25" xfId="36889" xr:uid="{00000000-0005-0000-0000-00001B900000}"/>
    <cellStyle name="Input 4 4 25 2" xfId="36890" xr:uid="{00000000-0005-0000-0000-00001C900000}"/>
    <cellStyle name="Input 4 4 25 2 2" xfId="36891" xr:uid="{00000000-0005-0000-0000-00001D900000}"/>
    <cellStyle name="Input 4 4 25 2 3" xfId="36892" xr:uid="{00000000-0005-0000-0000-00001E900000}"/>
    <cellStyle name="Input 4 4 25 2 4" xfId="36893" xr:uid="{00000000-0005-0000-0000-00001F900000}"/>
    <cellStyle name="Input 4 4 25 2 5" xfId="36894" xr:uid="{00000000-0005-0000-0000-000020900000}"/>
    <cellStyle name="Input 4 4 25 2 6" xfId="36895" xr:uid="{00000000-0005-0000-0000-000021900000}"/>
    <cellStyle name="Input 4 4 25 3" xfId="36896" xr:uid="{00000000-0005-0000-0000-000022900000}"/>
    <cellStyle name="Input 4 4 25 3 2" xfId="36897" xr:uid="{00000000-0005-0000-0000-000023900000}"/>
    <cellStyle name="Input 4 4 25 3 3" xfId="36898" xr:uid="{00000000-0005-0000-0000-000024900000}"/>
    <cellStyle name="Input 4 4 25 4" xfId="36899" xr:uid="{00000000-0005-0000-0000-000025900000}"/>
    <cellStyle name="Input 4 4 25 4 2" xfId="36900" xr:uid="{00000000-0005-0000-0000-000026900000}"/>
    <cellStyle name="Input 4 4 25 4 3" xfId="36901" xr:uid="{00000000-0005-0000-0000-000027900000}"/>
    <cellStyle name="Input 4 4 25 5" xfId="36902" xr:uid="{00000000-0005-0000-0000-000028900000}"/>
    <cellStyle name="Input 4 4 25 5 2" xfId="36903" xr:uid="{00000000-0005-0000-0000-000029900000}"/>
    <cellStyle name="Input 4 4 25 5 3" xfId="36904" xr:uid="{00000000-0005-0000-0000-00002A900000}"/>
    <cellStyle name="Input 4 4 25 6" xfId="36905" xr:uid="{00000000-0005-0000-0000-00002B900000}"/>
    <cellStyle name="Input 4 4 25 6 2" xfId="36906" xr:uid="{00000000-0005-0000-0000-00002C900000}"/>
    <cellStyle name="Input 4 4 25 6 3" xfId="36907" xr:uid="{00000000-0005-0000-0000-00002D900000}"/>
    <cellStyle name="Input 4 4 25 7" xfId="36908" xr:uid="{00000000-0005-0000-0000-00002E900000}"/>
    <cellStyle name="Input 4 4 25 8" xfId="36909" xr:uid="{00000000-0005-0000-0000-00002F900000}"/>
    <cellStyle name="Input 4 4 26" xfId="36910" xr:uid="{00000000-0005-0000-0000-000030900000}"/>
    <cellStyle name="Input 4 4 26 2" xfId="36911" xr:uid="{00000000-0005-0000-0000-000031900000}"/>
    <cellStyle name="Input 4 4 26 2 2" xfId="36912" xr:uid="{00000000-0005-0000-0000-000032900000}"/>
    <cellStyle name="Input 4 4 26 2 3" xfId="36913" xr:uid="{00000000-0005-0000-0000-000033900000}"/>
    <cellStyle name="Input 4 4 26 2 4" xfId="36914" xr:uid="{00000000-0005-0000-0000-000034900000}"/>
    <cellStyle name="Input 4 4 26 2 5" xfId="36915" xr:uid="{00000000-0005-0000-0000-000035900000}"/>
    <cellStyle name="Input 4 4 26 2 6" xfId="36916" xr:uid="{00000000-0005-0000-0000-000036900000}"/>
    <cellStyle name="Input 4 4 26 3" xfId="36917" xr:uid="{00000000-0005-0000-0000-000037900000}"/>
    <cellStyle name="Input 4 4 26 3 2" xfId="36918" xr:uid="{00000000-0005-0000-0000-000038900000}"/>
    <cellStyle name="Input 4 4 26 3 3" xfId="36919" xr:uid="{00000000-0005-0000-0000-000039900000}"/>
    <cellStyle name="Input 4 4 26 4" xfId="36920" xr:uid="{00000000-0005-0000-0000-00003A900000}"/>
    <cellStyle name="Input 4 4 26 4 2" xfId="36921" xr:uid="{00000000-0005-0000-0000-00003B900000}"/>
    <cellStyle name="Input 4 4 26 4 3" xfId="36922" xr:uid="{00000000-0005-0000-0000-00003C900000}"/>
    <cellStyle name="Input 4 4 26 5" xfId="36923" xr:uid="{00000000-0005-0000-0000-00003D900000}"/>
    <cellStyle name="Input 4 4 26 5 2" xfId="36924" xr:uid="{00000000-0005-0000-0000-00003E900000}"/>
    <cellStyle name="Input 4 4 26 5 3" xfId="36925" xr:uid="{00000000-0005-0000-0000-00003F900000}"/>
    <cellStyle name="Input 4 4 26 6" xfId="36926" xr:uid="{00000000-0005-0000-0000-000040900000}"/>
    <cellStyle name="Input 4 4 26 6 2" xfId="36927" xr:uid="{00000000-0005-0000-0000-000041900000}"/>
    <cellStyle name="Input 4 4 26 6 3" xfId="36928" xr:uid="{00000000-0005-0000-0000-000042900000}"/>
    <cellStyle name="Input 4 4 26 7" xfId="36929" xr:uid="{00000000-0005-0000-0000-000043900000}"/>
    <cellStyle name="Input 4 4 26 8" xfId="36930" xr:uid="{00000000-0005-0000-0000-000044900000}"/>
    <cellStyle name="Input 4 4 27" xfId="36931" xr:uid="{00000000-0005-0000-0000-000045900000}"/>
    <cellStyle name="Input 4 4 27 2" xfId="36932" xr:uid="{00000000-0005-0000-0000-000046900000}"/>
    <cellStyle name="Input 4 4 27 2 2" xfId="36933" xr:uid="{00000000-0005-0000-0000-000047900000}"/>
    <cellStyle name="Input 4 4 27 2 3" xfId="36934" xr:uid="{00000000-0005-0000-0000-000048900000}"/>
    <cellStyle name="Input 4 4 27 2 4" xfId="36935" xr:uid="{00000000-0005-0000-0000-000049900000}"/>
    <cellStyle name="Input 4 4 27 2 5" xfId="36936" xr:uid="{00000000-0005-0000-0000-00004A900000}"/>
    <cellStyle name="Input 4 4 27 2 6" xfId="36937" xr:uid="{00000000-0005-0000-0000-00004B900000}"/>
    <cellStyle name="Input 4 4 27 3" xfId="36938" xr:uid="{00000000-0005-0000-0000-00004C900000}"/>
    <cellStyle name="Input 4 4 27 3 2" xfId="36939" xr:uid="{00000000-0005-0000-0000-00004D900000}"/>
    <cellStyle name="Input 4 4 27 3 3" xfId="36940" xr:uid="{00000000-0005-0000-0000-00004E900000}"/>
    <cellStyle name="Input 4 4 27 4" xfId="36941" xr:uid="{00000000-0005-0000-0000-00004F900000}"/>
    <cellStyle name="Input 4 4 27 4 2" xfId="36942" xr:uid="{00000000-0005-0000-0000-000050900000}"/>
    <cellStyle name="Input 4 4 27 4 3" xfId="36943" xr:uid="{00000000-0005-0000-0000-000051900000}"/>
    <cellStyle name="Input 4 4 27 5" xfId="36944" xr:uid="{00000000-0005-0000-0000-000052900000}"/>
    <cellStyle name="Input 4 4 27 5 2" xfId="36945" xr:uid="{00000000-0005-0000-0000-000053900000}"/>
    <cellStyle name="Input 4 4 27 5 3" xfId="36946" xr:uid="{00000000-0005-0000-0000-000054900000}"/>
    <cellStyle name="Input 4 4 27 6" xfId="36947" xr:uid="{00000000-0005-0000-0000-000055900000}"/>
    <cellStyle name="Input 4 4 27 6 2" xfId="36948" xr:uid="{00000000-0005-0000-0000-000056900000}"/>
    <cellStyle name="Input 4 4 27 6 3" xfId="36949" xr:uid="{00000000-0005-0000-0000-000057900000}"/>
    <cellStyle name="Input 4 4 27 7" xfId="36950" xr:uid="{00000000-0005-0000-0000-000058900000}"/>
    <cellStyle name="Input 4 4 27 8" xfId="36951" xr:uid="{00000000-0005-0000-0000-000059900000}"/>
    <cellStyle name="Input 4 4 28" xfId="36952" xr:uid="{00000000-0005-0000-0000-00005A900000}"/>
    <cellStyle name="Input 4 4 28 2" xfId="36953" xr:uid="{00000000-0005-0000-0000-00005B900000}"/>
    <cellStyle name="Input 4 4 28 2 2" xfId="36954" xr:uid="{00000000-0005-0000-0000-00005C900000}"/>
    <cellStyle name="Input 4 4 28 2 3" xfId="36955" xr:uid="{00000000-0005-0000-0000-00005D900000}"/>
    <cellStyle name="Input 4 4 28 2 4" xfId="36956" xr:uid="{00000000-0005-0000-0000-00005E900000}"/>
    <cellStyle name="Input 4 4 28 2 5" xfId="36957" xr:uid="{00000000-0005-0000-0000-00005F900000}"/>
    <cellStyle name="Input 4 4 28 2 6" xfId="36958" xr:uid="{00000000-0005-0000-0000-000060900000}"/>
    <cellStyle name="Input 4 4 28 3" xfId="36959" xr:uid="{00000000-0005-0000-0000-000061900000}"/>
    <cellStyle name="Input 4 4 28 3 2" xfId="36960" xr:uid="{00000000-0005-0000-0000-000062900000}"/>
    <cellStyle name="Input 4 4 28 3 3" xfId="36961" xr:uid="{00000000-0005-0000-0000-000063900000}"/>
    <cellStyle name="Input 4 4 28 4" xfId="36962" xr:uid="{00000000-0005-0000-0000-000064900000}"/>
    <cellStyle name="Input 4 4 28 4 2" xfId="36963" xr:uid="{00000000-0005-0000-0000-000065900000}"/>
    <cellStyle name="Input 4 4 28 4 3" xfId="36964" xr:uid="{00000000-0005-0000-0000-000066900000}"/>
    <cellStyle name="Input 4 4 28 5" xfId="36965" xr:uid="{00000000-0005-0000-0000-000067900000}"/>
    <cellStyle name="Input 4 4 28 5 2" xfId="36966" xr:uid="{00000000-0005-0000-0000-000068900000}"/>
    <cellStyle name="Input 4 4 28 5 3" xfId="36967" xr:uid="{00000000-0005-0000-0000-000069900000}"/>
    <cellStyle name="Input 4 4 28 6" xfId="36968" xr:uid="{00000000-0005-0000-0000-00006A900000}"/>
    <cellStyle name="Input 4 4 28 6 2" xfId="36969" xr:uid="{00000000-0005-0000-0000-00006B900000}"/>
    <cellStyle name="Input 4 4 28 6 3" xfId="36970" xr:uid="{00000000-0005-0000-0000-00006C900000}"/>
    <cellStyle name="Input 4 4 28 7" xfId="36971" xr:uid="{00000000-0005-0000-0000-00006D900000}"/>
    <cellStyle name="Input 4 4 28 8" xfId="36972" xr:uid="{00000000-0005-0000-0000-00006E900000}"/>
    <cellStyle name="Input 4 4 29" xfId="36973" xr:uid="{00000000-0005-0000-0000-00006F900000}"/>
    <cellStyle name="Input 4 4 29 2" xfId="36974" xr:uid="{00000000-0005-0000-0000-000070900000}"/>
    <cellStyle name="Input 4 4 29 2 2" xfId="36975" xr:uid="{00000000-0005-0000-0000-000071900000}"/>
    <cellStyle name="Input 4 4 29 2 3" xfId="36976" xr:uid="{00000000-0005-0000-0000-000072900000}"/>
    <cellStyle name="Input 4 4 29 2 4" xfId="36977" xr:uid="{00000000-0005-0000-0000-000073900000}"/>
    <cellStyle name="Input 4 4 29 2 5" xfId="36978" xr:uid="{00000000-0005-0000-0000-000074900000}"/>
    <cellStyle name="Input 4 4 29 2 6" xfId="36979" xr:uid="{00000000-0005-0000-0000-000075900000}"/>
    <cellStyle name="Input 4 4 29 3" xfId="36980" xr:uid="{00000000-0005-0000-0000-000076900000}"/>
    <cellStyle name="Input 4 4 29 3 2" xfId="36981" xr:uid="{00000000-0005-0000-0000-000077900000}"/>
    <cellStyle name="Input 4 4 29 3 3" xfId="36982" xr:uid="{00000000-0005-0000-0000-000078900000}"/>
    <cellStyle name="Input 4 4 29 4" xfId="36983" xr:uid="{00000000-0005-0000-0000-000079900000}"/>
    <cellStyle name="Input 4 4 29 4 2" xfId="36984" xr:uid="{00000000-0005-0000-0000-00007A900000}"/>
    <cellStyle name="Input 4 4 29 4 3" xfId="36985" xr:uid="{00000000-0005-0000-0000-00007B900000}"/>
    <cellStyle name="Input 4 4 29 5" xfId="36986" xr:uid="{00000000-0005-0000-0000-00007C900000}"/>
    <cellStyle name="Input 4 4 29 5 2" xfId="36987" xr:uid="{00000000-0005-0000-0000-00007D900000}"/>
    <cellStyle name="Input 4 4 29 5 3" xfId="36988" xr:uid="{00000000-0005-0000-0000-00007E900000}"/>
    <cellStyle name="Input 4 4 29 6" xfId="36989" xr:uid="{00000000-0005-0000-0000-00007F900000}"/>
    <cellStyle name="Input 4 4 29 6 2" xfId="36990" xr:uid="{00000000-0005-0000-0000-000080900000}"/>
    <cellStyle name="Input 4 4 29 6 3" xfId="36991" xr:uid="{00000000-0005-0000-0000-000081900000}"/>
    <cellStyle name="Input 4 4 29 7" xfId="36992" xr:uid="{00000000-0005-0000-0000-000082900000}"/>
    <cellStyle name="Input 4 4 29 8" xfId="36993" xr:uid="{00000000-0005-0000-0000-000083900000}"/>
    <cellStyle name="Input 4 4 3" xfId="36994" xr:uid="{00000000-0005-0000-0000-000084900000}"/>
    <cellStyle name="Input 4 4 3 2" xfId="36995" xr:uid="{00000000-0005-0000-0000-000085900000}"/>
    <cellStyle name="Input 4 4 3 2 2" xfId="36996" xr:uid="{00000000-0005-0000-0000-000086900000}"/>
    <cellStyle name="Input 4 4 3 2 3" xfId="36997" xr:uid="{00000000-0005-0000-0000-000087900000}"/>
    <cellStyle name="Input 4 4 3 2 4" xfId="36998" xr:uid="{00000000-0005-0000-0000-000088900000}"/>
    <cellStyle name="Input 4 4 3 2 5" xfId="36999" xr:uid="{00000000-0005-0000-0000-000089900000}"/>
    <cellStyle name="Input 4 4 3 2 6" xfId="37000" xr:uid="{00000000-0005-0000-0000-00008A900000}"/>
    <cellStyle name="Input 4 4 3 3" xfId="37001" xr:uid="{00000000-0005-0000-0000-00008B900000}"/>
    <cellStyle name="Input 4 4 3 3 2" xfId="37002" xr:uid="{00000000-0005-0000-0000-00008C900000}"/>
    <cellStyle name="Input 4 4 3 3 3" xfId="37003" xr:uid="{00000000-0005-0000-0000-00008D900000}"/>
    <cellStyle name="Input 4 4 3 4" xfId="37004" xr:uid="{00000000-0005-0000-0000-00008E900000}"/>
    <cellStyle name="Input 4 4 3 4 2" xfId="37005" xr:uid="{00000000-0005-0000-0000-00008F900000}"/>
    <cellStyle name="Input 4 4 3 4 3" xfId="37006" xr:uid="{00000000-0005-0000-0000-000090900000}"/>
    <cellStyle name="Input 4 4 3 5" xfId="37007" xr:uid="{00000000-0005-0000-0000-000091900000}"/>
    <cellStyle name="Input 4 4 3 5 2" xfId="37008" xr:uid="{00000000-0005-0000-0000-000092900000}"/>
    <cellStyle name="Input 4 4 3 5 3" xfId="37009" xr:uid="{00000000-0005-0000-0000-000093900000}"/>
    <cellStyle name="Input 4 4 3 6" xfId="37010" xr:uid="{00000000-0005-0000-0000-000094900000}"/>
    <cellStyle name="Input 4 4 3 6 2" xfId="37011" xr:uid="{00000000-0005-0000-0000-000095900000}"/>
    <cellStyle name="Input 4 4 3 6 3" xfId="37012" xr:uid="{00000000-0005-0000-0000-000096900000}"/>
    <cellStyle name="Input 4 4 3 7" xfId="37013" xr:uid="{00000000-0005-0000-0000-000097900000}"/>
    <cellStyle name="Input 4 4 3 8" xfId="37014" xr:uid="{00000000-0005-0000-0000-000098900000}"/>
    <cellStyle name="Input 4 4 30" xfId="37015" xr:uid="{00000000-0005-0000-0000-000099900000}"/>
    <cellStyle name="Input 4 4 30 2" xfId="37016" xr:uid="{00000000-0005-0000-0000-00009A900000}"/>
    <cellStyle name="Input 4 4 30 2 2" xfId="37017" xr:uid="{00000000-0005-0000-0000-00009B900000}"/>
    <cellStyle name="Input 4 4 30 2 3" xfId="37018" xr:uid="{00000000-0005-0000-0000-00009C900000}"/>
    <cellStyle name="Input 4 4 30 2 4" xfId="37019" xr:uid="{00000000-0005-0000-0000-00009D900000}"/>
    <cellStyle name="Input 4 4 30 2 5" xfId="37020" xr:uid="{00000000-0005-0000-0000-00009E900000}"/>
    <cellStyle name="Input 4 4 30 2 6" xfId="37021" xr:uid="{00000000-0005-0000-0000-00009F900000}"/>
    <cellStyle name="Input 4 4 30 3" xfId="37022" xr:uid="{00000000-0005-0000-0000-0000A0900000}"/>
    <cellStyle name="Input 4 4 30 3 2" xfId="37023" xr:uid="{00000000-0005-0000-0000-0000A1900000}"/>
    <cellStyle name="Input 4 4 30 3 3" xfId="37024" xr:uid="{00000000-0005-0000-0000-0000A2900000}"/>
    <cellStyle name="Input 4 4 30 4" xfId="37025" xr:uid="{00000000-0005-0000-0000-0000A3900000}"/>
    <cellStyle name="Input 4 4 30 4 2" xfId="37026" xr:uid="{00000000-0005-0000-0000-0000A4900000}"/>
    <cellStyle name="Input 4 4 30 4 3" xfId="37027" xr:uid="{00000000-0005-0000-0000-0000A5900000}"/>
    <cellStyle name="Input 4 4 30 5" xfId="37028" xr:uid="{00000000-0005-0000-0000-0000A6900000}"/>
    <cellStyle name="Input 4 4 30 5 2" xfId="37029" xr:uid="{00000000-0005-0000-0000-0000A7900000}"/>
    <cellStyle name="Input 4 4 30 5 3" xfId="37030" xr:uid="{00000000-0005-0000-0000-0000A8900000}"/>
    <cellStyle name="Input 4 4 30 6" xfId="37031" xr:uid="{00000000-0005-0000-0000-0000A9900000}"/>
    <cellStyle name="Input 4 4 30 6 2" xfId="37032" xr:uid="{00000000-0005-0000-0000-0000AA900000}"/>
    <cellStyle name="Input 4 4 30 6 3" xfId="37033" xr:uid="{00000000-0005-0000-0000-0000AB900000}"/>
    <cellStyle name="Input 4 4 30 7" xfId="37034" xr:uid="{00000000-0005-0000-0000-0000AC900000}"/>
    <cellStyle name="Input 4 4 30 8" xfId="37035" xr:uid="{00000000-0005-0000-0000-0000AD900000}"/>
    <cellStyle name="Input 4 4 31" xfId="37036" xr:uid="{00000000-0005-0000-0000-0000AE900000}"/>
    <cellStyle name="Input 4 4 31 2" xfId="37037" xr:uid="{00000000-0005-0000-0000-0000AF900000}"/>
    <cellStyle name="Input 4 4 31 2 2" xfId="37038" xr:uid="{00000000-0005-0000-0000-0000B0900000}"/>
    <cellStyle name="Input 4 4 31 2 3" xfId="37039" xr:uid="{00000000-0005-0000-0000-0000B1900000}"/>
    <cellStyle name="Input 4 4 31 2 4" xfId="37040" xr:uid="{00000000-0005-0000-0000-0000B2900000}"/>
    <cellStyle name="Input 4 4 31 2 5" xfId="37041" xr:uid="{00000000-0005-0000-0000-0000B3900000}"/>
    <cellStyle name="Input 4 4 31 2 6" xfId="37042" xr:uid="{00000000-0005-0000-0000-0000B4900000}"/>
    <cellStyle name="Input 4 4 31 3" xfId="37043" xr:uid="{00000000-0005-0000-0000-0000B5900000}"/>
    <cellStyle name="Input 4 4 31 3 2" xfId="37044" xr:uid="{00000000-0005-0000-0000-0000B6900000}"/>
    <cellStyle name="Input 4 4 31 3 3" xfId="37045" xr:uid="{00000000-0005-0000-0000-0000B7900000}"/>
    <cellStyle name="Input 4 4 31 4" xfId="37046" xr:uid="{00000000-0005-0000-0000-0000B8900000}"/>
    <cellStyle name="Input 4 4 31 4 2" xfId="37047" xr:uid="{00000000-0005-0000-0000-0000B9900000}"/>
    <cellStyle name="Input 4 4 31 4 3" xfId="37048" xr:uid="{00000000-0005-0000-0000-0000BA900000}"/>
    <cellStyle name="Input 4 4 31 5" xfId="37049" xr:uid="{00000000-0005-0000-0000-0000BB900000}"/>
    <cellStyle name="Input 4 4 31 5 2" xfId="37050" xr:uid="{00000000-0005-0000-0000-0000BC900000}"/>
    <cellStyle name="Input 4 4 31 5 3" xfId="37051" xr:uid="{00000000-0005-0000-0000-0000BD900000}"/>
    <cellStyle name="Input 4 4 31 6" xfId="37052" xr:uid="{00000000-0005-0000-0000-0000BE900000}"/>
    <cellStyle name="Input 4 4 31 6 2" xfId="37053" xr:uid="{00000000-0005-0000-0000-0000BF900000}"/>
    <cellStyle name="Input 4 4 31 6 3" xfId="37054" xr:uid="{00000000-0005-0000-0000-0000C0900000}"/>
    <cellStyle name="Input 4 4 31 7" xfId="37055" xr:uid="{00000000-0005-0000-0000-0000C1900000}"/>
    <cellStyle name="Input 4 4 31 8" xfId="37056" xr:uid="{00000000-0005-0000-0000-0000C2900000}"/>
    <cellStyle name="Input 4 4 32" xfId="37057" xr:uid="{00000000-0005-0000-0000-0000C3900000}"/>
    <cellStyle name="Input 4 4 32 2" xfId="37058" xr:uid="{00000000-0005-0000-0000-0000C4900000}"/>
    <cellStyle name="Input 4 4 32 2 2" xfId="37059" xr:uid="{00000000-0005-0000-0000-0000C5900000}"/>
    <cellStyle name="Input 4 4 32 2 3" xfId="37060" xr:uid="{00000000-0005-0000-0000-0000C6900000}"/>
    <cellStyle name="Input 4 4 32 2 4" xfId="37061" xr:uid="{00000000-0005-0000-0000-0000C7900000}"/>
    <cellStyle name="Input 4 4 32 2 5" xfId="37062" xr:uid="{00000000-0005-0000-0000-0000C8900000}"/>
    <cellStyle name="Input 4 4 32 2 6" xfId="37063" xr:uid="{00000000-0005-0000-0000-0000C9900000}"/>
    <cellStyle name="Input 4 4 32 3" xfId="37064" xr:uid="{00000000-0005-0000-0000-0000CA900000}"/>
    <cellStyle name="Input 4 4 32 3 2" xfId="37065" xr:uid="{00000000-0005-0000-0000-0000CB900000}"/>
    <cellStyle name="Input 4 4 32 3 3" xfId="37066" xr:uid="{00000000-0005-0000-0000-0000CC900000}"/>
    <cellStyle name="Input 4 4 32 4" xfId="37067" xr:uid="{00000000-0005-0000-0000-0000CD900000}"/>
    <cellStyle name="Input 4 4 32 4 2" xfId="37068" xr:uid="{00000000-0005-0000-0000-0000CE900000}"/>
    <cellStyle name="Input 4 4 32 4 3" xfId="37069" xr:uid="{00000000-0005-0000-0000-0000CF900000}"/>
    <cellStyle name="Input 4 4 32 5" xfId="37070" xr:uid="{00000000-0005-0000-0000-0000D0900000}"/>
    <cellStyle name="Input 4 4 32 5 2" xfId="37071" xr:uid="{00000000-0005-0000-0000-0000D1900000}"/>
    <cellStyle name="Input 4 4 32 5 3" xfId="37072" xr:uid="{00000000-0005-0000-0000-0000D2900000}"/>
    <cellStyle name="Input 4 4 32 6" xfId="37073" xr:uid="{00000000-0005-0000-0000-0000D3900000}"/>
    <cellStyle name="Input 4 4 32 6 2" xfId="37074" xr:uid="{00000000-0005-0000-0000-0000D4900000}"/>
    <cellStyle name="Input 4 4 32 6 3" xfId="37075" xr:uid="{00000000-0005-0000-0000-0000D5900000}"/>
    <cellStyle name="Input 4 4 32 7" xfId="37076" xr:uid="{00000000-0005-0000-0000-0000D6900000}"/>
    <cellStyle name="Input 4 4 32 8" xfId="37077" xr:uid="{00000000-0005-0000-0000-0000D7900000}"/>
    <cellStyle name="Input 4 4 33" xfId="37078" xr:uid="{00000000-0005-0000-0000-0000D8900000}"/>
    <cellStyle name="Input 4 4 33 2" xfId="37079" xr:uid="{00000000-0005-0000-0000-0000D9900000}"/>
    <cellStyle name="Input 4 4 33 2 2" xfId="37080" xr:uid="{00000000-0005-0000-0000-0000DA900000}"/>
    <cellStyle name="Input 4 4 33 2 3" xfId="37081" xr:uid="{00000000-0005-0000-0000-0000DB900000}"/>
    <cellStyle name="Input 4 4 33 2 4" xfId="37082" xr:uid="{00000000-0005-0000-0000-0000DC900000}"/>
    <cellStyle name="Input 4 4 33 2 5" xfId="37083" xr:uid="{00000000-0005-0000-0000-0000DD900000}"/>
    <cellStyle name="Input 4 4 33 2 6" xfId="37084" xr:uid="{00000000-0005-0000-0000-0000DE900000}"/>
    <cellStyle name="Input 4 4 33 3" xfId="37085" xr:uid="{00000000-0005-0000-0000-0000DF900000}"/>
    <cellStyle name="Input 4 4 33 3 2" xfId="37086" xr:uid="{00000000-0005-0000-0000-0000E0900000}"/>
    <cellStyle name="Input 4 4 33 3 3" xfId="37087" xr:uid="{00000000-0005-0000-0000-0000E1900000}"/>
    <cellStyle name="Input 4 4 33 4" xfId="37088" xr:uid="{00000000-0005-0000-0000-0000E2900000}"/>
    <cellStyle name="Input 4 4 33 4 2" xfId="37089" xr:uid="{00000000-0005-0000-0000-0000E3900000}"/>
    <cellStyle name="Input 4 4 33 4 3" xfId="37090" xr:uid="{00000000-0005-0000-0000-0000E4900000}"/>
    <cellStyle name="Input 4 4 33 5" xfId="37091" xr:uid="{00000000-0005-0000-0000-0000E5900000}"/>
    <cellStyle name="Input 4 4 33 5 2" xfId="37092" xr:uid="{00000000-0005-0000-0000-0000E6900000}"/>
    <cellStyle name="Input 4 4 33 5 3" xfId="37093" xr:uid="{00000000-0005-0000-0000-0000E7900000}"/>
    <cellStyle name="Input 4 4 33 6" xfId="37094" xr:uid="{00000000-0005-0000-0000-0000E8900000}"/>
    <cellStyle name="Input 4 4 33 6 2" xfId="37095" xr:uid="{00000000-0005-0000-0000-0000E9900000}"/>
    <cellStyle name="Input 4 4 33 6 3" xfId="37096" xr:uid="{00000000-0005-0000-0000-0000EA900000}"/>
    <cellStyle name="Input 4 4 33 7" xfId="37097" xr:uid="{00000000-0005-0000-0000-0000EB900000}"/>
    <cellStyle name="Input 4 4 33 8" xfId="37098" xr:uid="{00000000-0005-0000-0000-0000EC900000}"/>
    <cellStyle name="Input 4 4 34" xfId="37099" xr:uid="{00000000-0005-0000-0000-0000ED900000}"/>
    <cellStyle name="Input 4 4 34 2" xfId="37100" xr:uid="{00000000-0005-0000-0000-0000EE900000}"/>
    <cellStyle name="Input 4 4 34 2 2" xfId="37101" xr:uid="{00000000-0005-0000-0000-0000EF900000}"/>
    <cellStyle name="Input 4 4 34 2 3" xfId="37102" xr:uid="{00000000-0005-0000-0000-0000F0900000}"/>
    <cellStyle name="Input 4 4 34 2 4" xfId="37103" xr:uid="{00000000-0005-0000-0000-0000F1900000}"/>
    <cellStyle name="Input 4 4 34 2 5" xfId="37104" xr:uid="{00000000-0005-0000-0000-0000F2900000}"/>
    <cellStyle name="Input 4 4 34 2 6" xfId="37105" xr:uid="{00000000-0005-0000-0000-0000F3900000}"/>
    <cellStyle name="Input 4 4 34 3" xfId="37106" xr:uid="{00000000-0005-0000-0000-0000F4900000}"/>
    <cellStyle name="Input 4 4 34 3 2" xfId="37107" xr:uid="{00000000-0005-0000-0000-0000F5900000}"/>
    <cellStyle name="Input 4 4 34 3 3" xfId="37108" xr:uid="{00000000-0005-0000-0000-0000F6900000}"/>
    <cellStyle name="Input 4 4 34 4" xfId="37109" xr:uid="{00000000-0005-0000-0000-0000F7900000}"/>
    <cellStyle name="Input 4 4 34 4 2" xfId="37110" xr:uid="{00000000-0005-0000-0000-0000F8900000}"/>
    <cellStyle name="Input 4 4 34 4 3" xfId="37111" xr:uid="{00000000-0005-0000-0000-0000F9900000}"/>
    <cellStyle name="Input 4 4 34 5" xfId="37112" xr:uid="{00000000-0005-0000-0000-0000FA900000}"/>
    <cellStyle name="Input 4 4 34 5 2" xfId="37113" xr:uid="{00000000-0005-0000-0000-0000FB900000}"/>
    <cellStyle name="Input 4 4 34 5 3" xfId="37114" xr:uid="{00000000-0005-0000-0000-0000FC900000}"/>
    <cellStyle name="Input 4 4 34 6" xfId="37115" xr:uid="{00000000-0005-0000-0000-0000FD900000}"/>
    <cellStyle name="Input 4 4 34 6 2" xfId="37116" xr:uid="{00000000-0005-0000-0000-0000FE900000}"/>
    <cellStyle name="Input 4 4 34 6 3" xfId="37117" xr:uid="{00000000-0005-0000-0000-0000FF900000}"/>
    <cellStyle name="Input 4 4 34 7" xfId="37118" xr:uid="{00000000-0005-0000-0000-000000910000}"/>
    <cellStyle name="Input 4 4 34 8" xfId="37119" xr:uid="{00000000-0005-0000-0000-000001910000}"/>
    <cellStyle name="Input 4 4 35" xfId="37120" xr:uid="{00000000-0005-0000-0000-000002910000}"/>
    <cellStyle name="Input 4 4 35 2" xfId="37121" xr:uid="{00000000-0005-0000-0000-000003910000}"/>
    <cellStyle name="Input 4 4 35 3" xfId="37122" xr:uid="{00000000-0005-0000-0000-000004910000}"/>
    <cellStyle name="Input 4 4 35 4" xfId="37123" xr:uid="{00000000-0005-0000-0000-000005910000}"/>
    <cellStyle name="Input 4 4 35 5" xfId="37124" xr:uid="{00000000-0005-0000-0000-000006910000}"/>
    <cellStyle name="Input 4 4 35 6" xfId="37125" xr:uid="{00000000-0005-0000-0000-000007910000}"/>
    <cellStyle name="Input 4 4 36" xfId="37126" xr:uid="{00000000-0005-0000-0000-000008910000}"/>
    <cellStyle name="Input 4 4 36 2" xfId="37127" xr:uid="{00000000-0005-0000-0000-000009910000}"/>
    <cellStyle name="Input 4 4 36 3" xfId="37128" xr:uid="{00000000-0005-0000-0000-00000A910000}"/>
    <cellStyle name="Input 4 4 37" xfId="37129" xr:uid="{00000000-0005-0000-0000-00000B910000}"/>
    <cellStyle name="Input 4 4 37 2" xfId="37130" xr:uid="{00000000-0005-0000-0000-00000C910000}"/>
    <cellStyle name="Input 4 4 37 3" xfId="37131" xr:uid="{00000000-0005-0000-0000-00000D910000}"/>
    <cellStyle name="Input 4 4 38" xfId="37132" xr:uid="{00000000-0005-0000-0000-00000E910000}"/>
    <cellStyle name="Input 4 4 38 2" xfId="37133" xr:uid="{00000000-0005-0000-0000-00000F910000}"/>
    <cellStyle name="Input 4 4 38 3" xfId="37134" xr:uid="{00000000-0005-0000-0000-000010910000}"/>
    <cellStyle name="Input 4 4 39" xfId="37135" xr:uid="{00000000-0005-0000-0000-000011910000}"/>
    <cellStyle name="Input 4 4 39 2" xfId="37136" xr:uid="{00000000-0005-0000-0000-000012910000}"/>
    <cellStyle name="Input 4 4 39 3" xfId="37137" xr:uid="{00000000-0005-0000-0000-000013910000}"/>
    <cellStyle name="Input 4 4 4" xfId="37138" xr:uid="{00000000-0005-0000-0000-000014910000}"/>
    <cellStyle name="Input 4 4 4 2" xfId="37139" xr:uid="{00000000-0005-0000-0000-000015910000}"/>
    <cellStyle name="Input 4 4 4 2 2" xfId="37140" xr:uid="{00000000-0005-0000-0000-000016910000}"/>
    <cellStyle name="Input 4 4 4 2 3" xfId="37141" xr:uid="{00000000-0005-0000-0000-000017910000}"/>
    <cellStyle name="Input 4 4 4 2 4" xfId="37142" xr:uid="{00000000-0005-0000-0000-000018910000}"/>
    <cellStyle name="Input 4 4 4 2 5" xfId="37143" xr:uid="{00000000-0005-0000-0000-000019910000}"/>
    <cellStyle name="Input 4 4 4 2 6" xfId="37144" xr:uid="{00000000-0005-0000-0000-00001A910000}"/>
    <cellStyle name="Input 4 4 4 3" xfId="37145" xr:uid="{00000000-0005-0000-0000-00001B910000}"/>
    <cellStyle name="Input 4 4 4 3 2" xfId="37146" xr:uid="{00000000-0005-0000-0000-00001C910000}"/>
    <cellStyle name="Input 4 4 4 3 3" xfId="37147" xr:uid="{00000000-0005-0000-0000-00001D910000}"/>
    <cellStyle name="Input 4 4 4 4" xfId="37148" xr:uid="{00000000-0005-0000-0000-00001E910000}"/>
    <cellStyle name="Input 4 4 4 4 2" xfId="37149" xr:uid="{00000000-0005-0000-0000-00001F910000}"/>
    <cellStyle name="Input 4 4 4 4 3" xfId="37150" xr:uid="{00000000-0005-0000-0000-000020910000}"/>
    <cellStyle name="Input 4 4 4 5" xfId="37151" xr:uid="{00000000-0005-0000-0000-000021910000}"/>
    <cellStyle name="Input 4 4 4 5 2" xfId="37152" xr:uid="{00000000-0005-0000-0000-000022910000}"/>
    <cellStyle name="Input 4 4 4 5 3" xfId="37153" xr:uid="{00000000-0005-0000-0000-000023910000}"/>
    <cellStyle name="Input 4 4 4 6" xfId="37154" xr:uid="{00000000-0005-0000-0000-000024910000}"/>
    <cellStyle name="Input 4 4 4 6 2" xfId="37155" xr:uid="{00000000-0005-0000-0000-000025910000}"/>
    <cellStyle name="Input 4 4 4 6 3" xfId="37156" xr:uid="{00000000-0005-0000-0000-000026910000}"/>
    <cellStyle name="Input 4 4 4 7" xfId="37157" xr:uid="{00000000-0005-0000-0000-000027910000}"/>
    <cellStyle name="Input 4 4 4 8" xfId="37158" xr:uid="{00000000-0005-0000-0000-000028910000}"/>
    <cellStyle name="Input 4 4 40" xfId="37159" xr:uid="{00000000-0005-0000-0000-000029910000}"/>
    <cellStyle name="Input 4 4 41" xfId="37160" xr:uid="{00000000-0005-0000-0000-00002A910000}"/>
    <cellStyle name="Input 4 4 5" xfId="37161" xr:uid="{00000000-0005-0000-0000-00002B910000}"/>
    <cellStyle name="Input 4 4 5 2" xfId="37162" xr:uid="{00000000-0005-0000-0000-00002C910000}"/>
    <cellStyle name="Input 4 4 5 2 2" xfId="37163" xr:uid="{00000000-0005-0000-0000-00002D910000}"/>
    <cellStyle name="Input 4 4 5 2 3" xfId="37164" xr:uid="{00000000-0005-0000-0000-00002E910000}"/>
    <cellStyle name="Input 4 4 5 2 4" xfId="37165" xr:uid="{00000000-0005-0000-0000-00002F910000}"/>
    <cellStyle name="Input 4 4 5 2 5" xfId="37166" xr:uid="{00000000-0005-0000-0000-000030910000}"/>
    <cellStyle name="Input 4 4 5 2 6" xfId="37167" xr:uid="{00000000-0005-0000-0000-000031910000}"/>
    <cellStyle name="Input 4 4 5 3" xfId="37168" xr:uid="{00000000-0005-0000-0000-000032910000}"/>
    <cellStyle name="Input 4 4 5 3 2" xfId="37169" xr:uid="{00000000-0005-0000-0000-000033910000}"/>
    <cellStyle name="Input 4 4 5 3 3" xfId="37170" xr:uid="{00000000-0005-0000-0000-000034910000}"/>
    <cellStyle name="Input 4 4 5 4" xfId="37171" xr:uid="{00000000-0005-0000-0000-000035910000}"/>
    <cellStyle name="Input 4 4 5 4 2" xfId="37172" xr:uid="{00000000-0005-0000-0000-000036910000}"/>
    <cellStyle name="Input 4 4 5 4 3" xfId="37173" xr:uid="{00000000-0005-0000-0000-000037910000}"/>
    <cellStyle name="Input 4 4 5 5" xfId="37174" xr:uid="{00000000-0005-0000-0000-000038910000}"/>
    <cellStyle name="Input 4 4 5 5 2" xfId="37175" xr:uid="{00000000-0005-0000-0000-000039910000}"/>
    <cellStyle name="Input 4 4 5 5 3" xfId="37176" xr:uid="{00000000-0005-0000-0000-00003A910000}"/>
    <cellStyle name="Input 4 4 5 6" xfId="37177" xr:uid="{00000000-0005-0000-0000-00003B910000}"/>
    <cellStyle name="Input 4 4 5 6 2" xfId="37178" xr:uid="{00000000-0005-0000-0000-00003C910000}"/>
    <cellStyle name="Input 4 4 5 6 3" xfId="37179" xr:uid="{00000000-0005-0000-0000-00003D910000}"/>
    <cellStyle name="Input 4 4 5 7" xfId="37180" xr:uid="{00000000-0005-0000-0000-00003E910000}"/>
    <cellStyle name="Input 4 4 5 8" xfId="37181" xr:uid="{00000000-0005-0000-0000-00003F910000}"/>
    <cellStyle name="Input 4 4 6" xfId="37182" xr:uid="{00000000-0005-0000-0000-000040910000}"/>
    <cellStyle name="Input 4 4 6 2" xfId="37183" xr:uid="{00000000-0005-0000-0000-000041910000}"/>
    <cellStyle name="Input 4 4 6 2 2" xfId="37184" xr:uid="{00000000-0005-0000-0000-000042910000}"/>
    <cellStyle name="Input 4 4 6 2 3" xfId="37185" xr:uid="{00000000-0005-0000-0000-000043910000}"/>
    <cellStyle name="Input 4 4 6 2 4" xfId="37186" xr:uid="{00000000-0005-0000-0000-000044910000}"/>
    <cellStyle name="Input 4 4 6 2 5" xfId="37187" xr:uid="{00000000-0005-0000-0000-000045910000}"/>
    <cellStyle name="Input 4 4 6 2 6" xfId="37188" xr:uid="{00000000-0005-0000-0000-000046910000}"/>
    <cellStyle name="Input 4 4 6 3" xfId="37189" xr:uid="{00000000-0005-0000-0000-000047910000}"/>
    <cellStyle name="Input 4 4 6 3 2" xfId="37190" xr:uid="{00000000-0005-0000-0000-000048910000}"/>
    <cellStyle name="Input 4 4 6 3 3" xfId="37191" xr:uid="{00000000-0005-0000-0000-000049910000}"/>
    <cellStyle name="Input 4 4 6 4" xfId="37192" xr:uid="{00000000-0005-0000-0000-00004A910000}"/>
    <cellStyle name="Input 4 4 6 4 2" xfId="37193" xr:uid="{00000000-0005-0000-0000-00004B910000}"/>
    <cellStyle name="Input 4 4 6 4 3" xfId="37194" xr:uid="{00000000-0005-0000-0000-00004C910000}"/>
    <cellStyle name="Input 4 4 6 5" xfId="37195" xr:uid="{00000000-0005-0000-0000-00004D910000}"/>
    <cellStyle name="Input 4 4 6 5 2" xfId="37196" xr:uid="{00000000-0005-0000-0000-00004E910000}"/>
    <cellStyle name="Input 4 4 6 5 3" xfId="37197" xr:uid="{00000000-0005-0000-0000-00004F910000}"/>
    <cellStyle name="Input 4 4 6 6" xfId="37198" xr:uid="{00000000-0005-0000-0000-000050910000}"/>
    <cellStyle name="Input 4 4 6 6 2" xfId="37199" xr:uid="{00000000-0005-0000-0000-000051910000}"/>
    <cellStyle name="Input 4 4 6 6 3" xfId="37200" xr:uid="{00000000-0005-0000-0000-000052910000}"/>
    <cellStyle name="Input 4 4 6 7" xfId="37201" xr:uid="{00000000-0005-0000-0000-000053910000}"/>
    <cellStyle name="Input 4 4 6 8" xfId="37202" xr:uid="{00000000-0005-0000-0000-000054910000}"/>
    <cellStyle name="Input 4 4 7" xfId="37203" xr:uid="{00000000-0005-0000-0000-000055910000}"/>
    <cellStyle name="Input 4 4 7 2" xfId="37204" xr:uid="{00000000-0005-0000-0000-000056910000}"/>
    <cellStyle name="Input 4 4 7 2 2" xfId="37205" xr:uid="{00000000-0005-0000-0000-000057910000}"/>
    <cellStyle name="Input 4 4 7 2 3" xfId="37206" xr:uid="{00000000-0005-0000-0000-000058910000}"/>
    <cellStyle name="Input 4 4 7 2 4" xfId="37207" xr:uid="{00000000-0005-0000-0000-000059910000}"/>
    <cellStyle name="Input 4 4 7 2 5" xfId="37208" xr:uid="{00000000-0005-0000-0000-00005A910000}"/>
    <cellStyle name="Input 4 4 7 2 6" xfId="37209" xr:uid="{00000000-0005-0000-0000-00005B910000}"/>
    <cellStyle name="Input 4 4 7 3" xfId="37210" xr:uid="{00000000-0005-0000-0000-00005C910000}"/>
    <cellStyle name="Input 4 4 7 3 2" xfId="37211" xr:uid="{00000000-0005-0000-0000-00005D910000}"/>
    <cellStyle name="Input 4 4 7 3 3" xfId="37212" xr:uid="{00000000-0005-0000-0000-00005E910000}"/>
    <cellStyle name="Input 4 4 7 4" xfId="37213" xr:uid="{00000000-0005-0000-0000-00005F910000}"/>
    <cellStyle name="Input 4 4 7 4 2" xfId="37214" xr:uid="{00000000-0005-0000-0000-000060910000}"/>
    <cellStyle name="Input 4 4 7 4 3" xfId="37215" xr:uid="{00000000-0005-0000-0000-000061910000}"/>
    <cellStyle name="Input 4 4 7 5" xfId="37216" xr:uid="{00000000-0005-0000-0000-000062910000}"/>
    <cellStyle name="Input 4 4 7 5 2" xfId="37217" xr:uid="{00000000-0005-0000-0000-000063910000}"/>
    <cellStyle name="Input 4 4 7 5 3" xfId="37218" xr:uid="{00000000-0005-0000-0000-000064910000}"/>
    <cellStyle name="Input 4 4 7 6" xfId="37219" xr:uid="{00000000-0005-0000-0000-000065910000}"/>
    <cellStyle name="Input 4 4 7 6 2" xfId="37220" xr:uid="{00000000-0005-0000-0000-000066910000}"/>
    <cellStyle name="Input 4 4 7 6 3" xfId="37221" xr:uid="{00000000-0005-0000-0000-000067910000}"/>
    <cellStyle name="Input 4 4 7 7" xfId="37222" xr:uid="{00000000-0005-0000-0000-000068910000}"/>
    <cellStyle name="Input 4 4 7 8" xfId="37223" xr:uid="{00000000-0005-0000-0000-000069910000}"/>
    <cellStyle name="Input 4 4 8" xfId="37224" xr:uid="{00000000-0005-0000-0000-00006A910000}"/>
    <cellStyle name="Input 4 4 8 2" xfId="37225" xr:uid="{00000000-0005-0000-0000-00006B910000}"/>
    <cellStyle name="Input 4 4 8 2 2" xfId="37226" xr:uid="{00000000-0005-0000-0000-00006C910000}"/>
    <cellStyle name="Input 4 4 8 2 3" xfId="37227" xr:uid="{00000000-0005-0000-0000-00006D910000}"/>
    <cellStyle name="Input 4 4 8 2 4" xfId="37228" xr:uid="{00000000-0005-0000-0000-00006E910000}"/>
    <cellStyle name="Input 4 4 8 2 5" xfId="37229" xr:uid="{00000000-0005-0000-0000-00006F910000}"/>
    <cellStyle name="Input 4 4 8 2 6" xfId="37230" xr:uid="{00000000-0005-0000-0000-000070910000}"/>
    <cellStyle name="Input 4 4 8 3" xfId="37231" xr:uid="{00000000-0005-0000-0000-000071910000}"/>
    <cellStyle name="Input 4 4 8 3 2" xfId="37232" xr:uid="{00000000-0005-0000-0000-000072910000}"/>
    <cellStyle name="Input 4 4 8 3 3" xfId="37233" xr:uid="{00000000-0005-0000-0000-000073910000}"/>
    <cellStyle name="Input 4 4 8 4" xfId="37234" xr:uid="{00000000-0005-0000-0000-000074910000}"/>
    <cellStyle name="Input 4 4 8 4 2" xfId="37235" xr:uid="{00000000-0005-0000-0000-000075910000}"/>
    <cellStyle name="Input 4 4 8 4 3" xfId="37236" xr:uid="{00000000-0005-0000-0000-000076910000}"/>
    <cellStyle name="Input 4 4 8 5" xfId="37237" xr:uid="{00000000-0005-0000-0000-000077910000}"/>
    <cellStyle name="Input 4 4 8 5 2" xfId="37238" xr:uid="{00000000-0005-0000-0000-000078910000}"/>
    <cellStyle name="Input 4 4 8 5 3" xfId="37239" xr:uid="{00000000-0005-0000-0000-000079910000}"/>
    <cellStyle name="Input 4 4 8 6" xfId="37240" xr:uid="{00000000-0005-0000-0000-00007A910000}"/>
    <cellStyle name="Input 4 4 8 6 2" xfId="37241" xr:uid="{00000000-0005-0000-0000-00007B910000}"/>
    <cellStyle name="Input 4 4 8 6 3" xfId="37242" xr:uid="{00000000-0005-0000-0000-00007C910000}"/>
    <cellStyle name="Input 4 4 8 7" xfId="37243" xr:uid="{00000000-0005-0000-0000-00007D910000}"/>
    <cellStyle name="Input 4 4 8 8" xfId="37244" xr:uid="{00000000-0005-0000-0000-00007E910000}"/>
    <cellStyle name="Input 4 4 9" xfId="37245" xr:uid="{00000000-0005-0000-0000-00007F910000}"/>
    <cellStyle name="Input 4 4 9 2" xfId="37246" xr:uid="{00000000-0005-0000-0000-000080910000}"/>
    <cellStyle name="Input 4 4 9 2 2" xfId="37247" xr:uid="{00000000-0005-0000-0000-000081910000}"/>
    <cellStyle name="Input 4 4 9 2 3" xfId="37248" xr:uid="{00000000-0005-0000-0000-000082910000}"/>
    <cellStyle name="Input 4 4 9 2 4" xfId="37249" xr:uid="{00000000-0005-0000-0000-000083910000}"/>
    <cellStyle name="Input 4 4 9 2 5" xfId="37250" xr:uid="{00000000-0005-0000-0000-000084910000}"/>
    <cellStyle name="Input 4 4 9 2 6" xfId="37251" xr:uid="{00000000-0005-0000-0000-000085910000}"/>
    <cellStyle name="Input 4 4 9 3" xfId="37252" xr:uid="{00000000-0005-0000-0000-000086910000}"/>
    <cellStyle name="Input 4 4 9 3 2" xfId="37253" xr:uid="{00000000-0005-0000-0000-000087910000}"/>
    <cellStyle name="Input 4 4 9 3 3" xfId="37254" xr:uid="{00000000-0005-0000-0000-000088910000}"/>
    <cellStyle name="Input 4 4 9 4" xfId="37255" xr:uid="{00000000-0005-0000-0000-000089910000}"/>
    <cellStyle name="Input 4 4 9 4 2" xfId="37256" xr:uid="{00000000-0005-0000-0000-00008A910000}"/>
    <cellStyle name="Input 4 4 9 4 3" xfId="37257" xr:uid="{00000000-0005-0000-0000-00008B910000}"/>
    <cellStyle name="Input 4 4 9 5" xfId="37258" xr:uid="{00000000-0005-0000-0000-00008C910000}"/>
    <cellStyle name="Input 4 4 9 5 2" xfId="37259" xr:uid="{00000000-0005-0000-0000-00008D910000}"/>
    <cellStyle name="Input 4 4 9 5 3" xfId="37260" xr:uid="{00000000-0005-0000-0000-00008E910000}"/>
    <cellStyle name="Input 4 4 9 6" xfId="37261" xr:uid="{00000000-0005-0000-0000-00008F910000}"/>
    <cellStyle name="Input 4 4 9 6 2" xfId="37262" xr:uid="{00000000-0005-0000-0000-000090910000}"/>
    <cellStyle name="Input 4 4 9 6 3" xfId="37263" xr:uid="{00000000-0005-0000-0000-000091910000}"/>
    <cellStyle name="Input 4 4 9 7" xfId="37264" xr:uid="{00000000-0005-0000-0000-000092910000}"/>
    <cellStyle name="Input 4 4 9 8" xfId="37265" xr:uid="{00000000-0005-0000-0000-000093910000}"/>
    <cellStyle name="Input 4 40" xfId="37266" xr:uid="{00000000-0005-0000-0000-000094910000}"/>
    <cellStyle name="Input 4 40 2" xfId="37267" xr:uid="{00000000-0005-0000-0000-000095910000}"/>
    <cellStyle name="Input 4 40 3" xfId="37268" xr:uid="{00000000-0005-0000-0000-000096910000}"/>
    <cellStyle name="Input 4 41" xfId="37269" xr:uid="{00000000-0005-0000-0000-000097910000}"/>
    <cellStyle name="Input 4 5" xfId="37270" xr:uid="{00000000-0005-0000-0000-000098910000}"/>
    <cellStyle name="Input 4 5 10" xfId="37271" xr:uid="{00000000-0005-0000-0000-000099910000}"/>
    <cellStyle name="Input 4 5 10 2" xfId="37272" xr:uid="{00000000-0005-0000-0000-00009A910000}"/>
    <cellStyle name="Input 4 5 10 2 2" xfId="37273" xr:uid="{00000000-0005-0000-0000-00009B910000}"/>
    <cellStyle name="Input 4 5 10 2 3" xfId="37274" xr:uid="{00000000-0005-0000-0000-00009C910000}"/>
    <cellStyle name="Input 4 5 10 2 4" xfId="37275" xr:uid="{00000000-0005-0000-0000-00009D910000}"/>
    <cellStyle name="Input 4 5 10 2 5" xfId="37276" xr:uid="{00000000-0005-0000-0000-00009E910000}"/>
    <cellStyle name="Input 4 5 10 2 6" xfId="37277" xr:uid="{00000000-0005-0000-0000-00009F910000}"/>
    <cellStyle name="Input 4 5 10 3" xfId="37278" xr:uid="{00000000-0005-0000-0000-0000A0910000}"/>
    <cellStyle name="Input 4 5 10 3 2" xfId="37279" xr:uid="{00000000-0005-0000-0000-0000A1910000}"/>
    <cellStyle name="Input 4 5 10 3 3" xfId="37280" xr:uid="{00000000-0005-0000-0000-0000A2910000}"/>
    <cellStyle name="Input 4 5 10 4" xfId="37281" xr:uid="{00000000-0005-0000-0000-0000A3910000}"/>
    <cellStyle name="Input 4 5 10 4 2" xfId="37282" xr:uid="{00000000-0005-0000-0000-0000A4910000}"/>
    <cellStyle name="Input 4 5 10 4 3" xfId="37283" xr:uid="{00000000-0005-0000-0000-0000A5910000}"/>
    <cellStyle name="Input 4 5 10 5" xfId="37284" xr:uid="{00000000-0005-0000-0000-0000A6910000}"/>
    <cellStyle name="Input 4 5 10 5 2" xfId="37285" xr:uid="{00000000-0005-0000-0000-0000A7910000}"/>
    <cellStyle name="Input 4 5 10 5 3" xfId="37286" xr:uid="{00000000-0005-0000-0000-0000A8910000}"/>
    <cellStyle name="Input 4 5 10 6" xfId="37287" xr:uid="{00000000-0005-0000-0000-0000A9910000}"/>
    <cellStyle name="Input 4 5 10 6 2" xfId="37288" xr:uid="{00000000-0005-0000-0000-0000AA910000}"/>
    <cellStyle name="Input 4 5 10 6 3" xfId="37289" xr:uid="{00000000-0005-0000-0000-0000AB910000}"/>
    <cellStyle name="Input 4 5 10 7" xfId="37290" xr:uid="{00000000-0005-0000-0000-0000AC910000}"/>
    <cellStyle name="Input 4 5 10 8" xfId="37291" xr:uid="{00000000-0005-0000-0000-0000AD910000}"/>
    <cellStyle name="Input 4 5 11" xfId="37292" xr:uid="{00000000-0005-0000-0000-0000AE910000}"/>
    <cellStyle name="Input 4 5 11 2" xfId="37293" xr:uid="{00000000-0005-0000-0000-0000AF910000}"/>
    <cellStyle name="Input 4 5 11 2 2" xfId="37294" xr:uid="{00000000-0005-0000-0000-0000B0910000}"/>
    <cellStyle name="Input 4 5 11 2 3" xfId="37295" xr:uid="{00000000-0005-0000-0000-0000B1910000}"/>
    <cellStyle name="Input 4 5 11 2 4" xfId="37296" xr:uid="{00000000-0005-0000-0000-0000B2910000}"/>
    <cellStyle name="Input 4 5 11 2 5" xfId="37297" xr:uid="{00000000-0005-0000-0000-0000B3910000}"/>
    <cellStyle name="Input 4 5 11 2 6" xfId="37298" xr:uid="{00000000-0005-0000-0000-0000B4910000}"/>
    <cellStyle name="Input 4 5 11 3" xfId="37299" xr:uid="{00000000-0005-0000-0000-0000B5910000}"/>
    <cellStyle name="Input 4 5 11 3 2" xfId="37300" xr:uid="{00000000-0005-0000-0000-0000B6910000}"/>
    <cellStyle name="Input 4 5 11 3 3" xfId="37301" xr:uid="{00000000-0005-0000-0000-0000B7910000}"/>
    <cellStyle name="Input 4 5 11 4" xfId="37302" xr:uid="{00000000-0005-0000-0000-0000B8910000}"/>
    <cellStyle name="Input 4 5 11 4 2" xfId="37303" xr:uid="{00000000-0005-0000-0000-0000B9910000}"/>
    <cellStyle name="Input 4 5 11 4 3" xfId="37304" xr:uid="{00000000-0005-0000-0000-0000BA910000}"/>
    <cellStyle name="Input 4 5 11 5" xfId="37305" xr:uid="{00000000-0005-0000-0000-0000BB910000}"/>
    <cellStyle name="Input 4 5 11 5 2" xfId="37306" xr:uid="{00000000-0005-0000-0000-0000BC910000}"/>
    <cellStyle name="Input 4 5 11 5 3" xfId="37307" xr:uid="{00000000-0005-0000-0000-0000BD910000}"/>
    <cellStyle name="Input 4 5 11 6" xfId="37308" xr:uid="{00000000-0005-0000-0000-0000BE910000}"/>
    <cellStyle name="Input 4 5 11 6 2" xfId="37309" xr:uid="{00000000-0005-0000-0000-0000BF910000}"/>
    <cellStyle name="Input 4 5 11 6 3" xfId="37310" xr:uid="{00000000-0005-0000-0000-0000C0910000}"/>
    <cellStyle name="Input 4 5 11 7" xfId="37311" xr:uid="{00000000-0005-0000-0000-0000C1910000}"/>
    <cellStyle name="Input 4 5 11 8" xfId="37312" xr:uid="{00000000-0005-0000-0000-0000C2910000}"/>
    <cellStyle name="Input 4 5 12" xfId="37313" xr:uid="{00000000-0005-0000-0000-0000C3910000}"/>
    <cellStyle name="Input 4 5 12 2" xfId="37314" xr:uid="{00000000-0005-0000-0000-0000C4910000}"/>
    <cellStyle name="Input 4 5 12 2 2" xfId="37315" xr:uid="{00000000-0005-0000-0000-0000C5910000}"/>
    <cellStyle name="Input 4 5 12 2 3" xfId="37316" xr:uid="{00000000-0005-0000-0000-0000C6910000}"/>
    <cellStyle name="Input 4 5 12 2 4" xfId="37317" xr:uid="{00000000-0005-0000-0000-0000C7910000}"/>
    <cellStyle name="Input 4 5 12 2 5" xfId="37318" xr:uid="{00000000-0005-0000-0000-0000C8910000}"/>
    <cellStyle name="Input 4 5 12 2 6" xfId="37319" xr:uid="{00000000-0005-0000-0000-0000C9910000}"/>
    <cellStyle name="Input 4 5 12 3" xfId="37320" xr:uid="{00000000-0005-0000-0000-0000CA910000}"/>
    <cellStyle name="Input 4 5 12 3 2" xfId="37321" xr:uid="{00000000-0005-0000-0000-0000CB910000}"/>
    <cellStyle name="Input 4 5 12 3 3" xfId="37322" xr:uid="{00000000-0005-0000-0000-0000CC910000}"/>
    <cellStyle name="Input 4 5 12 4" xfId="37323" xr:uid="{00000000-0005-0000-0000-0000CD910000}"/>
    <cellStyle name="Input 4 5 12 4 2" xfId="37324" xr:uid="{00000000-0005-0000-0000-0000CE910000}"/>
    <cellStyle name="Input 4 5 12 4 3" xfId="37325" xr:uid="{00000000-0005-0000-0000-0000CF910000}"/>
    <cellStyle name="Input 4 5 12 5" xfId="37326" xr:uid="{00000000-0005-0000-0000-0000D0910000}"/>
    <cellStyle name="Input 4 5 12 5 2" xfId="37327" xr:uid="{00000000-0005-0000-0000-0000D1910000}"/>
    <cellStyle name="Input 4 5 12 5 3" xfId="37328" xr:uid="{00000000-0005-0000-0000-0000D2910000}"/>
    <cellStyle name="Input 4 5 12 6" xfId="37329" xr:uid="{00000000-0005-0000-0000-0000D3910000}"/>
    <cellStyle name="Input 4 5 12 6 2" xfId="37330" xr:uid="{00000000-0005-0000-0000-0000D4910000}"/>
    <cellStyle name="Input 4 5 12 6 3" xfId="37331" xr:uid="{00000000-0005-0000-0000-0000D5910000}"/>
    <cellStyle name="Input 4 5 12 7" xfId="37332" xr:uid="{00000000-0005-0000-0000-0000D6910000}"/>
    <cellStyle name="Input 4 5 12 8" xfId="37333" xr:uid="{00000000-0005-0000-0000-0000D7910000}"/>
    <cellStyle name="Input 4 5 13" xfId="37334" xr:uid="{00000000-0005-0000-0000-0000D8910000}"/>
    <cellStyle name="Input 4 5 13 2" xfId="37335" xr:uid="{00000000-0005-0000-0000-0000D9910000}"/>
    <cellStyle name="Input 4 5 13 2 2" xfId="37336" xr:uid="{00000000-0005-0000-0000-0000DA910000}"/>
    <cellStyle name="Input 4 5 13 2 3" xfId="37337" xr:uid="{00000000-0005-0000-0000-0000DB910000}"/>
    <cellStyle name="Input 4 5 13 2 4" xfId="37338" xr:uid="{00000000-0005-0000-0000-0000DC910000}"/>
    <cellStyle name="Input 4 5 13 2 5" xfId="37339" xr:uid="{00000000-0005-0000-0000-0000DD910000}"/>
    <cellStyle name="Input 4 5 13 2 6" xfId="37340" xr:uid="{00000000-0005-0000-0000-0000DE910000}"/>
    <cellStyle name="Input 4 5 13 3" xfId="37341" xr:uid="{00000000-0005-0000-0000-0000DF910000}"/>
    <cellStyle name="Input 4 5 13 3 2" xfId="37342" xr:uid="{00000000-0005-0000-0000-0000E0910000}"/>
    <cellStyle name="Input 4 5 13 3 3" xfId="37343" xr:uid="{00000000-0005-0000-0000-0000E1910000}"/>
    <cellStyle name="Input 4 5 13 4" xfId="37344" xr:uid="{00000000-0005-0000-0000-0000E2910000}"/>
    <cellStyle name="Input 4 5 13 4 2" xfId="37345" xr:uid="{00000000-0005-0000-0000-0000E3910000}"/>
    <cellStyle name="Input 4 5 13 4 3" xfId="37346" xr:uid="{00000000-0005-0000-0000-0000E4910000}"/>
    <cellStyle name="Input 4 5 13 5" xfId="37347" xr:uid="{00000000-0005-0000-0000-0000E5910000}"/>
    <cellStyle name="Input 4 5 13 5 2" xfId="37348" xr:uid="{00000000-0005-0000-0000-0000E6910000}"/>
    <cellStyle name="Input 4 5 13 5 3" xfId="37349" xr:uid="{00000000-0005-0000-0000-0000E7910000}"/>
    <cellStyle name="Input 4 5 13 6" xfId="37350" xr:uid="{00000000-0005-0000-0000-0000E8910000}"/>
    <cellStyle name="Input 4 5 13 6 2" xfId="37351" xr:uid="{00000000-0005-0000-0000-0000E9910000}"/>
    <cellStyle name="Input 4 5 13 6 3" xfId="37352" xr:uid="{00000000-0005-0000-0000-0000EA910000}"/>
    <cellStyle name="Input 4 5 13 7" xfId="37353" xr:uid="{00000000-0005-0000-0000-0000EB910000}"/>
    <cellStyle name="Input 4 5 13 8" xfId="37354" xr:uid="{00000000-0005-0000-0000-0000EC910000}"/>
    <cellStyle name="Input 4 5 14" xfId="37355" xr:uid="{00000000-0005-0000-0000-0000ED910000}"/>
    <cellStyle name="Input 4 5 14 2" xfId="37356" xr:uid="{00000000-0005-0000-0000-0000EE910000}"/>
    <cellStyle name="Input 4 5 14 2 2" xfId="37357" xr:uid="{00000000-0005-0000-0000-0000EF910000}"/>
    <cellStyle name="Input 4 5 14 2 3" xfId="37358" xr:uid="{00000000-0005-0000-0000-0000F0910000}"/>
    <cellStyle name="Input 4 5 14 2 4" xfId="37359" xr:uid="{00000000-0005-0000-0000-0000F1910000}"/>
    <cellStyle name="Input 4 5 14 2 5" xfId="37360" xr:uid="{00000000-0005-0000-0000-0000F2910000}"/>
    <cellStyle name="Input 4 5 14 2 6" xfId="37361" xr:uid="{00000000-0005-0000-0000-0000F3910000}"/>
    <cellStyle name="Input 4 5 14 3" xfId="37362" xr:uid="{00000000-0005-0000-0000-0000F4910000}"/>
    <cellStyle name="Input 4 5 14 3 2" xfId="37363" xr:uid="{00000000-0005-0000-0000-0000F5910000}"/>
    <cellStyle name="Input 4 5 14 3 3" xfId="37364" xr:uid="{00000000-0005-0000-0000-0000F6910000}"/>
    <cellStyle name="Input 4 5 14 4" xfId="37365" xr:uid="{00000000-0005-0000-0000-0000F7910000}"/>
    <cellStyle name="Input 4 5 14 4 2" xfId="37366" xr:uid="{00000000-0005-0000-0000-0000F8910000}"/>
    <cellStyle name="Input 4 5 14 4 3" xfId="37367" xr:uid="{00000000-0005-0000-0000-0000F9910000}"/>
    <cellStyle name="Input 4 5 14 5" xfId="37368" xr:uid="{00000000-0005-0000-0000-0000FA910000}"/>
    <cellStyle name="Input 4 5 14 5 2" xfId="37369" xr:uid="{00000000-0005-0000-0000-0000FB910000}"/>
    <cellStyle name="Input 4 5 14 5 3" xfId="37370" xr:uid="{00000000-0005-0000-0000-0000FC910000}"/>
    <cellStyle name="Input 4 5 14 6" xfId="37371" xr:uid="{00000000-0005-0000-0000-0000FD910000}"/>
    <cellStyle name="Input 4 5 14 6 2" xfId="37372" xr:uid="{00000000-0005-0000-0000-0000FE910000}"/>
    <cellStyle name="Input 4 5 14 6 3" xfId="37373" xr:uid="{00000000-0005-0000-0000-0000FF910000}"/>
    <cellStyle name="Input 4 5 14 7" xfId="37374" xr:uid="{00000000-0005-0000-0000-000000920000}"/>
    <cellStyle name="Input 4 5 14 8" xfId="37375" xr:uid="{00000000-0005-0000-0000-000001920000}"/>
    <cellStyle name="Input 4 5 15" xfId="37376" xr:uid="{00000000-0005-0000-0000-000002920000}"/>
    <cellStyle name="Input 4 5 15 2" xfId="37377" xr:uid="{00000000-0005-0000-0000-000003920000}"/>
    <cellStyle name="Input 4 5 15 2 2" xfId="37378" xr:uid="{00000000-0005-0000-0000-000004920000}"/>
    <cellStyle name="Input 4 5 15 2 3" xfId="37379" xr:uid="{00000000-0005-0000-0000-000005920000}"/>
    <cellStyle name="Input 4 5 15 2 4" xfId="37380" xr:uid="{00000000-0005-0000-0000-000006920000}"/>
    <cellStyle name="Input 4 5 15 2 5" xfId="37381" xr:uid="{00000000-0005-0000-0000-000007920000}"/>
    <cellStyle name="Input 4 5 15 2 6" xfId="37382" xr:uid="{00000000-0005-0000-0000-000008920000}"/>
    <cellStyle name="Input 4 5 15 3" xfId="37383" xr:uid="{00000000-0005-0000-0000-000009920000}"/>
    <cellStyle name="Input 4 5 15 3 2" xfId="37384" xr:uid="{00000000-0005-0000-0000-00000A920000}"/>
    <cellStyle name="Input 4 5 15 3 3" xfId="37385" xr:uid="{00000000-0005-0000-0000-00000B920000}"/>
    <cellStyle name="Input 4 5 15 4" xfId="37386" xr:uid="{00000000-0005-0000-0000-00000C920000}"/>
    <cellStyle name="Input 4 5 15 4 2" xfId="37387" xr:uid="{00000000-0005-0000-0000-00000D920000}"/>
    <cellStyle name="Input 4 5 15 4 3" xfId="37388" xr:uid="{00000000-0005-0000-0000-00000E920000}"/>
    <cellStyle name="Input 4 5 15 5" xfId="37389" xr:uid="{00000000-0005-0000-0000-00000F920000}"/>
    <cellStyle name="Input 4 5 15 5 2" xfId="37390" xr:uid="{00000000-0005-0000-0000-000010920000}"/>
    <cellStyle name="Input 4 5 15 5 3" xfId="37391" xr:uid="{00000000-0005-0000-0000-000011920000}"/>
    <cellStyle name="Input 4 5 15 6" xfId="37392" xr:uid="{00000000-0005-0000-0000-000012920000}"/>
    <cellStyle name="Input 4 5 15 6 2" xfId="37393" xr:uid="{00000000-0005-0000-0000-000013920000}"/>
    <cellStyle name="Input 4 5 15 6 3" xfId="37394" xr:uid="{00000000-0005-0000-0000-000014920000}"/>
    <cellStyle name="Input 4 5 15 7" xfId="37395" xr:uid="{00000000-0005-0000-0000-000015920000}"/>
    <cellStyle name="Input 4 5 15 8" xfId="37396" xr:uid="{00000000-0005-0000-0000-000016920000}"/>
    <cellStyle name="Input 4 5 16" xfId="37397" xr:uid="{00000000-0005-0000-0000-000017920000}"/>
    <cellStyle name="Input 4 5 16 2" xfId="37398" xr:uid="{00000000-0005-0000-0000-000018920000}"/>
    <cellStyle name="Input 4 5 16 2 2" xfId="37399" xr:uid="{00000000-0005-0000-0000-000019920000}"/>
    <cellStyle name="Input 4 5 16 2 3" xfId="37400" xr:uid="{00000000-0005-0000-0000-00001A920000}"/>
    <cellStyle name="Input 4 5 16 2 4" xfId="37401" xr:uid="{00000000-0005-0000-0000-00001B920000}"/>
    <cellStyle name="Input 4 5 16 2 5" xfId="37402" xr:uid="{00000000-0005-0000-0000-00001C920000}"/>
    <cellStyle name="Input 4 5 16 2 6" xfId="37403" xr:uid="{00000000-0005-0000-0000-00001D920000}"/>
    <cellStyle name="Input 4 5 16 3" xfId="37404" xr:uid="{00000000-0005-0000-0000-00001E920000}"/>
    <cellStyle name="Input 4 5 16 3 2" xfId="37405" xr:uid="{00000000-0005-0000-0000-00001F920000}"/>
    <cellStyle name="Input 4 5 16 3 3" xfId="37406" xr:uid="{00000000-0005-0000-0000-000020920000}"/>
    <cellStyle name="Input 4 5 16 4" xfId="37407" xr:uid="{00000000-0005-0000-0000-000021920000}"/>
    <cellStyle name="Input 4 5 16 4 2" xfId="37408" xr:uid="{00000000-0005-0000-0000-000022920000}"/>
    <cellStyle name="Input 4 5 16 4 3" xfId="37409" xr:uid="{00000000-0005-0000-0000-000023920000}"/>
    <cellStyle name="Input 4 5 16 5" xfId="37410" xr:uid="{00000000-0005-0000-0000-000024920000}"/>
    <cellStyle name="Input 4 5 16 5 2" xfId="37411" xr:uid="{00000000-0005-0000-0000-000025920000}"/>
    <cellStyle name="Input 4 5 16 5 3" xfId="37412" xr:uid="{00000000-0005-0000-0000-000026920000}"/>
    <cellStyle name="Input 4 5 16 6" xfId="37413" xr:uid="{00000000-0005-0000-0000-000027920000}"/>
    <cellStyle name="Input 4 5 16 6 2" xfId="37414" xr:uid="{00000000-0005-0000-0000-000028920000}"/>
    <cellStyle name="Input 4 5 16 6 3" xfId="37415" xr:uid="{00000000-0005-0000-0000-000029920000}"/>
    <cellStyle name="Input 4 5 16 7" xfId="37416" xr:uid="{00000000-0005-0000-0000-00002A920000}"/>
    <cellStyle name="Input 4 5 16 8" xfId="37417" xr:uid="{00000000-0005-0000-0000-00002B920000}"/>
    <cellStyle name="Input 4 5 17" xfId="37418" xr:uid="{00000000-0005-0000-0000-00002C920000}"/>
    <cellStyle name="Input 4 5 17 2" xfId="37419" xr:uid="{00000000-0005-0000-0000-00002D920000}"/>
    <cellStyle name="Input 4 5 17 2 2" xfId="37420" xr:uid="{00000000-0005-0000-0000-00002E920000}"/>
    <cellStyle name="Input 4 5 17 2 3" xfId="37421" xr:uid="{00000000-0005-0000-0000-00002F920000}"/>
    <cellStyle name="Input 4 5 17 2 4" xfId="37422" xr:uid="{00000000-0005-0000-0000-000030920000}"/>
    <cellStyle name="Input 4 5 17 2 5" xfId="37423" xr:uid="{00000000-0005-0000-0000-000031920000}"/>
    <cellStyle name="Input 4 5 17 2 6" xfId="37424" xr:uid="{00000000-0005-0000-0000-000032920000}"/>
    <cellStyle name="Input 4 5 17 3" xfId="37425" xr:uid="{00000000-0005-0000-0000-000033920000}"/>
    <cellStyle name="Input 4 5 17 3 2" xfId="37426" xr:uid="{00000000-0005-0000-0000-000034920000}"/>
    <cellStyle name="Input 4 5 17 3 3" xfId="37427" xr:uid="{00000000-0005-0000-0000-000035920000}"/>
    <cellStyle name="Input 4 5 17 4" xfId="37428" xr:uid="{00000000-0005-0000-0000-000036920000}"/>
    <cellStyle name="Input 4 5 17 4 2" xfId="37429" xr:uid="{00000000-0005-0000-0000-000037920000}"/>
    <cellStyle name="Input 4 5 17 4 3" xfId="37430" xr:uid="{00000000-0005-0000-0000-000038920000}"/>
    <cellStyle name="Input 4 5 17 5" xfId="37431" xr:uid="{00000000-0005-0000-0000-000039920000}"/>
    <cellStyle name="Input 4 5 17 5 2" xfId="37432" xr:uid="{00000000-0005-0000-0000-00003A920000}"/>
    <cellStyle name="Input 4 5 17 5 3" xfId="37433" xr:uid="{00000000-0005-0000-0000-00003B920000}"/>
    <cellStyle name="Input 4 5 17 6" xfId="37434" xr:uid="{00000000-0005-0000-0000-00003C920000}"/>
    <cellStyle name="Input 4 5 17 6 2" xfId="37435" xr:uid="{00000000-0005-0000-0000-00003D920000}"/>
    <cellStyle name="Input 4 5 17 6 3" xfId="37436" xr:uid="{00000000-0005-0000-0000-00003E920000}"/>
    <cellStyle name="Input 4 5 17 7" xfId="37437" xr:uid="{00000000-0005-0000-0000-00003F920000}"/>
    <cellStyle name="Input 4 5 17 8" xfId="37438" xr:uid="{00000000-0005-0000-0000-000040920000}"/>
    <cellStyle name="Input 4 5 18" xfId="37439" xr:uid="{00000000-0005-0000-0000-000041920000}"/>
    <cellStyle name="Input 4 5 18 2" xfId="37440" xr:uid="{00000000-0005-0000-0000-000042920000}"/>
    <cellStyle name="Input 4 5 18 2 2" xfId="37441" xr:uid="{00000000-0005-0000-0000-000043920000}"/>
    <cellStyle name="Input 4 5 18 2 3" xfId="37442" xr:uid="{00000000-0005-0000-0000-000044920000}"/>
    <cellStyle name="Input 4 5 18 2 4" xfId="37443" xr:uid="{00000000-0005-0000-0000-000045920000}"/>
    <cellStyle name="Input 4 5 18 2 5" xfId="37444" xr:uid="{00000000-0005-0000-0000-000046920000}"/>
    <cellStyle name="Input 4 5 18 2 6" xfId="37445" xr:uid="{00000000-0005-0000-0000-000047920000}"/>
    <cellStyle name="Input 4 5 18 3" xfId="37446" xr:uid="{00000000-0005-0000-0000-000048920000}"/>
    <cellStyle name="Input 4 5 18 3 2" xfId="37447" xr:uid="{00000000-0005-0000-0000-000049920000}"/>
    <cellStyle name="Input 4 5 18 3 3" xfId="37448" xr:uid="{00000000-0005-0000-0000-00004A920000}"/>
    <cellStyle name="Input 4 5 18 4" xfId="37449" xr:uid="{00000000-0005-0000-0000-00004B920000}"/>
    <cellStyle name="Input 4 5 18 4 2" xfId="37450" xr:uid="{00000000-0005-0000-0000-00004C920000}"/>
    <cellStyle name="Input 4 5 18 4 3" xfId="37451" xr:uid="{00000000-0005-0000-0000-00004D920000}"/>
    <cellStyle name="Input 4 5 18 5" xfId="37452" xr:uid="{00000000-0005-0000-0000-00004E920000}"/>
    <cellStyle name="Input 4 5 18 5 2" xfId="37453" xr:uid="{00000000-0005-0000-0000-00004F920000}"/>
    <cellStyle name="Input 4 5 18 5 3" xfId="37454" xr:uid="{00000000-0005-0000-0000-000050920000}"/>
    <cellStyle name="Input 4 5 18 6" xfId="37455" xr:uid="{00000000-0005-0000-0000-000051920000}"/>
    <cellStyle name="Input 4 5 18 6 2" xfId="37456" xr:uid="{00000000-0005-0000-0000-000052920000}"/>
    <cellStyle name="Input 4 5 18 6 3" xfId="37457" xr:uid="{00000000-0005-0000-0000-000053920000}"/>
    <cellStyle name="Input 4 5 18 7" xfId="37458" xr:uid="{00000000-0005-0000-0000-000054920000}"/>
    <cellStyle name="Input 4 5 18 8" xfId="37459" xr:uid="{00000000-0005-0000-0000-000055920000}"/>
    <cellStyle name="Input 4 5 19" xfId="37460" xr:uid="{00000000-0005-0000-0000-000056920000}"/>
    <cellStyle name="Input 4 5 19 2" xfId="37461" xr:uid="{00000000-0005-0000-0000-000057920000}"/>
    <cellStyle name="Input 4 5 19 2 2" xfId="37462" xr:uid="{00000000-0005-0000-0000-000058920000}"/>
    <cellStyle name="Input 4 5 19 2 3" xfId="37463" xr:uid="{00000000-0005-0000-0000-000059920000}"/>
    <cellStyle name="Input 4 5 19 2 4" xfId="37464" xr:uid="{00000000-0005-0000-0000-00005A920000}"/>
    <cellStyle name="Input 4 5 19 2 5" xfId="37465" xr:uid="{00000000-0005-0000-0000-00005B920000}"/>
    <cellStyle name="Input 4 5 19 2 6" xfId="37466" xr:uid="{00000000-0005-0000-0000-00005C920000}"/>
    <cellStyle name="Input 4 5 19 3" xfId="37467" xr:uid="{00000000-0005-0000-0000-00005D920000}"/>
    <cellStyle name="Input 4 5 19 3 2" xfId="37468" xr:uid="{00000000-0005-0000-0000-00005E920000}"/>
    <cellStyle name="Input 4 5 19 3 3" xfId="37469" xr:uid="{00000000-0005-0000-0000-00005F920000}"/>
    <cellStyle name="Input 4 5 19 4" xfId="37470" xr:uid="{00000000-0005-0000-0000-000060920000}"/>
    <cellStyle name="Input 4 5 19 4 2" xfId="37471" xr:uid="{00000000-0005-0000-0000-000061920000}"/>
    <cellStyle name="Input 4 5 19 4 3" xfId="37472" xr:uid="{00000000-0005-0000-0000-000062920000}"/>
    <cellStyle name="Input 4 5 19 5" xfId="37473" xr:uid="{00000000-0005-0000-0000-000063920000}"/>
    <cellStyle name="Input 4 5 19 5 2" xfId="37474" xr:uid="{00000000-0005-0000-0000-000064920000}"/>
    <cellStyle name="Input 4 5 19 5 3" xfId="37475" xr:uid="{00000000-0005-0000-0000-000065920000}"/>
    <cellStyle name="Input 4 5 19 6" xfId="37476" xr:uid="{00000000-0005-0000-0000-000066920000}"/>
    <cellStyle name="Input 4 5 19 6 2" xfId="37477" xr:uid="{00000000-0005-0000-0000-000067920000}"/>
    <cellStyle name="Input 4 5 19 6 3" xfId="37478" xr:uid="{00000000-0005-0000-0000-000068920000}"/>
    <cellStyle name="Input 4 5 19 7" xfId="37479" xr:uid="{00000000-0005-0000-0000-000069920000}"/>
    <cellStyle name="Input 4 5 19 8" xfId="37480" xr:uid="{00000000-0005-0000-0000-00006A920000}"/>
    <cellStyle name="Input 4 5 2" xfId="37481" xr:uid="{00000000-0005-0000-0000-00006B920000}"/>
    <cellStyle name="Input 4 5 2 2" xfId="37482" xr:uid="{00000000-0005-0000-0000-00006C920000}"/>
    <cellStyle name="Input 4 5 2 2 2" xfId="37483" xr:uid="{00000000-0005-0000-0000-00006D920000}"/>
    <cellStyle name="Input 4 5 2 2 3" xfId="37484" xr:uid="{00000000-0005-0000-0000-00006E920000}"/>
    <cellStyle name="Input 4 5 2 2 4" xfId="37485" xr:uid="{00000000-0005-0000-0000-00006F920000}"/>
    <cellStyle name="Input 4 5 2 2 5" xfId="37486" xr:uid="{00000000-0005-0000-0000-000070920000}"/>
    <cellStyle name="Input 4 5 2 2 6" xfId="37487" xr:uid="{00000000-0005-0000-0000-000071920000}"/>
    <cellStyle name="Input 4 5 2 3" xfId="37488" xr:uid="{00000000-0005-0000-0000-000072920000}"/>
    <cellStyle name="Input 4 5 2 3 2" xfId="37489" xr:uid="{00000000-0005-0000-0000-000073920000}"/>
    <cellStyle name="Input 4 5 2 3 3" xfId="37490" xr:uid="{00000000-0005-0000-0000-000074920000}"/>
    <cellStyle name="Input 4 5 2 4" xfId="37491" xr:uid="{00000000-0005-0000-0000-000075920000}"/>
    <cellStyle name="Input 4 5 2 4 2" xfId="37492" xr:uid="{00000000-0005-0000-0000-000076920000}"/>
    <cellStyle name="Input 4 5 2 4 3" xfId="37493" xr:uid="{00000000-0005-0000-0000-000077920000}"/>
    <cellStyle name="Input 4 5 2 5" xfId="37494" xr:uid="{00000000-0005-0000-0000-000078920000}"/>
    <cellStyle name="Input 4 5 2 5 2" xfId="37495" xr:uid="{00000000-0005-0000-0000-000079920000}"/>
    <cellStyle name="Input 4 5 2 5 3" xfId="37496" xr:uid="{00000000-0005-0000-0000-00007A920000}"/>
    <cellStyle name="Input 4 5 2 6" xfId="37497" xr:uid="{00000000-0005-0000-0000-00007B920000}"/>
    <cellStyle name="Input 4 5 2 6 2" xfId="37498" xr:uid="{00000000-0005-0000-0000-00007C920000}"/>
    <cellStyle name="Input 4 5 2 6 3" xfId="37499" xr:uid="{00000000-0005-0000-0000-00007D920000}"/>
    <cellStyle name="Input 4 5 2 7" xfId="37500" xr:uid="{00000000-0005-0000-0000-00007E920000}"/>
    <cellStyle name="Input 4 5 2 8" xfId="37501" xr:uid="{00000000-0005-0000-0000-00007F920000}"/>
    <cellStyle name="Input 4 5 20" xfId="37502" xr:uid="{00000000-0005-0000-0000-000080920000}"/>
    <cellStyle name="Input 4 5 20 2" xfId="37503" xr:uid="{00000000-0005-0000-0000-000081920000}"/>
    <cellStyle name="Input 4 5 20 2 2" xfId="37504" xr:uid="{00000000-0005-0000-0000-000082920000}"/>
    <cellStyle name="Input 4 5 20 2 3" xfId="37505" xr:uid="{00000000-0005-0000-0000-000083920000}"/>
    <cellStyle name="Input 4 5 20 2 4" xfId="37506" xr:uid="{00000000-0005-0000-0000-000084920000}"/>
    <cellStyle name="Input 4 5 20 2 5" xfId="37507" xr:uid="{00000000-0005-0000-0000-000085920000}"/>
    <cellStyle name="Input 4 5 20 2 6" xfId="37508" xr:uid="{00000000-0005-0000-0000-000086920000}"/>
    <cellStyle name="Input 4 5 20 3" xfId="37509" xr:uid="{00000000-0005-0000-0000-000087920000}"/>
    <cellStyle name="Input 4 5 20 3 2" xfId="37510" xr:uid="{00000000-0005-0000-0000-000088920000}"/>
    <cellStyle name="Input 4 5 20 3 3" xfId="37511" xr:uid="{00000000-0005-0000-0000-000089920000}"/>
    <cellStyle name="Input 4 5 20 4" xfId="37512" xr:uid="{00000000-0005-0000-0000-00008A920000}"/>
    <cellStyle name="Input 4 5 20 4 2" xfId="37513" xr:uid="{00000000-0005-0000-0000-00008B920000}"/>
    <cellStyle name="Input 4 5 20 4 3" xfId="37514" xr:uid="{00000000-0005-0000-0000-00008C920000}"/>
    <cellStyle name="Input 4 5 20 5" xfId="37515" xr:uid="{00000000-0005-0000-0000-00008D920000}"/>
    <cellStyle name="Input 4 5 20 5 2" xfId="37516" xr:uid="{00000000-0005-0000-0000-00008E920000}"/>
    <cellStyle name="Input 4 5 20 5 3" xfId="37517" xr:uid="{00000000-0005-0000-0000-00008F920000}"/>
    <cellStyle name="Input 4 5 20 6" xfId="37518" xr:uid="{00000000-0005-0000-0000-000090920000}"/>
    <cellStyle name="Input 4 5 20 6 2" xfId="37519" xr:uid="{00000000-0005-0000-0000-000091920000}"/>
    <cellStyle name="Input 4 5 20 6 3" xfId="37520" xr:uid="{00000000-0005-0000-0000-000092920000}"/>
    <cellStyle name="Input 4 5 20 7" xfId="37521" xr:uid="{00000000-0005-0000-0000-000093920000}"/>
    <cellStyle name="Input 4 5 20 8" xfId="37522" xr:uid="{00000000-0005-0000-0000-000094920000}"/>
    <cellStyle name="Input 4 5 21" xfId="37523" xr:uid="{00000000-0005-0000-0000-000095920000}"/>
    <cellStyle name="Input 4 5 21 2" xfId="37524" xr:uid="{00000000-0005-0000-0000-000096920000}"/>
    <cellStyle name="Input 4 5 21 2 2" xfId="37525" xr:uid="{00000000-0005-0000-0000-000097920000}"/>
    <cellStyle name="Input 4 5 21 2 3" xfId="37526" xr:uid="{00000000-0005-0000-0000-000098920000}"/>
    <cellStyle name="Input 4 5 21 2 4" xfId="37527" xr:uid="{00000000-0005-0000-0000-000099920000}"/>
    <cellStyle name="Input 4 5 21 2 5" xfId="37528" xr:uid="{00000000-0005-0000-0000-00009A920000}"/>
    <cellStyle name="Input 4 5 21 2 6" xfId="37529" xr:uid="{00000000-0005-0000-0000-00009B920000}"/>
    <cellStyle name="Input 4 5 21 3" xfId="37530" xr:uid="{00000000-0005-0000-0000-00009C920000}"/>
    <cellStyle name="Input 4 5 21 3 2" xfId="37531" xr:uid="{00000000-0005-0000-0000-00009D920000}"/>
    <cellStyle name="Input 4 5 21 3 3" xfId="37532" xr:uid="{00000000-0005-0000-0000-00009E920000}"/>
    <cellStyle name="Input 4 5 21 4" xfId="37533" xr:uid="{00000000-0005-0000-0000-00009F920000}"/>
    <cellStyle name="Input 4 5 21 4 2" xfId="37534" xr:uid="{00000000-0005-0000-0000-0000A0920000}"/>
    <cellStyle name="Input 4 5 21 4 3" xfId="37535" xr:uid="{00000000-0005-0000-0000-0000A1920000}"/>
    <cellStyle name="Input 4 5 21 5" xfId="37536" xr:uid="{00000000-0005-0000-0000-0000A2920000}"/>
    <cellStyle name="Input 4 5 21 5 2" xfId="37537" xr:uid="{00000000-0005-0000-0000-0000A3920000}"/>
    <cellStyle name="Input 4 5 21 5 3" xfId="37538" xr:uid="{00000000-0005-0000-0000-0000A4920000}"/>
    <cellStyle name="Input 4 5 21 6" xfId="37539" xr:uid="{00000000-0005-0000-0000-0000A5920000}"/>
    <cellStyle name="Input 4 5 21 6 2" xfId="37540" xr:uid="{00000000-0005-0000-0000-0000A6920000}"/>
    <cellStyle name="Input 4 5 21 6 3" xfId="37541" xr:uid="{00000000-0005-0000-0000-0000A7920000}"/>
    <cellStyle name="Input 4 5 21 7" xfId="37542" xr:uid="{00000000-0005-0000-0000-0000A8920000}"/>
    <cellStyle name="Input 4 5 21 8" xfId="37543" xr:uid="{00000000-0005-0000-0000-0000A9920000}"/>
    <cellStyle name="Input 4 5 22" xfId="37544" xr:uid="{00000000-0005-0000-0000-0000AA920000}"/>
    <cellStyle name="Input 4 5 22 2" xfId="37545" xr:uid="{00000000-0005-0000-0000-0000AB920000}"/>
    <cellStyle name="Input 4 5 22 2 2" xfId="37546" xr:uid="{00000000-0005-0000-0000-0000AC920000}"/>
    <cellStyle name="Input 4 5 22 2 3" xfId="37547" xr:uid="{00000000-0005-0000-0000-0000AD920000}"/>
    <cellStyle name="Input 4 5 22 2 4" xfId="37548" xr:uid="{00000000-0005-0000-0000-0000AE920000}"/>
    <cellStyle name="Input 4 5 22 2 5" xfId="37549" xr:uid="{00000000-0005-0000-0000-0000AF920000}"/>
    <cellStyle name="Input 4 5 22 2 6" xfId="37550" xr:uid="{00000000-0005-0000-0000-0000B0920000}"/>
    <cellStyle name="Input 4 5 22 3" xfId="37551" xr:uid="{00000000-0005-0000-0000-0000B1920000}"/>
    <cellStyle name="Input 4 5 22 3 2" xfId="37552" xr:uid="{00000000-0005-0000-0000-0000B2920000}"/>
    <cellStyle name="Input 4 5 22 3 3" xfId="37553" xr:uid="{00000000-0005-0000-0000-0000B3920000}"/>
    <cellStyle name="Input 4 5 22 4" xfId="37554" xr:uid="{00000000-0005-0000-0000-0000B4920000}"/>
    <cellStyle name="Input 4 5 22 4 2" xfId="37555" xr:uid="{00000000-0005-0000-0000-0000B5920000}"/>
    <cellStyle name="Input 4 5 22 4 3" xfId="37556" xr:uid="{00000000-0005-0000-0000-0000B6920000}"/>
    <cellStyle name="Input 4 5 22 5" xfId="37557" xr:uid="{00000000-0005-0000-0000-0000B7920000}"/>
    <cellStyle name="Input 4 5 22 5 2" xfId="37558" xr:uid="{00000000-0005-0000-0000-0000B8920000}"/>
    <cellStyle name="Input 4 5 22 5 3" xfId="37559" xr:uid="{00000000-0005-0000-0000-0000B9920000}"/>
    <cellStyle name="Input 4 5 22 6" xfId="37560" xr:uid="{00000000-0005-0000-0000-0000BA920000}"/>
    <cellStyle name="Input 4 5 22 6 2" xfId="37561" xr:uid="{00000000-0005-0000-0000-0000BB920000}"/>
    <cellStyle name="Input 4 5 22 6 3" xfId="37562" xr:uid="{00000000-0005-0000-0000-0000BC920000}"/>
    <cellStyle name="Input 4 5 22 7" xfId="37563" xr:uid="{00000000-0005-0000-0000-0000BD920000}"/>
    <cellStyle name="Input 4 5 22 8" xfId="37564" xr:uid="{00000000-0005-0000-0000-0000BE920000}"/>
    <cellStyle name="Input 4 5 23" xfId="37565" xr:uid="{00000000-0005-0000-0000-0000BF920000}"/>
    <cellStyle name="Input 4 5 23 2" xfId="37566" xr:uid="{00000000-0005-0000-0000-0000C0920000}"/>
    <cellStyle name="Input 4 5 23 2 2" xfId="37567" xr:uid="{00000000-0005-0000-0000-0000C1920000}"/>
    <cellStyle name="Input 4 5 23 2 3" xfId="37568" xr:uid="{00000000-0005-0000-0000-0000C2920000}"/>
    <cellStyle name="Input 4 5 23 2 4" xfId="37569" xr:uid="{00000000-0005-0000-0000-0000C3920000}"/>
    <cellStyle name="Input 4 5 23 2 5" xfId="37570" xr:uid="{00000000-0005-0000-0000-0000C4920000}"/>
    <cellStyle name="Input 4 5 23 2 6" xfId="37571" xr:uid="{00000000-0005-0000-0000-0000C5920000}"/>
    <cellStyle name="Input 4 5 23 3" xfId="37572" xr:uid="{00000000-0005-0000-0000-0000C6920000}"/>
    <cellStyle name="Input 4 5 23 3 2" xfId="37573" xr:uid="{00000000-0005-0000-0000-0000C7920000}"/>
    <cellStyle name="Input 4 5 23 3 3" xfId="37574" xr:uid="{00000000-0005-0000-0000-0000C8920000}"/>
    <cellStyle name="Input 4 5 23 4" xfId="37575" xr:uid="{00000000-0005-0000-0000-0000C9920000}"/>
    <cellStyle name="Input 4 5 23 4 2" xfId="37576" xr:uid="{00000000-0005-0000-0000-0000CA920000}"/>
    <cellStyle name="Input 4 5 23 4 3" xfId="37577" xr:uid="{00000000-0005-0000-0000-0000CB920000}"/>
    <cellStyle name="Input 4 5 23 5" xfId="37578" xr:uid="{00000000-0005-0000-0000-0000CC920000}"/>
    <cellStyle name="Input 4 5 23 5 2" xfId="37579" xr:uid="{00000000-0005-0000-0000-0000CD920000}"/>
    <cellStyle name="Input 4 5 23 5 3" xfId="37580" xr:uid="{00000000-0005-0000-0000-0000CE920000}"/>
    <cellStyle name="Input 4 5 23 6" xfId="37581" xr:uid="{00000000-0005-0000-0000-0000CF920000}"/>
    <cellStyle name="Input 4 5 23 6 2" xfId="37582" xr:uid="{00000000-0005-0000-0000-0000D0920000}"/>
    <cellStyle name="Input 4 5 23 6 3" xfId="37583" xr:uid="{00000000-0005-0000-0000-0000D1920000}"/>
    <cellStyle name="Input 4 5 23 7" xfId="37584" xr:uid="{00000000-0005-0000-0000-0000D2920000}"/>
    <cellStyle name="Input 4 5 23 8" xfId="37585" xr:uid="{00000000-0005-0000-0000-0000D3920000}"/>
    <cellStyle name="Input 4 5 24" xfId="37586" xr:uid="{00000000-0005-0000-0000-0000D4920000}"/>
    <cellStyle name="Input 4 5 24 2" xfId="37587" xr:uid="{00000000-0005-0000-0000-0000D5920000}"/>
    <cellStyle name="Input 4 5 24 2 2" xfId="37588" xr:uid="{00000000-0005-0000-0000-0000D6920000}"/>
    <cellStyle name="Input 4 5 24 2 3" xfId="37589" xr:uid="{00000000-0005-0000-0000-0000D7920000}"/>
    <cellStyle name="Input 4 5 24 2 4" xfId="37590" xr:uid="{00000000-0005-0000-0000-0000D8920000}"/>
    <cellStyle name="Input 4 5 24 2 5" xfId="37591" xr:uid="{00000000-0005-0000-0000-0000D9920000}"/>
    <cellStyle name="Input 4 5 24 2 6" xfId="37592" xr:uid="{00000000-0005-0000-0000-0000DA920000}"/>
    <cellStyle name="Input 4 5 24 3" xfId="37593" xr:uid="{00000000-0005-0000-0000-0000DB920000}"/>
    <cellStyle name="Input 4 5 24 3 2" xfId="37594" xr:uid="{00000000-0005-0000-0000-0000DC920000}"/>
    <cellStyle name="Input 4 5 24 3 3" xfId="37595" xr:uid="{00000000-0005-0000-0000-0000DD920000}"/>
    <cellStyle name="Input 4 5 24 4" xfId="37596" xr:uid="{00000000-0005-0000-0000-0000DE920000}"/>
    <cellStyle name="Input 4 5 24 4 2" xfId="37597" xr:uid="{00000000-0005-0000-0000-0000DF920000}"/>
    <cellStyle name="Input 4 5 24 4 3" xfId="37598" xr:uid="{00000000-0005-0000-0000-0000E0920000}"/>
    <cellStyle name="Input 4 5 24 5" xfId="37599" xr:uid="{00000000-0005-0000-0000-0000E1920000}"/>
    <cellStyle name="Input 4 5 24 5 2" xfId="37600" xr:uid="{00000000-0005-0000-0000-0000E2920000}"/>
    <cellStyle name="Input 4 5 24 5 3" xfId="37601" xr:uid="{00000000-0005-0000-0000-0000E3920000}"/>
    <cellStyle name="Input 4 5 24 6" xfId="37602" xr:uid="{00000000-0005-0000-0000-0000E4920000}"/>
    <cellStyle name="Input 4 5 24 6 2" xfId="37603" xr:uid="{00000000-0005-0000-0000-0000E5920000}"/>
    <cellStyle name="Input 4 5 24 6 3" xfId="37604" xr:uid="{00000000-0005-0000-0000-0000E6920000}"/>
    <cellStyle name="Input 4 5 24 7" xfId="37605" xr:uid="{00000000-0005-0000-0000-0000E7920000}"/>
    <cellStyle name="Input 4 5 24 8" xfId="37606" xr:uid="{00000000-0005-0000-0000-0000E8920000}"/>
    <cellStyle name="Input 4 5 25" xfId="37607" xr:uid="{00000000-0005-0000-0000-0000E9920000}"/>
    <cellStyle name="Input 4 5 25 2" xfId="37608" xr:uid="{00000000-0005-0000-0000-0000EA920000}"/>
    <cellStyle name="Input 4 5 25 2 2" xfId="37609" xr:uid="{00000000-0005-0000-0000-0000EB920000}"/>
    <cellStyle name="Input 4 5 25 2 3" xfId="37610" xr:uid="{00000000-0005-0000-0000-0000EC920000}"/>
    <cellStyle name="Input 4 5 25 2 4" xfId="37611" xr:uid="{00000000-0005-0000-0000-0000ED920000}"/>
    <cellStyle name="Input 4 5 25 2 5" xfId="37612" xr:uid="{00000000-0005-0000-0000-0000EE920000}"/>
    <cellStyle name="Input 4 5 25 2 6" xfId="37613" xr:uid="{00000000-0005-0000-0000-0000EF920000}"/>
    <cellStyle name="Input 4 5 25 3" xfId="37614" xr:uid="{00000000-0005-0000-0000-0000F0920000}"/>
    <cellStyle name="Input 4 5 25 3 2" xfId="37615" xr:uid="{00000000-0005-0000-0000-0000F1920000}"/>
    <cellStyle name="Input 4 5 25 3 3" xfId="37616" xr:uid="{00000000-0005-0000-0000-0000F2920000}"/>
    <cellStyle name="Input 4 5 25 4" xfId="37617" xr:uid="{00000000-0005-0000-0000-0000F3920000}"/>
    <cellStyle name="Input 4 5 25 4 2" xfId="37618" xr:uid="{00000000-0005-0000-0000-0000F4920000}"/>
    <cellStyle name="Input 4 5 25 4 3" xfId="37619" xr:uid="{00000000-0005-0000-0000-0000F5920000}"/>
    <cellStyle name="Input 4 5 25 5" xfId="37620" xr:uid="{00000000-0005-0000-0000-0000F6920000}"/>
    <cellStyle name="Input 4 5 25 5 2" xfId="37621" xr:uid="{00000000-0005-0000-0000-0000F7920000}"/>
    <cellStyle name="Input 4 5 25 5 3" xfId="37622" xr:uid="{00000000-0005-0000-0000-0000F8920000}"/>
    <cellStyle name="Input 4 5 25 6" xfId="37623" xr:uid="{00000000-0005-0000-0000-0000F9920000}"/>
    <cellStyle name="Input 4 5 25 6 2" xfId="37624" xr:uid="{00000000-0005-0000-0000-0000FA920000}"/>
    <cellStyle name="Input 4 5 25 6 3" xfId="37625" xr:uid="{00000000-0005-0000-0000-0000FB920000}"/>
    <cellStyle name="Input 4 5 25 7" xfId="37626" xr:uid="{00000000-0005-0000-0000-0000FC920000}"/>
    <cellStyle name="Input 4 5 25 8" xfId="37627" xr:uid="{00000000-0005-0000-0000-0000FD920000}"/>
    <cellStyle name="Input 4 5 26" xfId="37628" xr:uid="{00000000-0005-0000-0000-0000FE920000}"/>
    <cellStyle name="Input 4 5 26 2" xfId="37629" xr:uid="{00000000-0005-0000-0000-0000FF920000}"/>
    <cellStyle name="Input 4 5 26 2 2" xfId="37630" xr:uid="{00000000-0005-0000-0000-000000930000}"/>
    <cellStyle name="Input 4 5 26 2 3" xfId="37631" xr:uid="{00000000-0005-0000-0000-000001930000}"/>
    <cellStyle name="Input 4 5 26 2 4" xfId="37632" xr:uid="{00000000-0005-0000-0000-000002930000}"/>
    <cellStyle name="Input 4 5 26 2 5" xfId="37633" xr:uid="{00000000-0005-0000-0000-000003930000}"/>
    <cellStyle name="Input 4 5 26 2 6" xfId="37634" xr:uid="{00000000-0005-0000-0000-000004930000}"/>
    <cellStyle name="Input 4 5 26 3" xfId="37635" xr:uid="{00000000-0005-0000-0000-000005930000}"/>
    <cellStyle name="Input 4 5 26 3 2" xfId="37636" xr:uid="{00000000-0005-0000-0000-000006930000}"/>
    <cellStyle name="Input 4 5 26 3 3" xfId="37637" xr:uid="{00000000-0005-0000-0000-000007930000}"/>
    <cellStyle name="Input 4 5 26 4" xfId="37638" xr:uid="{00000000-0005-0000-0000-000008930000}"/>
    <cellStyle name="Input 4 5 26 4 2" xfId="37639" xr:uid="{00000000-0005-0000-0000-000009930000}"/>
    <cellStyle name="Input 4 5 26 4 3" xfId="37640" xr:uid="{00000000-0005-0000-0000-00000A930000}"/>
    <cellStyle name="Input 4 5 26 5" xfId="37641" xr:uid="{00000000-0005-0000-0000-00000B930000}"/>
    <cellStyle name="Input 4 5 26 5 2" xfId="37642" xr:uid="{00000000-0005-0000-0000-00000C930000}"/>
    <cellStyle name="Input 4 5 26 5 3" xfId="37643" xr:uid="{00000000-0005-0000-0000-00000D930000}"/>
    <cellStyle name="Input 4 5 26 6" xfId="37644" xr:uid="{00000000-0005-0000-0000-00000E930000}"/>
    <cellStyle name="Input 4 5 26 6 2" xfId="37645" xr:uid="{00000000-0005-0000-0000-00000F930000}"/>
    <cellStyle name="Input 4 5 26 6 3" xfId="37646" xr:uid="{00000000-0005-0000-0000-000010930000}"/>
    <cellStyle name="Input 4 5 26 7" xfId="37647" xr:uid="{00000000-0005-0000-0000-000011930000}"/>
    <cellStyle name="Input 4 5 26 8" xfId="37648" xr:uid="{00000000-0005-0000-0000-000012930000}"/>
    <cellStyle name="Input 4 5 27" xfId="37649" xr:uid="{00000000-0005-0000-0000-000013930000}"/>
    <cellStyle name="Input 4 5 27 2" xfId="37650" xr:uid="{00000000-0005-0000-0000-000014930000}"/>
    <cellStyle name="Input 4 5 27 2 2" xfId="37651" xr:uid="{00000000-0005-0000-0000-000015930000}"/>
    <cellStyle name="Input 4 5 27 2 3" xfId="37652" xr:uid="{00000000-0005-0000-0000-000016930000}"/>
    <cellStyle name="Input 4 5 27 2 4" xfId="37653" xr:uid="{00000000-0005-0000-0000-000017930000}"/>
    <cellStyle name="Input 4 5 27 2 5" xfId="37654" xr:uid="{00000000-0005-0000-0000-000018930000}"/>
    <cellStyle name="Input 4 5 27 2 6" xfId="37655" xr:uid="{00000000-0005-0000-0000-000019930000}"/>
    <cellStyle name="Input 4 5 27 3" xfId="37656" xr:uid="{00000000-0005-0000-0000-00001A930000}"/>
    <cellStyle name="Input 4 5 27 3 2" xfId="37657" xr:uid="{00000000-0005-0000-0000-00001B930000}"/>
    <cellStyle name="Input 4 5 27 3 3" xfId="37658" xr:uid="{00000000-0005-0000-0000-00001C930000}"/>
    <cellStyle name="Input 4 5 27 4" xfId="37659" xr:uid="{00000000-0005-0000-0000-00001D930000}"/>
    <cellStyle name="Input 4 5 27 4 2" xfId="37660" xr:uid="{00000000-0005-0000-0000-00001E930000}"/>
    <cellStyle name="Input 4 5 27 4 3" xfId="37661" xr:uid="{00000000-0005-0000-0000-00001F930000}"/>
    <cellStyle name="Input 4 5 27 5" xfId="37662" xr:uid="{00000000-0005-0000-0000-000020930000}"/>
    <cellStyle name="Input 4 5 27 5 2" xfId="37663" xr:uid="{00000000-0005-0000-0000-000021930000}"/>
    <cellStyle name="Input 4 5 27 5 3" xfId="37664" xr:uid="{00000000-0005-0000-0000-000022930000}"/>
    <cellStyle name="Input 4 5 27 6" xfId="37665" xr:uid="{00000000-0005-0000-0000-000023930000}"/>
    <cellStyle name="Input 4 5 27 6 2" xfId="37666" xr:uid="{00000000-0005-0000-0000-000024930000}"/>
    <cellStyle name="Input 4 5 27 6 3" xfId="37667" xr:uid="{00000000-0005-0000-0000-000025930000}"/>
    <cellStyle name="Input 4 5 27 7" xfId="37668" xr:uid="{00000000-0005-0000-0000-000026930000}"/>
    <cellStyle name="Input 4 5 27 8" xfId="37669" xr:uid="{00000000-0005-0000-0000-000027930000}"/>
    <cellStyle name="Input 4 5 28" xfId="37670" xr:uid="{00000000-0005-0000-0000-000028930000}"/>
    <cellStyle name="Input 4 5 28 2" xfId="37671" xr:uid="{00000000-0005-0000-0000-000029930000}"/>
    <cellStyle name="Input 4 5 28 2 2" xfId="37672" xr:uid="{00000000-0005-0000-0000-00002A930000}"/>
    <cellStyle name="Input 4 5 28 2 3" xfId="37673" xr:uid="{00000000-0005-0000-0000-00002B930000}"/>
    <cellStyle name="Input 4 5 28 2 4" xfId="37674" xr:uid="{00000000-0005-0000-0000-00002C930000}"/>
    <cellStyle name="Input 4 5 28 2 5" xfId="37675" xr:uid="{00000000-0005-0000-0000-00002D930000}"/>
    <cellStyle name="Input 4 5 28 2 6" xfId="37676" xr:uid="{00000000-0005-0000-0000-00002E930000}"/>
    <cellStyle name="Input 4 5 28 3" xfId="37677" xr:uid="{00000000-0005-0000-0000-00002F930000}"/>
    <cellStyle name="Input 4 5 28 3 2" xfId="37678" xr:uid="{00000000-0005-0000-0000-000030930000}"/>
    <cellStyle name="Input 4 5 28 3 3" xfId="37679" xr:uid="{00000000-0005-0000-0000-000031930000}"/>
    <cellStyle name="Input 4 5 28 4" xfId="37680" xr:uid="{00000000-0005-0000-0000-000032930000}"/>
    <cellStyle name="Input 4 5 28 4 2" xfId="37681" xr:uid="{00000000-0005-0000-0000-000033930000}"/>
    <cellStyle name="Input 4 5 28 4 3" xfId="37682" xr:uid="{00000000-0005-0000-0000-000034930000}"/>
    <cellStyle name="Input 4 5 28 5" xfId="37683" xr:uid="{00000000-0005-0000-0000-000035930000}"/>
    <cellStyle name="Input 4 5 28 5 2" xfId="37684" xr:uid="{00000000-0005-0000-0000-000036930000}"/>
    <cellStyle name="Input 4 5 28 5 3" xfId="37685" xr:uid="{00000000-0005-0000-0000-000037930000}"/>
    <cellStyle name="Input 4 5 28 6" xfId="37686" xr:uid="{00000000-0005-0000-0000-000038930000}"/>
    <cellStyle name="Input 4 5 28 6 2" xfId="37687" xr:uid="{00000000-0005-0000-0000-000039930000}"/>
    <cellStyle name="Input 4 5 28 6 3" xfId="37688" xr:uid="{00000000-0005-0000-0000-00003A930000}"/>
    <cellStyle name="Input 4 5 28 7" xfId="37689" xr:uid="{00000000-0005-0000-0000-00003B930000}"/>
    <cellStyle name="Input 4 5 28 8" xfId="37690" xr:uid="{00000000-0005-0000-0000-00003C930000}"/>
    <cellStyle name="Input 4 5 29" xfId="37691" xr:uid="{00000000-0005-0000-0000-00003D930000}"/>
    <cellStyle name="Input 4 5 29 2" xfId="37692" xr:uid="{00000000-0005-0000-0000-00003E930000}"/>
    <cellStyle name="Input 4 5 29 2 2" xfId="37693" xr:uid="{00000000-0005-0000-0000-00003F930000}"/>
    <cellStyle name="Input 4 5 29 2 3" xfId="37694" xr:uid="{00000000-0005-0000-0000-000040930000}"/>
    <cellStyle name="Input 4 5 29 2 4" xfId="37695" xr:uid="{00000000-0005-0000-0000-000041930000}"/>
    <cellStyle name="Input 4 5 29 2 5" xfId="37696" xr:uid="{00000000-0005-0000-0000-000042930000}"/>
    <cellStyle name="Input 4 5 29 2 6" xfId="37697" xr:uid="{00000000-0005-0000-0000-000043930000}"/>
    <cellStyle name="Input 4 5 29 3" xfId="37698" xr:uid="{00000000-0005-0000-0000-000044930000}"/>
    <cellStyle name="Input 4 5 29 3 2" xfId="37699" xr:uid="{00000000-0005-0000-0000-000045930000}"/>
    <cellStyle name="Input 4 5 29 3 3" xfId="37700" xr:uid="{00000000-0005-0000-0000-000046930000}"/>
    <cellStyle name="Input 4 5 29 4" xfId="37701" xr:uid="{00000000-0005-0000-0000-000047930000}"/>
    <cellStyle name="Input 4 5 29 4 2" xfId="37702" xr:uid="{00000000-0005-0000-0000-000048930000}"/>
    <cellStyle name="Input 4 5 29 4 3" xfId="37703" xr:uid="{00000000-0005-0000-0000-000049930000}"/>
    <cellStyle name="Input 4 5 29 5" xfId="37704" xr:uid="{00000000-0005-0000-0000-00004A930000}"/>
    <cellStyle name="Input 4 5 29 5 2" xfId="37705" xr:uid="{00000000-0005-0000-0000-00004B930000}"/>
    <cellStyle name="Input 4 5 29 5 3" xfId="37706" xr:uid="{00000000-0005-0000-0000-00004C930000}"/>
    <cellStyle name="Input 4 5 29 6" xfId="37707" xr:uid="{00000000-0005-0000-0000-00004D930000}"/>
    <cellStyle name="Input 4 5 29 6 2" xfId="37708" xr:uid="{00000000-0005-0000-0000-00004E930000}"/>
    <cellStyle name="Input 4 5 29 6 3" xfId="37709" xr:uid="{00000000-0005-0000-0000-00004F930000}"/>
    <cellStyle name="Input 4 5 29 7" xfId="37710" xr:uid="{00000000-0005-0000-0000-000050930000}"/>
    <cellStyle name="Input 4 5 29 8" xfId="37711" xr:uid="{00000000-0005-0000-0000-000051930000}"/>
    <cellStyle name="Input 4 5 3" xfId="37712" xr:uid="{00000000-0005-0000-0000-000052930000}"/>
    <cellStyle name="Input 4 5 3 2" xfId="37713" xr:uid="{00000000-0005-0000-0000-000053930000}"/>
    <cellStyle name="Input 4 5 3 2 2" xfId="37714" xr:uid="{00000000-0005-0000-0000-000054930000}"/>
    <cellStyle name="Input 4 5 3 2 3" xfId="37715" xr:uid="{00000000-0005-0000-0000-000055930000}"/>
    <cellStyle name="Input 4 5 3 2 4" xfId="37716" xr:uid="{00000000-0005-0000-0000-000056930000}"/>
    <cellStyle name="Input 4 5 3 2 5" xfId="37717" xr:uid="{00000000-0005-0000-0000-000057930000}"/>
    <cellStyle name="Input 4 5 3 2 6" xfId="37718" xr:uid="{00000000-0005-0000-0000-000058930000}"/>
    <cellStyle name="Input 4 5 3 3" xfId="37719" xr:uid="{00000000-0005-0000-0000-000059930000}"/>
    <cellStyle name="Input 4 5 3 3 2" xfId="37720" xr:uid="{00000000-0005-0000-0000-00005A930000}"/>
    <cellStyle name="Input 4 5 3 3 3" xfId="37721" xr:uid="{00000000-0005-0000-0000-00005B930000}"/>
    <cellStyle name="Input 4 5 3 4" xfId="37722" xr:uid="{00000000-0005-0000-0000-00005C930000}"/>
    <cellStyle name="Input 4 5 3 4 2" xfId="37723" xr:uid="{00000000-0005-0000-0000-00005D930000}"/>
    <cellStyle name="Input 4 5 3 4 3" xfId="37724" xr:uid="{00000000-0005-0000-0000-00005E930000}"/>
    <cellStyle name="Input 4 5 3 5" xfId="37725" xr:uid="{00000000-0005-0000-0000-00005F930000}"/>
    <cellStyle name="Input 4 5 3 5 2" xfId="37726" xr:uid="{00000000-0005-0000-0000-000060930000}"/>
    <cellStyle name="Input 4 5 3 5 3" xfId="37727" xr:uid="{00000000-0005-0000-0000-000061930000}"/>
    <cellStyle name="Input 4 5 3 6" xfId="37728" xr:uid="{00000000-0005-0000-0000-000062930000}"/>
    <cellStyle name="Input 4 5 3 6 2" xfId="37729" xr:uid="{00000000-0005-0000-0000-000063930000}"/>
    <cellStyle name="Input 4 5 3 6 3" xfId="37730" xr:uid="{00000000-0005-0000-0000-000064930000}"/>
    <cellStyle name="Input 4 5 3 7" xfId="37731" xr:uid="{00000000-0005-0000-0000-000065930000}"/>
    <cellStyle name="Input 4 5 3 8" xfId="37732" xr:uid="{00000000-0005-0000-0000-000066930000}"/>
    <cellStyle name="Input 4 5 30" xfId="37733" xr:uid="{00000000-0005-0000-0000-000067930000}"/>
    <cellStyle name="Input 4 5 30 2" xfId="37734" xr:uid="{00000000-0005-0000-0000-000068930000}"/>
    <cellStyle name="Input 4 5 30 2 2" xfId="37735" xr:uid="{00000000-0005-0000-0000-000069930000}"/>
    <cellStyle name="Input 4 5 30 2 3" xfId="37736" xr:uid="{00000000-0005-0000-0000-00006A930000}"/>
    <cellStyle name="Input 4 5 30 2 4" xfId="37737" xr:uid="{00000000-0005-0000-0000-00006B930000}"/>
    <cellStyle name="Input 4 5 30 2 5" xfId="37738" xr:uid="{00000000-0005-0000-0000-00006C930000}"/>
    <cellStyle name="Input 4 5 30 2 6" xfId="37739" xr:uid="{00000000-0005-0000-0000-00006D930000}"/>
    <cellStyle name="Input 4 5 30 3" xfId="37740" xr:uid="{00000000-0005-0000-0000-00006E930000}"/>
    <cellStyle name="Input 4 5 30 3 2" xfId="37741" xr:uid="{00000000-0005-0000-0000-00006F930000}"/>
    <cellStyle name="Input 4 5 30 3 3" xfId="37742" xr:uid="{00000000-0005-0000-0000-000070930000}"/>
    <cellStyle name="Input 4 5 30 4" xfId="37743" xr:uid="{00000000-0005-0000-0000-000071930000}"/>
    <cellStyle name="Input 4 5 30 4 2" xfId="37744" xr:uid="{00000000-0005-0000-0000-000072930000}"/>
    <cellStyle name="Input 4 5 30 4 3" xfId="37745" xr:uid="{00000000-0005-0000-0000-000073930000}"/>
    <cellStyle name="Input 4 5 30 5" xfId="37746" xr:uid="{00000000-0005-0000-0000-000074930000}"/>
    <cellStyle name="Input 4 5 30 5 2" xfId="37747" xr:uid="{00000000-0005-0000-0000-000075930000}"/>
    <cellStyle name="Input 4 5 30 5 3" xfId="37748" xr:uid="{00000000-0005-0000-0000-000076930000}"/>
    <cellStyle name="Input 4 5 30 6" xfId="37749" xr:uid="{00000000-0005-0000-0000-000077930000}"/>
    <cellStyle name="Input 4 5 30 6 2" xfId="37750" xr:uid="{00000000-0005-0000-0000-000078930000}"/>
    <cellStyle name="Input 4 5 30 6 3" xfId="37751" xr:uid="{00000000-0005-0000-0000-000079930000}"/>
    <cellStyle name="Input 4 5 30 7" xfId="37752" xr:uid="{00000000-0005-0000-0000-00007A930000}"/>
    <cellStyle name="Input 4 5 30 8" xfId="37753" xr:uid="{00000000-0005-0000-0000-00007B930000}"/>
    <cellStyle name="Input 4 5 31" xfId="37754" xr:uid="{00000000-0005-0000-0000-00007C930000}"/>
    <cellStyle name="Input 4 5 31 2" xfId="37755" xr:uid="{00000000-0005-0000-0000-00007D930000}"/>
    <cellStyle name="Input 4 5 31 2 2" xfId="37756" xr:uid="{00000000-0005-0000-0000-00007E930000}"/>
    <cellStyle name="Input 4 5 31 2 3" xfId="37757" xr:uid="{00000000-0005-0000-0000-00007F930000}"/>
    <cellStyle name="Input 4 5 31 2 4" xfId="37758" xr:uid="{00000000-0005-0000-0000-000080930000}"/>
    <cellStyle name="Input 4 5 31 2 5" xfId="37759" xr:uid="{00000000-0005-0000-0000-000081930000}"/>
    <cellStyle name="Input 4 5 31 2 6" xfId="37760" xr:uid="{00000000-0005-0000-0000-000082930000}"/>
    <cellStyle name="Input 4 5 31 3" xfId="37761" xr:uid="{00000000-0005-0000-0000-000083930000}"/>
    <cellStyle name="Input 4 5 31 3 2" xfId="37762" xr:uid="{00000000-0005-0000-0000-000084930000}"/>
    <cellStyle name="Input 4 5 31 3 3" xfId="37763" xr:uid="{00000000-0005-0000-0000-000085930000}"/>
    <cellStyle name="Input 4 5 31 4" xfId="37764" xr:uid="{00000000-0005-0000-0000-000086930000}"/>
    <cellStyle name="Input 4 5 31 4 2" xfId="37765" xr:uid="{00000000-0005-0000-0000-000087930000}"/>
    <cellStyle name="Input 4 5 31 4 3" xfId="37766" xr:uid="{00000000-0005-0000-0000-000088930000}"/>
    <cellStyle name="Input 4 5 31 5" xfId="37767" xr:uid="{00000000-0005-0000-0000-000089930000}"/>
    <cellStyle name="Input 4 5 31 5 2" xfId="37768" xr:uid="{00000000-0005-0000-0000-00008A930000}"/>
    <cellStyle name="Input 4 5 31 5 3" xfId="37769" xr:uid="{00000000-0005-0000-0000-00008B930000}"/>
    <cellStyle name="Input 4 5 31 6" xfId="37770" xr:uid="{00000000-0005-0000-0000-00008C930000}"/>
    <cellStyle name="Input 4 5 31 6 2" xfId="37771" xr:uid="{00000000-0005-0000-0000-00008D930000}"/>
    <cellStyle name="Input 4 5 31 6 3" xfId="37772" xr:uid="{00000000-0005-0000-0000-00008E930000}"/>
    <cellStyle name="Input 4 5 31 7" xfId="37773" xr:uid="{00000000-0005-0000-0000-00008F930000}"/>
    <cellStyle name="Input 4 5 31 8" xfId="37774" xr:uid="{00000000-0005-0000-0000-000090930000}"/>
    <cellStyle name="Input 4 5 32" xfId="37775" xr:uid="{00000000-0005-0000-0000-000091930000}"/>
    <cellStyle name="Input 4 5 32 2" xfId="37776" xr:uid="{00000000-0005-0000-0000-000092930000}"/>
    <cellStyle name="Input 4 5 32 2 2" xfId="37777" xr:uid="{00000000-0005-0000-0000-000093930000}"/>
    <cellStyle name="Input 4 5 32 2 3" xfId="37778" xr:uid="{00000000-0005-0000-0000-000094930000}"/>
    <cellStyle name="Input 4 5 32 2 4" xfId="37779" xr:uid="{00000000-0005-0000-0000-000095930000}"/>
    <cellStyle name="Input 4 5 32 2 5" xfId="37780" xr:uid="{00000000-0005-0000-0000-000096930000}"/>
    <cellStyle name="Input 4 5 32 2 6" xfId="37781" xr:uid="{00000000-0005-0000-0000-000097930000}"/>
    <cellStyle name="Input 4 5 32 3" xfId="37782" xr:uid="{00000000-0005-0000-0000-000098930000}"/>
    <cellStyle name="Input 4 5 32 3 2" xfId="37783" xr:uid="{00000000-0005-0000-0000-000099930000}"/>
    <cellStyle name="Input 4 5 32 3 3" xfId="37784" xr:uid="{00000000-0005-0000-0000-00009A930000}"/>
    <cellStyle name="Input 4 5 32 4" xfId="37785" xr:uid="{00000000-0005-0000-0000-00009B930000}"/>
    <cellStyle name="Input 4 5 32 4 2" xfId="37786" xr:uid="{00000000-0005-0000-0000-00009C930000}"/>
    <cellStyle name="Input 4 5 32 4 3" xfId="37787" xr:uid="{00000000-0005-0000-0000-00009D930000}"/>
    <cellStyle name="Input 4 5 32 5" xfId="37788" xr:uid="{00000000-0005-0000-0000-00009E930000}"/>
    <cellStyle name="Input 4 5 32 5 2" xfId="37789" xr:uid="{00000000-0005-0000-0000-00009F930000}"/>
    <cellStyle name="Input 4 5 32 5 3" xfId="37790" xr:uid="{00000000-0005-0000-0000-0000A0930000}"/>
    <cellStyle name="Input 4 5 32 6" xfId="37791" xr:uid="{00000000-0005-0000-0000-0000A1930000}"/>
    <cellStyle name="Input 4 5 32 6 2" xfId="37792" xr:uid="{00000000-0005-0000-0000-0000A2930000}"/>
    <cellStyle name="Input 4 5 32 6 3" xfId="37793" xr:uid="{00000000-0005-0000-0000-0000A3930000}"/>
    <cellStyle name="Input 4 5 32 7" xfId="37794" xr:uid="{00000000-0005-0000-0000-0000A4930000}"/>
    <cellStyle name="Input 4 5 32 8" xfId="37795" xr:uid="{00000000-0005-0000-0000-0000A5930000}"/>
    <cellStyle name="Input 4 5 33" xfId="37796" xr:uid="{00000000-0005-0000-0000-0000A6930000}"/>
    <cellStyle name="Input 4 5 33 2" xfId="37797" xr:uid="{00000000-0005-0000-0000-0000A7930000}"/>
    <cellStyle name="Input 4 5 33 2 2" xfId="37798" xr:uid="{00000000-0005-0000-0000-0000A8930000}"/>
    <cellStyle name="Input 4 5 33 2 3" xfId="37799" xr:uid="{00000000-0005-0000-0000-0000A9930000}"/>
    <cellStyle name="Input 4 5 33 2 4" xfId="37800" xr:uid="{00000000-0005-0000-0000-0000AA930000}"/>
    <cellStyle name="Input 4 5 33 2 5" xfId="37801" xr:uid="{00000000-0005-0000-0000-0000AB930000}"/>
    <cellStyle name="Input 4 5 33 2 6" xfId="37802" xr:uid="{00000000-0005-0000-0000-0000AC930000}"/>
    <cellStyle name="Input 4 5 33 3" xfId="37803" xr:uid="{00000000-0005-0000-0000-0000AD930000}"/>
    <cellStyle name="Input 4 5 33 3 2" xfId="37804" xr:uid="{00000000-0005-0000-0000-0000AE930000}"/>
    <cellStyle name="Input 4 5 33 3 3" xfId="37805" xr:uid="{00000000-0005-0000-0000-0000AF930000}"/>
    <cellStyle name="Input 4 5 33 4" xfId="37806" xr:uid="{00000000-0005-0000-0000-0000B0930000}"/>
    <cellStyle name="Input 4 5 33 4 2" xfId="37807" xr:uid="{00000000-0005-0000-0000-0000B1930000}"/>
    <cellStyle name="Input 4 5 33 4 3" xfId="37808" xr:uid="{00000000-0005-0000-0000-0000B2930000}"/>
    <cellStyle name="Input 4 5 33 5" xfId="37809" xr:uid="{00000000-0005-0000-0000-0000B3930000}"/>
    <cellStyle name="Input 4 5 33 5 2" xfId="37810" xr:uid="{00000000-0005-0000-0000-0000B4930000}"/>
    <cellStyle name="Input 4 5 33 5 3" xfId="37811" xr:uid="{00000000-0005-0000-0000-0000B5930000}"/>
    <cellStyle name="Input 4 5 33 6" xfId="37812" xr:uid="{00000000-0005-0000-0000-0000B6930000}"/>
    <cellStyle name="Input 4 5 33 6 2" xfId="37813" xr:uid="{00000000-0005-0000-0000-0000B7930000}"/>
    <cellStyle name="Input 4 5 33 6 3" xfId="37814" xr:uid="{00000000-0005-0000-0000-0000B8930000}"/>
    <cellStyle name="Input 4 5 33 7" xfId="37815" xr:uid="{00000000-0005-0000-0000-0000B9930000}"/>
    <cellStyle name="Input 4 5 33 8" xfId="37816" xr:uid="{00000000-0005-0000-0000-0000BA930000}"/>
    <cellStyle name="Input 4 5 34" xfId="37817" xr:uid="{00000000-0005-0000-0000-0000BB930000}"/>
    <cellStyle name="Input 4 5 34 2" xfId="37818" xr:uid="{00000000-0005-0000-0000-0000BC930000}"/>
    <cellStyle name="Input 4 5 34 2 2" xfId="37819" xr:uid="{00000000-0005-0000-0000-0000BD930000}"/>
    <cellStyle name="Input 4 5 34 2 3" xfId="37820" xr:uid="{00000000-0005-0000-0000-0000BE930000}"/>
    <cellStyle name="Input 4 5 34 2 4" xfId="37821" xr:uid="{00000000-0005-0000-0000-0000BF930000}"/>
    <cellStyle name="Input 4 5 34 2 5" xfId="37822" xr:uid="{00000000-0005-0000-0000-0000C0930000}"/>
    <cellStyle name="Input 4 5 34 2 6" xfId="37823" xr:uid="{00000000-0005-0000-0000-0000C1930000}"/>
    <cellStyle name="Input 4 5 34 3" xfId="37824" xr:uid="{00000000-0005-0000-0000-0000C2930000}"/>
    <cellStyle name="Input 4 5 34 3 2" xfId="37825" xr:uid="{00000000-0005-0000-0000-0000C3930000}"/>
    <cellStyle name="Input 4 5 34 3 3" xfId="37826" xr:uid="{00000000-0005-0000-0000-0000C4930000}"/>
    <cellStyle name="Input 4 5 34 4" xfId="37827" xr:uid="{00000000-0005-0000-0000-0000C5930000}"/>
    <cellStyle name="Input 4 5 34 4 2" xfId="37828" xr:uid="{00000000-0005-0000-0000-0000C6930000}"/>
    <cellStyle name="Input 4 5 34 4 3" xfId="37829" xr:uid="{00000000-0005-0000-0000-0000C7930000}"/>
    <cellStyle name="Input 4 5 34 5" xfId="37830" xr:uid="{00000000-0005-0000-0000-0000C8930000}"/>
    <cellStyle name="Input 4 5 34 5 2" xfId="37831" xr:uid="{00000000-0005-0000-0000-0000C9930000}"/>
    <cellStyle name="Input 4 5 34 5 3" xfId="37832" xr:uid="{00000000-0005-0000-0000-0000CA930000}"/>
    <cellStyle name="Input 4 5 34 6" xfId="37833" xr:uid="{00000000-0005-0000-0000-0000CB930000}"/>
    <cellStyle name="Input 4 5 34 6 2" xfId="37834" xr:uid="{00000000-0005-0000-0000-0000CC930000}"/>
    <cellStyle name="Input 4 5 34 6 3" xfId="37835" xr:uid="{00000000-0005-0000-0000-0000CD930000}"/>
    <cellStyle name="Input 4 5 34 7" xfId="37836" xr:uid="{00000000-0005-0000-0000-0000CE930000}"/>
    <cellStyle name="Input 4 5 34 8" xfId="37837" xr:uid="{00000000-0005-0000-0000-0000CF930000}"/>
    <cellStyle name="Input 4 5 35" xfId="37838" xr:uid="{00000000-0005-0000-0000-0000D0930000}"/>
    <cellStyle name="Input 4 5 35 2" xfId="37839" xr:uid="{00000000-0005-0000-0000-0000D1930000}"/>
    <cellStyle name="Input 4 5 35 3" xfId="37840" xr:uid="{00000000-0005-0000-0000-0000D2930000}"/>
    <cellStyle name="Input 4 5 35 4" xfId="37841" xr:uid="{00000000-0005-0000-0000-0000D3930000}"/>
    <cellStyle name="Input 4 5 35 5" xfId="37842" xr:uid="{00000000-0005-0000-0000-0000D4930000}"/>
    <cellStyle name="Input 4 5 35 6" xfId="37843" xr:uid="{00000000-0005-0000-0000-0000D5930000}"/>
    <cellStyle name="Input 4 5 36" xfId="37844" xr:uid="{00000000-0005-0000-0000-0000D6930000}"/>
    <cellStyle name="Input 4 5 36 2" xfId="37845" xr:uid="{00000000-0005-0000-0000-0000D7930000}"/>
    <cellStyle name="Input 4 5 36 3" xfId="37846" xr:uid="{00000000-0005-0000-0000-0000D8930000}"/>
    <cellStyle name="Input 4 5 37" xfId="37847" xr:uid="{00000000-0005-0000-0000-0000D9930000}"/>
    <cellStyle name="Input 4 5 37 2" xfId="37848" xr:uid="{00000000-0005-0000-0000-0000DA930000}"/>
    <cellStyle name="Input 4 5 37 3" xfId="37849" xr:uid="{00000000-0005-0000-0000-0000DB930000}"/>
    <cellStyle name="Input 4 5 38" xfId="37850" xr:uid="{00000000-0005-0000-0000-0000DC930000}"/>
    <cellStyle name="Input 4 5 38 2" xfId="37851" xr:uid="{00000000-0005-0000-0000-0000DD930000}"/>
    <cellStyle name="Input 4 5 38 3" xfId="37852" xr:uid="{00000000-0005-0000-0000-0000DE930000}"/>
    <cellStyle name="Input 4 5 39" xfId="37853" xr:uid="{00000000-0005-0000-0000-0000DF930000}"/>
    <cellStyle name="Input 4 5 39 2" xfId="37854" xr:uid="{00000000-0005-0000-0000-0000E0930000}"/>
    <cellStyle name="Input 4 5 39 3" xfId="37855" xr:uid="{00000000-0005-0000-0000-0000E1930000}"/>
    <cellStyle name="Input 4 5 4" xfId="37856" xr:uid="{00000000-0005-0000-0000-0000E2930000}"/>
    <cellStyle name="Input 4 5 4 2" xfId="37857" xr:uid="{00000000-0005-0000-0000-0000E3930000}"/>
    <cellStyle name="Input 4 5 4 2 2" xfId="37858" xr:uid="{00000000-0005-0000-0000-0000E4930000}"/>
    <cellStyle name="Input 4 5 4 2 3" xfId="37859" xr:uid="{00000000-0005-0000-0000-0000E5930000}"/>
    <cellStyle name="Input 4 5 4 2 4" xfId="37860" xr:uid="{00000000-0005-0000-0000-0000E6930000}"/>
    <cellStyle name="Input 4 5 4 2 5" xfId="37861" xr:uid="{00000000-0005-0000-0000-0000E7930000}"/>
    <cellStyle name="Input 4 5 4 2 6" xfId="37862" xr:uid="{00000000-0005-0000-0000-0000E8930000}"/>
    <cellStyle name="Input 4 5 4 3" xfId="37863" xr:uid="{00000000-0005-0000-0000-0000E9930000}"/>
    <cellStyle name="Input 4 5 4 3 2" xfId="37864" xr:uid="{00000000-0005-0000-0000-0000EA930000}"/>
    <cellStyle name="Input 4 5 4 3 3" xfId="37865" xr:uid="{00000000-0005-0000-0000-0000EB930000}"/>
    <cellStyle name="Input 4 5 4 4" xfId="37866" xr:uid="{00000000-0005-0000-0000-0000EC930000}"/>
    <cellStyle name="Input 4 5 4 4 2" xfId="37867" xr:uid="{00000000-0005-0000-0000-0000ED930000}"/>
    <cellStyle name="Input 4 5 4 4 3" xfId="37868" xr:uid="{00000000-0005-0000-0000-0000EE930000}"/>
    <cellStyle name="Input 4 5 4 5" xfId="37869" xr:uid="{00000000-0005-0000-0000-0000EF930000}"/>
    <cellStyle name="Input 4 5 4 5 2" xfId="37870" xr:uid="{00000000-0005-0000-0000-0000F0930000}"/>
    <cellStyle name="Input 4 5 4 5 3" xfId="37871" xr:uid="{00000000-0005-0000-0000-0000F1930000}"/>
    <cellStyle name="Input 4 5 4 6" xfId="37872" xr:uid="{00000000-0005-0000-0000-0000F2930000}"/>
    <cellStyle name="Input 4 5 4 6 2" xfId="37873" xr:uid="{00000000-0005-0000-0000-0000F3930000}"/>
    <cellStyle name="Input 4 5 4 6 3" xfId="37874" xr:uid="{00000000-0005-0000-0000-0000F4930000}"/>
    <cellStyle name="Input 4 5 4 7" xfId="37875" xr:uid="{00000000-0005-0000-0000-0000F5930000}"/>
    <cellStyle name="Input 4 5 4 8" xfId="37876" xr:uid="{00000000-0005-0000-0000-0000F6930000}"/>
    <cellStyle name="Input 4 5 40" xfId="37877" xr:uid="{00000000-0005-0000-0000-0000F7930000}"/>
    <cellStyle name="Input 4 5 41" xfId="37878" xr:uid="{00000000-0005-0000-0000-0000F8930000}"/>
    <cellStyle name="Input 4 5 5" xfId="37879" xr:uid="{00000000-0005-0000-0000-0000F9930000}"/>
    <cellStyle name="Input 4 5 5 2" xfId="37880" xr:uid="{00000000-0005-0000-0000-0000FA930000}"/>
    <cellStyle name="Input 4 5 5 2 2" xfId="37881" xr:uid="{00000000-0005-0000-0000-0000FB930000}"/>
    <cellStyle name="Input 4 5 5 2 3" xfId="37882" xr:uid="{00000000-0005-0000-0000-0000FC930000}"/>
    <cellStyle name="Input 4 5 5 2 4" xfId="37883" xr:uid="{00000000-0005-0000-0000-0000FD930000}"/>
    <cellStyle name="Input 4 5 5 2 5" xfId="37884" xr:uid="{00000000-0005-0000-0000-0000FE930000}"/>
    <cellStyle name="Input 4 5 5 2 6" xfId="37885" xr:uid="{00000000-0005-0000-0000-0000FF930000}"/>
    <cellStyle name="Input 4 5 5 3" xfId="37886" xr:uid="{00000000-0005-0000-0000-000000940000}"/>
    <cellStyle name="Input 4 5 5 3 2" xfId="37887" xr:uid="{00000000-0005-0000-0000-000001940000}"/>
    <cellStyle name="Input 4 5 5 3 3" xfId="37888" xr:uid="{00000000-0005-0000-0000-000002940000}"/>
    <cellStyle name="Input 4 5 5 4" xfId="37889" xr:uid="{00000000-0005-0000-0000-000003940000}"/>
    <cellStyle name="Input 4 5 5 4 2" xfId="37890" xr:uid="{00000000-0005-0000-0000-000004940000}"/>
    <cellStyle name="Input 4 5 5 4 3" xfId="37891" xr:uid="{00000000-0005-0000-0000-000005940000}"/>
    <cellStyle name="Input 4 5 5 5" xfId="37892" xr:uid="{00000000-0005-0000-0000-000006940000}"/>
    <cellStyle name="Input 4 5 5 5 2" xfId="37893" xr:uid="{00000000-0005-0000-0000-000007940000}"/>
    <cellStyle name="Input 4 5 5 5 3" xfId="37894" xr:uid="{00000000-0005-0000-0000-000008940000}"/>
    <cellStyle name="Input 4 5 5 6" xfId="37895" xr:uid="{00000000-0005-0000-0000-000009940000}"/>
    <cellStyle name="Input 4 5 5 6 2" xfId="37896" xr:uid="{00000000-0005-0000-0000-00000A940000}"/>
    <cellStyle name="Input 4 5 5 6 3" xfId="37897" xr:uid="{00000000-0005-0000-0000-00000B940000}"/>
    <cellStyle name="Input 4 5 5 7" xfId="37898" xr:uid="{00000000-0005-0000-0000-00000C940000}"/>
    <cellStyle name="Input 4 5 5 8" xfId="37899" xr:uid="{00000000-0005-0000-0000-00000D940000}"/>
    <cellStyle name="Input 4 5 6" xfId="37900" xr:uid="{00000000-0005-0000-0000-00000E940000}"/>
    <cellStyle name="Input 4 5 6 2" xfId="37901" xr:uid="{00000000-0005-0000-0000-00000F940000}"/>
    <cellStyle name="Input 4 5 6 2 2" xfId="37902" xr:uid="{00000000-0005-0000-0000-000010940000}"/>
    <cellStyle name="Input 4 5 6 2 3" xfId="37903" xr:uid="{00000000-0005-0000-0000-000011940000}"/>
    <cellStyle name="Input 4 5 6 2 4" xfId="37904" xr:uid="{00000000-0005-0000-0000-000012940000}"/>
    <cellStyle name="Input 4 5 6 2 5" xfId="37905" xr:uid="{00000000-0005-0000-0000-000013940000}"/>
    <cellStyle name="Input 4 5 6 2 6" xfId="37906" xr:uid="{00000000-0005-0000-0000-000014940000}"/>
    <cellStyle name="Input 4 5 6 3" xfId="37907" xr:uid="{00000000-0005-0000-0000-000015940000}"/>
    <cellStyle name="Input 4 5 6 3 2" xfId="37908" xr:uid="{00000000-0005-0000-0000-000016940000}"/>
    <cellStyle name="Input 4 5 6 3 3" xfId="37909" xr:uid="{00000000-0005-0000-0000-000017940000}"/>
    <cellStyle name="Input 4 5 6 4" xfId="37910" xr:uid="{00000000-0005-0000-0000-000018940000}"/>
    <cellStyle name="Input 4 5 6 4 2" xfId="37911" xr:uid="{00000000-0005-0000-0000-000019940000}"/>
    <cellStyle name="Input 4 5 6 4 3" xfId="37912" xr:uid="{00000000-0005-0000-0000-00001A940000}"/>
    <cellStyle name="Input 4 5 6 5" xfId="37913" xr:uid="{00000000-0005-0000-0000-00001B940000}"/>
    <cellStyle name="Input 4 5 6 5 2" xfId="37914" xr:uid="{00000000-0005-0000-0000-00001C940000}"/>
    <cellStyle name="Input 4 5 6 5 3" xfId="37915" xr:uid="{00000000-0005-0000-0000-00001D940000}"/>
    <cellStyle name="Input 4 5 6 6" xfId="37916" xr:uid="{00000000-0005-0000-0000-00001E940000}"/>
    <cellStyle name="Input 4 5 6 6 2" xfId="37917" xr:uid="{00000000-0005-0000-0000-00001F940000}"/>
    <cellStyle name="Input 4 5 6 6 3" xfId="37918" xr:uid="{00000000-0005-0000-0000-000020940000}"/>
    <cellStyle name="Input 4 5 6 7" xfId="37919" xr:uid="{00000000-0005-0000-0000-000021940000}"/>
    <cellStyle name="Input 4 5 6 8" xfId="37920" xr:uid="{00000000-0005-0000-0000-000022940000}"/>
    <cellStyle name="Input 4 5 7" xfId="37921" xr:uid="{00000000-0005-0000-0000-000023940000}"/>
    <cellStyle name="Input 4 5 7 2" xfId="37922" xr:uid="{00000000-0005-0000-0000-000024940000}"/>
    <cellStyle name="Input 4 5 7 2 2" xfId="37923" xr:uid="{00000000-0005-0000-0000-000025940000}"/>
    <cellStyle name="Input 4 5 7 2 3" xfId="37924" xr:uid="{00000000-0005-0000-0000-000026940000}"/>
    <cellStyle name="Input 4 5 7 2 4" xfId="37925" xr:uid="{00000000-0005-0000-0000-000027940000}"/>
    <cellStyle name="Input 4 5 7 2 5" xfId="37926" xr:uid="{00000000-0005-0000-0000-000028940000}"/>
    <cellStyle name="Input 4 5 7 2 6" xfId="37927" xr:uid="{00000000-0005-0000-0000-000029940000}"/>
    <cellStyle name="Input 4 5 7 3" xfId="37928" xr:uid="{00000000-0005-0000-0000-00002A940000}"/>
    <cellStyle name="Input 4 5 7 3 2" xfId="37929" xr:uid="{00000000-0005-0000-0000-00002B940000}"/>
    <cellStyle name="Input 4 5 7 3 3" xfId="37930" xr:uid="{00000000-0005-0000-0000-00002C940000}"/>
    <cellStyle name="Input 4 5 7 4" xfId="37931" xr:uid="{00000000-0005-0000-0000-00002D940000}"/>
    <cellStyle name="Input 4 5 7 4 2" xfId="37932" xr:uid="{00000000-0005-0000-0000-00002E940000}"/>
    <cellStyle name="Input 4 5 7 4 3" xfId="37933" xr:uid="{00000000-0005-0000-0000-00002F940000}"/>
    <cellStyle name="Input 4 5 7 5" xfId="37934" xr:uid="{00000000-0005-0000-0000-000030940000}"/>
    <cellStyle name="Input 4 5 7 5 2" xfId="37935" xr:uid="{00000000-0005-0000-0000-000031940000}"/>
    <cellStyle name="Input 4 5 7 5 3" xfId="37936" xr:uid="{00000000-0005-0000-0000-000032940000}"/>
    <cellStyle name="Input 4 5 7 6" xfId="37937" xr:uid="{00000000-0005-0000-0000-000033940000}"/>
    <cellStyle name="Input 4 5 7 6 2" xfId="37938" xr:uid="{00000000-0005-0000-0000-000034940000}"/>
    <cellStyle name="Input 4 5 7 6 3" xfId="37939" xr:uid="{00000000-0005-0000-0000-000035940000}"/>
    <cellStyle name="Input 4 5 7 7" xfId="37940" xr:uid="{00000000-0005-0000-0000-000036940000}"/>
    <cellStyle name="Input 4 5 7 8" xfId="37941" xr:uid="{00000000-0005-0000-0000-000037940000}"/>
    <cellStyle name="Input 4 5 8" xfId="37942" xr:uid="{00000000-0005-0000-0000-000038940000}"/>
    <cellStyle name="Input 4 5 8 2" xfId="37943" xr:uid="{00000000-0005-0000-0000-000039940000}"/>
    <cellStyle name="Input 4 5 8 2 2" xfId="37944" xr:uid="{00000000-0005-0000-0000-00003A940000}"/>
    <cellStyle name="Input 4 5 8 2 3" xfId="37945" xr:uid="{00000000-0005-0000-0000-00003B940000}"/>
    <cellStyle name="Input 4 5 8 2 4" xfId="37946" xr:uid="{00000000-0005-0000-0000-00003C940000}"/>
    <cellStyle name="Input 4 5 8 2 5" xfId="37947" xr:uid="{00000000-0005-0000-0000-00003D940000}"/>
    <cellStyle name="Input 4 5 8 2 6" xfId="37948" xr:uid="{00000000-0005-0000-0000-00003E940000}"/>
    <cellStyle name="Input 4 5 8 3" xfId="37949" xr:uid="{00000000-0005-0000-0000-00003F940000}"/>
    <cellStyle name="Input 4 5 8 3 2" xfId="37950" xr:uid="{00000000-0005-0000-0000-000040940000}"/>
    <cellStyle name="Input 4 5 8 3 3" xfId="37951" xr:uid="{00000000-0005-0000-0000-000041940000}"/>
    <cellStyle name="Input 4 5 8 4" xfId="37952" xr:uid="{00000000-0005-0000-0000-000042940000}"/>
    <cellStyle name="Input 4 5 8 4 2" xfId="37953" xr:uid="{00000000-0005-0000-0000-000043940000}"/>
    <cellStyle name="Input 4 5 8 4 3" xfId="37954" xr:uid="{00000000-0005-0000-0000-000044940000}"/>
    <cellStyle name="Input 4 5 8 5" xfId="37955" xr:uid="{00000000-0005-0000-0000-000045940000}"/>
    <cellStyle name="Input 4 5 8 5 2" xfId="37956" xr:uid="{00000000-0005-0000-0000-000046940000}"/>
    <cellStyle name="Input 4 5 8 5 3" xfId="37957" xr:uid="{00000000-0005-0000-0000-000047940000}"/>
    <cellStyle name="Input 4 5 8 6" xfId="37958" xr:uid="{00000000-0005-0000-0000-000048940000}"/>
    <cellStyle name="Input 4 5 8 6 2" xfId="37959" xr:uid="{00000000-0005-0000-0000-000049940000}"/>
    <cellStyle name="Input 4 5 8 6 3" xfId="37960" xr:uid="{00000000-0005-0000-0000-00004A940000}"/>
    <cellStyle name="Input 4 5 8 7" xfId="37961" xr:uid="{00000000-0005-0000-0000-00004B940000}"/>
    <cellStyle name="Input 4 5 8 8" xfId="37962" xr:uid="{00000000-0005-0000-0000-00004C940000}"/>
    <cellStyle name="Input 4 5 9" xfId="37963" xr:uid="{00000000-0005-0000-0000-00004D940000}"/>
    <cellStyle name="Input 4 5 9 2" xfId="37964" xr:uid="{00000000-0005-0000-0000-00004E940000}"/>
    <cellStyle name="Input 4 5 9 2 2" xfId="37965" xr:uid="{00000000-0005-0000-0000-00004F940000}"/>
    <cellStyle name="Input 4 5 9 2 3" xfId="37966" xr:uid="{00000000-0005-0000-0000-000050940000}"/>
    <cellStyle name="Input 4 5 9 2 4" xfId="37967" xr:uid="{00000000-0005-0000-0000-000051940000}"/>
    <cellStyle name="Input 4 5 9 2 5" xfId="37968" xr:uid="{00000000-0005-0000-0000-000052940000}"/>
    <cellStyle name="Input 4 5 9 2 6" xfId="37969" xr:uid="{00000000-0005-0000-0000-000053940000}"/>
    <cellStyle name="Input 4 5 9 3" xfId="37970" xr:uid="{00000000-0005-0000-0000-000054940000}"/>
    <cellStyle name="Input 4 5 9 3 2" xfId="37971" xr:uid="{00000000-0005-0000-0000-000055940000}"/>
    <cellStyle name="Input 4 5 9 3 3" xfId="37972" xr:uid="{00000000-0005-0000-0000-000056940000}"/>
    <cellStyle name="Input 4 5 9 4" xfId="37973" xr:uid="{00000000-0005-0000-0000-000057940000}"/>
    <cellStyle name="Input 4 5 9 4 2" xfId="37974" xr:uid="{00000000-0005-0000-0000-000058940000}"/>
    <cellStyle name="Input 4 5 9 4 3" xfId="37975" xr:uid="{00000000-0005-0000-0000-000059940000}"/>
    <cellStyle name="Input 4 5 9 5" xfId="37976" xr:uid="{00000000-0005-0000-0000-00005A940000}"/>
    <cellStyle name="Input 4 5 9 5 2" xfId="37977" xr:uid="{00000000-0005-0000-0000-00005B940000}"/>
    <cellStyle name="Input 4 5 9 5 3" xfId="37978" xr:uid="{00000000-0005-0000-0000-00005C940000}"/>
    <cellStyle name="Input 4 5 9 6" xfId="37979" xr:uid="{00000000-0005-0000-0000-00005D940000}"/>
    <cellStyle name="Input 4 5 9 6 2" xfId="37980" xr:uid="{00000000-0005-0000-0000-00005E940000}"/>
    <cellStyle name="Input 4 5 9 6 3" xfId="37981" xr:uid="{00000000-0005-0000-0000-00005F940000}"/>
    <cellStyle name="Input 4 5 9 7" xfId="37982" xr:uid="{00000000-0005-0000-0000-000060940000}"/>
    <cellStyle name="Input 4 5 9 8" xfId="37983" xr:uid="{00000000-0005-0000-0000-000061940000}"/>
    <cellStyle name="Input 4 6" xfId="37984" xr:uid="{00000000-0005-0000-0000-000062940000}"/>
    <cellStyle name="Input 4 6 2" xfId="37985" xr:uid="{00000000-0005-0000-0000-000063940000}"/>
    <cellStyle name="Input 4 6 2 2" xfId="37986" xr:uid="{00000000-0005-0000-0000-000064940000}"/>
    <cellStyle name="Input 4 6 2 3" xfId="37987" xr:uid="{00000000-0005-0000-0000-000065940000}"/>
    <cellStyle name="Input 4 6 2 4" xfId="37988" xr:uid="{00000000-0005-0000-0000-000066940000}"/>
    <cellStyle name="Input 4 6 2 5" xfId="37989" xr:uid="{00000000-0005-0000-0000-000067940000}"/>
    <cellStyle name="Input 4 6 2 6" xfId="37990" xr:uid="{00000000-0005-0000-0000-000068940000}"/>
    <cellStyle name="Input 4 6 3" xfId="37991" xr:uid="{00000000-0005-0000-0000-000069940000}"/>
    <cellStyle name="Input 4 6 3 2" xfId="37992" xr:uid="{00000000-0005-0000-0000-00006A940000}"/>
    <cellStyle name="Input 4 6 3 3" xfId="37993" xr:uid="{00000000-0005-0000-0000-00006B940000}"/>
    <cellStyle name="Input 4 6 4" xfId="37994" xr:uid="{00000000-0005-0000-0000-00006C940000}"/>
    <cellStyle name="Input 4 6 4 2" xfId="37995" xr:uid="{00000000-0005-0000-0000-00006D940000}"/>
    <cellStyle name="Input 4 6 4 3" xfId="37996" xr:uid="{00000000-0005-0000-0000-00006E940000}"/>
    <cellStyle name="Input 4 6 5" xfId="37997" xr:uid="{00000000-0005-0000-0000-00006F940000}"/>
    <cellStyle name="Input 4 6 5 2" xfId="37998" xr:uid="{00000000-0005-0000-0000-000070940000}"/>
    <cellStyle name="Input 4 6 5 3" xfId="37999" xr:uid="{00000000-0005-0000-0000-000071940000}"/>
    <cellStyle name="Input 4 6 6" xfId="38000" xr:uid="{00000000-0005-0000-0000-000072940000}"/>
    <cellStyle name="Input 4 6 6 2" xfId="38001" xr:uid="{00000000-0005-0000-0000-000073940000}"/>
    <cellStyle name="Input 4 6 6 3" xfId="38002" xr:uid="{00000000-0005-0000-0000-000074940000}"/>
    <cellStyle name="Input 4 6 7" xfId="38003" xr:uid="{00000000-0005-0000-0000-000075940000}"/>
    <cellStyle name="Input 4 6 8" xfId="38004" xr:uid="{00000000-0005-0000-0000-000076940000}"/>
    <cellStyle name="Input 4 7" xfId="38005" xr:uid="{00000000-0005-0000-0000-000077940000}"/>
    <cellStyle name="Input 4 7 2" xfId="38006" xr:uid="{00000000-0005-0000-0000-000078940000}"/>
    <cellStyle name="Input 4 7 2 2" xfId="38007" xr:uid="{00000000-0005-0000-0000-000079940000}"/>
    <cellStyle name="Input 4 7 2 3" xfId="38008" xr:uid="{00000000-0005-0000-0000-00007A940000}"/>
    <cellStyle name="Input 4 7 2 4" xfId="38009" xr:uid="{00000000-0005-0000-0000-00007B940000}"/>
    <cellStyle name="Input 4 7 2 5" xfId="38010" xr:uid="{00000000-0005-0000-0000-00007C940000}"/>
    <cellStyle name="Input 4 7 2 6" xfId="38011" xr:uid="{00000000-0005-0000-0000-00007D940000}"/>
    <cellStyle name="Input 4 7 3" xfId="38012" xr:uid="{00000000-0005-0000-0000-00007E940000}"/>
    <cellStyle name="Input 4 7 3 2" xfId="38013" xr:uid="{00000000-0005-0000-0000-00007F940000}"/>
    <cellStyle name="Input 4 7 3 3" xfId="38014" xr:uid="{00000000-0005-0000-0000-000080940000}"/>
    <cellStyle name="Input 4 7 4" xfId="38015" xr:uid="{00000000-0005-0000-0000-000081940000}"/>
    <cellStyle name="Input 4 7 4 2" xfId="38016" xr:uid="{00000000-0005-0000-0000-000082940000}"/>
    <cellStyle name="Input 4 7 4 3" xfId="38017" xr:uid="{00000000-0005-0000-0000-000083940000}"/>
    <cellStyle name="Input 4 7 5" xfId="38018" xr:uid="{00000000-0005-0000-0000-000084940000}"/>
    <cellStyle name="Input 4 7 5 2" xfId="38019" xr:uid="{00000000-0005-0000-0000-000085940000}"/>
    <cellStyle name="Input 4 7 5 3" xfId="38020" xr:uid="{00000000-0005-0000-0000-000086940000}"/>
    <cellStyle name="Input 4 7 6" xfId="38021" xr:uid="{00000000-0005-0000-0000-000087940000}"/>
    <cellStyle name="Input 4 7 6 2" xfId="38022" xr:uid="{00000000-0005-0000-0000-000088940000}"/>
    <cellStyle name="Input 4 7 6 3" xfId="38023" xr:uid="{00000000-0005-0000-0000-000089940000}"/>
    <cellStyle name="Input 4 7 7" xfId="38024" xr:uid="{00000000-0005-0000-0000-00008A940000}"/>
    <cellStyle name="Input 4 7 8" xfId="38025" xr:uid="{00000000-0005-0000-0000-00008B940000}"/>
    <cellStyle name="Input 4 8" xfId="38026" xr:uid="{00000000-0005-0000-0000-00008C940000}"/>
    <cellStyle name="Input 4 8 2" xfId="38027" xr:uid="{00000000-0005-0000-0000-00008D940000}"/>
    <cellStyle name="Input 4 8 2 2" xfId="38028" xr:uid="{00000000-0005-0000-0000-00008E940000}"/>
    <cellStyle name="Input 4 8 2 3" xfId="38029" xr:uid="{00000000-0005-0000-0000-00008F940000}"/>
    <cellStyle name="Input 4 8 2 4" xfId="38030" xr:uid="{00000000-0005-0000-0000-000090940000}"/>
    <cellStyle name="Input 4 8 2 5" xfId="38031" xr:uid="{00000000-0005-0000-0000-000091940000}"/>
    <cellStyle name="Input 4 8 2 6" xfId="38032" xr:uid="{00000000-0005-0000-0000-000092940000}"/>
    <cellStyle name="Input 4 8 3" xfId="38033" xr:uid="{00000000-0005-0000-0000-000093940000}"/>
    <cellStyle name="Input 4 8 3 2" xfId="38034" xr:uid="{00000000-0005-0000-0000-000094940000}"/>
    <cellStyle name="Input 4 8 3 3" xfId="38035" xr:uid="{00000000-0005-0000-0000-000095940000}"/>
    <cellStyle name="Input 4 8 4" xfId="38036" xr:uid="{00000000-0005-0000-0000-000096940000}"/>
    <cellStyle name="Input 4 8 4 2" xfId="38037" xr:uid="{00000000-0005-0000-0000-000097940000}"/>
    <cellStyle name="Input 4 8 4 3" xfId="38038" xr:uid="{00000000-0005-0000-0000-000098940000}"/>
    <cellStyle name="Input 4 8 5" xfId="38039" xr:uid="{00000000-0005-0000-0000-000099940000}"/>
    <cellStyle name="Input 4 8 5 2" xfId="38040" xr:uid="{00000000-0005-0000-0000-00009A940000}"/>
    <cellStyle name="Input 4 8 5 3" xfId="38041" xr:uid="{00000000-0005-0000-0000-00009B940000}"/>
    <cellStyle name="Input 4 8 6" xfId="38042" xr:uid="{00000000-0005-0000-0000-00009C940000}"/>
    <cellStyle name="Input 4 8 6 2" xfId="38043" xr:uid="{00000000-0005-0000-0000-00009D940000}"/>
    <cellStyle name="Input 4 8 6 3" xfId="38044" xr:uid="{00000000-0005-0000-0000-00009E940000}"/>
    <cellStyle name="Input 4 8 7" xfId="38045" xr:uid="{00000000-0005-0000-0000-00009F940000}"/>
    <cellStyle name="Input 4 8 8" xfId="38046" xr:uid="{00000000-0005-0000-0000-0000A0940000}"/>
    <cellStyle name="Input 4 9" xfId="38047" xr:uid="{00000000-0005-0000-0000-0000A1940000}"/>
    <cellStyle name="Input 4 9 2" xfId="38048" xr:uid="{00000000-0005-0000-0000-0000A2940000}"/>
    <cellStyle name="Input 4 9 2 2" xfId="38049" xr:uid="{00000000-0005-0000-0000-0000A3940000}"/>
    <cellStyle name="Input 4 9 2 3" xfId="38050" xr:uid="{00000000-0005-0000-0000-0000A4940000}"/>
    <cellStyle name="Input 4 9 2 4" xfId="38051" xr:uid="{00000000-0005-0000-0000-0000A5940000}"/>
    <cellStyle name="Input 4 9 2 5" xfId="38052" xr:uid="{00000000-0005-0000-0000-0000A6940000}"/>
    <cellStyle name="Input 4 9 2 6" xfId="38053" xr:uid="{00000000-0005-0000-0000-0000A7940000}"/>
    <cellStyle name="Input 4 9 3" xfId="38054" xr:uid="{00000000-0005-0000-0000-0000A8940000}"/>
    <cellStyle name="Input 4 9 3 2" xfId="38055" xr:uid="{00000000-0005-0000-0000-0000A9940000}"/>
    <cellStyle name="Input 4 9 3 3" xfId="38056" xr:uid="{00000000-0005-0000-0000-0000AA940000}"/>
    <cellStyle name="Input 4 9 4" xfId="38057" xr:uid="{00000000-0005-0000-0000-0000AB940000}"/>
    <cellStyle name="Input 4 9 4 2" xfId="38058" xr:uid="{00000000-0005-0000-0000-0000AC940000}"/>
    <cellStyle name="Input 4 9 4 3" xfId="38059" xr:uid="{00000000-0005-0000-0000-0000AD940000}"/>
    <cellStyle name="Input 4 9 5" xfId="38060" xr:uid="{00000000-0005-0000-0000-0000AE940000}"/>
    <cellStyle name="Input 4 9 5 2" xfId="38061" xr:uid="{00000000-0005-0000-0000-0000AF940000}"/>
    <cellStyle name="Input 4 9 5 3" xfId="38062" xr:uid="{00000000-0005-0000-0000-0000B0940000}"/>
    <cellStyle name="Input 4 9 6" xfId="38063" xr:uid="{00000000-0005-0000-0000-0000B1940000}"/>
    <cellStyle name="Input 4 9 6 2" xfId="38064" xr:uid="{00000000-0005-0000-0000-0000B2940000}"/>
    <cellStyle name="Input 4 9 6 3" xfId="38065" xr:uid="{00000000-0005-0000-0000-0000B3940000}"/>
    <cellStyle name="Input 4 9 7" xfId="38066" xr:uid="{00000000-0005-0000-0000-0000B4940000}"/>
    <cellStyle name="Input 4 9 8" xfId="38067" xr:uid="{00000000-0005-0000-0000-0000B5940000}"/>
    <cellStyle name="Input 5" xfId="38068" xr:uid="{00000000-0005-0000-0000-0000B6940000}"/>
    <cellStyle name="Linked Cell 2" xfId="43057" xr:uid="{00000000-0005-0000-0000-000033A80000}"/>
    <cellStyle name="Linked Cell 2 2" xfId="43058" xr:uid="{00000000-0005-0000-0000-000034A80000}"/>
    <cellStyle name="Linked Cell 2 2 2" xfId="43059" xr:uid="{00000000-0005-0000-0000-000035A80000}"/>
    <cellStyle name="Linked Cell 2 3" xfId="43060" xr:uid="{00000000-0005-0000-0000-000036A80000}"/>
    <cellStyle name="Linked Cell 2 4" xfId="43061" xr:uid="{00000000-0005-0000-0000-000037A80000}"/>
    <cellStyle name="Linked Cell 3" xfId="43062" xr:uid="{00000000-0005-0000-0000-000038A80000}"/>
    <cellStyle name="Linked Cell 3 2" xfId="43063" xr:uid="{00000000-0005-0000-0000-000039A80000}"/>
    <cellStyle name="Linked Cell 3 3" xfId="43064" xr:uid="{00000000-0005-0000-0000-00003AA80000}"/>
    <cellStyle name="Linked Cell 3 4" xfId="43065" xr:uid="{00000000-0005-0000-0000-00003BA80000}"/>
    <cellStyle name="Linked Cell 3 5" xfId="43066" xr:uid="{00000000-0005-0000-0000-00003CA80000}"/>
    <cellStyle name="Linked Cell 4" xfId="43067" xr:uid="{00000000-0005-0000-0000-00003DA80000}"/>
    <cellStyle name="Neutral 2" xfId="43068" xr:uid="{00000000-0005-0000-0000-00003EA80000}"/>
    <cellStyle name="Neutral 2 2" xfId="43069" xr:uid="{00000000-0005-0000-0000-00003FA80000}"/>
    <cellStyle name="Neutral 2 2 2" xfId="43070" xr:uid="{00000000-0005-0000-0000-000040A80000}"/>
    <cellStyle name="Neutral 2 3" xfId="43071" xr:uid="{00000000-0005-0000-0000-000041A80000}"/>
    <cellStyle name="Neutral 2 4" xfId="43072" xr:uid="{00000000-0005-0000-0000-000042A80000}"/>
    <cellStyle name="Neutral 3" xfId="43073" xr:uid="{00000000-0005-0000-0000-000043A80000}"/>
    <cellStyle name="Neutral 3 2" xfId="43074" xr:uid="{00000000-0005-0000-0000-000044A80000}"/>
    <cellStyle name="Neutral 3 3" xfId="43075" xr:uid="{00000000-0005-0000-0000-000045A80000}"/>
    <cellStyle name="Neutral 3 4" xfId="43076" xr:uid="{00000000-0005-0000-0000-000046A80000}"/>
    <cellStyle name="Neutral 3 5" xfId="43077" xr:uid="{00000000-0005-0000-0000-000047A80000}"/>
    <cellStyle name="Neutral 4" xfId="43078" xr:uid="{00000000-0005-0000-0000-000048A80000}"/>
    <cellStyle name="Normal" xfId="0" builtinId="0"/>
    <cellStyle name="Normal - Style1" xfId="43079" xr:uid="{00000000-0005-0000-0000-000049A80000}"/>
    <cellStyle name="Normal 10" xfId="43080" xr:uid="{00000000-0005-0000-0000-00004AA80000}"/>
    <cellStyle name="Normal 10 2" xfId="43081" xr:uid="{00000000-0005-0000-0000-00004BA80000}"/>
    <cellStyle name="Normal 10 2 2" xfId="43082" xr:uid="{00000000-0005-0000-0000-00004CA80000}"/>
    <cellStyle name="Normal 10 3" xfId="43083" xr:uid="{00000000-0005-0000-0000-00004DA80000}"/>
    <cellStyle name="Normal 10 3 2" xfId="43084" xr:uid="{00000000-0005-0000-0000-00004EA80000}"/>
    <cellStyle name="Normal 10 4" xfId="43085" xr:uid="{00000000-0005-0000-0000-00004FA80000}"/>
    <cellStyle name="Normal 10 5" xfId="43086" xr:uid="{00000000-0005-0000-0000-000050A80000}"/>
    <cellStyle name="Normal 11" xfId="43087" xr:uid="{00000000-0005-0000-0000-000051A80000}"/>
    <cellStyle name="Normal 11 2" xfId="43088" xr:uid="{00000000-0005-0000-0000-000052A80000}"/>
    <cellStyle name="Normal 11 2 2" xfId="43089" xr:uid="{00000000-0005-0000-0000-000053A80000}"/>
    <cellStyle name="Normal 11 3" xfId="43090" xr:uid="{00000000-0005-0000-0000-000054A80000}"/>
    <cellStyle name="Normal 11 4" xfId="43091" xr:uid="{00000000-0005-0000-0000-000055A80000}"/>
    <cellStyle name="Normal 12" xfId="43092" xr:uid="{00000000-0005-0000-0000-000056A80000}"/>
    <cellStyle name="Normal 12 10" xfId="43093" xr:uid="{00000000-0005-0000-0000-000057A80000}"/>
    <cellStyle name="Normal 12 10 2" xfId="43094" xr:uid="{00000000-0005-0000-0000-000058A80000}"/>
    <cellStyle name="Normal 12 10 2 2 2" xfId="43095" xr:uid="{00000000-0005-0000-0000-000059A80000}"/>
    <cellStyle name="Normal 12 10 3" xfId="43096" xr:uid="{00000000-0005-0000-0000-00005AA80000}"/>
    <cellStyle name="Normal 12 10 6" xfId="43097" xr:uid="{00000000-0005-0000-0000-00005BA80000}"/>
    <cellStyle name="Normal 12 11" xfId="43098" xr:uid="{00000000-0005-0000-0000-00005CA80000}"/>
    <cellStyle name="Normal 12 12" xfId="43099" xr:uid="{00000000-0005-0000-0000-00005DA80000}"/>
    <cellStyle name="Normal 12 2" xfId="43100" xr:uid="{00000000-0005-0000-0000-00005EA80000}"/>
    <cellStyle name="Normal 12 2 2" xfId="43101" xr:uid="{00000000-0005-0000-0000-00005FA80000}"/>
    <cellStyle name="Normal 12 2 2 2" xfId="43102" xr:uid="{00000000-0005-0000-0000-000060A80000}"/>
    <cellStyle name="Normal 12 2 3" xfId="43103" xr:uid="{00000000-0005-0000-0000-000061A80000}"/>
    <cellStyle name="Normal 12 2 4" xfId="43104" xr:uid="{00000000-0005-0000-0000-000062A80000}"/>
    <cellStyle name="Normal 12 3" xfId="43105" xr:uid="{00000000-0005-0000-0000-000063A80000}"/>
    <cellStyle name="Normal 12 3 2" xfId="43106" xr:uid="{00000000-0005-0000-0000-000064A80000}"/>
    <cellStyle name="Normal 12 3 2 2" xfId="43107" xr:uid="{00000000-0005-0000-0000-000065A80000}"/>
    <cellStyle name="Normal 12 3 3" xfId="43108" xr:uid="{00000000-0005-0000-0000-000066A80000}"/>
    <cellStyle name="Normal 12 4" xfId="43109" xr:uid="{00000000-0005-0000-0000-000067A80000}"/>
    <cellStyle name="Normal 12 4 2" xfId="43110" xr:uid="{00000000-0005-0000-0000-000068A80000}"/>
    <cellStyle name="Normal 12 4 2 2" xfId="43111" xr:uid="{00000000-0005-0000-0000-000069A80000}"/>
    <cellStyle name="Normal 12 4 3" xfId="43112" xr:uid="{00000000-0005-0000-0000-00006AA80000}"/>
    <cellStyle name="Normal 12 5" xfId="43113" xr:uid="{00000000-0005-0000-0000-00006BA80000}"/>
    <cellStyle name="Normal 12 5 2" xfId="43114" xr:uid="{00000000-0005-0000-0000-00006CA80000}"/>
    <cellStyle name="Normal 12 5 2 2" xfId="43115" xr:uid="{00000000-0005-0000-0000-00006DA80000}"/>
    <cellStyle name="Normal 12 5 3" xfId="43116" xr:uid="{00000000-0005-0000-0000-00006EA80000}"/>
    <cellStyle name="Normal 12 6" xfId="43117" xr:uid="{00000000-0005-0000-0000-00006FA80000}"/>
    <cellStyle name="Normal 12 6 2" xfId="43118" xr:uid="{00000000-0005-0000-0000-000070A80000}"/>
    <cellStyle name="Normal 12 6 2 2" xfId="43119" xr:uid="{00000000-0005-0000-0000-000071A80000}"/>
    <cellStyle name="Normal 12 6 3" xfId="43120" xr:uid="{00000000-0005-0000-0000-000072A80000}"/>
    <cellStyle name="Normal 12 7" xfId="43121" xr:uid="{00000000-0005-0000-0000-000073A80000}"/>
    <cellStyle name="Normal 12 7 2" xfId="43122" xr:uid="{00000000-0005-0000-0000-000074A80000}"/>
    <cellStyle name="Normal 12 7 2 2" xfId="43123" xr:uid="{00000000-0005-0000-0000-000075A80000}"/>
    <cellStyle name="Normal 12 7 3" xfId="43124" xr:uid="{00000000-0005-0000-0000-000076A80000}"/>
    <cellStyle name="Normal 12 8" xfId="43125" xr:uid="{00000000-0005-0000-0000-000077A80000}"/>
    <cellStyle name="Normal 12 8 2" xfId="43126" xr:uid="{00000000-0005-0000-0000-000078A80000}"/>
    <cellStyle name="Normal 12 8 2 2" xfId="43127" xr:uid="{00000000-0005-0000-0000-000079A80000}"/>
    <cellStyle name="Normal 12 8 3" xfId="43128" xr:uid="{00000000-0005-0000-0000-00007AA80000}"/>
    <cellStyle name="Normal 12 9" xfId="43129" xr:uid="{00000000-0005-0000-0000-00007BA80000}"/>
    <cellStyle name="Normal 12 9 2" xfId="43130" xr:uid="{00000000-0005-0000-0000-00007CA80000}"/>
    <cellStyle name="Normal 13" xfId="43131" xr:uid="{00000000-0005-0000-0000-00007DA80000}"/>
    <cellStyle name="Normal 13 10" xfId="43132" xr:uid="{00000000-0005-0000-0000-00007EA80000}"/>
    <cellStyle name="Normal 13 2" xfId="43133" xr:uid="{00000000-0005-0000-0000-00007FA80000}"/>
    <cellStyle name="Normal 13 2 2" xfId="43134" xr:uid="{00000000-0005-0000-0000-000080A80000}"/>
    <cellStyle name="Normal 13 2 2 2" xfId="43135" xr:uid="{00000000-0005-0000-0000-000081A80000}"/>
    <cellStyle name="Normal 13 2 3" xfId="43136" xr:uid="{00000000-0005-0000-0000-000082A80000}"/>
    <cellStyle name="Normal 13 2 4" xfId="43137" xr:uid="{00000000-0005-0000-0000-000083A80000}"/>
    <cellStyle name="Normal 13 3" xfId="43138" xr:uid="{00000000-0005-0000-0000-000084A80000}"/>
    <cellStyle name="Normal 13 3 2" xfId="43139" xr:uid="{00000000-0005-0000-0000-000085A80000}"/>
    <cellStyle name="Normal 13 3 2 2" xfId="43140" xr:uid="{00000000-0005-0000-0000-000086A80000}"/>
    <cellStyle name="Normal 13 3 3" xfId="43141" xr:uid="{00000000-0005-0000-0000-000087A80000}"/>
    <cellStyle name="Normal 13 4" xfId="43142" xr:uid="{00000000-0005-0000-0000-000088A80000}"/>
    <cellStyle name="Normal 13 4 2" xfId="43143" xr:uid="{00000000-0005-0000-0000-000089A80000}"/>
    <cellStyle name="Normal 13 4 2 2" xfId="43144" xr:uid="{00000000-0005-0000-0000-00008AA80000}"/>
    <cellStyle name="Normal 13 4 3" xfId="43145" xr:uid="{00000000-0005-0000-0000-00008BA80000}"/>
    <cellStyle name="Normal 13 5" xfId="43146" xr:uid="{00000000-0005-0000-0000-00008CA80000}"/>
    <cellStyle name="Normal 13 5 2" xfId="43147" xr:uid="{00000000-0005-0000-0000-00008DA80000}"/>
    <cellStyle name="Normal 13 5 2 2" xfId="43148" xr:uid="{00000000-0005-0000-0000-00008EA80000}"/>
    <cellStyle name="Normal 13 5 3" xfId="43149" xr:uid="{00000000-0005-0000-0000-00008FA80000}"/>
    <cellStyle name="Normal 13 6" xfId="43150" xr:uid="{00000000-0005-0000-0000-000090A80000}"/>
    <cellStyle name="Normal 13 6 2" xfId="43151" xr:uid="{00000000-0005-0000-0000-000091A80000}"/>
    <cellStyle name="Normal 13 6 2 2" xfId="43152" xr:uid="{00000000-0005-0000-0000-000092A80000}"/>
    <cellStyle name="Normal 13 6 3" xfId="43153" xr:uid="{00000000-0005-0000-0000-000093A80000}"/>
    <cellStyle name="Normal 13 7" xfId="43154" xr:uid="{00000000-0005-0000-0000-000094A80000}"/>
    <cellStyle name="Normal 13 7 2" xfId="43155" xr:uid="{00000000-0005-0000-0000-000095A80000}"/>
    <cellStyle name="Normal 13 7 2 2" xfId="43156" xr:uid="{00000000-0005-0000-0000-000096A80000}"/>
    <cellStyle name="Normal 13 7 3" xfId="43157" xr:uid="{00000000-0005-0000-0000-000097A80000}"/>
    <cellStyle name="Normal 13 8" xfId="43158" xr:uid="{00000000-0005-0000-0000-000098A80000}"/>
    <cellStyle name="Normal 13 8 2" xfId="43159" xr:uid="{00000000-0005-0000-0000-000099A80000}"/>
    <cellStyle name="Normal 13 9" xfId="43160" xr:uid="{00000000-0005-0000-0000-00009AA80000}"/>
    <cellStyle name="Normal 14" xfId="43161" xr:uid="{00000000-0005-0000-0000-00009BA80000}"/>
    <cellStyle name="Normal 14 10" xfId="43162" xr:uid="{00000000-0005-0000-0000-00009CA80000}"/>
    <cellStyle name="Normal 14 2" xfId="43163" xr:uid="{00000000-0005-0000-0000-00009DA80000}"/>
    <cellStyle name="Normal 14 2 2" xfId="43164" xr:uid="{00000000-0005-0000-0000-00009EA80000}"/>
    <cellStyle name="Normal 14 2 2 2" xfId="43165" xr:uid="{00000000-0005-0000-0000-00009FA80000}"/>
    <cellStyle name="Normal 14 2 3" xfId="43166" xr:uid="{00000000-0005-0000-0000-0000A0A80000}"/>
    <cellStyle name="Normal 14 2 4" xfId="43167" xr:uid="{00000000-0005-0000-0000-0000A1A80000}"/>
    <cellStyle name="Normal 14 3" xfId="43168" xr:uid="{00000000-0005-0000-0000-0000A2A80000}"/>
    <cellStyle name="Normal 14 3 2" xfId="43169" xr:uid="{00000000-0005-0000-0000-0000A3A80000}"/>
    <cellStyle name="Normal 14 3 2 2" xfId="43170" xr:uid="{00000000-0005-0000-0000-0000A4A80000}"/>
    <cellStyle name="Normal 14 3 3" xfId="43171" xr:uid="{00000000-0005-0000-0000-0000A5A80000}"/>
    <cellStyle name="Normal 14 4" xfId="43172" xr:uid="{00000000-0005-0000-0000-0000A6A80000}"/>
    <cellStyle name="Normal 14 4 2" xfId="43173" xr:uid="{00000000-0005-0000-0000-0000A7A80000}"/>
    <cellStyle name="Normal 14 4 2 2" xfId="43174" xr:uid="{00000000-0005-0000-0000-0000A8A80000}"/>
    <cellStyle name="Normal 14 4 3" xfId="43175" xr:uid="{00000000-0005-0000-0000-0000A9A80000}"/>
    <cellStyle name="Normal 14 5" xfId="43176" xr:uid="{00000000-0005-0000-0000-0000AAA80000}"/>
    <cellStyle name="Normal 14 5 2" xfId="43177" xr:uid="{00000000-0005-0000-0000-0000ABA80000}"/>
    <cellStyle name="Normal 14 5 2 2" xfId="43178" xr:uid="{00000000-0005-0000-0000-0000ACA80000}"/>
    <cellStyle name="Normal 14 5 3" xfId="43179" xr:uid="{00000000-0005-0000-0000-0000ADA80000}"/>
    <cellStyle name="Normal 14 6" xfId="43180" xr:uid="{00000000-0005-0000-0000-0000AEA80000}"/>
    <cellStyle name="Normal 14 6 2" xfId="43181" xr:uid="{00000000-0005-0000-0000-0000AFA80000}"/>
    <cellStyle name="Normal 14 6 2 2" xfId="43182" xr:uid="{00000000-0005-0000-0000-0000B0A80000}"/>
    <cellStyle name="Normal 14 6 3" xfId="43183" xr:uid="{00000000-0005-0000-0000-0000B1A80000}"/>
    <cellStyle name="Normal 14 7" xfId="43184" xr:uid="{00000000-0005-0000-0000-0000B2A80000}"/>
    <cellStyle name="Normal 14 7 2" xfId="43185" xr:uid="{00000000-0005-0000-0000-0000B3A80000}"/>
    <cellStyle name="Normal 14 7 2 2" xfId="43186" xr:uid="{00000000-0005-0000-0000-0000B4A80000}"/>
    <cellStyle name="Normal 14 7 3" xfId="43187" xr:uid="{00000000-0005-0000-0000-0000B5A80000}"/>
    <cellStyle name="Normal 14 8" xfId="43188" xr:uid="{00000000-0005-0000-0000-0000B6A80000}"/>
    <cellStyle name="Normal 14 8 2" xfId="43189" xr:uid="{00000000-0005-0000-0000-0000B7A80000}"/>
    <cellStyle name="Normal 14 9" xfId="43190" xr:uid="{00000000-0005-0000-0000-0000B8A80000}"/>
    <cellStyle name="Normal 15" xfId="43191" xr:uid="{00000000-0005-0000-0000-0000B9A80000}"/>
    <cellStyle name="Normal 15 10" xfId="43192" xr:uid="{00000000-0005-0000-0000-0000BAA80000}"/>
    <cellStyle name="Normal 15 2" xfId="43193" xr:uid="{00000000-0005-0000-0000-0000BBA80000}"/>
    <cellStyle name="Normal 15 2 2" xfId="43194" xr:uid="{00000000-0005-0000-0000-0000BCA80000}"/>
    <cellStyle name="Normal 15 2 2 2" xfId="43195" xr:uid="{00000000-0005-0000-0000-0000BDA80000}"/>
    <cellStyle name="Normal 15 2 3" xfId="43196" xr:uid="{00000000-0005-0000-0000-0000BEA80000}"/>
    <cellStyle name="Normal 15 2 4" xfId="43197" xr:uid="{00000000-0005-0000-0000-0000BFA80000}"/>
    <cellStyle name="Normal 15 3" xfId="43198" xr:uid="{00000000-0005-0000-0000-0000C0A80000}"/>
    <cellStyle name="Normal 15 3 2" xfId="43199" xr:uid="{00000000-0005-0000-0000-0000C1A80000}"/>
    <cellStyle name="Normal 15 3 2 2" xfId="43200" xr:uid="{00000000-0005-0000-0000-0000C2A80000}"/>
    <cellStyle name="Normal 15 3 3" xfId="43201" xr:uid="{00000000-0005-0000-0000-0000C3A80000}"/>
    <cellStyle name="Normal 15 4" xfId="43202" xr:uid="{00000000-0005-0000-0000-0000C4A80000}"/>
    <cellStyle name="Normal 15 4 2" xfId="43203" xr:uid="{00000000-0005-0000-0000-0000C5A80000}"/>
    <cellStyle name="Normal 15 4 2 2" xfId="43204" xr:uid="{00000000-0005-0000-0000-0000C6A80000}"/>
    <cellStyle name="Normal 15 4 3" xfId="43205" xr:uid="{00000000-0005-0000-0000-0000C7A80000}"/>
    <cellStyle name="Normal 15 5" xfId="43206" xr:uid="{00000000-0005-0000-0000-0000C8A80000}"/>
    <cellStyle name="Normal 15 5 2" xfId="43207" xr:uid="{00000000-0005-0000-0000-0000C9A80000}"/>
    <cellStyle name="Normal 15 5 2 2" xfId="43208" xr:uid="{00000000-0005-0000-0000-0000CAA80000}"/>
    <cellStyle name="Normal 15 5 3" xfId="43209" xr:uid="{00000000-0005-0000-0000-0000CBA80000}"/>
    <cellStyle name="Normal 15 6" xfId="43210" xr:uid="{00000000-0005-0000-0000-0000CCA80000}"/>
    <cellStyle name="Normal 15 6 2" xfId="43211" xr:uid="{00000000-0005-0000-0000-0000CDA80000}"/>
    <cellStyle name="Normal 15 6 2 2" xfId="43212" xr:uid="{00000000-0005-0000-0000-0000CEA80000}"/>
    <cellStyle name="Normal 15 6 3" xfId="43213" xr:uid="{00000000-0005-0000-0000-0000CFA80000}"/>
    <cellStyle name="Normal 15 7" xfId="43214" xr:uid="{00000000-0005-0000-0000-0000D0A80000}"/>
    <cellStyle name="Normal 15 7 2" xfId="43215" xr:uid="{00000000-0005-0000-0000-0000D1A80000}"/>
    <cellStyle name="Normal 15 7 2 2" xfId="43216" xr:uid="{00000000-0005-0000-0000-0000D2A80000}"/>
    <cellStyle name="Normal 15 7 3" xfId="43217" xr:uid="{00000000-0005-0000-0000-0000D3A80000}"/>
    <cellStyle name="Normal 15 8" xfId="43218" xr:uid="{00000000-0005-0000-0000-0000D4A80000}"/>
    <cellStyle name="Normal 15 8 2" xfId="43219" xr:uid="{00000000-0005-0000-0000-0000D5A80000}"/>
    <cellStyle name="Normal 15 9" xfId="43220" xr:uid="{00000000-0005-0000-0000-0000D6A80000}"/>
    <cellStyle name="Normal 16" xfId="43221" xr:uid="{00000000-0005-0000-0000-0000D7A80000}"/>
    <cellStyle name="Normal 16 10" xfId="43222" xr:uid="{00000000-0005-0000-0000-0000D8A80000}"/>
    <cellStyle name="Normal 16 10 2" xfId="43223" xr:uid="{00000000-0005-0000-0000-0000D9A80000}"/>
    <cellStyle name="Normal 16 10 2 2" xfId="43224" xr:uid="{00000000-0005-0000-0000-0000DAA80000}"/>
    <cellStyle name="Normal 16 10 3" xfId="43225" xr:uid="{00000000-0005-0000-0000-0000DBA80000}"/>
    <cellStyle name="Normal 16 11" xfId="43226" xr:uid="{00000000-0005-0000-0000-0000DCA80000}"/>
    <cellStyle name="Normal 16 11 2" xfId="43227" xr:uid="{00000000-0005-0000-0000-0000DDA80000}"/>
    <cellStyle name="Normal 16 12" xfId="43228" xr:uid="{00000000-0005-0000-0000-0000DEA80000}"/>
    <cellStyle name="Normal 16 2" xfId="43229" xr:uid="{00000000-0005-0000-0000-0000DFA80000}"/>
    <cellStyle name="Normal 16 2 2" xfId="43230" xr:uid="{00000000-0005-0000-0000-0000E0A80000}"/>
    <cellStyle name="Normal 16 3" xfId="43231" xr:uid="{00000000-0005-0000-0000-0000E1A80000}"/>
    <cellStyle name="Normal 16 3 2" xfId="43232" xr:uid="{00000000-0005-0000-0000-0000E2A80000}"/>
    <cellStyle name="Normal 16 3 2 2" xfId="43233" xr:uid="{00000000-0005-0000-0000-0000E3A80000}"/>
    <cellStyle name="Normal 16 3 3" xfId="43234" xr:uid="{00000000-0005-0000-0000-0000E4A80000}"/>
    <cellStyle name="Normal 16 3 4" xfId="43235" xr:uid="{00000000-0005-0000-0000-0000E5A80000}"/>
    <cellStyle name="Normal 16 4" xfId="43236" xr:uid="{00000000-0005-0000-0000-0000E6A80000}"/>
    <cellStyle name="Normal 16 5" xfId="43237" xr:uid="{00000000-0005-0000-0000-0000E7A80000}"/>
    <cellStyle name="Normal 16 6" xfId="43238" xr:uid="{00000000-0005-0000-0000-0000E8A80000}"/>
    <cellStyle name="Normal 16 6 2" xfId="43239" xr:uid="{00000000-0005-0000-0000-0000E9A80000}"/>
    <cellStyle name="Normal 16 6 2 2" xfId="43240" xr:uid="{00000000-0005-0000-0000-0000EAA80000}"/>
    <cellStyle name="Normal 16 6 3" xfId="43241" xr:uid="{00000000-0005-0000-0000-0000EBA80000}"/>
    <cellStyle name="Normal 16 7" xfId="43242" xr:uid="{00000000-0005-0000-0000-0000ECA80000}"/>
    <cellStyle name="Normal 16 7 2" xfId="43243" xr:uid="{00000000-0005-0000-0000-0000EDA80000}"/>
    <cellStyle name="Normal 16 7 2 2" xfId="43244" xr:uid="{00000000-0005-0000-0000-0000EEA80000}"/>
    <cellStyle name="Normal 16 7 3" xfId="43245" xr:uid="{00000000-0005-0000-0000-0000EFA80000}"/>
    <cellStyle name="Normal 16 8" xfId="43246" xr:uid="{00000000-0005-0000-0000-0000F0A80000}"/>
    <cellStyle name="Normal 16 8 2" xfId="43247" xr:uid="{00000000-0005-0000-0000-0000F1A80000}"/>
    <cellStyle name="Normal 16 8 2 2" xfId="43248" xr:uid="{00000000-0005-0000-0000-0000F2A80000}"/>
    <cellStyle name="Normal 16 8 3" xfId="43249" xr:uid="{00000000-0005-0000-0000-0000F3A80000}"/>
    <cellStyle name="Normal 16 9" xfId="43250" xr:uid="{00000000-0005-0000-0000-0000F4A80000}"/>
    <cellStyle name="Normal 16 9 2" xfId="43251" xr:uid="{00000000-0005-0000-0000-0000F5A80000}"/>
    <cellStyle name="Normal 16 9 2 2" xfId="43252" xr:uid="{00000000-0005-0000-0000-0000F6A80000}"/>
    <cellStyle name="Normal 16 9 3" xfId="43253" xr:uid="{00000000-0005-0000-0000-0000F7A80000}"/>
    <cellStyle name="Normal 17" xfId="43254" xr:uid="{00000000-0005-0000-0000-0000F8A80000}"/>
    <cellStyle name="Normal 17 10" xfId="43255" xr:uid="{00000000-0005-0000-0000-0000F9A80000}"/>
    <cellStyle name="Normal 17 10 2" xfId="43256" xr:uid="{00000000-0005-0000-0000-0000FAA80000}"/>
    <cellStyle name="Normal 17 11" xfId="43257" xr:uid="{00000000-0005-0000-0000-0000FBA80000}"/>
    <cellStyle name="Normal 17 11 2" xfId="43258" xr:uid="{00000000-0005-0000-0000-0000FCA80000}"/>
    <cellStyle name="Normal 17 12" xfId="43259" xr:uid="{00000000-0005-0000-0000-0000FDA80000}"/>
    <cellStyle name="Normal 17 2" xfId="43260" xr:uid="{00000000-0005-0000-0000-0000FEA80000}"/>
    <cellStyle name="Normal 17 2 2" xfId="43261" xr:uid="{00000000-0005-0000-0000-0000FFA80000}"/>
    <cellStyle name="Normal 17 2 3" xfId="43262" xr:uid="{00000000-0005-0000-0000-000000A90000}"/>
    <cellStyle name="Normal 17 3" xfId="43263" xr:uid="{00000000-0005-0000-0000-000001A90000}"/>
    <cellStyle name="Normal 17 3 2" xfId="43264" xr:uid="{00000000-0005-0000-0000-000002A90000}"/>
    <cellStyle name="Normal 17 3 2 2" xfId="43265" xr:uid="{00000000-0005-0000-0000-000003A90000}"/>
    <cellStyle name="Normal 17 3 2 2 2" xfId="43266" xr:uid="{00000000-0005-0000-0000-000004A90000}"/>
    <cellStyle name="Normal 17 3 2 2 2 2" xfId="43267" xr:uid="{00000000-0005-0000-0000-000005A90000}"/>
    <cellStyle name="Normal 17 3 2 2 3" xfId="43268" xr:uid="{00000000-0005-0000-0000-000006A90000}"/>
    <cellStyle name="Normal 17 3 2 3" xfId="43269" xr:uid="{00000000-0005-0000-0000-000007A90000}"/>
    <cellStyle name="Normal 17 3 2 3 2" xfId="43270" xr:uid="{00000000-0005-0000-0000-000008A90000}"/>
    <cellStyle name="Normal 17 3 2 4" xfId="43271" xr:uid="{00000000-0005-0000-0000-000009A90000}"/>
    <cellStyle name="Normal 17 3 2 4 2" xfId="43272" xr:uid="{00000000-0005-0000-0000-00000AA90000}"/>
    <cellStyle name="Normal 17 3 2 5" xfId="43273" xr:uid="{00000000-0005-0000-0000-00000BA90000}"/>
    <cellStyle name="Normal 17 3 2 6" xfId="43274" xr:uid="{00000000-0005-0000-0000-00000CA90000}"/>
    <cellStyle name="Normal 17 3 3" xfId="43275" xr:uid="{00000000-0005-0000-0000-00000DA90000}"/>
    <cellStyle name="Normal 17 3 3 2" xfId="43276" xr:uid="{00000000-0005-0000-0000-00000EA90000}"/>
    <cellStyle name="Normal 17 3 3 2 2" xfId="43277" xr:uid="{00000000-0005-0000-0000-00000FA90000}"/>
    <cellStyle name="Normal 17 3 3 2 2 2" xfId="43278" xr:uid="{00000000-0005-0000-0000-000010A90000}"/>
    <cellStyle name="Normal 17 3 3 2 3" xfId="43279" xr:uid="{00000000-0005-0000-0000-000011A90000}"/>
    <cellStyle name="Normal 17 3 3 3" xfId="43280" xr:uid="{00000000-0005-0000-0000-000012A90000}"/>
    <cellStyle name="Normal 17 3 3 3 2" xfId="43281" xr:uid="{00000000-0005-0000-0000-000013A90000}"/>
    <cellStyle name="Normal 17 3 3 4" xfId="43282" xr:uid="{00000000-0005-0000-0000-000014A90000}"/>
    <cellStyle name="Normal 17 3 3 4 2" xfId="43283" xr:uid="{00000000-0005-0000-0000-000015A90000}"/>
    <cellStyle name="Normal 17 3 3 5" xfId="43284" xr:uid="{00000000-0005-0000-0000-000016A90000}"/>
    <cellStyle name="Normal 17 3 4" xfId="43285" xr:uid="{00000000-0005-0000-0000-000017A90000}"/>
    <cellStyle name="Normal 17 3 4 2" xfId="43286" xr:uid="{00000000-0005-0000-0000-000018A90000}"/>
    <cellStyle name="Normal 17 3 4 2 2" xfId="43287" xr:uid="{00000000-0005-0000-0000-000019A90000}"/>
    <cellStyle name="Normal 17 3 4 3" xfId="43288" xr:uid="{00000000-0005-0000-0000-00001AA90000}"/>
    <cellStyle name="Normal 17 3 5" xfId="43289" xr:uid="{00000000-0005-0000-0000-00001BA90000}"/>
    <cellStyle name="Normal 17 3 5 2" xfId="43290" xr:uid="{00000000-0005-0000-0000-00001CA90000}"/>
    <cellStyle name="Normal 17 3 5 2 2" xfId="43291" xr:uid="{00000000-0005-0000-0000-00001DA90000}"/>
    <cellStyle name="Normal 17 3 5 3" xfId="43292" xr:uid="{00000000-0005-0000-0000-00001EA90000}"/>
    <cellStyle name="Normal 17 3 6" xfId="43293" xr:uid="{00000000-0005-0000-0000-00001FA90000}"/>
    <cellStyle name="Normal 17 3 6 2" xfId="43294" xr:uid="{00000000-0005-0000-0000-000020A90000}"/>
    <cellStyle name="Normal 17 3 7" xfId="43295" xr:uid="{00000000-0005-0000-0000-000021A90000}"/>
    <cellStyle name="Normal 17 3 7 2" xfId="43296" xr:uid="{00000000-0005-0000-0000-000022A90000}"/>
    <cellStyle name="Normal 17 3 8" xfId="43297" xr:uid="{00000000-0005-0000-0000-000023A90000}"/>
    <cellStyle name="Normal 17 3 9" xfId="43298" xr:uid="{00000000-0005-0000-0000-000024A90000}"/>
    <cellStyle name="Normal 17 4" xfId="43299" xr:uid="{00000000-0005-0000-0000-000025A90000}"/>
    <cellStyle name="Normal 17 5" xfId="43300" xr:uid="{00000000-0005-0000-0000-000026A90000}"/>
    <cellStyle name="Normal 17 5 2" xfId="43301" xr:uid="{00000000-0005-0000-0000-000027A90000}"/>
    <cellStyle name="Normal 17 5 2 2" xfId="43302" xr:uid="{00000000-0005-0000-0000-000028A90000}"/>
    <cellStyle name="Normal 17 5 2 2 2" xfId="43303" xr:uid="{00000000-0005-0000-0000-000029A90000}"/>
    <cellStyle name="Normal 17 5 2 3" xfId="43304" xr:uid="{00000000-0005-0000-0000-00002AA90000}"/>
    <cellStyle name="Normal 17 5 2 4" xfId="43305" xr:uid="{00000000-0005-0000-0000-00002BA90000}"/>
    <cellStyle name="Normal 17 5 3" xfId="43306" xr:uid="{00000000-0005-0000-0000-00002CA90000}"/>
    <cellStyle name="Normal 17 5 3 2" xfId="43307" xr:uid="{00000000-0005-0000-0000-00002DA90000}"/>
    <cellStyle name="Normal 17 5 4" xfId="43308" xr:uid="{00000000-0005-0000-0000-00002EA90000}"/>
    <cellStyle name="Normal 17 5 4 2" xfId="43309" xr:uid="{00000000-0005-0000-0000-00002FA90000}"/>
    <cellStyle name="Normal 17 5 5" xfId="43310" xr:uid="{00000000-0005-0000-0000-000030A90000}"/>
    <cellStyle name="Normal 17 5 6" xfId="43311" xr:uid="{00000000-0005-0000-0000-000031A90000}"/>
    <cellStyle name="Normal 17 6" xfId="43312" xr:uid="{00000000-0005-0000-0000-000032A90000}"/>
    <cellStyle name="Normal 17 6 2" xfId="43313" xr:uid="{00000000-0005-0000-0000-000033A90000}"/>
    <cellStyle name="Normal 17 6 2 2" xfId="43314" xr:uid="{00000000-0005-0000-0000-000034A90000}"/>
    <cellStyle name="Normal 17 6 2 2 2" xfId="43315" xr:uid="{00000000-0005-0000-0000-000035A90000}"/>
    <cellStyle name="Normal 17 6 2 3" xfId="43316" xr:uid="{00000000-0005-0000-0000-000036A90000}"/>
    <cellStyle name="Normal 17 6 3" xfId="43317" xr:uid="{00000000-0005-0000-0000-000037A90000}"/>
    <cellStyle name="Normal 17 6 3 2" xfId="43318" xr:uid="{00000000-0005-0000-0000-000038A90000}"/>
    <cellStyle name="Normal 17 6 4" xfId="43319" xr:uid="{00000000-0005-0000-0000-000039A90000}"/>
    <cellStyle name="Normal 17 6 4 2" xfId="43320" xr:uid="{00000000-0005-0000-0000-00003AA90000}"/>
    <cellStyle name="Normal 17 6 5" xfId="43321" xr:uid="{00000000-0005-0000-0000-00003BA90000}"/>
    <cellStyle name="Normal 17 7" xfId="43322" xr:uid="{00000000-0005-0000-0000-00003CA90000}"/>
    <cellStyle name="Normal 17 7 2" xfId="43323" xr:uid="{00000000-0005-0000-0000-00003DA90000}"/>
    <cellStyle name="Normal 17 7 2 2" xfId="43324" xr:uid="{00000000-0005-0000-0000-00003EA90000}"/>
    <cellStyle name="Normal 17 7 3" xfId="43325" xr:uid="{00000000-0005-0000-0000-00003FA90000}"/>
    <cellStyle name="Normal 17 8" xfId="43326" xr:uid="{00000000-0005-0000-0000-000040A90000}"/>
    <cellStyle name="Normal 17 8 2" xfId="43327" xr:uid="{00000000-0005-0000-0000-000041A90000}"/>
    <cellStyle name="Normal 17 8 2 2" xfId="43328" xr:uid="{00000000-0005-0000-0000-000042A90000}"/>
    <cellStyle name="Normal 17 8 3" xfId="43329" xr:uid="{00000000-0005-0000-0000-000043A90000}"/>
    <cellStyle name="Normal 17 9" xfId="43330" xr:uid="{00000000-0005-0000-0000-000044A90000}"/>
    <cellStyle name="Normal 17 9 2" xfId="43331" xr:uid="{00000000-0005-0000-0000-000045A90000}"/>
    <cellStyle name="Normal 18" xfId="43332" xr:uid="{00000000-0005-0000-0000-000046A90000}"/>
    <cellStyle name="Normal 18 10" xfId="43333" xr:uid="{00000000-0005-0000-0000-000047A90000}"/>
    <cellStyle name="Normal 18 11" xfId="43334" xr:uid="{00000000-0005-0000-0000-000048A90000}"/>
    <cellStyle name="Normal 18 12" xfId="43335" xr:uid="{00000000-0005-0000-0000-000049A90000}"/>
    <cellStyle name="Normal 18 13" xfId="43336" xr:uid="{00000000-0005-0000-0000-00004AA90000}"/>
    <cellStyle name="Normal 18 14" xfId="43337" xr:uid="{00000000-0005-0000-0000-00004BA90000}"/>
    <cellStyle name="Normal 18 15" xfId="43338" xr:uid="{00000000-0005-0000-0000-00004CA90000}"/>
    <cellStyle name="Normal 18 16" xfId="43339" xr:uid="{00000000-0005-0000-0000-00004DA90000}"/>
    <cellStyle name="Normal 18 17" xfId="43340" xr:uid="{00000000-0005-0000-0000-00004EA90000}"/>
    <cellStyle name="Normal 18 18" xfId="43341" xr:uid="{00000000-0005-0000-0000-00004FA90000}"/>
    <cellStyle name="Normal 18 19" xfId="43342" xr:uid="{00000000-0005-0000-0000-000050A90000}"/>
    <cellStyle name="Normal 18 2" xfId="43343" xr:uid="{00000000-0005-0000-0000-000051A90000}"/>
    <cellStyle name="Normal 18 20" xfId="43344" xr:uid="{00000000-0005-0000-0000-000052A90000}"/>
    <cellStyle name="Normal 18 21" xfId="43345" xr:uid="{00000000-0005-0000-0000-000053A90000}"/>
    <cellStyle name="Normal 18 22" xfId="43346" xr:uid="{00000000-0005-0000-0000-000054A90000}"/>
    <cellStyle name="Normal 18 23" xfId="43347" xr:uid="{00000000-0005-0000-0000-000055A90000}"/>
    <cellStyle name="Normal 18 24" xfId="43348" xr:uid="{00000000-0005-0000-0000-000056A90000}"/>
    <cellStyle name="Normal 18 25" xfId="43349" xr:uid="{00000000-0005-0000-0000-000057A90000}"/>
    <cellStyle name="Normal 18 26" xfId="43350" xr:uid="{00000000-0005-0000-0000-000058A90000}"/>
    <cellStyle name="Normal 18 27" xfId="43351" xr:uid="{00000000-0005-0000-0000-000059A90000}"/>
    <cellStyle name="Normal 18 28" xfId="43352" xr:uid="{00000000-0005-0000-0000-00005AA90000}"/>
    <cellStyle name="Normal 18 29" xfId="43353" xr:uid="{00000000-0005-0000-0000-00005BA90000}"/>
    <cellStyle name="Normal 18 3" xfId="43354" xr:uid="{00000000-0005-0000-0000-00005CA90000}"/>
    <cellStyle name="Normal 18 3 2" xfId="43355" xr:uid="{00000000-0005-0000-0000-00005DA90000}"/>
    <cellStyle name="Normal 18 30" xfId="43356" xr:uid="{00000000-0005-0000-0000-00005EA90000}"/>
    <cellStyle name="Normal 18 30 2" xfId="43357" xr:uid="{00000000-0005-0000-0000-00005FA90000}"/>
    <cellStyle name="Normal 18 30 3" xfId="43358" xr:uid="{00000000-0005-0000-0000-000060A90000}"/>
    <cellStyle name="Normal 18 30 4" xfId="43359" xr:uid="{00000000-0005-0000-0000-000061A90000}"/>
    <cellStyle name="Normal 18 30 5" xfId="43360" xr:uid="{00000000-0005-0000-0000-000062A90000}"/>
    <cellStyle name="Normal 18 30 5 2" xfId="43361" xr:uid="{00000000-0005-0000-0000-000063A90000}"/>
    <cellStyle name="Normal 18 31" xfId="43362" xr:uid="{00000000-0005-0000-0000-000064A90000}"/>
    <cellStyle name="Normal 18 4" xfId="43363" xr:uid="{00000000-0005-0000-0000-000065A90000}"/>
    <cellStyle name="Normal 18 5" xfId="43364" xr:uid="{00000000-0005-0000-0000-000066A90000}"/>
    <cellStyle name="Normal 18 6" xfId="43365" xr:uid="{00000000-0005-0000-0000-000067A90000}"/>
    <cellStyle name="Normal 18 7" xfId="43366" xr:uid="{00000000-0005-0000-0000-000068A90000}"/>
    <cellStyle name="Normal 18 8" xfId="43367" xr:uid="{00000000-0005-0000-0000-000069A90000}"/>
    <cellStyle name="Normal 18 9" xfId="43368" xr:uid="{00000000-0005-0000-0000-00006AA90000}"/>
    <cellStyle name="Normal 19" xfId="43369" xr:uid="{00000000-0005-0000-0000-00006BA90000}"/>
    <cellStyle name="Normal 19 2" xfId="43370" xr:uid="{00000000-0005-0000-0000-00006CA90000}"/>
    <cellStyle name="Normal 19 3" xfId="43371" xr:uid="{00000000-0005-0000-0000-00006DA90000}"/>
    <cellStyle name="Normal 19 3 2" xfId="43372" xr:uid="{00000000-0005-0000-0000-00006EA90000}"/>
    <cellStyle name="Normal 19 3 3" xfId="43373" xr:uid="{00000000-0005-0000-0000-00006FA90000}"/>
    <cellStyle name="Normal 19 3 4" xfId="43374" xr:uid="{00000000-0005-0000-0000-000070A90000}"/>
    <cellStyle name="Normal 19 3 5" xfId="43375" xr:uid="{00000000-0005-0000-0000-000071A90000}"/>
    <cellStyle name="Normal 19 3 5 2" xfId="43376" xr:uid="{00000000-0005-0000-0000-000072A90000}"/>
    <cellStyle name="Normal 19 4" xfId="43377" xr:uid="{00000000-0005-0000-0000-000073A90000}"/>
    <cellStyle name="Normal 19 5" xfId="43378" xr:uid="{00000000-0005-0000-0000-000074A90000}"/>
    <cellStyle name="Normal 2" xfId="43379" xr:uid="{00000000-0005-0000-0000-000075A90000}"/>
    <cellStyle name="Normal 2 10" xfId="43380" xr:uid="{00000000-0005-0000-0000-000076A90000}"/>
    <cellStyle name="Normal 2 10 2" xfId="43381" xr:uid="{00000000-0005-0000-0000-000077A90000}"/>
    <cellStyle name="Normal 2 10 3" xfId="43382" xr:uid="{00000000-0005-0000-0000-000078A90000}"/>
    <cellStyle name="Normal 2 10 4" xfId="43383" xr:uid="{00000000-0005-0000-0000-000079A90000}"/>
    <cellStyle name="Normal 2 11" xfId="43384" xr:uid="{00000000-0005-0000-0000-00007AA90000}"/>
    <cellStyle name="Normal 2 11 2" xfId="43385" xr:uid="{00000000-0005-0000-0000-00007BA90000}"/>
    <cellStyle name="Normal 2 11 3" xfId="43386" xr:uid="{00000000-0005-0000-0000-00007CA90000}"/>
    <cellStyle name="Normal 2 11 3 2" xfId="63978" xr:uid="{98DF8D73-F4B7-4F65-9005-CA6D6D60E30E}"/>
    <cellStyle name="Normal 2 11 4" xfId="43387" xr:uid="{00000000-0005-0000-0000-00007DA90000}"/>
    <cellStyle name="Normal 2 12" xfId="43388" xr:uid="{00000000-0005-0000-0000-00007EA90000}"/>
    <cellStyle name="Normal 2 13" xfId="43389" xr:uid="{00000000-0005-0000-0000-00007FA90000}"/>
    <cellStyle name="Normal 2 14" xfId="43390" xr:uid="{00000000-0005-0000-0000-000080A90000}"/>
    <cellStyle name="Normal 2 15" xfId="43391" xr:uid="{00000000-0005-0000-0000-000081A90000}"/>
    <cellStyle name="Normal 2 16" xfId="43392" xr:uid="{00000000-0005-0000-0000-000082A90000}"/>
    <cellStyle name="Normal 2 17" xfId="43393" xr:uid="{00000000-0005-0000-0000-000083A90000}"/>
    <cellStyle name="Normal 2 18" xfId="43394" xr:uid="{00000000-0005-0000-0000-000084A90000}"/>
    <cellStyle name="Normal 2 19" xfId="43395" xr:uid="{00000000-0005-0000-0000-000085A90000}"/>
    <cellStyle name="Normal 2 2" xfId="43396" xr:uid="{00000000-0005-0000-0000-000086A90000}"/>
    <cellStyle name="Normal 2 2 2" xfId="43397" xr:uid="{00000000-0005-0000-0000-000087A90000}"/>
    <cellStyle name="Normal 2 2 3" xfId="43398" xr:uid="{00000000-0005-0000-0000-000088A90000}"/>
    <cellStyle name="Normal 2 2 4" xfId="43399" xr:uid="{00000000-0005-0000-0000-000089A90000}"/>
    <cellStyle name="Normal 2 20" xfId="43400" xr:uid="{00000000-0005-0000-0000-00008AA90000}"/>
    <cellStyle name="Normal 2 21" xfId="43401" xr:uid="{00000000-0005-0000-0000-00008BA90000}"/>
    <cellStyle name="Normal 2 3" xfId="43402" xr:uid="{00000000-0005-0000-0000-00008CA90000}"/>
    <cellStyle name="Normal 2 3 10" xfId="43403" xr:uid="{00000000-0005-0000-0000-00008DA90000}"/>
    <cellStyle name="Normal 2 3 11" xfId="43404" xr:uid="{00000000-0005-0000-0000-00008EA90000}"/>
    <cellStyle name="Normal 2 3 11 2" xfId="43405" xr:uid="{00000000-0005-0000-0000-00008FA90000}"/>
    <cellStyle name="Normal 2 3 12" xfId="43406" xr:uid="{00000000-0005-0000-0000-000090A90000}"/>
    <cellStyle name="Normal 2 3 12 2" xfId="43407" xr:uid="{00000000-0005-0000-0000-000091A90000}"/>
    <cellStyle name="Normal 2 3 13" xfId="43408" xr:uid="{00000000-0005-0000-0000-000092A90000}"/>
    <cellStyle name="Normal 2 3 14" xfId="43409" xr:uid="{00000000-0005-0000-0000-000093A90000}"/>
    <cellStyle name="Normal 2 3 2" xfId="43410" xr:uid="{00000000-0005-0000-0000-000094A90000}"/>
    <cellStyle name="Normal 2 3 2 10" xfId="43411" xr:uid="{00000000-0005-0000-0000-000095A90000}"/>
    <cellStyle name="Normal 2 3 2 2" xfId="43412" xr:uid="{00000000-0005-0000-0000-000096A90000}"/>
    <cellStyle name="Normal 2 3 2 2 2" xfId="43413" xr:uid="{00000000-0005-0000-0000-000097A90000}"/>
    <cellStyle name="Normal 2 3 2 2 2 2" xfId="43414" xr:uid="{00000000-0005-0000-0000-000098A90000}"/>
    <cellStyle name="Normal 2 3 2 2 3" xfId="43415" xr:uid="{00000000-0005-0000-0000-000099A90000}"/>
    <cellStyle name="Normal 2 3 2 2 4" xfId="43416" xr:uid="{00000000-0005-0000-0000-00009AA90000}"/>
    <cellStyle name="Normal 2 3 2 3" xfId="43417" xr:uid="{00000000-0005-0000-0000-00009BA90000}"/>
    <cellStyle name="Normal 2 3 2 3 2" xfId="43418" xr:uid="{00000000-0005-0000-0000-00009CA90000}"/>
    <cellStyle name="Normal 2 3 2 3 2 2" xfId="43419" xr:uid="{00000000-0005-0000-0000-00009DA90000}"/>
    <cellStyle name="Normal 2 3 2 3 3" xfId="43420" xr:uid="{00000000-0005-0000-0000-00009EA90000}"/>
    <cellStyle name="Normal 2 3 2 4" xfId="43421" xr:uid="{00000000-0005-0000-0000-00009FA90000}"/>
    <cellStyle name="Normal 2 3 2 4 2" xfId="43422" xr:uid="{00000000-0005-0000-0000-0000A0A90000}"/>
    <cellStyle name="Normal 2 3 2 4 2 2" xfId="43423" xr:uid="{00000000-0005-0000-0000-0000A1A90000}"/>
    <cellStyle name="Normal 2 3 2 4 3" xfId="43424" xr:uid="{00000000-0005-0000-0000-0000A2A90000}"/>
    <cellStyle name="Normal 2 3 2 5" xfId="43425" xr:uid="{00000000-0005-0000-0000-0000A3A90000}"/>
    <cellStyle name="Normal 2 3 2 5 2" xfId="43426" xr:uid="{00000000-0005-0000-0000-0000A4A90000}"/>
    <cellStyle name="Normal 2 3 2 5 2 2" xfId="43427" xr:uid="{00000000-0005-0000-0000-0000A5A90000}"/>
    <cellStyle name="Normal 2 3 2 5 3" xfId="43428" xr:uid="{00000000-0005-0000-0000-0000A6A90000}"/>
    <cellStyle name="Normal 2 3 2 6" xfId="43429" xr:uid="{00000000-0005-0000-0000-0000A7A90000}"/>
    <cellStyle name="Normal 2 3 2 6 2" xfId="43430" xr:uid="{00000000-0005-0000-0000-0000A8A90000}"/>
    <cellStyle name="Normal 2 3 2 6 2 2" xfId="43431" xr:uid="{00000000-0005-0000-0000-0000A9A90000}"/>
    <cellStyle name="Normal 2 3 2 6 3" xfId="43432" xr:uid="{00000000-0005-0000-0000-0000AAA90000}"/>
    <cellStyle name="Normal 2 3 2 7" xfId="43433" xr:uid="{00000000-0005-0000-0000-0000ABA90000}"/>
    <cellStyle name="Normal 2 3 2 7 2" xfId="43434" xr:uid="{00000000-0005-0000-0000-0000ACA90000}"/>
    <cellStyle name="Normal 2 3 2 7 2 2" xfId="43435" xr:uid="{00000000-0005-0000-0000-0000ADA90000}"/>
    <cellStyle name="Normal 2 3 2 7 3" xfId="43436" xr:uid="{00000000-0005-0000-0000-0000AEA90000}"/>
    <cellStyle name="Normal 2 3 2 8" xfId="43437" xr:uid="{00000000-0005-0000-0000-0000AFA90000}"/>
    <cellStyle name="Normal 2 3 2 8 2" xfId="43438" xr:uid="{00000000-0005-0000-0000-0000B0A90000}"/>
    <cellStyle name="Normal 2 3 2 9" xfId="43439" xr:uid="{00000000-0005-0000-0000-0000B1A90000}"/>
    <cellStyle name="Normal 2 3 3" xfId="43440" xr:uid="{00000000-0005-0000-0000-0000B2A90000}"/>
    <cellStyle name="Normal 2 3 3 10" xfId="43441" xr:uid="{00000000-0005-0000-0000-0000B3A90000}"/>
    <cellStyle name="Normal 2 3 3 2" xfId="43442" xr:uid="{00000000-0005-0000-0000-0000B4A90000}"/>
    <cellStyle name="Normal 2 3 3 2 2" xfId="43443" xr:uid="{00000000-0005-0000-0000-0000B5A90000}"/>
    <cellStyle name="Normal 2 3 3 2 2 2" xfId="43444" xr:uid="{00000000-0005-0000-0000-0000B6A90000}"/>
    <cellStyle name="Normal 2 3 3 2 3" xfId="43445" xr:uid="{00000000-0005-0000-0000-0000B7A90000}"/>
    <cellStyle name="Normal 2 3 3 2 4" xfId="43446" xr:uid="{00000000-0005-0000-0000-0000B8A90000}"/>
    <cellStyle name="Normal 2 3 3 3" xfId="43447" xr:uid="{00000000-0005-0000-0000-0000B9A90000}"/>
    <cellStyle name="Normal 2 3 3 3 2" xfId="43448" xr:uid="{00000000-0005-0000-0000-0000BAA90000}"/>
    <cellStyle name="Normal 2 3 3 3 2 2" xfId="43449" xr:uid="{00000000-0005-0000-0000-0000BBA90000}"/>
    <cellStyle name="Normal 2 3 3 3 3" xfId="43450" xr:uid="{00000000-0005-0000-0000-0000BCA90000}"/>
    <cellStyle name="Normal 2 3 3 4" xfId="43451" xr:uid="{00000000-0005-0000-0000-0000BDA90000}"/>
    <cellStyle name="Normal 2 3 3 4 2" xfId="43452" xr:uid="{00000000-0005-0000-0000-0000BEA90000}"/>
    <cellStyle name="Normal 2 3 3 4 2 2" xfId="43453" xr:uid="{00000000-0005-0000-0000-0000BFA90000}"/>
    <cellStyle name="Normal 2 3 3 4 3" xfId="43454" xr:uid="{00000000-0005-0000-0000-0000C0A90000}"/>
    <cellStyle name="Normal 2 3 3 5" xfId="43455" xr:uid="{00000000-0005-0000-0000-0000C1A90000}"/>
    <cellStyle name="Normal 2 3 3 5 2" xfId="43456" xr:uid="{00000000-0005-0000-0000-0000C2A90000}"/>
    <cellStyle name="Normal 2 3 3 5 2 2" xfId="43457" xr:uid="{00000000-0005-0000-0000-0000C3A90000}"/>
    <cellStyle name="Normal 2 3 3 5 3" xfId="43458" xr:uid="{00000000-0005-0000-0000-0000C4A90000}"/>
    <cellStyle name="Normal 2 3 3 6" xfId="43459" xr:uid="{00000000-0005-0000-0000-0000C5A90000}"/>
    <cellStyle name="Normal 2 3 3 6 2" xfId="43460" xr:uid="{00000000-0005-0000-0000-0000C6A90000}"/>
    <cellStyle name="Normal 2 3 3 6 2 2" xfId="43461" xr:uid="{00000000-0005-0000-0000-0000C7A90000}"/>
    <cellStyle name="Normal 2 3 3 6 3" xfId="43462" xr:uid="{00000000-0005-0000-0000-0000C8A90000}"/>
    <cellStyle name="Normal 2 3 3 7" xfId="43463" xr:uid="{00000000-0005-0000-0000-0000C9A90000}"/>
    <cellStyle name="Normal 2 3 3 7 2" xfId="43464" xr:uid="{00000000-0005-0000-0000-0000CAA90000}"/>
    <cellStyle name="Normal 2 3 3 7 2 2" xfId="43465" xr:uid="{00000000-0005-0000-0000-0000CBA90000}"/>
    <cellStyle name="Normal 2 3 3 7 3" xfId="43466" xr:uid="{00000000-0005-0000-0000-0000CCA90000}"/>
    <cellStyle name="Normal 2 3 3 8" xfId="43467" xr:uid="{00000000-0005-0000-0000-0000CDA90000}"/>
    <cellStyle name="Normal 2 3 3 8 2" xfId="43468" xr:uid="{00000000-0005-0000-0000-0000CEA90000}"/>
    <cellStyle name="Normal 2 3 3 9" xfId="43469" xr:uid="{00000000-0005-0000-0000-0000CFA90000}"/>
    <cellStyle name="Normal 2 3 4" xfId="43470" xr:uid="{00000000-0005-0000-0000-0000D0A90000}"/>
    <cellStyle name="Normal 2 3 4 2" xfId="43471" xr:uid="{00000000-0005-0000-0000-0000D1A90000}"/>
    <cellStyle name="Normal 2 3 4 2 2" xfId="43472" xr:uid="{00000000-0005-0000-0000-0000D2A90000}"/>
    <cellStyle name="Normal 2 3 4 3" xfId="43473" xr:uid="{00000000-0005-0000-0000-0000D3A90000}"/>
    <cellStyle name="Normal 2 3 4 4" xfId="43474" xr:uid="{00000000-0005-0000-0000-0000D4A90000}"/>
    <cellStyle name="Normal 2 3 4 5" xfId="43475" xr:uid="{00000000-0005-0000-0000-0000D5A90000}"/>
    <cellStyle name="Normal 2 3 5" xfId="43476" xr:uid="{00000000-0005-0000-0000-0000D6A90000}"/>
    <cellStyle name="Normal 2 3 5 2" xfId="43477" xr:uid="{00000000-0005-0000-0000-0000D7A90000}"/>
    <cellStyle name="Normal 2 3 5 2 2" xfId="43478" xr:uid="{00000000-0005-0000-0000-0000D8A90000}"/>
    <cellStyle name="Normal 2 3 5 3" xfId="43479" xr:uid="{00000000-0005-0000-0000-0000D9A90000}"/>
    <cellStyle name="Normal 2 3 5 4" xfId="43480" xr:uid="{00000000-0005-0000-0000-0000DAA90000}"/>
    <cellStyle name="Normal 2 3 6" xfId="43481" xr:uid="{00000000-0005-0000-0000-0000DBA90000}"/>
    <cellStyle name="Normal 2 3 6 2" xfId="43482" xr:uid="{00000000-0005-0000-0000-0000DCA90000}"/>
    <cellStyle name="Normal 2 3 6 2 2" xfId="43483" xr:uid="{00000000-0005-0000-0000-0000DDA90000}"/>
    <cellStyle name="Normal 2 3 6 3" xfId="43484" xr:uid="{00000000-0005-0000-0000-0000DEA90000}"/>
    <cellStyle name="Normal 2 3 7" xfId="43485" xr:uid="{00000000-0005-0000-0000-0000DFA90000}"/>
    <cellStyle name="Normal 2 3 7 2" xfId="43486" xr:uid="{00000000-0005-0000-0000-0000E0A90000}"/>
    <cellStyle name="Normal 2 3 7 2 2" xfId="43487" xr:uid="{00000000-0005-0000-0000-0000E1A90000}"/>
    <cellStyle name="Normal 2 3 7 3" xfId="43488" xr:uid="{00000000-0005-0000-0000-0000E2A90000}"/>
    <cellStyle name="Normal 2 3 8" xfId="43489" xr:uid="{00000000-0005-0000-0000-0000E3A90000}"/>
    <cellStyle name="Normal 2 3 8 2" xfId="43490" xr:uid="{00000000-0005-0000-0000-0000E4A90000}"/>
    <cellStyle name="Normal 2 3 8 2 2" xfId="43491" xr:uid="{00000000-0005-0000-0000-0000E5A90000}"/>
    <cellStyle name="Normal 2 3 8 3" xfId="43492" xr:uid="{00000000-0005-0000-0000-0000E6A90000}"/>
    <cellStyle name="Normal 2 3 9" xfId="43493" xr:uid="{00000000-0005-0000-0000-0000E7A90000}"/>
    <cellStyle name="Normal 2 3 9 2" xfId="43494" xr:uid="{00000000-0005-0000-0000-0000E8A90000}"/>
    <cellStyle name="Normal 2 3 9 2 2" xfId="43495" xr:uid="{00000000-0005-0000-0000-0000E9A90000}"/>
    <cellStyle name="Normal 2 3 9 3" xfId="43496" xr:uid="{00000000-0005-0000-0000-0000EAA90000}"/>
    <cellStyle name="Normal 2 4" xfId="43497" xr:uid="{00000000-0005-0000-0000-0000EBA90000}"/>
    <cellStyle name="Normal 2 4 10" xfId="43498" xr:uid="{00000000-0005-0000-0000-0000ECA90000}"/>
    <cellStyle name="Normal 2 4 2" xfId="43499" xr:uid="{00000000-0005-0000-0000-0000EDA90000}"/>
    <cellStyle name="Normal 2 4 2 2" xfId="43500" xr:uid="{00000000-0005-0000-0000-0000EEA90000}"/>
    <cellStyle name="Normal 2 4 2 2 2" xfId="43501" xr:uid="{00000000-0005-0000-0000-0000EFA90000}"/>
    <cellStyle name="Normal 2 4 2 2 2 2" xfId="43502" xr:uid="{00000000-0005-0000-0000-0000F0A90000}"/>
    <cellStyle name="Normal 2 4 2 2 3" xfId="43503" xr:uid="{00000000-0005-0000-0000-0000F1A90000}"/>
    <cellStyle name="Normal 2 4 2 3" xfId="43504" xr:uid="{00000000-0005-0000-0000-0000F2A90000}"/>
    <cellStyle name="Normal 2 4 2 3 2" xfId="43505" xr:uid="{00000000-0005-0000-0000-0000F3A90000}"/>
    <cellStyle name="Normal 2 4 2 4" xfId="43506" xr:uid="{00000000-0005-0000-0000-0000F4A90000}"/>
    <cellStyle name="Normal 2 4 2 4 2" xfId="43507" xr:uid="{00000000-0005-0000-0000-0000F5A90000}"/>
    <cellStyle name="Normal 2 4 2 5" xfId="43508" xr:uid="{00000000-0005-0000-0000-0000F6A90000}"/>
    <cellStyle name="Normal 2 4 2 5 2" xfId="43509" xr:uid="{00000000-0005-0000-0000-0000F7A90000}"/>
    <cellStyle name="Normal 2 4 2 6" xfId="43510" xr:uid="{00000000-0005-0000-0000-0000F8A90000}"/>
    <cellStyle name="Normal 2 4 3" xfId="43511" xr:uid="{00000000-0005-0000-0000-0000F9A90000}"/>
    <cellStyle name="Normal 2 4 3 2" xfId="43512" xr:uid="{00000000-0005-0000-0000-0000FAA90000}"/>
    <cellStyle name="Normal 2 4 3 2 2" xfId="43513" xr:uid="{00000000-0005-0000-0000-0000FBA90000}"/>
    <cellStyle name="Normal 2 4 3 2 2 2" xfId="43514" xr:uid="{00000000-0005-0000-0000-0000FCA90000}"/>
    <cellStyle name="Normal 2 4 3 2 3" xfId="43515" xr:uid="{00000000-0005-0000-0000-0000FDA90000}"/>
    <cellStyle name="Normal 2 4 3 3" xfId="43516" xr:uid="{00000000-0005-0000-0000-0000FEA90000}"/>
    <cellStyle name="Normal 2 4 3 3 2" xfId="43517" xr:uid="{00000000-0005-0000-0000-0000FFA90000}"/>
    <cellStyle name="Normal 2 4 3 4" xfId="43518" xr:uid="{00000000-0005-0000-0000-000000AA0000}"/>
    <cellStyle name="Normal 2 4 3 4 2" xfId="43519" xr:uid="{00000000-0005-0000-0000-000001AA0000}"/>
    <cellStyle name="Normal 2 4 3 5" xfId="43520" xr:uid="{00000000-0005-0000-0000-000002AA0000}"/>
    <cellStyle name="Normal 2 4 3 6" xfId="43521" xr:uid="{00000000-0005-0000-0000-000003AA0000}"/>
    <cellStyle name="Normal 2 4 4" xfId="43522" xr:uid="{00000000-0005-0000-0000-000004AA0000}"/>
    <cellStyle name="Normal 2 4 4 2" xfId="43523" xr:uid="{00000000-0005-0000-0000-000005AA0000}"/>
    <cellStyle name="Normal 2 4 4 2 2" xfId="43524" xr:uid="{00000000-0005-0000-0000-000006AA0000}"/>
    <cellStyle name="Normal 2 4 4 3" xfId="43525" xr:uid="{00000000-0005-0000-0000-000007AA0000}"/>
    <cellStyle name="Normal 2 4 4 3 2" xfId="43526" xr:uid="{00000000-0005-0000-0000-000008AA0000}"/>
    <cellStyle name="Normal 2 4 4 4" xfId="43527" xr:uid="{00000000-0005-0000-0000-000009AA0000}"/>
    <cellStyle name="Normal 2 4 5" xfId="43528" xr:uid="{00000000-0005-0000-0000-00000AAA0000}"/>
    <cellStyle name="Normal 2 4 5 2" xfId="43529" xr:uid="{00000000-0005-0000-0000-00000BAA0000}"/>
    <cellStyle name="Normal 2 4 5 2 2" xfId="43530" xr:uid="{00000000-0005-0000-0000-00000CAA0000}"/>
    <cellStyle name="Normal 2 4 5 3" xfId="43531" xr:uid="{00000000-0005-0000-0000-00000DAA0000}"/>
    <cellStyle name="Normal 2 4 5 4" xfId="43532" xr:uid="{00000000-0005-0000-0000-00000EAA0000}"/>
    <cellStyle name="Normal 2 4 6" xfId="43533" xr:uid="{00000000-0005-0000-0000-00000FAA0000}"/>
    <cellStyle name="Normal 2 4 6 2" xfId="43534" xr:uid="{00000000-0005-0000-0000-000010AA0000}"/>
    <cellStyle name="Normal 2 4 7" xfId="43535" xr:uid="{00000000-0005-0000-0000-000011AA0000}"/>
    <cellStyle name="Normal 2 4 8" xfId="43536" xr:uid="{00000000-0005-0000-0000-000012AA0000}"/>
    <cellStyle name="Normal 2 4 9" xfId="43537" xr:uid="{00000000-0005-0000-0000-000013AA0000}"/>
    <cellStyle name="Normal 2 5" xfId="43538" xr:uid="{00000000-0005-0000-0000-000014AA0000}"/>
    <cellStyle name="Normal 2 5 10" xfId="43539" xr:uid="{00000000-0005-0000-0000-000015AA0000}"/>
    <cellStyle name="Normal 2 5 10 2" xfId="43540" xr:uid="{00000000-0005-0000-0000-000016AA0000}"/>
    <cellStyle name="Normal 2 5 10 2 2" xfId="43541" xr:uid="{00000000-0005-0000-0000-000017AA0000}"/>
    <cellStyle name="Normal 2 5 10 2 2 2" xfId="43542" xr:uid="{00000000-0005-0000-0000-000018AA0000}"/>
    <cellStyle name="Normal 2 5 10 2 3" xfId="43543" xr:uid="{00000000-0005-0000-0000-000019AA0000}"/>
    <cellStyle name="Normal 2 5 10 2 4" xfId="43544" xr:uid="{00000000-0005-0000-0000-00001AAA0000}"/>
    <cellStyle name="Normal 2 5 10 3" xfId="43545" xr:uid="{00000000-0005-0000-0000-00001BAA0000}"/>
    <cellStyle name="Normal 2 5 10 3 2" xfId="43546" xr:uid="{00000000-0005-0000-0000-00001CAA0000}"/>
    <cellStyle name="Normal 2 5 10 3 2 2" xfId="43547" xr:uid="{00000000-0005-0000-0000-00001DAA0000}"/>
    <cellStyle name="Normal 2 5 10 3 3" xfId="43548" xr:uid="{00000000-0005-0000-0000-00001EAA0000}"/>
    <cellStyle name="Normal 2 5 10 4" xfId="43549" xr:uid="{00000000-0005-0000-0000-00001FAA0000}"/>
    <cellStyle name="Normal 2 5 10 4 2" xfId="43550" xr:uid="{00000000-0005-0000-0000-000020AA0000}"/>
    <cellStyle name="Normal 2 5 10 4 2 2" xfId="43551" xr:uid="{00000000-0005-0000-0000-000021AA0000}"/>
    <cellStyle name="Normal 2 5 10 4 3" xfId="43552" xr:uid="{00000000-0005-0000-0000-000022AA0000}"/>
    <cellStyle name="Normal 2 5 10 5" xfId="43553" xr:uid="{00000000-0005-0000-0000-000023AA0000}"/>
    <cellStyle name="Normal 2 5 10 5 2" xfId="43554" xr:uid="{00000000-0005-0000-0000-000024AA0000}"/>
    <cellStyle name="Normal 2 5 10 6" xfId="43555" xr:uid="{00000000-0005-0000-0000-000025AA0000}"/>
    <cellStyle name="Normal 2 5 10 7" xfId="43556" xr:uid="{00000000-0005-0000-0000-000026AA0000}"/>
    <cellStyle name="Normal 2 5 11" xfId="43557" xr:uid="{00000000-0005-0000-0000-000027AA0000}"/>
    <cellStyle name="Normal 2 5 11 2" xfId="43558" xr:uid="{00000000-0005-0000-0000-000028AA0000}"/>
    <cellStyle name="Normal 2 5 11 2 2" xfId="43559" xr:uid="{00000000-0005-0000-0000-000029AA0000}"/>
    <cellStyle name="Normal 2 5 11 2 2 2" xfId="43560" xr:uid="{00000000-0005-0000-0000-00002AAA0000}"/>
    <cellStyle name="Normal 2 5 11 2 3" xfId="43561" xr:uid="{00000000-0005-0000-0000-00002BAA0000}"/>
    <cellStyle name="Normal 2 5 11 2 4" xfId="43562" xr:uid="{00000000-0005-0000-0000-00002CAA0000}"/>
    <cellStyle name="Normal 2 5 11 3" xfId="43563" xr:uid="{00000000-0005-0000-0000-00002DAA0000}"/>
    <cellStyle name="Normal 2 5 11 3 2" xfId="43564" xr:uid="{00000000-0005-0000-0000-00002EAA0000}"/>
    <cellStyle name="Normal 2 5 11 3 2 2" xfId="43565" xr:uid="{00000000-0005-0000-0000-00002FAA0000}"/>
    <cellStyle name="Normal 2 5 11 3 3" xfId="43566" xr:uid="{00000000-0005-0000-0000-000030AA0000}"/>
    <cellStyle name="Normal 2 5 11 4" xfId="43567" xr:uid="{00000000-0005-0000-0000-000031AA0000}"/>
    <cellStyle name="Normal 2 5 11 4 2" xfId="43568" xr:uid="{00000000-0005-0000-0000-000032AA0000}"/>
    <cellStyle name="Normal 2 5 11 4 2 2" xfId="43569" xr:uid="{00000000-0005-0000-0000-000033AA0000}"/>
    <cellStyle name="Normal 2 5 11 4 3" xfId="43570" xr:uid="{00000000-0005-0000-0000-000034AA0000}"/>
    <cellStyle name="Normal 2 5 11 5" xfId="43571" xr:uid="{00000000-0005-0000-0000-000035AA0000}"/>
    <cellStyle name="Normal 2 5 11 5 2" xfId="43572" xr:uid="{00000000-0005-0000-0000-000036AA0000}"/>
    <cellStyle name="Normal 2 5 11 6" xfId="43573" xr:uid="{00000000-0005-0000-0000-000037AA0000}"/>
    <cellStyle name="Normal 2 5 11 7" xfId="43574" xr:uid="{00000000-0005-0000-0000-000038AA0000}"/>
    <cellStyle name="Normal 2 5 12" xfId="43575" xr:uid="{00000000-0005-0000-0000-000039AA0000}"/>
    <cellStyle name="Normal 2 5 12 2" xfId="43576" xr:uid="{00000000-0005-0000-0000-00003AAA0000}"/>
    <cellStyle name="Normal 2 5 12 2 2" xfId="43577" xr:uid="{00000000-0005-0000-0000-00003BAA0000}"/>
    <cellStyle name="Normal 2 5 12 2 2 2" xfId="43578" xr:uid="{00000000-0005-0000-0000-00003CAA0000}"/>
    <cellStyle name="Normal 2 5 12 2 3" xfId="43579" xr:uid="{00000000-0005-0000-0000-00003DAA0000}"/>
    <cellStyle name="Normal 2 5 12 2 4" xfId="43580" xr:uid="{00000000-0005-0000-0000-00003EAA0000}"/>
    <cellStyle name="Normal 2 5 12 3" xfId="43581" xr:uid="{00000000-0005-0000-0000-00003FAA0000}"/>
    <cellStyle name="Normal 2 5 12 3 2" xfId="43582" xr:uid="{00000000-0005-0000-0000-000040AA0000}"/>
    <cellStyle name="Normal 2 5 12 3 2 2" xfId="43583" xr:uid="{00000000-0005-0000-0000-000041AA0000}"/>
    <cellStyle name="Normal 2 5 12 3 3" xfId="43584" xr:uid="{00000000-0005-0000-0000-000042AA0000}"/>
    <cellStyle name="Normal 2 5 12 4" xfId="43585" xr:uid="{00000000-0005-0000-0000-000043AA0000}"/>
    <cellStyle name="Normal 2 5 12 4 2" xfId="43586" xr:uid="{00000000-0005-0000-0000-000044AA0000}"/>
    <cellStyle name="Normal 2 5 12 4 2 2" xfId="43587" xr:uid="{00000000-0005-0000-0000-000045AA0000}"/>
    <cellStyle name="Normal 2 5 12 4 3" xfId="43588" xr:uid="{00000000-0005-0000-0000-000046AA0000}"/>
    <cellStyle name="Normal 2 5 12 5" xfId="43589" xr:uid="{00000000-0005-0000-0000-000047AA0000}"/>
    <cellStyle name="Normal 2 5 12 5 2" xfId="43590" xr:uid="{00000000-0005-0000-0000-000048AA0000}"/>
    <cellStyle name="Normal 2 5 12 6" xfId="43591" xr:uid="{00000000-0005-0000-0000-000049AA0000}"/>
    <cellStyle name="Normal 2 5 12 7" xfId="43592" xr:uid="{00000000-0005-0000-0000-00004AAA0000}"/>
    <cellStyle name="Normal 2 5 13" xfId="43593" xr:uid="{00000000-0005-0000-0000-00004BAA0000}"/>
    <cellStyle name="Normal 2 5 14" xfId="43594" xr:uid="{00000000-0005-0000-0000-00004CAA0000}"/>
    <cellStyle name="Normal 2 5 14 10" xfId="43595" xr:uid="{00000000-0005-0000-0000-00004DAA0000}"/>
    <cellStyle name="Normal 2 5 14 2" xfId="43596" xr:uid="{00000000-0005-0000-0000-00004EAA0000}"/>
    <cellStyle name="Normal 2 5 14 2 2" xfId="43597" xr:uid="{00000000-0005-0000-0000-00004FAA0000}"/>
    <cellStyle name="Normal 2 5 14 2 2 2" xfId="43598" xr:uid="{00000000-0005-0000-0000-000050AA0000}"/>
    <cellStyle name="Normal 2 5 14 2 3" xfId="43599" xr:uid="{00000000-0005-0000-0000-000051AA0000}"/>
    <cellStyle name="Normal 2 5 14 2 4" xfId="43600" xr:uid="{00000000-0005-0000-0000-000052AA0000}"/>
    <cellStyle name="Normal 2 5 14 3" xfId="43601" xr:uid="{00000000-0005-0000-0000-000053AA0000}"/>
    <cellStyle name="Normal 2 5 14 3 2" xfId="43602" xr:uid="{00000000-0005-0000-0000-000054AA0000}"/>
    <cellStyle name="Normal 2 5 14 3 2 2" xfId="43603" xr:uid="{00000000-0005-0000-0000-000055AA0000}"/>
    <cellStyle name="Normal 2 5 14 3 2 2 2" xfId="43604" xr:uid="{00000000-0005-0000-0000-000056AA0000}"/>
    <cellStyle name="Normal 2 5 14 3 2 3" xfId="43605" xr:uid="{00000000-0005-0000-0000-000057AA0000}"/>
    <cellStyle name="Normal 2 5 14 3 3" xfId="43606" xr:uid="{00000000-0005-0000-0000-000058AA0000}"/>
    <cellStyle name="Normal 2 5 14 3 3 2" xfId="43607" xr:uid="{00000000-0005-0000-0000-000059AA0000}"/>
    <cellStyle name="Normal 2 5 14 3 4" xfId="43608" xr:uid="{00000000-0005-0000-0000-00005AAA0000}"/>
    <cellStyle name="Normal 2 5 14 3 4 2" xfId="43609" xr:uid="{00000000-0005-0000-0000-00005BAA0000}"/>
    <cellStyle name="Normal 2 5 14 3 5" xfId="43610" xr:uid="{00000000-0005-0000-0000-00005CAA0000}"/>
    <cellStyle name="Normal 2 5 14 3 6" xfId="43611" xr:uid="{00000000-0005-0000-0000-00005DAA0000}"/>
    <cellStyle name="Normal 2 5 14 4" xfId="43612" xr:uid="{00000000-0005-0000-0000-00005EAA0000}"/>
    <cellStyle name="Normal 2 5 14 4 2" xfId="43613" xr:uid="{00000000-0005-0000-0000-00005FAA0000}"/>
    <cellStyle name="Normal 2 5 14 4 2 2" xfId="43614" xr:uid="{00000000-0005-0000-0000-000060AA0000}"/>
    <cellStyle name="Normal 2 5 14 4 2 2 2" xfId="43615" xr:uid="{00000000-0005-0000-0000-000061AA0000}"/>
    <cellStyle name="Normal 2 5 14 4 2 3" xfId="43616" xr:uid="{00000000-0005-0000-0000-000062AA0000}"/>
    <cellStyle name="Normal 2 5 14 4 3" xfId="43617" xr:uid="{00000000-0005-0000-0000-000063AA0000}"/>
    <cellStyle name="Normal 2 5 14 4 3 2" xfId="43618" xr:uid="{00000000-0005-0000-0000-000064AA0000}"/>
    <cellStyle name="Normal 2 5 14 4 4" xfId="43619" xr:uid="{00000000-0005-0000-0000-000065AA0000}"/>
    <cellStyle name="Normal 2 5 14 4 4 2" xfId="43620" xr:uid="{00000000-0005-0000-0000-000066AA0000}"/>
    <cellStyle name="Normal 2 5 14 4 5" xfId="43621" xr:uid="{00000000-0005-0000-0000-000067AA0000}"/>
    <cellStyle name="Normal 2 5 14 5" xfId="43622" xr:uid="{00000000-0005-0000-0000-000068AA0000}"/>
    <cellStyle name="Normal 2 5 14 5 2" xfId="43623" xr:uid="{00000000-0005-0000-0000-000069AA0000}"/>
    <cellStyle name="Normal 2 5 14 5 2 2" xfId="43624" xr:uid="{00000000-0005-0000-0000-00006AAA0000}"/>
    <cellStyle name="Normal 2 5 14 5 3" xfId="43625" xr:uid="{00000000-0005-0000-0000-00006BAA0000}"/>
    <cellStyle name="Normal 2 5 14 6" xfId="43626" xr:uid="{00000000-0005-0000-0000-00006CAA0000}"/>
    <cellStyle name="Normal 2 5 14 6 2" xfId="43627" xr:uid="{00000000-0005-0000-0000-00006DAA0000}"/>
    <cellStyle name="Normal 2 5 14 6 2 2" xfId="43628" xr:uid="{00000000-0005-0000-0000-00006EAA0000}"/>
    <cellStyle name="Normal 2 5 14 6 3" xfId="43629" xr:uid="{00000000-0005-0000-0000-00006FAA0000}"/>
    <cellStyle name="Normal 2 5 14 7" xfId="43630" xr:uid="{00000000-0005-0000-0000-000070AA0000}"/>
    <cellStyle name="Normal 2 5 14 7 2" xfId="43631" xr:uid="{00000000-0005-0000-0000-000071AA0000}"/>
    <cellStyle name="Normal 2 5 14 8" xfId="43632" xr:uid="{00000000-0005-0000-0000-000072AA0000}"/>
    <cellStyle name="Normal 2 5 14 8 2" xfId="43633" xr:uid="{00000000-0005-0000-0000-000073AA0000}"/>
    <cellStyle name="Normal 2 5 14 9" xfId="43634" xr:uid="{00000000-0005-0000-0000-000074AA0000}"/>
    <cellStyle name="Normal 2 5 15" xfId="43635" xr:uid="{00000000-0005-0000-0000-000075AA0000}"/>
    <cellStyle name="Normal 2 5 15 2" xfId="43636" xr:uid="{00000000-0005-0000-0000-000076AA0000}"/>
    <cellStyle name="Normal 2 5 15 2 2" xfId="43637" xr:uid="{00000000-0005-0000-0000-000077AA0000}"/>
    <cellStyle name="Normal 2 5 15 3" xfId="43638" xr:uid="{00000000-0005-0000-0000-000078AA0000}"/>
    <cellStyle name="Normal 2 5 15 4" xfId="43639" xr:uid="{00000000-0005-0000-0000-000079AA0000}"/>
    <cellStyle name="Normal 2 5 16" xfId="43640" xr:uid="{00000000-0005-0000-0000-00007AAA0000}"/>
    <cellStyle name="Normal 2 5 16 2" xfId="43641" xr:uid="{00000000-0005-0000-0000-00007BAA0000}"/>
    <cellStyle name="Normal 2 5 16 2 2" xfId="43642" xr:uid="{00000000-0005-0000-0000-00007CAA0000}"/>
    <cellStyle name="Normal 2 5 16 3" xfId="43643" xr:uid="{00000000-0005-0000-0000-00007DAA0000}"/>
    <cellStyle name="Normal 2 5 16 4" xfId="43644" xr:uid="{00000000-0005-0000-0000-00007EAA0000}"/>
    <cellStyle name="Normal 2 5 17" xfId="43645" xr:uid="{00000000-0005-0000-0000-00007FAA0000}"/>
    <cellStyle name="Normal 2 5 17 2" xfId="43646" xr:uid="{00000000-0005-0000-0000-000080AA0000}"/>
    <cellStyle name="Normal 2 5 17 2 2" xfId="43647" xr:uid="{00000000-0005-0000-0000-000081AA0000}"/>
    <cellStyle name="Normal 2 5 17 3" xfId="43648" xr:uid="{00000000-0005-0000-0000-000082AA0000}"/>
    <cellStyle name="Normal 2 5 18" xfId="43649" xr:uid="{00000000-0005-0000-0000-000083AA0000}"/>
    <cellStyle name="Normal 2 5 18 2" xfId="43650" xr:uid="{00000000-0005-0000-0000-000084AA0000}"/>
    <cellStyle name="Normal 2 5 18 2 2" xfId="43651" xr:uid="{00000000-0005-0000-0000-000085AA0000}"/>
    <cellStyle name="Normal 2 5 18 3" xfId="43652" xr:uid="{00000000-0005-0000-0000-000086AA0000}"/>
    <cellStyle name="Normal 2 5 19" xfId="43653" xr:uid="{00000000-0005-0000-0000-000087AA0000}"/>
    <cellStyle name="Normal 2 5 19 2" xfId="43654" xr:uid="{00000000-0005-0000-0000-000088AA0000}"/>
    <cellStyle name="Normal 2 5 2" xfId="43655" xr:uid="{00000000-0005-0000-0000-000089AA0000}"/>
    <cellStyle name="Normal 2 5 2 2" xfId="43656" xr:uid="{00000000-0005-0000-0000-00008AAA0000}"/>
    <cellStyle name="Normal 2 5 2 2 2" xfId="43657" xr:uid="{00000000-0005-0000-0000-00008BAA0000}"/>
    <cellStyle name="Normal 2 5 2 2 2 2" xfId="43658" xr:uid="{00000000-0005-0000-0000-00008CAA0000}"/>
    <cellStyle name="Normal 2 5 2 2 3" xfId="43659" xr:uid="{00000000-0005-0000-0000-00008DAA0000}"/>
    <cellStyle name="Normal 2 5 2 2 4" xfId="43660" xr:uid="{00000000-0005-0000-0000-00008EAA0000}"/>
    <cellStyle name="Normal 2 5 2 3" xfId="43661" xr:uid="{00000000-0005-0000-0000-00008FAA0000}"/>
    <cellStyle name="Normal 2 5 2 3 2" xfId="43662" xr:uid="{00000000-0005-0000-0000-000090AA0000}"/>
    <cellStyle name="Normal 2 5 2 3 2 2" xfId="43663" xr:uid="{00000000-0005-0000-0000-000091AA0000}"/>
    <cellStyle name="Normal 2 5 2 3 3" xfId="43664" xr:uid="{00000000-0005-0000-0000-000092AA0000}"/>
    <cellStyle name="Normal 2 5 2 4" xfId="43665" xr:uid="{00000000-0005-0000-0000-000093AA0000}"/>
    <cellStyle name="Normal 2 5 2 4 2" xfId="43666" xr:uid="{00000000-0005-0000-0000-000094AA0000}"/>
    <cellStyle name="Normal 2 5 2 4 2 2" xfId="43667" xr:uid="{00000000-0005-0000-0000-000095AA0000}"/>
    <cellStyle name="Normal 2 5 2 4 3" xfId="43668" xr:uid="{00000000-0005-0000-0000-000096AA0000}"/>
    <cellStyle name="Normal 2 5 2 5" xfId="43669" xr:uid="{00000000-0005-0000-0000-000097AA0000}"/>
    <cellStyle name="Normal 2 5 2 5 2" xfId="43670" xr:uid="{00000000-0005-0000-0000-000098AA0000}"/>
    <cellStyle name="Normal 2 5 2 6" xfId="43671" xr:uid="{00000000-0005-0000-0000-000099AA0000}"/>
    <cellStyle name="Normal 2 5 2 7" xfId="43672" xr:uid="{00000000-0005-0000-0000-00009AAA0000}"/>
    <cellStyle name="Normal 2 5 20" xfId="43673" xr:uid="{00000000-0005-0000-0000-00009BAA0000}"/>
    <cellStyle name="Normal 2 5 21" xfId="43674" xr:uid="{00000000-0005-0000-0000-00009CAA0000}"/>
    <cellStyle name="Normal 2 5 21 2" xfId="43675" xr:uid="{00000000-0005-0000-0000-00009DAA0000}"/>
    <cellStyle name="Normal 2 5 22" xfId="43676" xr:uid="{00000000-0005-0000-0000-00009EAA0000}"/>
    <cellStyle name="Normal 2 5 23" xfId="43677" xr:uid="{00000000-0005-0000-0000-00009FAA0000}"/>
    <cellStyle name="Normal 2 5 24" xfId="43678" xr:uid="{00000000-0005-0000-0000-0000A0AA0000}"/>
    <cellStyle name="Normal 2 5 25" xfId="43679" xr:uid="{00000000-0005-0000-0000-0000A1AA0000}"/>
    <cellStyle name="Normal 2 5 3" xfId="43680" xr:uid="{00000000-0005-0000-0000-0000A2AA0000}"/>
    <cellStyle name="Normal 2 5 3 2" xfId="43681" xr:uid="{00000000-0005-0000-0000-0000A3AA0000}"/>
    <cellStyle name="Normal 2 5 3 2 2" xfId="43682" xr:uid="{00000000-0005-0000-0000-0000A4AA0000}"/>
    <cellStyle name="Normal 2 5 3 2 2 2" xfId="43683" xr:uid="{00000000-0005-0000-0000-0000A5AA0000}"/>
    <cellStyle name="Normal 2 5 3 2 3" xfId="43684" xr:uid="{00000000-0005-0000-0000-0000A6AA0000}"/>
    <cellStyle name="Normal 2 5 3 2 4" xfId="43685" xr:uid="{00000000-0005-0000-0000-0000A7AA0000}"/>
    <cellStyle name="Normal 2 5 3 3" xfId="43686" xr:uid="{00000000-0005-0000-0000-0000A8AA0000}"/>
    <cellStyle name="Normal 2 5 3 3 2" xfId="43687" xr:uid="{00000000-0005-0000-0000-0000A9AA0000}"/>
    <cellStyle name="Normal 2 5 3 3 2 2" xfId="43688" xr:uid="{00000000-0005-0000-0000-0000AAAA0000}"/>
    <cellStyle name="Normal 2 5 3 3 3" xfId="43689" xr:uid="{00000000-0005-0000-0000-0000ABAA0000}"/>
    <cellStyle name="Normal 2 5 3 4" xfId="43690" xr:uid="{00000000-0005-0000-0000-0000ACAA0000}"/>
    <cellStyle name="Normal 2 5 3 4 2" xfId="43691" xr:uid="{00000000-0005-0000-0000-0000ADAA0000}"/>
    <cellStyle name="Normal 2 5 3 4 2 2" xfId="43692" xr:uid="{00000000-0005-0000-0000-0000AEAA0000}"/>
    <cellStyle name="Normal 2 5 3 4 3" xfId="43693" xr:uid="{00000000-0005-0000-0000-0000AFAA0000}"/>
    <cellStyle name="Normal 2 5 3 5" xfId="43694" xr:uid="{00000000-0005-0000-0000-0000B0AA0000}"/>
    <cellStyle name="Normal 2 5 3 5 2" xfId="43695" xr:uid="{00000000-0005-0000-0000-0000B1AA0000}"/>
    <cellStyle name="Normal 2 5 3 6" xfId="43696" xr:uid="{00000000-0005-0000-0000-0000B2AA0000}"/>
    <cellStyle name="Normal 2 5 3 7" xfId="43697" xr:uid="{00000000-0005-0000-0000-0000B3AA0000}"/>
    <cellStyle name="Normal 2 5 4" xfId="43698" xr:uid="{00000000-0005-0000-0000-0000B4AA0000}"/>
    <cellStyle name="Normal 2 5 4 2" xfId="43699" xr:uid="{00000000-0005-0000-0000-0000B5AA0000}"/>
    <cellStyle name="Normal 2 5 4 2 2" xfId="43700" xr:uid="{00000000-0005-0000-0000-0000B6AA0000}"/>
    <cellStyle name="Normal 2 5 4 2 2 2" xfId="43701" xr:uid="{00000000-0005-0000-0000-0000B7AA0000}"/>
    <cellStyle name="Normal 2 5 4 2 3" xfId="43702" xr:uid="{00000000-0005-0000-0000-0000B8AA0000}"/>
    <cellStyle name="Normal 2 5 4 2 4" xfId="43703" xr:uid="{00000000-0005-0000-0000-0000B9AA0000}"/>
    <cellStyle name="Normal 2 5 4 3" xfId="43704" xr:uid="{00000000-0005-0000-0000-0000BAAA0000}"/>
    <cellStyle name="Normal 2 5 4 3 2" xfId="43705" xr:uid="{00000000-0005-0000-0000-0000BBAA0000}"/>
    <cellStyle name="Normal 2 5 4 3 2 2" xfId="43706" xr:uid="{00000000-0005-0000-0000-0000BCAA0000}"/>
    <cellStyle name="Normal 2 5 4 3 3" xfId="43707" xr:uid="{00000000-0005-0000-0000-0000BDAA0000}"/>
    <cellStyle name="Normal 2 5 4 4" xfId="43708" xr:uid="{00000000-0005-0000-0000-0000BEAA0000}"/>
    <cellStyle name="Normal 2 5 4 4 2" xfId="43709" xr:uid="{00000000-0005-0000-0000-0000BFAA0000}"/>
    <cellStyle name="Normal 2 5 4 4 2 2" xfId="43710" xr:uid="{00000000-0005-0000-0000-0000C0AA0000}"/>
    <cellStyle name="Normal 2 5 4 4 3" xfId="43711" xr:uid="{00000000-0005-0000-0000-0000C1AA0000}"/>
    <cellStyle name="Normal 2 5 4 5" xfId="43712" xr:uid="{00000000-0005-0000-0000-0000C2AA0000}"/>
    <cellStyle name="Normal 2 5 4 5 2" xfId="43713" xr:uid="{00000000-0005-0000-0000-0000C3AA0000}"/>
    <cellStyle name="Normal 2 5 4 6" xfId="43714" xr:uid="{00000000-0005-0000-0000-0000C4AA0000}"/>
    <cellStyle name="Normal 2 5 4 7" xfId="43715" xr:uid="{00000000-0005-0000-0000-0000C5AA0000}"/>
    <cellStyle name="Normal 2 5 5" xfId="43716" xr:uid="{00000000-0005-0000-0000-0000C6AA0000}"/>
    <cellStyle name="Normal 2 5 5 2" xfId="43717" xr:uid="{00000000-0005-0000-0000-0000C7AA0000}"/>
    <cellStyle name="Normal 2 5 5 2 2" xfId="43718" xr:uid="{00000000-0005-0000-0000-0000C8AA0000}"/>
    <cellStyle name="Normal 2 5 5 2 2 2" xfId="43719" xr:uid="{00000000-0005-0000-0000-0000C9AA0000}"/>
    <cellStyle name="Normal 2 5 5 2 3" xfId="43720" xr:uid="{00000000-0005-0000-0000-0000CAAA0000}"/>
    <cellStyle name="Normal 2 5 5 2 4" xfId="43721" xr:uid="{00000000-0005-0000-0000-0000CBAA0000}"/>
    <cellStyle name="Normal 2 5 5 3" xfId="43722" xr:uid="{00000000-0005-0000-0000-0000CCAA0000}"/>
    <cellStyle name="Normal 2 5 5 3 2" xfId="43723" xr:uid="{00000000-0005-0000-0000-0000CDAA0000}"/>
    <cellStyle name="Normal 2 5 5 3 2 2" xfId="43724" xr:uid="{00000000-0005-0000-0000-0000CEAA0000}"/>
    <cellStyle name="Normal 2 5 5 3 3" xfId="43725" xr:uid="{00000000-0005-0000-0000-0000CFAA0000}"/>
    <cellStyle name="Normal 2 5 5 4" xfId="43726" xr:uid="{00000000-0005-0000-0000-0000D0AA0000}"/>
    <cellStyle name="Normal 2 5 5 4 2" xfId="43727" xr:uid="{00000000-0005-0000-0000-0000D1AA0000}"/>
    <cellStyle name="Normal 2 5 5 4 2 2" xfId="43728" xr:uid="{00000000-0005-0000-0000-0000D2AA0000}"/>
    <cellStyle name="Normal 2 5 5 4 3" xfId="43729" xr:uid="{00000000-0005-0000-0000-0000D3AA0000}"/>
    <cellStyle name="Normal 2 5 5 5" xfId="43730" xr:uid="{00000000-0005-0000-0000-0000D4AA0000}"/>
    <cellStyle name="Normal 2 5 5 5 2" xfId="43731" xr:uid="{00000000-0005-0000-0000-0000D5AA0000}"/>
    <cellStyle name="Normal 2 5 5 6" xfId="43732" xr:uid="{00000000-0005-0000-0000-0000D6AA0000}"/>
    <cellStyle name="Normal 2 5 5 7" xfId="43733" xr:uid="{00000000-0005-0000-0000-0000D7AA0000}"/>
    <cellStyle name="Normal 2 5 6" xfId="43734" xr:uid="{00000000-0005-0000-0000-0000D8AA0000}"/>
    <cellStyle name="Normal 2 5 6 2" xfId="43735" xr:uid="{00000000-0005-0000-0000-0000D9AA0000}"/>
    <cellStyle name="Normal 2 5 6 2 2" xfId="43736" xr:uid="{00000000-0005-0000-0000-0000DAAA0000}"/>
    <cellStyle name="Normal 2 5 6 2 2 2" xfId="43737" xr:uid="{00000000-0005-0000-0000-0000DBAA0000}"/>
    <cellStyle name="Normal 2 5 6 2 3" xfId="43738" xr:uid="{00000000-0005-0000-0000-0000DCAA0000}"/>
    <cellStyle name="Normal 2 5 6 2 4" xfId="43739" xr:uid="{00000000-0005-0000-0000-0000DDAA0000}"/>
    <cellStyle name="Normal 2 5 6 3" xfId="43740" xr:uid="{00000000-0005-0000-0000-0000DEAA0000}"/>
    <cellStyle name="Normal 2 5 6 3 2" xfId="43741" xr:uid="{00000000-0005-0000-0000-0000DFAA0000}"/>
    <cellStyle name="Normal 2 5 6 3 2 2" xfId="43742" xr:uid="{00000000-0005-0000-0000-0000E0AA0000}"/>
    <cellStyle name="Normal 2 5 6 3 3" xfId="43743" xr:uid="{00000000-0005-0000-0000-0000E1AA0000}"/>
    <cellStyle name="Normal 2 5 6 4" xfId="43744" xr:uid="{00000000-0005-0000-0000-0000E2AA0000}"/>
    <cellStyle name="Normal 2 5 6 4 2" xfId="43745" xr:uid="{00000000-0005-0000-0000-0000E3AA0000}"/>
    <cellStyle name="Normal 2 5 6 4 2 2" xfId="43746" xr:uid="{00000000-0005-0000-0000-0000E4AA0000}"/>
    <cellStyle name="Normal 2 5 6 4 3" xfId="43747" xr:uid="{00000000-0005-0000-0000-0000E5AA0000}"/>
    <cellStyle name="Normal 2 5 6 5" xfId="43748" xr:uid="{00000000-0005-0000-0000-0000E6AA0000}"/>
    <cellStyle name="Normal 2 5 6 5 2" xfId="43749" xr:uid="{00000000-0005-0000-0000-0000E7AA0000}"/>
    <cellStyle name="Normal 2 5 6 6" xfId="43750" xr:uid="{00000000-0005-0000-0000-0000E8AA0000}"/>
    <cellStyle name="Normal 2 5 6 7" xfId="43751" xr:uid="{00000000-0005-0000-0000-0000E9AA0000}"/>
    <cellStyle name="Normal 2 5 7" xfId="43752" xr:uid="{00000000-0005-0000-0000-0000EAAA0000}"/>
    <cellStyle name="Normal 2 5 7 2" xfId="43753" xr:uid="{00000000-0005-0000-0000-0000EBAA0000}"/>
    <cellStyle name="Normal 2 5 7 2 2" xfId="43754" xr:uid="{00000000-0005-0000-0000-0000ECAA0000}"/>
    <cellStyle name="Normal 2 5 7 2 2 2" xfId="43755" xr:uid="{00000000-0005-0000-0000-0000EDAA0000}"/>
    <cellStyle name="Normal 2 5 7 2 3" xfId="43756" xr:uid="{00000000-0005-0000-0000-0000EEAA0000}"/>
    <cellStyle name="Normal 2 5 7 2 4" xfId="43757" xr:uid="{00000000-0005-0000-0000-0000EFAA0000}"/>
    <cellStyle name="Normal 2 5 7 3" xfId="43758" xr:uid="{00000000-0005-0000-0000-0000F0AA0000}"/>
    <cellStyle name="Normal 2 5 7 3 2" xfId="43759" xr:uid="{00000000-0005-0000-0000-0000F1AA0000}"/>
    <cellStyle name="Normal 2 5 7 3 2 2" xfId="43760" xr:uid="{00000000-0005-0000-0000-0000F2AA0000}"/>
    <cellStyle name="Normal 2 5 7 3 3" xfId="43761" xr:uid="{00000000-0005-0000-0000-0000F3AA0000}"/>
    <cellStyle name="Normal 2 5 7 4" xfId="43762" xr:uid="{00000000-0005-0000-0000-0000F4AA0000}"/>
    <cellStyle name="Normal 2 5 7 4 2" xfId="43763" xr:uid="{00000000-0005-0000-0000-0000F5AA0000}"/>
    <cellStyle name="Normal 2 5 7 4 2 2" xfId="43764" xr:uid="{00000000-0005-0000-0000-0000F6AA0000}"/>
    <cellStyle name="Normal 2 5 7 4 3" xfId="43765" xr:uid="{00000000-0005-0000-0000-0000F7AA0000}"/>
    <cellStyle name="Normal 2 5 7 5" xfId="43766" xr:uid="{00000000-0005-0000-0000-0000F8AA0000}"/>
    <cellStyle name="Normal 2 5 7 5 2" xfId="43767" xr:uid="{00000000-0005-0000-0000-0000F9AA0000}"/>
    <cellStyle name="Normal 2 5 7 6" xfId="43768" xr:uid="{00000000-0005-0000-0000-0000FAAA0000}"/>
    <cellStyle name="Normal 2 5 7 7" xfId="43769" xr:uid="{00000000-0005-0000-0000-0000FBAA0000}"/>
    <cellStyle name="Normal 2 5 8" xfId="43770" xr:uid="{00000000-0005-0000-0000-0000FCAA0000}"/>
    <cellStyle name="Normal 2 5 8 2" xfId="43771" xr:uid="{00000000-0005-0000-0000-0000FDAA0000}"/>
    <cellStyle name="Normal 2 5 8 2 2" xfId="43772" xr:uid="{00000000-0005-0000-0000-0000FEAA0000}"/>
    <cellStyle name="Normal 2 5 8 2 2 2" xfId="43773" xr:uid="{00000000-0005-0000-0000-0000FFAA0000}"/>
    <cellStyle name="Normal 2 5 8 2 3" xfId="43774" xr:uid="{00000000-0005-0000-0000-000000AB0000}"/>
    <cellStyle name="Normal 2 5 8 2 4" xfId="43775" xr:uid="{00000000-0005-0000-0000-000001AB0000}"/>
    <cellStyle name="Normal 2 5 8 3" xfId="43776" xr:uid="{00000000-0005-0000-0000-000002AB0000}"/>
    <cellStyle name="Normal 2 5 8 3 2" xfId="43777" xr:uid="{00000000-0005-0000-0000-000003AB0000}"/>
    <cellStyle name="Normal 2 5 8 3 2 2" xfId="43778" xr:uid="{00000000-0005-0000-0000-000004AB0000}"/>
    <cellStyle name="Normal 2 5 8 3 3" xfId="43779" xr:uid="{00000000-0005-0000-0000-000005AB0000}"/>
    <cellStyle name="Normal 2 5 8 4" xfId="43780" xr:uid="{00000000-0005-0000-0000-000006AB0000}"/>
    <cellStyle name="Normal 2 5 8 4 2" xfId="43781" xr:uid="{00000000-0005-0000-0000-000007AB0000}"/>
    <cellStyle name="Normal 2 5 8 4 2 2" xfId="43782" xr:uid="{00000000-0005-0000-0000-000008AB0000}"/>
    <cellStyle name="Normal 2 5 8 4 3" xfId="43783" xr:uid="{00000000-0005-0000-0000-000009AB0000}"/>
    <cellStyle name="Normal 2 5 8 5" xfId="43784" xr:uid="{00000000-0005-0000-0000-00000AAB0000}"/>
    <cellStyle name="Normal 2 5 8 5 2" xfId="43785" xr:uid="{00000000-0005-0000-0000-00000BAB0000}"/>
    <cellStyle name="Normal 2 5 8 6" xfId="43786" xr:uid="{00000000-0005-0000-0000-00000CAB0000}"/>
    <cellStyle name="Normal 2 5 8 7" xfId="43787" xr:uid="{00000000-0005-0000-0000-00000DAB0000}"/>
    <cellStyle name="Normal 2 5 9" xfId="43788" xr:uid="{00000000-0005-0000-0000-00000EAB0000}"/>
    <cellStyle name="Normal 2 5 9 2" xfId="43789" xr:uid="{00000000-0005-0000-0000-00000FAB0000}"/>
    <cellStyle name="Normal 2 5 9 2 2" xfId="43790" xr:uid="{00000000-0005-0000-0000-000010AB0000}"/>
    <cellStyle name="Normal 2 5 9 2 2 2" xfId="43791" xr:uid="{00000000-0005-0000-0000-000011AB0000}"/>
    <cellStyle name="Normal 2 5 9 2 3" xfId="43792" xr:uid="{00000000-0005-0000-0000-000012AB0000}"/>
    <cellStyle name="Normal 2 5 9 2 4" xfId="43793" xr:uid="{00000000-0005-0000-0000-000013AB0000}"/>
    <cellStyle name="Normal 2 5 9 3" xfId="43794" xr:uid="{00000000-0005-0000-0000-000014AB0000}"/>
    <cellStyle name="Normal 2 5 9 3 2" xfId="43795" xr:uid="{00000000-0005-0000-0000-000015AB0000}"/>
    <cellStyle name="Normal 2 5 9 3 2 2" xfId="43796" xr:uid="{00000000-0005-0000-0000-000016AB0000}"/>
    <cellStyle name="Normal 2 5 9 3 3" xfId="43797" xr:uid="{00000000-0005-0000-0000-000017AB0000}"/>
    <cellStyle name="Normal 2 5 9 4" xfId="43798" xr:uid="{00000000-0005-0000-0000-000018AB0000}"/>
    <cellStyle name="Normal 2 5 9 4 2" xfId="43799" xr:uid="{00000000-0005-0000-0000-000019AB0000}"/>
    <cellStyle name="Normal 2 5 9 4 2 2" xfId="43800" xr:uid="{00000000-0005-0000-0000-00001AAB0000}"/>
    <cellStyle name="Normal 2 5 9 4 3" xfId="43801" xr:uid="{00000000-0005-0000-0000-00001BAB0000}"/>
    <cellStyle name="Normal 2 5 9 5" xfId="43802" xr:uid="{00000000-0005-0000-0000-00001CAB0000}"/>
    <cellStyle name="Normal 2 5 9 5 2" xfId="43803" xr:uid="{00000000-0005-0000-0000-00001DAB0000}"/>
    <cellStyle name="Normal 2 5 9 6" xfId="43804" xr:uid="{00000000-0005-0000-0000-00001EAB0000}"/>
    <cellStyle name="Normal 2 5 9 7" xfId="43805" xr:uid="{00000000-0005-0000-0000-00001FAB0000}"/>
    <cellStyle name="Normal 2 6" xfId="43806" xr:uid="{00000000-0005-0000-0000-000020AB0000}"/>
    <cellStyle name="Normal 2 6 2" xfId="43807" xr:uid="{00000000-0005-0000-0000-000021AB0000}"/>
    <cellStyle name="Normal 2 6 3" xfId="43808" xr:uid="{00000000-0005-0000-0000-000022AB0000}"/>
    <cellStyle name="Normal 2 6 4" xfId="43809" xr:uid="{00000000-0005-0000-0000-000023AB0000}"/>
    <cellStyle name="Normal 2 7" xfId="43810" xr:uid="{00000000-0005-0000-0000-000024AB0000}"/>
    <cellStyle name="Normal 2 7 2" xfId="43811" xr:uid="{00000000-0005-0000-0000-000025AB0000}"/>
    <cellStyle name="Normal 2 7 3" xfId="43812" xr:uid="{00000000-0005-0000-0000-000026AB0000}"/>
    <cellStyle name="Normal 2 8" xfId="43813" xr:uid="{00000000-0005-0000-0000-000027AB0000}"/>
    <cellStyle name="Normal 2 9" xfId="43814" xr:uid="{00000000-0005-0000-0000-000028AB0000}"/>
    <cellStyle name="Normal 20" xfId="43815" xr:uid="{00000000-0005-0000-0000-000029AB0000}"/>
    <cellStyle name="Normal 20 2" xfId="43816" xr:uid="{00000000-0005-0000-0000-00002AAB0000}"/>
    <cellStyle name="Normal 20 2 2" xfId="43817" xr:uid="{00000000-0005-0000-0000-00002BAB0000}"/>
    <cellStyle name="Normal 20 3" xfId="43818" xr:uid="{00000000-0005-0000-0000-00002CAB0000}"/>
    <cellStyle name="Normal 20 4" xfId="43819" xr:uid="{00000000-0005-0000-0000-00002DAB0000}"/>
    <cellStyle name="Normal 20 5" xfId="43820" xr:uid="{00000000-0005-0000-0000-00002EAB0000}"/>
    <cellStyle name="Normal 20 5 2" xfId="43821" xr:uid="{00000000-0005-0000-0000-00002FAB0000}"/>
    <cellStyle name="Normal 20 6" xfId="43822" xr:uid="{00000000-0005-0000-0000-000030AB0000}"/>
    <cellStyle name="Normal 21" xfId="43823" xr:uid="{00000000-0005-0000-0000-000031AB0000}"/>
    <cellStyle name="Normal 21 2" xfId="43824" xr:uid="{00000000-0005-0000-0000-000032AB0000}"/>
    <cellStyle name="Normal 21 2 2" xfId="43825" xr:uid="{00000000-0005-0000-0000-000033AB0000}"/>
    <cellStyle name="Normal 21 2 2 2" xfId="43826" xr:uid="{00000000-0005-0000-0000-000034AB0000}"/>
    <cellStyle name="Normal 21 2 3" xfId="43827" xr:uid="{00000000-0005-0000-0000-000035AB0000}"/>
    <cellStyle name="Normal 21 2 4" xfId="43828" xr:uid="{00000000-0005-0000-0000-000036AB0000}"/>
    <cellStyle name="Normal 21 3" xfId="43829" xr:uid="{00000000-0005-0000-0000-000037AB0000}"/>
    <cellStyle name="Normal 21 3 2" xfId="43830" xr:uid="{00000000-0005-0000-0000-000038AB0000}"/>
    <cellStyle name="Normal 21 3 2 2" xfId="43831" xr:uid="{00000000-0005-0000-0000-000039AB0000}"/>
    <cellStyle name="Normal 21 3 3" xfId="43832" xr:uid="{00000000-0005-0000-0000-00003AAB0000}"/>
    <cellStyle name="Normal 21 3 4" xfId="43833" xr:uid="{00000000-0005-0000-0000-00003BAB0000}"/>
    <cellStyle name="Normal 21 4" xfId="43834" xr:uid="{00000000-0005-0000-0000-00003CAB0000}"/>
    <cellStyle name="Normal 21 5" xfId="43835" xr:uid="{00000000-0005-0000-0000-00003DAB0000}"/>
    <cellStyle name="Normal 21 5 2" xfId="43836" xr:uid="{00000000-0005-0000-0000-00003EAB0000}"/>
    <cellStyle name="Normal 21 6" xfId="43837" xr:uid="{00000000-0005-0000-0000-00003FAB0000}"/>
    <cellStyle name="Normal 22" xfId="43838" xr:uid="{00000000-0005-0000-0000-000040AB0000}"/>
    <cellStyle name="Normal 22 2" xfId="43839" xr:uid="{00000000-0005-0000-0000-000041AB0000}"/>
    <cellStyle name="Normal 22 3" xfId="43840" xr:uid="{00000000-0005-0000-0000-000042AB0000}"/>
    <cellStyle name="Normal 22 4" xfId="43841" xr:uid="{00000000-0005-0000-0000-000043AB0000}"/>
    <cellStyle name="Normal 22 5" xfId="43842" xr:uid="{00000000-0005-0000-0000-000044AB0000}"/>
    <cellStyle name="Normal 23" xfId="43843" xr:uid="{00000000-0005-0000-0000-000045AB0000}"/>
    <cellStyle name="Normal 23 2" xfId="43844" xr:uid="{00000000-0005-0000-0000-000046AB0000}"/>
    <cellStyle name="Normal 23 2 2" xfId="43845" xr:uid="{00000000-0005-0000-0000-000047AB0000}"/>
    <cellStyle name="Normal 23 3" xfId="43846" xr:uid="{00000000-0005-0000-0000-000048AB0000}"/>
    <cellStyle name="Normal 23 4" xfId="43847" xr:uid="{00000000-0005-0000-0000-000049AB0000}"/>
    <cellStyle name="Normal 23 4 2" xfId="43848" xr:uid="{00000000-0005-0000-0000-00004AAB0000}"/>
    <cellStyle name="Normal 23 5" xfId="43849" xr:uid="{00000000-0005-0000-0000-00004BAB0000}"/>
    <cellStyle name="Normal 23 6" xfId="43850" xr:uid="{00000000-0005-0000-0000-00004CAB0000}"/>
    <cellStyle name="Normal 24" xfId="43851" xr:uid="{00000000-0005-0000-0000-00004DAB0000}"/>
    <cellStyle name="Normal 24 2" xfId="43852" xr:uid="{00000000-0005-0000-0000-00004EAB0000}"/>
    <cellStyle name="Normal 24 2 2" xfId="43853" xr:uid="{00000000-0005-0000-0000-00004FAB0000}"/>
    <cellStyle name="Normal 24 3" xfId="43854" xr:uid="{00000000-0005-0000-0000-000050AB0000}"/>
    <cellStyle name="Normal 24 4" xfId="43855" xr:uid="{00000000-0005-0000-0000-000051AB0000}"/>
    <cellStyle name="Normal 24 5" xfId="43856" xr:uid="{00000000-0005-0000-0000-000052AB0000}"/>
    <cellStyle name="Normal 24 5 2" xfId="43857" xr:uid="{00000000-0005-0000-0000-000053AB0000}"/>
    <cellStyle name="Normal 24 6" xfId="43858" xr:uid="{00000000-0005-0000-0000-000054AB0000}"/>
    <cellStyle name="Normal 25" xfId="43859" xr:uid="{00000000-0005-0000-0000-000055AB0000}"/>
    <cellStyle name="Normal 25 2" xfId="43860" xr:uid="{00000000-0005-0000-0000-000056AB0000}"/>
    <cellStyle name="Normal 25 3" xfId="43861" xr:uid="{00000000-0005-0000-0000-000057AB0000}"/>
    <cellStyle name="Normal 25 4" xfId="43862" xr:uid="{00000000-0005-0000-0000-000058AB0000}"/>
    <cellStyle name="Normal 25 5" xfId="43863" xr:uid="{00000000-0005-0000-0000-000059AB0000}"/>
    <cellStyle name="Normal 26" xfId="43864" xr:uid="{00000000-0005-0000-0000-00005AAB0000}"/>
    <cellStyle name="Normal 26 2" xfId="43865" xr:uid="{00000000-0005-0000-0000-00005BAB0000}"/>
    <cellStyle name="Normal 26 3" xfId="43866" xr:uid="{00000000-0005-0000-0000-00005CAB0000}"/>
    <cellStyle name="Normal 26 4" xfId="43867" xr:uid="{00000000-0005-0000-0000-00005DAB0000}"/>
    <cellStyle name="Normal 26 5" xfId="43868" xr:uid="{00000000-0005-0000-0000-00005EAB0000}"/>
    <cellStyle name="Normal 27" xfId="43869" xr:uid="{00000000-0005-0000-0000-00005FAB0000}"/>
    <cellStyle name="Normal 27 2" xfId="43870" xr:uid="{00000000-0005-0000-0000-000060AB0000}"/>
    <cellStyle name="Normal 27 3" xfId="43871" xr:uid="{00000000-0005-0000-0000-000061AB0000}"/>
    <cellStyle name="Normal 27 4" xfId="43872" xr:uid="{00000000-0005-0000-0000-000062AB0000}"/>
    <cellStyle name="Normal 28" xfId="43873" xr:uid="{00000000-0005-0000-0000-000063AB0000}"/>
    <cellStyle name="Normal 28 2" xfId="43874" xr:uid="{00000000-0005-0000-0000-000064AB0000}"/>
    <cellStyle name="Normal 28 3" xfId="43875" xr:uid="{00000000-0005-0000-0000-000065AB0000}"/>
    <cellStyle name="Normal 29" xfId="43876" xr:uid="{00000000-0005-0000-0000-000066AB0000}"/>
    <cellStyle name="Normal 29 2" xfId="43877" xr:uid="{00000000-0005-0000-0000-000067AB0000}"/>
    <cellStyle name="Normal 29 3" xfId="43878" xr:uid="{00000000-0005-0000-0000-000068AB0000}"/>
    <cellStyle name="Normal 3" xfId="43879" xr:uid="{00000000-0005-0000-0000-000069AB0000}"/>
    <cellStyle name="Normal 3 10" xfId="43880" xr:uid="{00000000-0005-0000-0000-00006AAB0000}"/>
    <cellStyle name="Normal 3 10 10" xfId="43881" xr:uid="{00000000-0005-0000-0000-00006BAB0000}"/>
    <cellStyle name="Normal 3 10 10 2" xfId="43882" xr:uid="{00000000-0005-0000-0000-00006CAB0000}"/>
    <cellStyle name="Normal 3 10 10 2 2" xfId="43883" xr:uid="{00000000-0005-0000-0000-00006DAB0000}"/>
    <cellStyle name="Normal 3 10 10 2 2 2" xfId="43884" xr:uid="{00000000-0005-0000-0000-00006EAB0000}"/>
    <cellStyle name="Normal 3 10 10 2 3" xfId="43885" xr:uid="{00000000-0005-0000-0000-00006FAB0000}"/>
    <cellStyle name="Normal 3 10 10 2 4" xfId="43886" xr:uid="{00000000-0005-0000-0000-000070AB0000}"/>
    <cellStyle name="Normal 3 10 10 3" xfId="43887" xr:uid="{00000000-0005-0000-0000-000071AB0000}"/>
    <cellStyle name="Normal 3 10 10 3 2" xfId="43888" xr:uid="{00000000-0005-0000-0000-000072AB0000}"/>
    <cellStyle name="Normal 3 10 10 3 2 2" xfId="43889" xr:uid="{00000000-0005-0000-0000-000073AB0000}"/>
    <cellStyle name="Normal 3 10 10 3 3" xfId="43890" xr:uid="{00000000-0005-0000-0000-000074AB0000}"/>
    <cellStyle name="Normal 3 10 10 4" xfId="43891" xr:uid="{00000000-0005-0000-0000-000075AB0000}"/>
    <cellStyle name="Normal 3 10 10 4 2" xfId="43892" xr:uid="{00000000-0005-0000-0000-000076AB0000}"/>
    <cellStyle name="Normal 3 10 10 4 2 2" xfId="43893" xr:uid="{00000000-0005-0000-0000-000077AB0000}"/>
    <cellStyle name="Normal 3 10 10 4 3" xfId="43894" xr:uid="{00000000-0005-0000-0000-000078AB0000}"/>
    <cellStyle name="Normal 3 10 10 5" xfId="43895" xr:uid="{00000000-0005-0000-0000-000079AB0000}"/>
    <cellStyle name="Normal 3 10 10 5 2" xfId="43896" xr:uid="{00000000-0005-0000-0000-00007AAB0000}"/>
    <cellStyle name="Normal 3 10 10 6" xfId="43897" xr:uid="{00000000-0005-0000-0000-00007BAB0000}"/>
    <cellStyle name="Normal 3 10 10 7" xfId="43898" xr:uid="{00000000-0005-0000-0000-00007CAB0000}"/>
    <cellStyle name="Normal 3 10 11" xfId="43899" xr:uid="{00000000-0005-0000-0000-00007DAB0000}"/>
    <cellStyle name="Normal 3 10 11 2" xfId="43900" xr:uid="{00000000-0005-0000-0000-00007EAB0000}"/>
    <cellStyle name="Normal 3 10 11 2 2" xfId="43901" xr:uid="{00000000-0005-0000-0000-00007FAB0000}"/>
    <cellStyle name="Normal 3 10 11 2 2 2" xfId="43902" xr:uid="{00000000-0005-0000-0000-000080AB0000}"/>
    <cellStyle name="Normal 3 10 11 2 3" xfId="43903" xr:uid="{00000000-0005-0000-0000-000081AB0000}"/>
    <cellStyle name="Normal 3 10 11 2 4" xfId="43904" xr:uid="{00000000-0005-0000-0000-000082AB0000}"/>
    <cellStyle name="Normal 3 10 11 3" xfId="43905" xr:uid="{00000000-0005-0000-0000-000083AB0000}"/>
    <cellStyle name="Normal 3 10 11 3 2" xfId="43906" xr:uid="{00000000-0005-0000-0000-000084AB0000}"/>
    <cellStyle name="Normal 3 10 11 3 2 2" xfId="43907" xr:uid="{00000000-0005-0000-0000-000085AB0000}"/>
    <cellStyle name="Normal 3 10 11 3 3" xfId="43908" xr:uid="{00000000-0005-0000-0000-000086AB0000}"/>
    <cellStyle name="Normal 3 10 11 4" xfId="43909" xr:uid="{00000000-0005-0000-0000-000087AB0000}"/>
    <cellStyle name="Normal 3 10 11 4 2" xfId="43910" xr:uid="{00000000-0005-0000-0000-000088AB0000}"/>
    <cellStyle name="Normal 3 10 11 4 2 2" xfId="43911" xr:uid="{00000000-0005-0000-0000-000089AB0000}"/>
    <cellStyle name="Normal 3 10 11 4 3" xfId="43912" xr:uid="{00000000-0005-0000-0000-00008AAB0000}"/>
    <cellStyle name="Normal 3 10 11 5" xfId="43913" xr:uid="{00000000-0005-0000-0000-00008BAB0000}"/>
    <cellStyle name="Normal 3 10 11 5 2" xfId="43914" xr:uid="{00000000-0005-0000-0000-00008CAB0000}"/>
    <cellStyle name="Normal 3 10 11 6" xfId="43915" xr:uid="{00000000-0005-0000-0000-00008DAB0000}"/>
    <cellStyle name="Normal 3 10 11 7" xfId="43916" xr:uid="{00000000-0005-0000-0000-00008EAB0000}"/>
    <cellStyle name="Normal 3 10 12" xfId="43917" xr:uid="{00000000-0005-0000-0000-00008FAB0000}"/>
    <cellStyle name="Normal 3 10 12 2" xfId="43918" xr:uid="{00000000-0005-0000-0000-000090AB0000}"/>
    <cellStyle name="Normal 3 10 12 2 2" xfId="43919" xr:uid="{00000000-0005-0000-0000-000091AB0000}"/>
    <cellStyle name="Normal 3 10 12 2 2 2" xfId="43920" xr:uid="{00000000-0005-0000-0000-000092AB0000}"/>
    <cellStyle name="Normal 3 10 12 2 3" xfId="43921" xr:uid="{00000000-0005-0000-0000-000093AB0000}"/>
    <cellStyle name="Normal 3 10 12 2 4" xfId="43922" xr:uid="{00000000-0005-0000-0000-000094AB0000}"/>
    <cellStyle name="Normal 3 10 12 3" xfId="43923" xr:uid="{00000000-0005-0000-0000-000095AB0000}"/>
    <cellStyle name="Normal 3 10 12 3 2" xfId="43924" xr:uid="{00000000-0005-0000-0000-000096AB0000}"/>
    <cellStyle name="Normal 3 10 12 3 2 2" xfId="43925" xr:uid="{00000000-0005-0000-0000-000097AB0000}"/>
    <cellStyle name="Normal 3 10 12 3 3" xfId="43926" xr:uid="{00000000-0005-0000-0000-000098AB0000}"/>
    <cellStyle name="Normal 3 10 12 4" xfId="43927" xr:uid="{00000000-0005-0000-0000-000099AB0000}"/>
    <cellStyle name="Normal 3 10 12 4 2" xfId="43928" xr:uid="{00000000-0005-0000-0000-00009AAB0000}"/>
    <cellStyle name="Normal 3 10 12 4 2 2" xfId="43929" xr:uid="{00000000-0005-0000-0000-00009BAB0000}"/>
    <cellStyle name="Normal 3 10 12 4 3" xfId="43930" xr:uid="{00000000-0005-0000-0000-00009CAB0000}"/>
    <cellStyle name="Normal 3 10 12 5" xfId="43931" xr:uid="{00000000-0005-0000-0000-00009DAB0000}"/>
    <cellStyle name="Normal 3 10 12 5 2" xfId="43932" xr:uid="{00000000-0005-0000-0000-00009EAB0000}"/>
    <cellStyle name="Normal 3 10 12 6" xfId="43933" xr:uid="{00000000-0005-0000-0000-00009FAB0000}"/>
    <cellStyle name="Normal 3 10 12 7" xfId="43934" xr:uid="{00000000-0005-0000-0000-0000A0AB0000}"/>
    <cellStyle name="Normal 3 10 13" xfId="43935" xr:uid="{00000000-0005-0000-0000-0000A1AB0000}"/>
    <cellStyle name="Normal 3 10 14" xfId="43936" xr:uid="{00000000-0005-0000-0000-0000A2AB0000}"/>
    <cellStyle name="Normal 3 10 14 2" xfId="43937" xr:uid="{00000000-0005-0000-0000-0000A3AB0000}"/>
    <cellStyle name="Normal 3 10 14 2 2" xfId="43938" xr:uid="{00000000-0005-0000-0000-0000A4AB0000}"/>
    <cellStyle name="Normal 3 10 14 3" xfId="43939" xr:uid="{00000000-0005-0000-0000-0000A5AB0000}"/>
    <cellStyle name="Normal 3 10 14 4" xfId="43940" xr:uid="{00000000-0005-0000-0000-0000A6AB0000}"/>
    <cellStyle name="Normal 3 10 15" xfId="43941" xr:uid="{00000000-0005-0000-0000-0000A7AB0000}"/>
    <cellStyle name="Normal 3 10 15 2" xfId="43942" xr:uid="{00000000-0005-0000-0000-0000A8AB0000}"/>
    <cellStyle name="Normal 3 10 15 2 2" xfId="43943" xr:uid="{00000000-0005-0000-0000-0000A9AB0000}"/>
    <cellStyle name="Normal 3 10 15 3" xfId="43944" xr:uid="{00000000-0005-0000-0000-0000AAAB0000}"/>
    <cellStyle name="Normal 3 10 16" xfId="43945" xr:uid="{00000000-0005-0000-0000-0000ABAB0000}"/>
    <cellStyle name="Normal 3 10 16 2" xfId="43946" xr:uid="{00000000-0005-0000-0000-0000ACAB0000}"/>
    <cellStyle name="Normal 3 10 16 2 2" xfId="43947" xr:uid="{00000000-0005-0000-0000-0000ADAB0000}"/>
    <cellStyle name="Normal 3 10 16 3" xfId="43948" xr:uid="{00000000-0005-0000-0000-0000AEAB0000}"/>
    <cellStyle name="Normal 3 10 17" xfId="43949" xr:uid="{00000000-0005-0000-0000-0000AFAB0000}"/>
    <cellStyle name="Normal 3 10 17 2" xfId="43950" xr:uid="{00000000-0005-0000-0000-0000B0AB0000}"/>
    <cellStyle name="Normal 3 10 18" xfId="43951" xr:uid="{00000000-0005-0000-0000-0000B1AB0000}"/>
    <cellStyle name="Normal 3 10 19" xfId="43952" xr:uid="{00000000-0005-0000-0000-0000B2AB0000}"/>
    <cellStyle name="Normal 3 10 2" xfId="43953" xr:uid="{00000000-0005-0000-0000-0000B3AB0000}"/>
    <cellStyle name="Normal 3 10 2 2" xfId="43954" xr:uid="{00000000-0005-0000-0000-0000B4AB0000}"/>
    <cellStyle name="Normal 3 10 2 2 2" xfId="43955" xr:uid="{00000000-0005-0000-0000-0000B5AB0000}"/>
    <cellStyle name="Normal 3 10 2 2 2 2" xfId="43956" xr:uid="{00000000-0005-0000-0000-0000B6AB0000}"/>
    <cellStyle name="Normal 3 10 2 2 3" xfId="43957" xr:uid="{00000000-0005-0000-0000-0000B7AB0000}"/>
    <cellStyle name="Normal 3 10 2 2 4" xfId="43958" xr:uid="{00000000-0005-0000-0000-0000B8AB0000}"/>
    <cellStyle name="Normal 3 10 2 3" xfId="43959" xr:uid="{00000000-0005-0000-0000-0000B9AB0000}"/>
    <cellStyle name="Normal 3 10 2 3 2" xfId="43960" xr:uid="{00000000-0005-0000-0000-0000BAAB0000}"/>
    <cellStyle name="Normal 3 10 2 3 2 2" xfId="43961" xr:uid="{00000000-0005-0000-0000-0000BBAB0000}"/>
    <cellStyle name="Normal 3 10 2 3 3" xfId="43962" xr:uid="{00000000-0005-0000-0000-0000BCAB0000}"/>
    <cellStyle name="Normal 3 10 2 4" xfId="43963" xr:uid="{00000000-0005-0000-0000-0000BDAB0000}"/>
    <cellStyle name="Normal 3 10 2 4 2" xfId="43964" xr:uid="{00000000-0005-0000-0000-0000BEAB0000}"/>
    <cellStyle name="Normal 3 10 2 4 2 2" xfId="43965" xr:uid="{00000000-0005-0000-0000-0000BFAB0000}"/>
    <cellStyle name="Normal 3 10 2 4 3" xfId="43966" xr:uid="{00000000-0005-0000-0000-0000C0AB0000}"/>
    <cellStyle name="Normal 3 10 2 5" xfId="43967" xr:uid="{00000000-0005-0000-0000-0000C1AB0000}"/>
    <cellStyle name="Normal 3 10 2 5 2" xfId="43968" xr:uid="{00000000-0005-0000-0000-0000C2AB0000}"/>
    <cellStyle name="Normal 3 10 2 6" xfId="43969" xr:uid="{00000000-0005-0000-0000-0000C3AB0000}"/>
    <cellStyle name="Normal 3 10 2 7" xfId="43970" xr:uid="{00000000-0005-0000-0000-0000C4AB0000}"/>
    <cellStyle name="Normal 3 10 3" xfId="43971" xr:uid="{00000000-0005-0000-0000-0000C5AB0000}"/>
    <cellStyle name="Normal 3 10 3 2" xfId="43972" xr:uid="{00000000-0005-0000-0000-0000C6AB0000}"/>
    <cellStyle name="Normal 3 10 3 2 2" xfId="43973" xr:uid="{00000000-0005-0000-0000-0000C7AB0000}"/>
    <cellStyle name="Normal 3 10 3 2 2 2" xfId="43974" xr:uid="{00000000-0005-0000-0000-0000C8AB0000}"/>
    <cellStyle name="Normal 3 10 3 2 3" xfId="43975" xr:uid="{00000000-0005-0000-0000-0000C9AB0000}"/>
    <cellStyle name="Normal 3 10 3 2 4" xfId="43976" xr:uid="{00000000-0005-0000-0000-0000CAAB0000}"/>
    <cellStyle name="Normal 3 10 3 3" xfId="43977" xr:uid="{00000000-0005-0000-0000-0000CBAB0000}"/>
    <cellStyle name="Normal 3 10 3 3 2" xfId="43978" xr:uid="{00000000-0005-0000-0000-0000CCAB0000}"/>
    <cellStyle name="Normal 3 10 3 3 2 2" xfId="43979" xr:uid="{00000000-0005-0000-0000-0000CDAB0000}"/>
    <cellStyle name="Normal 3 10 3 3 3" xfId="43980" xr:uid="{00000000-0005-0000-0000-0000CEAB0000}"/>
    <cellStyle name="Normal 3 10 3 4" xfId="43981" xr:uid="{00000000-0005-0000-0000-0000CFAB0000}"/>
    <cellStyle name="Normal 3 10 3 4 2" xfId="43982" xr:uid="{00000000-0005-0000-0000-0000D0AB0000}"/>
    <cellStyle name="Normal 3 10 3 4 2 2" xfId="43983" xr:uid="{00000000-0005-0000-0000-0000D1AB0000}"/>
    <cellStyle name="Normal 3 10 3 4 3" xfId="43984" xr:uid="{00000000-0005-0000-0000-0000D2AB0000}"/>
    <cellStyle name="Normal 3 10 3 5" xfId="43985" xr:uid="{00000000-0005-0000-0000-0000D3AB0000}"/>
    <cellStyle name="Normal 3 10 3 5 2" xfId="43986" xr:uid="{00000000-0005-0000-0000-0000D4AB0000}"/>
    <cellStyle name="Normal 3 10 3 6" xfId="43987" xr:uid="{00000000-0005-0000-0000-0000D5AB0000}"/>
    <cellStyle name="Normal 3 10 3 7" xfId="43988" xr:uid="{00000000-0005-0000-0000-0000D6AB0000}"/>
    <cellStyle name="Normal 3 10 4" xfId="43989" xr:uid="{00000000-0005-0000-0000-0000D7AB0000}"/>
    <cellStyle name="Normal 3 10 4 2" xfId="43990" xr:uid="{00000000-0005-0000-0000-0000D8AB0000}"/>
    <cellStyle name="Normal 3 10 4 2 2" xfId="43991" xr:uid="{00000000-0005-0000-0000-0000D9AB0000}"/>
    <cellStyle name="Normal 3 10 4 2 2 2" xfId="43992" xr:uid="{00000000-0005-0000-0000-0000DAAB0000}"/>
    <cellStyle name="Normal 3 10 4 2 3" xfId="43993" xr:uid="{00000000-0005-0000-0000-0000DBAB0000}"/>
    <cellStyle name="Normal 3 10 4 2 4" xfId="43994" xr:uid="{00000000-0005-0000-0000-0000DCAB0000}"/>
    <cellStyle name="Normal 3 10 4 3" xfId="43995" xr:uid="{00000000-0005-0000-0000-0000DDAB0000}"/>
    <cellStyle name="Normal 3 10 4 3 2" xfId="43996" xr:uid="{00000000-0005-0000-0000-0000DEAB0000}"/>
    <cellStyle name="Normal 3 10 4 3 2 2" xfId="43997" xr:uid="{00000000-0005-0000-0000-0000DFAB0000}"/>
    <cellStyle name="Normal 3 10 4 3 3" xfId="43998" xr:uid="{00000000-0005-0000-0000-0000E0AB0000}"/>
    <cellStyle name="Normal 3 10 4 4" xfId="43999" xr:uid="{00000000-0005-0000-0000-0000E1AB0000}"/>
    <cellStyle name="Normal 3 10 4 4 2" xfId="44000" xr:uid="{00000000-0005-0000-0000-0000E2AB0000}"/>
    <cellStyle name="Normal 3 10 4 4 2 2" xfId="44001" xr:uid="{00000000-0005-0000-0000-0000E3AB0000}"/>
    <cellStyle name="Normal 3 10 4 4 3" xfId="44002" xr:uid="{00000000-0005-0000-0000-0000E4AB0000}"/>
    <cellStyle name="Normal 3 10 4 5" xfId="44003" xr:uid="{00000000-0005-0000-0000-0000E5AB0000}"/>
    <cellStyle name="Normal 3 10 4 5 2" xfId="44004" xr:uid="{00000000-0005-0000-0000-0000E6AB0000}"/>
    <cellStyle name="Normal 3 10 4 6" xfId="44005" xr:uid="{00000000-0005-0000-0000-0000E7AB0000}"/>
    <cellStyle name="Normal 3 10 4 7" xfId="44006" xr:uid="{00000000-0005-0000-0000-0000E8AB0000}"/>
    <cellStyle name="Normal 3 10 5" xfId="44007" xr:uid="{00000000-0005-0000-0000-0000E9AB0000}"/>
    <cellStyle name="Normal 3 10 5 2" xfId="44008" xr:uid="{00000000-0005-0000-0000-0000EAAB0000}"/>
    <cellStyle name="Normal 3 10 5 2 2" xfId="44009" xr:uid="{00000000-0005-0000-0000-0000EBAB0000}"/>
    <cellStyle name="Normal 3 10 5 2 2 2" xfId="44010" xr:uid="{00000000-0005-0000-0000-0000ECAB0000}"/>
    <cellStyle name="Normal 3 10 5 2 3" xfId="44011" xr:uid="{00000000-0005-0000-0000-0000EDAB0000}"/>
    <cellStyle name="Normal 3 10 5 2 4" xfId="44012" xr:uid="{00000000-0005-0000-0000-0000EEAB0000}"/>
    <cellStyle name="Normal 3 10 5 3" xfId="44013" xr:uid="{00000000-0005-0000-0000-0000EFAB0000}"/>
    <cellStyle name="Normal 3 10 5 3 2" xfId="44014" xr:uid="{00000000-0005-0000-0000-0000F0AB0000}"/>
    <cellStyle name="Normal 3 10 5 3 2 2" xfId="44015" xr:uid="{00000000-0005-0000-0000-0000F1AB0000}"/>
    <cellStyle name="Normal 3 10 5 3 3" xfId="44016" xr:uid="{00000000-0005-0000-0000-0000F2AB0000}"/>
    <cellStyle name="Normal 3 10 5 4" xfId="44017" xr:uid="{00000000-0005-0000-0000-0000F3AB0000}"/>
    <cellStyle name="Normal 3 10 5 4 2" xfId="44018" xr:uid="{00000000-0005-0000-0000-0000F4AB0000}"/>
    <cellStyle name="Normal 3 10 5 4 2 2" xfId="44019" xr:uid="{00000000-0005-0000-0000-0000F5AB0000}"/>
    <cellStyle name="Normal 3 10 5 4 3" xfId="44020" xr:uid="{00000000-0005-0000-0000-0000F6AB0000}"/>
    <cellStyle name="Normal 3 10 5 5" xfId="44021" xr:uid="{00000000-0005-0000-0000-0000F7AB0000}"/>
    <cellStyle name="Normal 3 10 5 5 2" xfId="44022" xr:uid="{00000000-0005-0000-0000-0000F8AB0000}"/>
    <cellStyle name="Normal 3 10 5 6" xfId="44023" xr:uid="{00000000-0005-0000-0000-0000F9AB0000}"/>
    <cellStyle name="Normal 3 10 5 7" xfId="44024" xr:uid="{00000000-0005-0000-0000-0000FAAB0000}"/>
    <cellStyle name="Normal 3 10 6" xfId="44025" xr:uid="{00000000-0005-0000-0000-0000FBAB0000}"/>
    <cellStyle name="Normal 3 10 6 2" xfId="44026" xr:uid="{00000000-0005-0000-0000-0000FCAB0000}"/>
    <cellStyle name="Normal 3 10 6 2 2" xfId="44027" xr:uid="{00000000-0005-0000-0000-0000FDAB0000}"/>
    <cellStyle name="Normal 3 10 6 2 2 2" xfId="44028" xr:uid="{00000000-0005-0000-0000-0000FEAB0000}"/>
    <cellStyle name="Normal 3 10 6 2 3" xfId="44029" xr:uid="{00000000-0005-0000-0000-0000FFAB0000}"/>
    <cellStyle name="Normal 3 10 6 2 4" xfId="44030" xr:uid="{00000000-0005-0000-0000-000000AC0000}"/>
    <cellStyle name="Normal 3 10 6 3" xfId="44031" xr:uid="{00000000-0005-0000-0000-000001AC0000}"/>
    <cellStyle name="Normal 3 10 6 3 2" xfId="44032" xr:uid="{00000000-0005-0000-0000-000002AC0000}"/>
    <cellStyle name="Normal 3 10 6 3 2 2" xfId="44033" xr:uid="{00000000-0005-0000-0000-000003AC0000}"/>
    <cellStyle name="Normal 3 10 6 3 3" xfId="44034" xr:uid="{00000000-0005-0000-0000-000004AC0000}"/>
    <cellStyle name="Normal 3 10 6 4" xfId="44035" xr:uid="{00000000-0005-0000-0000-000005AC0000}"/>
    <cellStyle name="Normal 3 10 6 4 2" xfId="44036" xr:uid="{00000000-0005-0000-0000-000006AC0000}"/>
    <cellStyle name="Normal 3 10 6 4 2 2" xfId="44037" xr:uid="{00000000-0005-0000-0000-000007AC0000}"/>
    <cellStyle name="Normal 3 10 6 4 3" xfId="44038" xr:uid="{00000000-0005-0000-0000-000008AC0000}"/>
    <cellStyle name="Normal 3 10 6 5" xfId="44039" xr:uid="{00000000-0005-0000-0000-000009AC0000}"/>
    <cellStyle name="Normal 3 10 6 5 2" xfId="44040" xr:uid="{00000000-0005-0000-0000-00000AAC0000}"/>
    <cellStyle name="Normal 3 10 6 6" xfId="44041" xr:uid="{00000000-0005-0000-0000-00000BAC0000}"/>
    <cellStyle name="Normal 3 10 6 7" xfId="44042" xr:uid="{00000000-0005-0000-0000-00000CAC0000}"/>
    <cellStyle name="Normal 3 10 7" xfId="44043" xr:uid="{00000000-0005-0000-0000-00000DAC0000}"/>
    <cellStyle name="Normal 3 10 7 2" xfId="44044" xr:uid="{00000000-0005-0000-0000-00000EAC0000}"/>
    <cellStyle name="Normal 3 10 7 2 2" xfId="44045" xr:uid="{00000000-0005-0000-0000-00000FAC0000}"/>
    <cellStyle name="Normal 3 10 7 2 2 2" xfId="44046" xr:uid="{00000000-0005-0000-0000-000010AC0000}"/>
    <cellStyle name="Normal 3 10 7 2 3" xfId="44047" xr:uid="{00000000-0005-0000-0000-000011AC0000}"/>
    <cellStyle name="Normal 3 10 7 2 4" xfId="44048" xr:uid="{00000000-0005-0000-0000-000012AC0000}"/>
    <cellStyle name="Normal 3 10 7 3" xfId="44049" xr:uid="{00000000-0005-0000-0000-000013AC0000}"/>
    <cellStyle name="Normal 3 10 7 3 2" xfId="44050" xr:uid="{00000000-0005-0000-0000-000014AC0000}"/>
    <cellStyle name="Normal 3 10 7 3 2 2" xfId="44051" xr:uid="{00000000-0005-0000-0000-000015AC0000}"/>
    <cellStyle name="Normal 3 10 7 3 3" xfId="44052" xr:uid="{00000000-0005-0000-0000-000016AC0000}"/>
    <cellStyle name="Normal 3 10 7 4" xfId="44053" xr:uid="{00000000-0005-0000-0000-000017AC0000}"/>
    <cellStyle name="Normal 3 10 7 4 2" xfId="44054" xr:uid="{00000000-0005-0000-0000-000018AC0000}"/>
    <cellStyle name="Normal 3 10 7 4 2 2" xfId="44055" xr:uid="{00000000-0005-0000-0000-000019AC0000}"/>
    <cellStyle name="Normal 3 10 7 4 3" xfId="44056" xr:uid="{00000000-0005-0000-0000-00001AAC0000}"/>
    <cellStyle name="Normal 3 10 7 5" xfId="44057" xr:uid="{00000000-0005-0000-0000-00001BAC0000}"/>
    <cellStyle name="Normal 3 10 7 5 2" xfId="44058" xr:uid="{00000000-0005-0000-0000-00001CAC0000}"/>
    <cellStyle name="Normal 3 10 7 6" xfId="44059" xr:uid="{00000000-0005-0000-0000-00001DAC0000}"/>
    <cellStyle name="Normal 3 10 7 7" xfId="44060" xr:uid="{00000000-0005-0000-0000-00001EAC0000}"/>
    <cellStyle name="Normal 3 10 8" xfId="44061" xr:uid="{00000000-0005-0000-0000-00001FAC0000}"/>
    <cellStyle name="Normal 3 10 8 2" xfId="44062" xr:uid="{00000000-0005-0000-0000-000020AC0000}"/>
    <cellStyle name="Normal 3 10 8 2 2" xfId="44063" xr:uid="{00000000-0005-0000-0000-000021AC0000}"/>
    <cellStyle name="Normal 3 10 8 2 2 2" xfId="44064" xr:uid="{00000000-0005-0000-0000-000022AC0000}"/>
    <cellStyle name="Normal 3 10 8 2 3" xfId="44065" xr:uid="{00000000-0005-0000-0000-000023AC0000}"/>
    <cellStyle name="Normal 3 10 8 2 4" xfId="44066" xr:uid="{00000000-0005-0000-0000-000024AC0000}"/>
    <cellStyle name="Normal 3 10 8 3" xfId="44067" xr:uid="{00000000-0005-0000-0000-000025AC0000}"/>
    <cellStyle name="Normal 3 10 8 3 2" xfId="44068" xr:uid="{00000000-0005-0000-0000-000026AC0000}"/>
    <cellStyle name="Normal 3 10 8 3 2 2" xfId="44069" xr:uid="{00000000-0005-0000-0000-000027AC0000}"/>
    <cellStyle name="Normal 3 10 8 3 3" xfId="44070" xr:uid="{00000000-0005-0000-0000-000028AC0000}"/>
    <cellStyle name="Normal 3 10 8 4" xfId="44071" xr:uid="{00000000-0005-0000-0000-000029AC0000}"/>
    <cellStyle name="Normal 3 10 8 4 2" xfId="44072" xr:uid="{00000000-0005-0000-0000-00002AAC0000}"/>
    <cellStyle name="Normal 3 10 8 4 2 2" xfId="44073" xr:uid="{00000000-0005-0000-0000-00002BAC0000}"/>
    <cellStyle name="Normal 3 10 8 4 3" xfId="44074" xr:uid="{00000000-0005-0000-0000-00002CAC0000}"/>
    <cellStyle name="Normal 3 10 8 5" xfId="44075" xr:uid="{00000000-0005-0000-0000-00002DAC0000}"/>
    <cellStyle name="Normal 3 10 8 5 2" xfId="44076" xr:uid="{00000000-0005-0000-0000-00002EAC0000}"/>
    <cellStyle name="Normal 3 10 8 6" xfId="44077" xr:uid="{00000000-0005-0000-0000-00002FAC0000}"/>
    <cellStyle name="Normal 3 10 8 7" xfId="44078" xr:uid="{00000000-0005-0000-0000-000030AC0000}"/>
    <cellStyle name="Normal 3 10 9" xfId="44079" xr:uid="{00000000-0005-0000-0000-000031AC0000}"/>
    <cellStyle name="Normal 3 10 9 2" xfId="44080" xr:uid="{00000000-0005-0000-0000-000032AC0000}"/>
    <cellStyle name="Normal 3 10 9 2 2" xfId="44081" xr:uid="{00000000-0005-0000-0000-000033AC0000}"/>
    <cellStyle name="Normal 3 10 9 2 2 2" xfId="44082" xr:uid="{00000000-0005-0000-0000-000034AC0000}"/>
    <cellStyle name="Normal 3 10 9 2 3" xfId="44083" xr:uid="{00000000-0005-0000-0000-000035AC0000}"/>
    <cellStyle name="Normal 3 10 9 2 4" xfId="44084" xr:uid="{00000000-0005-0000-0000-000036AC0000}"/>
    <cellStyle name="Normal 3 10 9 3" xfId="44085" xr:uid="{00000000-0005-0000-0000-000037AC0000}"/>
    <cellStyle name="Normal 3 10 9 3 2" xfId="44086" xr:uid="{00000000-0005-0000-0000-000038AC0000}"/>
    <cellStyle name="Normal 3 10 9 3 2 2" xfId="44087" xr:uid="{00000000-0005-0000-0000-000039AC0000}"/>
    <cellStyle name="Normal 3 10 9 3 3" xfId="44088" xr:uid="{00000000-0005-0000-0000-00003AAC0000}"/>
    <cellStyle name="Normal 3 10 9 4" xfId="44089" xr:uid="{00000000-0005-0000-0000-00003BAC0000}"/>
    <cellStyle name="Normal 3 10 9 4 2" xfId="44090" xr:uid="{00000000-0005-0000-0000-00003CAC0000}"/>
    <cellStyle name="Normal 3 10 9 4 2 2" xfId="44091" xr:uid="{00000000-0005-0000-0000-00003DAC0000}"/>
    <cellStyle name="Normal 3 10 9 4 3" xfId="44092" xr:uid="{00000000-0005-0000-0000-00003EAC0000}"/>
    <cellStyle name="Normal 3 10 9 5" xfId="44093" xr:uid="{00000000-0005-0000-0000-00003FAC0000}"/>
    <cellStyle name="Normal 3 10 9 5 2" xfId="44094" xr:uid="{00000000-0005-0000-0000-000040AC0000}"/>
    <cellStyle name="Normal 3 10 9 6" xfId="44095" xr:uid="{00000000-0005-0000-0000-000041AC0000}"/>
    <cellStyle name="Normal 3 10 9 7" xfId="44096" xr:uid="{00000000-0005-0000-0000-000042AC0000}"/>
    <cellStyle name="Normal 3 11" xfId="44097" xr:uid="{00000000-0005-0000-0000-000043AC0000}"/>
    <cellStyle name="Normal 3 12" xfId="44098" xr:uid="{00000000-0005-0000-0000-000044AC0000}"/>
    <cellStyle name="Normal 3 13" xfId="44099" xr:uid="{00000000-0005-0000-0000-000045AC0000}"/>
    <cellStyle name="Normal 3 14" xfId="44100" xr:uid="{00000000-0005-0000-0000-000046AC0000}"/>
    <cellStyle name="Normal 3 15" xfId="44101" xr:uid="{00000000-0005-0000-0000-000047AC0000}"/>
    <cellStyle name="Normal 3 16" xfId="44102" xr:uid="{00000000-0005-0000-0000-000048AC0000}"/>
    <cellStyle name="Normal 3 17" xfId="44103" xr:uid="{00000000-0005-0000-0000-000049AC0000}"/>
    <cellStyle name="Normal 3 18" xfId="44104" xr:uid="{00000000-0005-0000-0000-00004AAC0000}"/>
    <cellStyle name="Normal 3 19" xfId="44105" xr:uid="{00000000-0005-0000-0000-00004BAC0000}"/>
    <cellStyle name="Normal 3 2" xfId="44106" xr:uid="{00000000-0005-0000-0000-00004CAC0000}"/>
    <cellStyle name="Normal 3 2 10" xfId="44107" xr:uid="{00000000-0005-0000-0000-00004DAC0000}"/>
    <cellStyle name="Normal 3 2 10 2" xfId="44108" xr:uid="{00000000-0005-0000-0000-00004EAC0000}"/>
    <cellStyle name="Normal 3 2 10 2 2" xfId="44109" xr:uid="{00000000-0005-0000-0000-00004FAC0000}"/>
    <cellStyle name="Normal 3 2 10 3" xfId="44110" xr:uid="{00000000-0005-0000-0000-000050AC0000}"/>
    <cellStyle name="Normal 3 2 11" xfId="44111" xr:uid="{00000000-0005-0000-0000-000051AC0000}"/>
    <cellStyle name="Normal 3 2 11 2" xfId="44112" xr:uid="{00000000-0005-0000-0000-000052AC0000}"/>
    <cellStyle name="Normal 3 2 12" xfId="44113" xr:uid="{00000000-0005-0000-0000-000053AC0000}"/>
    <cellStyle name="Normal 3 2 13" xfId="44114" xr:uid="{00000000-0005-0000-0000-000054AC0000}"/>
    <cellStyle name="Normal 3 2 14" xfId="44115" xr:uid="{00000000-0005-0000-0000-000055AC0000}"/>
    <cellStyle name="Normal 3 2 15" xfId="44116" xr:uid="{00000000-0005-0000-0000-000056AC0000}"/>
    <cellStyle name="Normal 3 2 16" xfId="44117" xr:uid="{00000000-0005-0000-0000-000057AC0000}"/>
    <cellStyle name="Normal 3 2 17" xfId="44118" xr:uid="{00000000-0005-0000-0000-000058AC0000}"/>
    <cellStyle name="Normal 3 2 2" xfId="44119" xr:uid="{00000000-0005-0000-0000-000059AC0000}"/>
    <cellStyle name="Normal 3 2 2 2" xfId="63979" xr:uid="{033B072A-F2A9-41D1-8E00-A2E1F61C5F00}"/>
    <cellStyle name="Normal 3 2 3" xfId="44120" xr:uid="{00000000-0005-0000-0000-00005AAC0000}"/>
    <cellStyle name="Normal 3 2 3 10" xfId="44121" xr:uid="{00000000-0005-0000-0000-00005BAC0000}"/>
    <cellStyle name="Normal 3 2 3 11" xfId="44122" xr:uid="{00000000-0005-0000-0000-00005CAC0000}"/>
    <cellStyle name="Normal 3 2 3 2" xfId="44123" xr:uid="{00000000-0005-0000-0000-00005DAC0000}"/>
    <cellStyle name="Normal 3 2 3 2 10" xfId="44124" xr:uid="{00000000-0005-0000-0000-00005EAC0000}"/>
    <cellStyle name="Normal 3 2 3 2 2" xfId="44125" xr:uid="{00000000-0005-0000-0000-00005FAC0000}"/>
    <cellStyle name="Normal 3 2 3 2 2 2" xfId="44126" xr:uid="{00000000-0005-0000-0000-000060AC0000}"/>
    <cellStyle name="Normal 3 2 3 2 2 2 2" xfId="44127" xr:uid="{00000000-0005-0000-0000-000061AC0000}"/>
    <cellStyle name="Normal 3 2 3 2 2 3" xfId="44128" xr:uid="{00000000-0005-0000-0000-000062AC0000}"/>
    <cellStyle name="Normal 3 2 3 2 2 4" xfId="44129" xr:uid="{00000000-0005-0000-0000-000063AC0000}"/>
    <cellStyle name="Normal 3 2 3 2 3" xfId="44130" xr:uid="{00000000-0005-0000-0000-000064AC0000}"/>
    <cellStyle name="Normal 3 2 3 2 3 2" xfId="44131" xr:uid="{00000000-0005-0000-0000-000065AC0000}"/>
    <cellStyle name="Normal 3 2 3 2 3 2 2" xfId="44132" xr:uid="{00000000-0005-0000-0000-000066AC0000}"/>
    <cellStyle name="Normal 3 2 3 2 3 3" xfId="44133" xr:uid="{00000000-0005-0000-0000-000067AC0000}"/>
    <cellStyle name="Normal 3 2 3 2 4" xfId="44134" xr:uid="{00000000-0005-0000-0000-000068AC0000}"/>
    <cellStyle name="Normal 3 2 3 2 4 2" xfId="44135" xr:uid="{00000000-0005-0000-0000-000069AC0000}"/>
    <cellStyle name="Normal 3 2 3 2 4 2 2" xfId="44136" xr:uid="{00000000-0005-0000-0000-00006AAC0000}"/>
    <cellStyle name="Normal 3 2 3 2 4 3" xfId="44137" xr:uid="{00000000-0005-0000-0000-00006BAC0000}"/>
    <cellStyle name="Normal 3 2 3 2 5" xfId="44138" xr:uid="{00000000-0005-0000-0000-00006CAC0000}"/>
    <cellStyle name="Normal 3 2 3 2 5 2" xfId="44139" xr:uid="{00000000-0005-0000-0000-00006DAC0000}"/>
    <cellStyle name="Normal 3 2 3 2 5 2 2" xfId="44140" xr:uid="{00000000-0005-0000-0000-00006EAC0000}"/>
    <cellStyle name="Normal 3 2 3 2 5 3" xfId="44141" xr:uid="{00000000-0005-0000-0000-00006FAC0000}"/>
    <cellStyle name="Normal 3 2 3 2 6" xfId="44142" xr:uid="{00000000-0005-0000-0000-000070AC0000}"/>
    <cellStyle name="Normal 3 2 3 2 6 2" xfId="44143" xr:uid="{00000000-0005-0000-0000-000071AC0000}"/>
    <cellStyle name="Normal 3 2 3 2 6 2 2" xfId="44144" xr:uid="{00000000-0005-0000-0000-000072AC0000}"/>
    <cellStyle name="Normal 3 2 3 2 6 3" xfId="44145" xr:uid="{00000000-0005-0000-0000-000073AC0000}"/>
    <cellStyle name="Normal 3 2 3 2 7" xfId="44146" xr:uid="{00000000-0005-0000-0000-000074AC0000}"/>
    <cellStyle name="Normal 3 2 3 2 7 2" xfId="44147" xr:uid="{00000000-0005-0000-0000-000075AC0000}"/>
    <cellStyle name="Normal 3 2 3 2 7 2 2" xfId="44148" xr:uid="{00000000-0005-0000-0000-000076AC0000}"/>
    <cellStyle name="Normal 3 2 3 2 7 3" xfId="44149" xr:uid="{00000000-0005-0000-0000-000077AC0000}"/>
    <cellStyle name="Normal 3 2 3 2 8" xfId="44150" xr:uid="{00000000-0005-0000-0000-000078AC0000}"/>
    <cellStyle name="Normal 3 2 3 2 8 2" xfId="44151" xr:uid="{00000000-0005-0000-0000-000079AC0000}"/>
    <cellStyle name="Normal 3 2 3 2 9" xfId="44152" xr:uid="{00000000-0005-0000-0000-00007AAC0000}"/>
    <cellStyle name="Normal 3 2 3 3" xfId="44153" xr:uid="{00000000-0005-0000-0000-00007BAC0000}"/>
    <cellStyle name="Normal 3 2 3 3 2" xfId="44154" xr:uid="{00000000-0005-0000-0000-00007CAC0000}"/>
    <cellStyle name="Normal 3 2 3 3 2 2" xfId="44155" xr:uid="{00000000-0005-0000-0000-00007DAC0000}"/>
    <cellStyle name="Normal 3 2 3 3 3" xfId="44156" xr:uid="{00000000-0005-0000-0000-00007EAC0000}"/>
    <cellStyle name="Normal 3 2 3 3 4" xfId="44157" xr:uid="{00000000-0005-0000-0000-00007FAC0000}"/>
    <cellStyle name="Normal 3 2 3 4" xfId="44158" xr:uid="{00000000-0005-0000-0000-000080AC0000}"/>
    <cellStyle name="Normal 3 2 3 4 2" xfId="44159" xr:uid="{00000000-0005-0000-0000-000081AC0000}"/>
    <cellStyle name="Normal 3 2 3 4 2 2" xfId="44160" xr:uid="{00000000-0005-0000-0000-000082AC0000}"/>
    <cellStyle name="Normal 3 2 3 4 3" xfId="44161" xr:uid="{00000000-0005-0000-0000-000083AC0000}"/>
    <cellStyle name="Normal 3 2 3 5" xfId="44162" xr:uid="{00000000-0005-0000-0000-000084AC0000}"/>
    <cellStyle name="Normal 3 2 3 5 2" xfId="44163" xr:uid="{00000000-0005-0000-0000-000085AC0000}"/>
    <cellStyle name="Normal 3 2 3 5 2 2" xfId="44164" xr:uid="{00000000-0005-0000-0000-000086AC0000}"/>
    <cellStyle name="Normal 3 2 3 5 3" xfId="44165" xr:uid="{00000000-0005-0000-0000-000087AC0000}"/>
    <cellStyle name="Normal 3 2 3 6" xfId="44166" xr:uid="{00000000-0005-0000-0000-000088AC0000}"/>
    <cellStyle name="Normal 3 2 3 6 2" xfId="44167" xr:uid="{00000000-0005-0000-0000-000089AC0000}"/>
    <cellStyle name="Normal 3 2 3 6 2 2" xfId="44168" xr:uid="{00000000-0005-0000-0000-00008AAC0000}"/>
    <cellStyle name="Normal 3 2 3 6 3" xfId="44169" xr:uid="{00000000-0005-0000-0000-00008BAC0000}"/>
    <cellStyle name="Normal 3 2 3 7" xfId="44170" xr:uid="{00000000-0005-0000-0000-00008CAC0000}"/>
    <cellStyle name="Normal 3 2 3 7 2" xfId="44171" xr:uid="{00000000-0005-0000-0000-00008DAC0000}"/>
    <cellStyle name="Normal 3 2 3 7 2 2" xfId="44172" xr:uid="{00000000-0005-0000-0000-00008EAC0000}"/>
    <cellStyle name="Normal 3 2 3 7 3" xfId="44173" xr:uid="{00000000-0005-0000-0000-00008FAC0000}"/>
    <cellStyle name="Normal 3 2 3 8" xfId="44174" xr:uid="{00000000-0005-0000-0000-000090AC0000}"/>
    <cellStyle name="Normal 3 2 3 8 2" xfId="44175" xr:uid="{00000000-0005-0000-0000-000091AC0000}"/>
    <cellStyle name="Normal 3 2 3 8 2 2" xfId="44176" xr:uid="{00000000-0005-0000-0000-000092AC0000}"/>
    <cellStyle name="Normal 3 2 3 8 3" xfId="44177" xr:uid="{00000000-0005-0000-0000-000093AC0000}"/>
    <cellStyle name="Normal 3 2 3 9" xfId="44178" xr:uid="{00000000-0005-0000-0000-000094AC0000}"/>
    <cellStyle name="Normal 3 2 3 9 2" xfId="44179" xr:uid="{00000000-0005-0000-0000-000095AC0000}"/>
    <cellStyle name="Normal 3 2 4" xfId="44180" xr:uid="{00000000-0005-0000-0000-000096AC0000}"/>
    <cellStyle name="Normal 3 2 4 10" xfId="44181" xr:uid="{00000000-0005-0000-0000-000097AC0000}"/>
    <cellStyle name="Normal 3 2 4 2" xfId="44182" xr:uid="{00000000-0005-0000-0000-000098AC0000}"/>
    <cellStyle name="Normal 3 2 4 2 2" xfId="44183" xr:uid="{00000000-0005-0000-0000-000099AC0000}"/>
    <cellStyle name="Normal 3 2 4 2 2 2" xfId="44184" xr:uid="{00000000-0005-0000-0000-00009AAC0000}"/>
    <cellStyle name="Normal 3 2 4 2 3" xfId="44185" xr:uid="{00000000-0005-0000-0000-00009BAC0000}"/>
    <cellStyle name="Normal 3 2 4 2 4" xfId="44186" xr:uid="{00000000-0005-0000-0000-00009CAC0000}"/>
    <cellStyle name="Normal 3 2 4 3" xfId="44187" xr:uid="{00000000-0005-0000-0000-00009DAC0000}"/>
    <cellStyle name="Normal 3 2 4 3 2" xfId="44188" xr:uid="{00000000-0005-0000-0000-00009EAC0000}"/>
    <cellStyle name="Normal 3 2 4 3 2 2" xfId="44189" xr:uid="{00000000-0005-0000-0000-00009FAC0000}"/>
    <cellStyle name="Normal 3 2 4 3 3" xfId="44190" xr:uid="{00000000-0005-0000-0000-0000A0AC0000}"/>
    <cellStyle name="Normal 3 2 4 4" xfId="44191" xr:uid="{00000000-0005-0000-0000-0000A1AC0000}"/>
    <cellStyle name="Normal 3 2 4 4 2" xfId="44192" xr:uid="{00000000-0005-0000-0000-0000A2AC0000}"/>
    <cellStyle name="Normal 3 2 4 4 2 2" xfId="44193" xr:uid="{00000000-0005-0000-0000-0000A3AC0000}"/>
    <cellStyle name="Normal 3 2 4 4 3" xfId="44194" xr:uid="{00000000-0005-0000-0000-0000A4AC0000}"/>
    <cellStyle name="Normal 3 2 4 5" xfId="44195" xr:uid="{00000000-0005-0000-0000-0000A5AC0000}"/>
    <cellStyle name="Normal 3 2 4 5 2" xfId="44196" xr:uid="{00000000-0005-0000-0000-0000A6AC0000}"/>
    <cellStyle name="Normal 3 2 4 5 2 2" xfId="44197" xr:uid="{00000000-0005-0000-0000-0000A7AC0000}"/>
    <cellStyle name="Normal 3 2 4 5 3" xfId="44198" xr:uid="{00000000-0005-0000-0000-0000A8AC0000}"/>
    <cellStyle name="Normal 3 2 4 6" xfId="44199" xr:uid="{00000000-0005-0000-0000-0000A9AC0000}"/>
    <cellStyle name="Normal 3 2 4 6 2" xfId="44200" xr:uid="{00000000-0005-0000-0000-0000AAAC0000}"/>
    <cellStyle name="Normal 3 2 4 6 2 2" xfId="44201" xr:uid="{00000000-0005-0000-0000-0000ABAC0000}"/>
    <cellStyle name="Normal 3 2 4 6 3" xfId="44202" xr:uid="{00000000-0005-0000-0000-0000ACAC0000}"/>
    <cellStyle name="Normal 3 2 4 7" xfId="44203" xr:uid="{00000000-0005-0000-0000-0000ADAC0000}"/>
    <cellStyle name="Normal 3 2 4 7 2" xfId="44204" xr:uid="{00000000-0005-0000-0000-0000AEAC0000}"/>
    <cellStyle name="Normal 3 2 4 7 2 2" xfId="44205" xr:uid="{00000000-0005-0000-0000-0000AFAC0000}"/>
    <cellStyle name="Normal 3 2 4 7 3" xfId="44206" xr:uid="{00000000-0005-0000-0000-0000B0AC0000}"/>
    <cellStyle name="Normal 3 2 4 8" xfId="44207" xr:uid="{00000000-0005-0000-0000-0000B1AC0000}"/>
    <cellStyle name="Normal 3 2 4 8 2" xfId="44208" xr:uid="{00000000-0005-0000-0000-0000B2AC0000}"/>
    <cellStyle name="Normal 3 2 4 9" xfId="44209" xr:uid="{00000000-0005-0000-0000-0000B3AC0000}"/>
    <cellStyle name="Normal 3 2 5" xfId="44210" xr:uid="{00000000-0005-0000-0000-0000B4AC0000}"/>
    <cellStyle name="Normal 3 2 5 2" xfId="44211" xr:uid="{00000000-0005-0000-0000-0000B5AC0000}"/>
    <cellStyle name="Normal 3 2 5 2 2" xfId="44212" xr:uid="{00000000-0005-0000-0000-0000B6AC0000}"/>
    <cellStyle name="Normal 3 2 5 3" xfId="44213" xr:uid="{00000000-0005-0000-0000-0000B7AC0000}"/>
    <cellStyle name="Normal 3 2 5 4" xfId="44214" xr:uid="{00000000-0005-0000-0000-0000B8AC0000}"/>
    <cellStyle name="Normal 3 2 5 5" xfId="44215" xr:uid="{00000000-0005-0000-0000-0000B9AC0000}"/>
    <cellStyle name="Normal 3 2 6" xfId="44216" xr:uid="{00000000-0005-0000-0000-0000BAAC0000}"/>
    <cellStyle name="Normal 3 2 6 2" xfId="44217" xr:uid="{00000000-0005-0000-0000-0000BBAC0000}"/>
    <cellStyle name="Normal 3 2 6 2 2" xfId="44218" xr:uid="{00000000-0005-0000-0000-0000BCAC0000}"/>
    <cellStyle name="Normal 3 2 6 3" xfId="44219" xr:uid="{00000000-0005-0000-0000-0000BDAC0000}"/>
    <cellStyle name="Normal 3 2 6 4" xfId="44220" xr:uid="{00000000-0005-0000-0000-0000BEAC0000}"/>
    <cellStyle name="Normal 3 2 7" xfId="44221" xr:uid="{00000000-0005-0000-0000-0000BFAC0000}"/>
    <cellStyle name="Normal 3 2 7 2" xfId="44222" xr:uid="{00000000-0005-0000-0000-0000C0AC0000}"/>
    <cellStyle name="Normal 3 2 7 2 2" xfId="44223" xr:uid="{00000000-0005-0000-0000-0000C1AC0000}"/>
    <cellStyle name="Normal 3 2 7 3" xfId="44224" xr:uid="{00000000-0005-0000-0000-0000C2AC0000}"/>
    <cellStyle name="Normal 3 2 8" xfId="44225" xr:uid="{00000000-0005-0000-0000-0000C3AC0000}"/>
    <cellStyle name="Normal 3 2 8 2" xfId="44226" xr:uid="{00000000-0005-0000-0000-0000C4AC0000}"/>
    <cellStyle name="Normal 3 2 8 2 2" xfId="44227" xr:uid="{00000000-0005-0000-0000-0000C5AC0000}"/>
    <cellStyle name="Normal 3 2 8 3" xfId="44228" xr:uid="{00000000-0005-0000-0000-0000C6AC0000}"/>
    <cellStyle name="Normal 3 2 9" xfId="44229" xr:uid="{00000000-0005-0000-0000-0000C7AC0000}"/>
    <cellStyle name="Normal 3 2 9 2" xfId="44230" xr:uid="{00000000-0005-0000-0000-0000C8AC0000}"/>
    <cellStyle name="Normal 3 2 9 2 2" xfId="44231" xr:uid="{00000000-0005-0000-0000-0000C9AC0000}"/>
    <cellStyle name="Normal 3 2 9 3" xfId="44232" xr:uid="{00000000-0005-0000-0000-0000CAAC0000}"/>
    <cellStyle name="Normal 3 20" xfId="44233" xr:uid="{00000000-0005-0000-0000-0000CBAC0000}"/>
    <cellStyle name="Normal 3 21" xfId="44234" xr:uid="{00000000-0005-0000-0000-0000CCAC0000}"/>
    <cellStyle name="Normal 3 21 2" xfId="44235" xr:uid="{00000000-0005-0000-0000-0000CDAC0000}"/>
    <cellStyle name="Normal 3 21 2 2" xfId="44236" xr:uid="{00000000-0005-0000-0000-0000CEAC0000}"/>
    <cellStyle name="Normal 3 21 3" xfId="44237" xr:uid="{00000000-0005-0000-0000-0000CFAC0000}"/>
    <cellStyle name="Normal 3 22" xfId="44238" xr:uid="{00000000-0005-0000-0000-0000D0AC0000}"/>
    <cellStyle name="Normal 3 22 2" xfId="44239" xr:uid="{00000000-0005-0000-0000-0000D1AC0000}"/>
    <cellStyle name="Normal 3 22 2 2" xfId="44240" xr:uid="{00000000-0005-0000-0000-0000D2AC0000}"/>
    <cellStyle name="Normal 3 22 3" xfId="44241" xr:uid="{00000000-0005-0000-0000-0000D3AC0000}"/>
    <cellStyle name="Normal 3 23" xfId="44242" xr:uid="{00000000-0005-0000-0000-0000D4AC0000}"/>
    <cellStyle name="Normal 3 23 2" xfId="44243" xr:uid="{00000000-0005-0000-0000-0000D5AC0000}"/>
    <cellStyle name="Normal 3 23 2 2" xfId="44244" xr:uid="{00000000-0005-0000-0000-0000D6AC0000}"/>
    <cellStyle name="Normal 3 23 3" xfId="44245" xr:uid="{00000000-0005-0000-0000-0000D7AC0000}"/>
    <cellStyle name="Normal 3 24" xfId="44246" xr:uid="{00000000-0005-0000-0000-0000D8AC0000}"/>
    <cellStyle name="Normal 3 25" xfId="44247" xr:uid="{00000000-0005-0000-0000-0000D9AC0000}"/>
    <cellStyle name="Normal 3 3" xfId="44248" xr:uid="{00000000-0005-0000-0000-0000DAAC0000}"/>
    <cellStyle name="Normal 3 3 2" xfId="44249" xr:uid="{00000000-0005-0000-0000-0000DBAC0000}"/>
    <cellStyle name="Normal 3 3 2 2" xfId="44250" xr:uid="{00000000-0005-0000-0000-0000DCAC0000}"/>
    <cellStyle name="Normal 3 3 2 2 2" xfId="44251" xr:uid="{00000000-0005-0000-0000-0000DDAC0000}"/>
    <cellStyle name="Normal 3 3 2 3" xfId="44252" xr:uid="{00000000-0005-0000-0000-0000DEAC0000}"/>
    <cellStyle name="Normal 3 3 3" xfId="44253" xr:uid="{00000000-0005-0000-0000-0000DFAC0000}"/>
    <cellStyle name="Normal 3 3 3 2" xfId="44254" xr:uid="{00000000-0005-0000-0000-0000E0AC0000}"/>
    <cellStyle name="Normal 3 3 3 3" xfId="44255" xr:uid="{00000000-0005-0000-0000-0000E1AC0000}"/>
    <cellStyle name="Normal 3 3 4" xfId="44256" xr:uid="{00000000-0005-0000-0000-0000E2AC0000}"/>
    <cellStyle name="Normal 3 3 5" xfId="44257" xr:uid="{00000000-0005-0000-0000-0000E3AC0000}"/>
    <cellStyle name="Normal 3 3 6" xfId="44258" xr:uid="{00000000-0005-0000-0000-0000E4AC0000}"/>
    <cellStyle name="Normal 3 3 7" xfId="44259" xr:uid="{00000000-0005-0000-0000-0000E5AC0000}"/>
    <cellStyle name="Normal 3 4" xfId="44260" xr:uid="{00000000-0005-0000-0000-0000E6AC0000}"/>
    <cellStyle name="Normal 3 4 2" xfId="44261" xr:uid="{00000000-0005-0000-0000-0000E7AC0000}"/>
    <cellStyle name="Normal 3 4 3" xfId="44262" xr:uid="{00000000-0005-0000-0000-0000E8AC0000}"/>
    <cellStyle name="Normal 3 4 4" xfId="44263" xr:uid="{00000000-0005-0000-0000-0000E9AC0000}"/>
    <cellStyle name="Normal 3 5" xfId="44264" xr:uid="{00000000-0005-0000-0000-0000EAAC0000}"/>
    <cellStyle name="Normal 3 5 2" xfId="44265" xr:uid="{00000000-0005-0000-0000-0000EBAC0000}"/>
    <cellStyle name="Normal 3 5 3" xfId="44266" xr:uid="{00000000-0005-0000-0000-0000ECAC0000}"/>
    <cellStyle name="Normal 3 5 4" xfId="44267" xr:uid="{00000000-0005-0000-0000-0000EDAC0000}"/>
    <cellStyle name="Normal 3 6" xfId="44268" xr:uid="{00000000-0005-0000-0000-0000EEAC0000}"/>
    <cellStyle name="Normal 3 6 10" xfId="44269" xr:uid="{00000000-0005-0000-0000-0000EFAC0000}"/>
    <cellStyle name="Normal 3 6 11" xfId="44270" xr:uid="{00000000-0005-0000-0000-0000F0AC0000}"/>
    <cellStyle name="Normal 3 6 12" xfId="44271" xr:uid="{00000000-0005-0000-0000-0000F1AC0000}"/>
    <cellStyle name="Normal 3 6 13" xfId="44272" xr:uid="{00000000-0005-0000-0000-0000F2AC0000}"/>
    <cellStyle name="Normal 3 6 14" xfId="44273" xr:uid="{00000000-0005-0000-0000-0000F3AC0000}"/>
    <cellStyle name="Normal 3 6 2" xfId="44274" xr:uid="{00000000-0005-0000-0000-0000F4AC0000}"/>
    <cellStyle name="Normal 3 6 2 10" xfId="44275" xr:uid="{00000000-0005-0000-0000-0000F5AC0000}"/>
    <cellStyle name="Normal 3 6 2 2" xfId="44276" xr:uid="{00000000-0005-0000-0000-0000F6AC0000}"/>
    <cellStyle name="Normal 3 6 2 2 2" xfId="44277" xr:uid="{00000000-0005-0000-0000-0000F7AC0000}"/>
    <cellStyle name="Normal 3 6 2 2 2 2" xfId="44278" xr:uid="{00000000-0005-0000-0000-0000F8AC0000}"/>
    <cellStyle name="Normal 3 6 2 2 3" xfId="44279" xr:uid="{00000000-0005-0000-0000-0000F9AC0000}"/>
    <cellStyle name="Normal 3 6 2 2 4" xfId="44280" xr:uid="{00000000-0005-0000-0000-0000FAAC0000}"/>
    <cellStyle name="Normal 3 6 2 3" xfId="44281" xr:uid="{00000000-0005-0000-0000-0000FBAC0000}"/>
    <cellStyle name="Normal 3 6 2 3 2" xfId="44282" xr:uid="{00000000-0005-0000-0000-0000FCAC0000}"/>
    <cellStyle name="Normal 3 6 2 3 2 2" xfId="44283" xr:uid="{00000000-0005-0000-0000-0000FDAC0000}"/>
    <cellStyle name="Normal 3 6 2 3 3" xfId="44284" xr:uid="{00000000-0005-0000-0000-0000FEAC0000}"/>
    <cellStyle name="Normal 3 6 2 4" xfId="44285" xr:uid="{00000000-0005-0000-0000-0000FFAC0000}"/>
    <cellStyle name="Normal 3 6 2 4 2" xfId="44286" xr:uid="{00000000-0005-0000-0000-000000AD0000}"/>
    <cellStyle name="Normal 3 6 2 4 2 2" xfId="44287" xr:uid="{00000000-0005-0000-0000-000001AD0000}"/>
    <cellStyle name="Normal 3 6 2 4 3" xfId="44288" xr:uid="{00000000-0005-0000-0000-000002AD0000}"/>
    <cellStyle name="Normal 3 6 2 5" xfId="44289" xr:uid="{00000000-0005-0000-0000-000003AD0000}"/>
    <cellStyle name="Normal 3 6 2 5 2" xfId="44290" xr:uid="{00000000-0005-0000-0000-000004AD0000}"/>
    <cellStyle name="Normal 3 6 2 5 2 2" xfId="44291" xr:uid="{00000000-0005-0000-0000-000005AD0000}"/>
    <cellStyle name="Normal 3 6 2 5 3" xfId="44292" xr:uid="{00000000-0005-0000-0000-000006AD0000}"/>
    <cellStyle name="Normal 3 6 2 6" xfId="44293" xr:uid="{00000000-0005-0000-0000-000007AD0000}"/>
    <cellStyle name="Normal 3 6 2 6 2" xfId="44294" xr:uid="{00000000-0005-0000-0000-000008AD0000}"/>
    <cellStyle name="Normal 3 6 2 6 2 2" xfId="44295" xr:uid="{00000000-0005-0000-0000-000009AD0000}"/>
    <cellStyle name="Normal 3 6 2 6 3" xfId="44296" xr:uid="{00000000-0005-0000-0000-00000AAD0000}"/>
    <cellStyle name="Normal 3 6 2 7" xfId="44297" xr:uid="{00000000-0005-0000-0000-00000BAD0000}"/>
    <cellStyle name="Normal 3 6 2 7 2" xfId="44298" xr:uid="{00000000-0005-0000-0000-00000CAD0000}"/>
    <cellStyle name="Normal 3 6 2 7 2 2" xfId="44299" xr:uid="{00000000-0005-0000-0000-00000DAD0000}"/>
    <cellStyle name="Normal 3 6 2 7 3" xfId="44300" xr:uid="{00000000-0005-0000-0000-00000EAD0000}"/>
    <cellStyle name="Normal 3 6 2 8" xfId="44301" xr:uid="{00000000-0005-0000-0000-00000FAD0000}"/>
    <cellStyle name="Normal 3 6 2 8 2" xfId="44302" xr:uid="{00000000-0005-0000-0000-000010AD0000}"/>
    <cellStyle name="Normal 3 6 2 9" xfId="44303" xr:uid="{00000000-0005-0000-0000-000011AD0000}"/>
    <cellStyle name="Normal 3 6 3" xfId="44304" xr:uid="{00000000-0005-0000-0000-000012AD0000}"/>
    <cellStyle name="Normal 3 6 3 2" xfId="44305" xr:uid="{00000000-0005-0000-0000-000013AD0000}"/>
    <cellStyle name="Normal 3 6 3 2 2" xfId="44306" xr:uid="{00000000-0005-0000-0000-000014AD0000}"/>
    <cellStyle name="Normal 3 6 3 3" xfId="44307" xr:uid="{00000000-0005-0000-0000-000015AD0000}"/>
    <cellStyle name="Normal 3 6 3 4" xfId="44308" xr:uid="{00000000-0005-0000-0000-000016AD0000}"/>
    <cellStyle name="Normal 3 6 4" xfId="44309" xr:uid="{00000000-0005-0000-0000-000017AD0000}"/>
    <cellStyle name="Normal 3 6 4 2" xfId="44310" xr:uid="{00000000-0005-0000-0000-000018AD0000}"/>
    <cellStyle name="Normal 3 6 4 2 2" xfId="44311" xr:uid="{00000000-0005-0000-0000-000019AD0000}"/>
    <cellStyle name="Normal 3 6 4 3" xfId="44312" xr:uid="{00000000-0005-0000-0000-00001AAD0000}"/>
    <cellStyle name="Normal 3 6 5" xfId="44313" xr:uid="{00000000-0005-0000-0000-00001BAD0000}"/>
    <cellStyle name="Normal 3 6 5 2" xfId="44314" xr:uid="{00000000-0005-0000-0000-00001CAD0000}"/>
    <cellStyle name="Normal 3 6 5 2 2" xfId="44315" xr:uid="{00000000-0005-0000-0000-00001DAD0000}"/>
    <cellStyle name="Normal 3 6 5 3" xfId="44316" xr:uid="{00000000-0005-0000-0000-00001EAD0000}"/>
    <cellStyle name="Normal 3 6 6" xfId="44317" xr:uid="{00000000-0005-0000-0000-00001FAD0000}"/>
    <cellStyle name="Normal 3 6 6 2" xfId="44318" xr:uid="{00000000-0005-0000-0000-000020AD0000}"/>
    <cellStyle name="Normal 3 6 6 2 2" xfId="44319" xr:uid="{00000000-0005-0000-0000-000021AD0000}"/>
    <cellStyle name="Normal 3 6 6 3" xfId="44320" xr:uid="{00000000-0005-0000-0000-000022AD0000}"/>
    <cellStyle name="Normal 3 6 7" xfId="44321" xr:uid="{00000000-0005-0000-0000-000023AD0000}"/>
    <cellStyle name="Normal 3 6 7 2" xfId="44322" xr:uid="{00000000-0005-0000-0000-000024AD0000}"/>
    <cellStyle name="Normal 3 6 7 2 2" xfId="44323" xr:uid="{00000000-0005-0000-0000-000025AD0000}"/>
    <cellStyle name="Normal 3 6 7 3" xfId="44324" xr:uid="{00000000-0005-0000-0000-000026AD0000}"/>
    <cellStyle name="Normal 3 6 8" xfId="44325" xr:uid="{00000000-0005-0000-0000-000027AD0000}"/>
    <cellStyle name="Normal 3 6 8 2" xfId="44326" xr:uid="{00000000-0005-0000-0000-000028AD0000}"/>
    <cellStyle name="Normal 3 6 8 2 2" xfId="44327" xr:uid="{00000000-0005-0000-0000-000029AD0000}"/>
    <cellStyle name="Normal 3 6 8 3" xfId="44328" xr:uid="{00000000-0005-0000-0000-00002AAD0000}"/>
    <cellStyle name="Normal 3 6 9" xfId="44329" xr:uid="{00000000-0005-0000-0000-00002BAD0000}"/>
    <cellStyle name="Normal 3 6 9 2" xfId="44330" xr:uid="{00000000-0005-0000-0000-00002CAD0000}"/>
    <cellStyle name="Normal 3 7" xfId="44331" xr:uid="{00000000-0005-0000-0000-00002DAD0000}"/>
    <cellStyle name="Normal 3 7 10" xfId="44332" xr:uid="{00000000-0005-0000-0000-00002EAD0000}"/>
    <cellStyle name="Normal 3 7 2" xfId="44333" xr:uid="{00000000-0005-0000-0000-00002FAD0000}"/>
    <cellStyle name="Normal 3 7 2 2" xfId="44334" xr:uid="{00000000-0005-0000-0000-000030AD0000}"/>
    <cellStyle name="Normal 3 7 2 2 2" xfId="44335" xr:uid="{00000000-0005-0000-0000-000031AD0000}"/>
    <cellStyle name="Normal 3 7 2 3" xfId="44336" xr:uid="{00000000-0005-0000-0000-000032AD0000}"/>
    <cellStyle name="Normal 3 7 2 4" xfId="44337" xr:uid="{00000000-0005-0000-0000-000033AD0000}"/>
    <cellStyle name="Normal 3 7 3" xfId="44338" xr:uid="{00000000-0005-0000-0000-000034AD0000}"/>
    <cellStyle name="Normal 3 7 3 2" xfId="44339" xr:uid="{00000000-0005-0000-0000-000035AD0000}"/>
    <cellStyle name="Normal 3 7 3 2 2" xfId="44340" xr:uid="{00000000-0005-0000-0000-000036AD0000}"/>
    <cellStyle name="Normal 3 7 3 3" xfId="44341" xr:uid="{00000000-0005-0000-0000-000037AD0000}"/>
    <cellStyle name="Normal 3 7 4" xfId="44342" xr:uid="{00000000-0005-0000-0000-000038AD0000}"/>
    <cellStyle name="Normal 3 7 4 2" xfId="44343" xr:uid="{00000000-0005-0000-0000-000039AD0000}"/>
    <cellStyle name="Normal 3 7 4 2 2" xfId="44344" xr:uid="{00000000-0005-0000-0000-00003AAD0000}"/>
    <cellStyle name="Normal 3 7 4 3" xfId="44345" xr:uid="{00000000-0005-0000-0000-00003BAD0000}"/>
    <cellStyle name="Normal 3 7 5" xfId="44346" xr:uid="{00000000-0005-0000-0000-00003CAD0000}"/>
    <cellStyle name="Normal 3 7 5 2" xfId="44347" xr:uid="{00000000-0005-0000-0000-00003DAD0000}"/>
    <cellStyle name="Normal 3 7 5 2 2" xfId="44348" xr:uid="{00000000-0005-0000-0000-00003EAD0000}"/>
    <cellStyle name="Normal 3 7 5 3" xfId="44349" xr:uid="{00000000-0005-0000-0000-00003FAD0000}"/>
    <cellStyle name="Normal 3 7 6" xfId="44350" xr:uid="{00000000-0005-0000-0000-000040AD0000}"/>
    <cellStyle name="Normal 3 7 6 2" xfId="44351" xr:uid="{00000000-0005-0000-0000-000041AD0000}"/>
    <cellStyle name="Normal 3 7 6 2 2" xfId="44352" xr:uid="{00000000-0005-0000-0000-000042AD0000}"/>
    <cellStyle name="Normal 3 7 6 3" xfId="44353" xr:uid="{00000000-0005-0000-0000-000043AD0000}"/>
    <cellStyle name="Normal 3 7 7" xfId="44354" xr:uid="{00000000-0005-0000-0000-000044AD0000}"/>
    <cellStyle name="Normal 3 7 7 2" xfId="44355" xr:uid="{00000000-0005-0000-0000-000045AD0000}"/>
    <cellStyle name="Normal 3 7 7 2 2" xfId="44356" xr:uid="{00000000-0005-0000-0000-000046AD0000}"/>
    <cellStyle name="Normal 3 7 7 3" xfId="44357" xr:uid="{00000000-0005-0000-0000-000047AD0000}"/>
    <cellStyle name="Normal 3 7 8" xfId="44358" xr:uid="{00000000-0005-0000-0000-000048AD0000}"/>
    <cellStyle name="Normal 3 7 8 2" xfId="44359" xr:uid="{00000000-0005-0000-0000-000049AD0000}"/>
    <cellStyle name="Normal 3 7 9" xfId="44360" xr:uid="{00000000-0005-0000-0000-00004AAD0000}"/>
    <cellStyle name="Normal 3 8" xfId="44361" xr:uid="{00000000-0005-0000-0000-00004BAD0000}"/>
    <cellStyle name="Normal 3 8 10" xfId="44362" xr:uid="{00000000-0005-0000-0000-00004CAD0000}"/>
    <cellStyle name="Normal 3 8 2" xfId="44363" xr:uid="{00000000-0005-0000-0000-00004DAD0000}"/>
    <cellStyle name="Normal 3 8 2 2" xfId="44364" xr:uid="{00000000-0005-0000-0000-00004EAD0000}"/>
    <cellStyle name="Normal 3 8 2 2 2" xfId="44365" xr:uid="{00000000-0005-0000-0000-00004FAD0000}"/>
    <cellStyle name="Normal 3 8 2 3" xfId="44366" xr:uid="{00000000-0005-0000-0000-000050AD0000}"/>
    <cellStyle name="Normal 3 8 2 4" xfId="44367" xr:uid="{00000000-0005-0000-0000-000051AD0000}"/>
    <cellStyle name="Normal 3 8 3" xfId="44368" xr:uid="{00000000-0005-0000-0000-000052AD0000}"/>
    <cellStyle name="Normal 3 8 3 2" xfId="44369" xr:uid="{00000000-0005-0000-0000-000053AD0000}"/>
    <cellStyle name="Normal 3 8 3 2 2" xfId="44370" xr:uid="{00000000-0005-0000-0000-000054AD0000}"/>
    <cellStyle name="Normal 3 8 3 3" xfId="44371" xr:uid="{00000000-0005-0000-0000-000055AD0000}"/>
    <cellStyle name="Normal 3 8 4" xfId="44372" xr:uid="{00000000-0005-0000-0000-000056AD0000}"/>
    <cellStyle name="Normal 3 8 4 2" xfId="44373" xr:uid="{00000000-0005-0000-0000-000057AD0000}"/>
    <cellStyle name="Normal 3 8 4 2 2" xfId="44374" xr:uid="{00000000-0005-0000-0000-000058AD0000}"/>
    <cellStyle name="Normal 3 8 4 3" xfId="44375" xr:uid="{00000000-0005-0000-0000-000059AD0000}"/>
    <cellStyle name="Normal 3 8 5" xfId="44376" xr:uid="{00000000-0005-0000-0000-00005AAD0000}"/>
    <cellStyle name="Normal 3 8 5 2" xfId="44377" xr:uid="{00000000-0005-0000-0000-00005BAD0000}"/>
    <cellStyle name="Normal 3 8 5 2 2" xfId="44378" xr:uid="{00000000-0005-0000-0000-00005CAD0000}"/>
    <cellStyle name="Normal 3 8 5 3" xfId="44379" xr:uid="{00000000-0005-0000-0000-00005DAD0000}"/>
    <cellStyle name="Normal 3 8 6" xfId="44380" xr:uid="{00000000-0005-0000-0000-00005EAD0000}"/>
    <cellStyle name="Normal 3 8 6 2" xfId="44381" xr:uid="{00000000-0005-0000-0000-00005FAD0000}"/>
    <cellStyle name="Normal 3 8 6 2 2" xfId="44382" xr:uid="{00000000-0005-0000-0000-000060AD0000}"/>
    <cellStyle name="Normal 3 8 6 3" xfId="44383" xr:uid="{00000000-0005-0000-0000-000061AD0000}"/>
    <cellStyle name="Normal 3 8 7" xfId="44384" xr:uid="{00000000-0005-0000-0000-000062AD0000}"/>
    <cellStyle name="Normal 3 8 7 2" xfId="44385" xr:uid="{00000000-0005-0000-0000-000063AD0000}"/>
    <cellStyle name="Normal 3 8 7 2 2" xfId="44386" xr:uid="{00000000-0005-0000-0000-000064AD0000}"/>
    <cellStyle name="Normal 3 8 7 3" xfId="44387" xr:uid="{00000000-0005-0000-0000-000065AD0000}"/>
    <cellStyle name="Normal 3 8 8" xfId="44388" xr:uid="{00000000-0005-0000-0000-000066AD0000}"/>
    <cellStyle name="Normal 3 8 8 2" xfId="44389" xr:uid="{00000000-0005-0000-0000-000067AD0000}"/>
    <cellStyle name="Normal 3 8 9" xfId="44390" xr:uid="{00000000-0005-0000-0000-000068AD0000}"/>
    <cellStyle name="Normal 3 9" xfId="44391" xr:uid="{00000000-0005-0000-0000-000069AD0000}"/>
    <cellStyle name="Normal 3 9 10" xfId="44392" xr:uid="{00000000-0005-0000-0000-00006AAD0000}"/>
    <cellStyle name="Normal 3 9 2" xfId="44393" xr:uid="{00000000-0005-0000-0000-00006BAD0000}"/>
    <cellStyle name="Normal 3 9 2 2" xfId="44394" xr:uid="{00000000-0005-0000-0000-00006CAD0000}"/>
    <cellStyle name="Normal 3 9 2 2 2" xfId="44395" xr:uid="{00000000-0005-0000-0000-00006DAD0000}"/>
    <cellStyle name="Normal 3 9 2 3" xfId="44396" xr:uid="{00000000-0005-0000-0000-00006EAD0000}"/>
    <cellStyle name="Normal 3 9 2 4" xfId="44397" xr:uid="{00000000-0005-0000-0000-00006FAD0000}"/>
    <cellStyle name="Normal 3 9 3" xfId="44398" xr:uid="{00000000-0005-0000-0000-000070AD0000}"/>
    <cellStyle name="Normal 3 9 3 2" xfId="44399" xr:uid="{00000000-0005-0000-0000-000071AD0000}"/>
    <cellStyle name="Normal 3 9 3 2 2" xfId="44400" xr:uid="{00000000-0005-0000-0000-000072AD0000}"/>
    <cellStyle name="Normal 3 9 3 3" xfId="44401" xr:uid="{00000000-0005-0000-0000-000073AD0000}"/>
    <cellStyle name="Normal 3 9 4" xfId="44402" xr:uid="{00000000-0005-0000-0000-000074AD0000}"/>
    <cellStyle name="Normal 3 9 4 2" xfId="44403" xr:uid="{00000000-0005-0000-0000-000075AD0000}"/>
    <cellStyle name="Normal 3 9 4 2 2" xfId="44404" xr:uid="{00000000-0005-0000-0000-000076AD0000}"/>
    <cellStyle name="Normal 3 9 4 3" xfId="44405" xr:uid="{00000000-0005-0000-0000-000077AD0000}"/>
    <cellStyle name="Normal 3 9 5" xfId="44406" xr:uid="{00000000-0005-0000-0000-000078AD0000}"/>
    <cellStyle name="Normal 3 9 5 2" xfId="44407" xr:uid="{00000000-0005-0000-0000-000079AD0000}"/>
    <cellStyle name="Normal 3 9 5 2 2" xfId="44408" xr:uid="{00000000-0005-0000-0000-00007AAD0000}"/>
    <cellStyle name="Normal 3 9 5 3" xfId="44409" xr:uid="{00000000-0005-0000-0000-00007BAD0000}"/>
    <cellStyle name="Normal 3 9 6" xfId="44410" xr:uid="{00000000-0005-0000-0000-00007CAD0000}"/>
    <cellStyle name="Normal 3 9 6 2" xfId="44411" xr:uid="{00000000-0005-0000-0000-00007DAD0000}"/>
    <cellStyle name="Normal 3 9 6 2 2" xfId="44412" xr:uid="{00000000-0005-0000-0000-00007EAD0000}"/>
    <cellStyle name="Normal 3 9 6 3" xfId="44413" xr:uid="{00000000-0005-0000-0000-00007FAD0000}"/>
    <cellStyle name="Normal 3 9 7" xfId="44414" xr:uid="{00000000-0005-0000-0000-000080AD0000}"/>
    <cellStyle name="Normal 3 9 7 2" xfId="44415" xr:uid="{00000000-0005-0000-0000-000081AD0000}"/>
    <cellStyle name="Normal 3 9 7 2 2" xfId="44416" xr:uid="{00000000-0005-0000-0000-000082AD0000}"/>
    <cellStyle name="Normal 3 9 7 3" xfId="44417" xr:uid="{00000000-0005-0000-0000-000083AD0000}"/>
    <cellStyle name="Normal 3 9 8" xfId="44418" xr:uid="{00000000-0005-0000-0000-000084AD0000}"/>
    <cellStyle name="Normal 3 9 8 2" xfId="44419" xr:uid="{00000000-0005-0000-0000-000085AD0000}"/>
    <cellStyle name="Normal 3 9 9" xfId="44420" xr:uid="{00000000-0005-0000-0000-000086AD0000}"/>
    <cellStyle name="Normal 30" xfId="44421" xr:uid="{00000000-0005-0000-0000-000087AD0000}"/>
    <cellStyle name="Normal 30 2" xfId="44422" xr:uid="{00000000-0005-0000-0000-000088AD0000}"/>
    <cellStyle name="Normal 31" xfId="44423" xr:uid="{00000000-0005-0000-0000-000089AD0000}"/>
    <cellStyle name="Normal 32" xfId="44424" xr:uid="{00000000-0005-0000-0000-00008AAD0000}"/>
    <cellStyle name="Normal 33" xfId="44425" xr:uid="{00000000-0005-0000-0000-00008BAD0000}"/>
    <cellStyle name="Normal 34" xfId="44426" xr:uid="{00000000-0005-0000-0000-00008CAD0000}"/>
    <cellStyle name="Normal 35" xfId="44427" xr:uid="{00000000-0005-0000-0000-00008DAD0000}"/>
    <cellStyle name="Normal 36" xfId="44428" xr:uid="{00000000-0005-0000-0000-00008EAD0000}"/>
    <cellStyle name="Normal 37" xfId="44429" xr:uid="{00000000-0005-0000-0000-00008FAD0000}"/>
    <cellStyle name="Normal 38" xfId="44430" xr:uid="{00000000-0005-0000-0000-000090AD0000}"/>
    <cellStyle name="Normal 38 2" xfId="44431" xr:uid="{00000000-0005-0000-0000-000091AD0000}"/>
    <cellStyle name="Normal 39" xfId="44432" xr:uid="{00000000-0005-0000-0000-000092AD0000}"/>
    <cellStyle name="Normal 4" xfId="44433" xr:uid="{00000000-0005-0000-0000-000093AD0000}"/>
    <cellStyle name="Normal 4 2" xfId="44434" xr:uid="{00000000-0005-0000-0000-000094AD0000}"/>
    <cellStyle name="Normal 4 2 2" xfId="44435" xr:uid="{00000000-0005-0000-0000-000095AD0000}"/>
    <cellStyle name="Normal 4 2 2 2" xfId="44436" xr:uid="{00000000-0005-0000-0000-000096AD0000}"/>
    <cellStyle name="Normal 4 2 2 3" xfId="44437" xr:uid="{00000000-0005-0000-0000-000097AD0000}"/>
    <cellStyle name="Normal 4 2 3" xfId="44438" xr:uid="{00000000-0005-0000-0000-000098AD0000}"/>
    <cellStyle name="Normal 4 2 4" xfId="44439" xr:uid="{00000000-0005-0000-0000-000099AD0000}"/>
    <cellStyle name="Normal 4 3" xfId="44440" xr:uid="{00000000-0005-0000-0000-00009AAD0000}"/>
    <cellStyle name="Normal 4 3 10" xfId="44441" xr:uid="{00000000-0005-0000-0000-00009BAD0000}"/>
    <cellStyle name="Normal 4 3 10 2" xfId="44442" xr:uid="{00000000-0005-0000-0000-00009CAD0000}"/>
    <cellStyle name="Normal 4 3 11" xfId="44443" xr:uid="{00000000-0005-0000-0000-00009DAD0000}"/>
    <cellStyle name="Normal 4 3 12" xfId="44444" xr:uid="{00000000-0005-0000-0000-00009EAD0000}"/>
    <cellStyle name="Normal 4 3 2" xfId="44445" xr:uid="{00000000-0005-0000-0000-00009FAD0000}"/>
    <cellStyle name="Normal 4 3 2 10" xfId="44446" xr:uid="{00000000-0005-0000-0000-0000A0AD0000}"/>
    <cellStyle name="Normal 4 3 2 11" xfId="44447" xr:uid="{00000000-0005-0000-0000-0000A1AD0000}"/>
    <cellStyle name="Normal 4 3 2 12" xfId="44448" xr:uid="{00000000-0005-0000-0000-0000A2AD0000}"/>
    <cellStyle name="Normal 4 3 2 13" xfId="44449" xr:uid="{00000000-0005-0000-0000-0000A3AD0000}"/>
    <cellStyle name="Normal 4 3 2 14" xfId="44450" xr:uid="{00000000-0005-0000-0000-0000A4AD0000}"/>
    <cellStyle name="Normal 4 3 2 2" xfId="44451" xr:uid="{00000000-0005-0000-0000-0000A5AD0000}"/>
    <cellStyle name="Normal 4 3 2 2 10" xfId="44452" xr:uid="{00000000-0005-0000-0000-0000A6AD0000}"/>
    <cellStyle name="Normal 4 3 2 2 2" xfId="44453" xr:uid="{00000000-0005-0000-0000-0000A7AD0000}"/>
    <cellStyle name="Normal 4 3 2 2 2 2" xfId="44454" xr:uid="{00000000-0005-0000-0000-0000A8AD0000}"/>
    <cellStyle name="Normal 4 3 2 2 2 2 2" xfId="44455" xr:uid="{00000000-0005-0000-0000-0000A9AD0000}"/>
    <cellStyle name="Normal 4 3 2 2 2 3" xfId="44456" xr:uid="{00000000-0005-0000-0000-0000AAAD0000}"/>
    <cellStyle name="Normal 4 3 2 2 2 4" xfId="44457" xr:uid="{00000000-0005-0000-0000-0000ABAD0000}"/>
    <cellStyle name="Normal 4 3 2 2 3" xfId="44458" xr:uid="{00000000-0005-0000-0000-0000ACAD0000}"/>
    <cellStyle name="Normal 4 3 2 2 3 2" xfId="44459" xr:uid="{00000000-0005-0000-0000-0000ADAD0000}"/>
    <cellStyle name="Normal 4 3 2 2 3 2 2" xfId="44460" xr:uid="{00000000-0005-0000-0000-0000AEAD0000}"/>
    <cellStyle name="Normal 4 3 2 2 3 3" xfId="44461" xr:uid="{00000000-0005-0000-0000-0000AFAD0000}"/>
    <cellStyle name="Normal 4 3 2 2 4" xfId="44462" xr:uid="{00000000-0005-0000-0000-0000B0AD0000}"/>
    <cellStyle name="Normal 4 3 2 2 4 2" xfId="44463" xr:uid="{00000000-0005-0000-0000-0000B1AD0000}"/>
    <cellStyle name="Normal 4 3 2 2 4 2 2" xfId="44464" xr:uid="{00000000-0005-0000-0000-0000B2AD0000}"/>
    <cellStyle name="Normal 4 3 2 2 4 3" xfId="44465" xr:uid="{00000000-0005-0000-0000-0000B3AD0000}"/>
    <cellStyle name="Normal 4 3 2 2 5" xfId="44466" xr:uid="{00000000-0005-0000-0000-0000B4AD0000}"/>
    <cellStyle name="Normal 4 3 2 2 5 2" xfId="44467" xr:uid="{00000000-0005-0000-0000-0000B5AD0000}"/>
    <cellStyle name="Normal 4 3 2 2 5 2 2" xfId="44468" xr:uid="{00000000-0005-0000-0000-0000B6AD0000}"/>
    <cellStyle name="Normal 4 3 2 2 5 3" xfId="44469" xr:uid="{00000000-0005-0000-0000-0000B7AD0000}"/>
    <cellStyle name="Normal 4 3 2 2 6" xfId="44470" xr:uid="{00000000-0005-0000-0000-0000B8AD0000}"/>
    <cellStyle name="Normal 4 3 2 2 6 2" xfId="44471" xr:uid="{00000000-0005-0000-0000-0000B9AD0000}"/>
    <cellStyle name="Normal 4 3 2 2 6 2 2" xfId="44472" xr:uid="{00000000-0005-0000-0000-0000BAAD0000}"/>
    <cellStyle name="Normal 4 3 2 2 6 3" xfId="44473" xr:uid="{00000000-0005-0000-0000-0000BBAD0000}"/>
    <cellStyle name="Normal 4 3 2 2 7" xfId="44474" xr:uid="{00000000-0005-0000-0000-0000BCAD0000}"/>
    <cellStyle name="Normal 4 3 2 2 7 2" xfId="44475" xr:uid="{00000000-0005-0000-0000-0000BDAD0000}"/>
    <cellStyle name="Normal 4 3 2 2 7 2 2" xfId="44476" xr:uid="{00000000-0005-0000-0000-0000BEAD0000}"/>
    <cellStyle name="Normal 4 3 2 2 7 3" xfId="44477" xr:uid="{00000000-0005-0000-0000-0000BFAD0000}"/>
    <cellStyle name="Normal 4 3 2 2 8" xfId="44478" xr:uid="{00000000-0005-0000-0000-0000C0AD0000}"/>
    <cellStyle name="Normal 4 3 2 2 8 2" xfId="44479" xr:uid="{00000000-0005-0000-0000-0000C1AD0000}"/>
    <cellStyle name="Normal 4 3 2 2 9" xfId="44480" xr:uid="{00000000-0005-0000-0000-0000C2AD0000}"/>
    <cellStyle name="Normal 4 3 2 3" xfId="44481" xr:uid="{00000000-0005-0000-0000-0000C3AD0000}"/>
    <cellStyle name="Normal 4 3 2 3 2" xfId="44482" xr:uid="{00000000-0005-0000-0000-0000C4AD0000}"/>
    <cellStyle name="Normal 4 3 2 3 2 2" xfId="44483" xr:uid="{00000000-0005-0000-0000-0000C5AD0000}"/>
    <cellStyle name="Normal 4 3 2 3 3" xfId="44484" xr:uid="{00000000-0005-0000-0000-0000C6AD0000}"/>
    <cellStyle name="Normal 4 3 2 3 4" xfId="44485" xr:uid="{00000000-0005-0000-0000-0000C7AD0000}"/>
    <cellStyle name="Normal 4 3 2 4" xfId="44486" xr:uid="{00000000-0005-0000-0000-0000C8AD0000}"/>
    <cellStyle name="Normal 4 3 2 4 2" xfId="44487" xr:uid="{00000000-0005-0000-0000-0000C9AD0000}"/>
    <cellStyle name="Normal 4 3 2 4 2 2" xfId="44488" xr:uid="{00000000-0005-0000-0000-0000CAAD0000}"/>
    <cellStyle name="Normal 4 3 2 4 3" xfId="44489" xr:uid="{00000000-0005-0000-0000-0000CBAD0000}"/>
    <cellStyle name="Normal 4 3 2 5" xfId="44490" xr:uid="{00000000-0005-0000-0000-0000CCAD0000}"/>
    <cellStyle name="Normal 4 3 2 5 2" xfId="44491" xr:uid="{00000000-0005-0000-0000-0000CDAD0000}"/>
    <cellStyle name="Normal 4 3 2 5 2 2" xfId="44492" xr:uid="{00000000-0005-0000-0000-0000CEAD0000}"/>
    <cellStyle name="Normal 4 3 2 5 3" xfId="44493" xr:uid="{00000000-0005-0000-0000-0000CFAD0000}"/>
    <cellStyle name="Normal 4 3 2 6" xfId="44494" xr:uid="{00000000-0005-0000-0000-0000D0AD0000}"/>
    <cellStyle name="Normal 4 3 2 6 2" xfId="44495" xr:uid="{00000000-0005-0000-0000-0000D1AD0000}"/>
    <cellStyle name="Normal 4 3 2 6 2 2" xfId="44496" xr:uid="{00000000-0005-0000-0000-0000D2AD0000}"/>
    <cellStyle name="Normal 4 3 2 6 3" xfId="44497" xr:uid="{00000000-0005-0000-0000-0000D3AD0000}"/>
    <cellStyle name="Normal 4 3 2 7" xfId="44498" xr:uid="{00000000-0005-0000-0000-0000D4AD0000}"/>
    <cellStyle name="Normal 4 3 2 7 2" xfId="44499" xr:uid="{00000000-0005-0000-0000-0000D5AD0000}"/>
    <cellStyle name="Normal 4 3 2 7 2 2" xfId="44500" xr:uid="{00000000-0005-0000-0000-0000D6AD0000}"/>
    <cellStyle name="Normal 4 3 2 7 3" xfId="44501" xr:uid="{00000000-0005-0000-0000-0000D7AD0000}"/>
    <cellStyle name="Normal 4 3 2 8" xfId="44502" xr:uid="{00000000-0005-0000-0000-0000D8AD0000}"/>
    <cellStyle name="Normal 4 3 2 8 2" xfId="44503" xr:uid="{00000000-0005-0000-0000-0000D9AD0000}"/>
    <cellStyle name="Normal 4 3 2 8 2 2" xfId="44504" xr:uid="{00000000-0005-0000-0000-0000DAAD0000}"/>
    <cellStyle name="Normal 4 3 2 8 3" xfId="44505" xr:uid="{00000000-0005-0000-0000-0000DBAD0000}"/>
    <cellStyle name="Normal 4 3 2 9" xfId="44506" xr:uid="{00000000-0005-0000-0000-0000DCAD0000}"/>
    <cellStyle name="Normal 4 3 2 9 2" xfId="44507" xr:uid="{00000000-0005-0000-0000-0000DDAD0000}"/>
    <cellStyle name="Normal 4 3 3" xfId="44508" xr:uid="{00000000-0005-0000-0000-0000DEAD0000}"/>
    <cellStyle name="Normal 4 3 3 10" xfId="44509" xr:uid="{00000000-0005-0000-0000-0000DFAD0000}"/>
    <cellStyle name="Normal 4 3 3 2" xfId="44510" xr:uid="{00000000-0005-0000-0000-0000E0AD0000}"/>
    <cellStyle name="Normal 4 3 3 2 2" xfId="44511" xr:uid="{00000000-0005-0000-0000-0000E1AD0000}"/>
    <cellStyle name="Normal 4 3 3 2 2 2" xfId="44512" xr:uid="{00000000-0005-0000-0000-0000E2AD0000}"/>
    <cellStyle name="Normal 4 3 3 2 3" xfId="44513" xr:uid="{00000000-0005-0000-0000-0000E3AD0000}"/>
    <cellStyle name="Normal 4 3 3 2 4" xfId="44514" xr:uid="{00000000-0005-0000-0000-0000E4AD0000}"/>
    <cellStyle name="Normal 4 3 3 3" xfId="44515" xr:uid="{00000000-0005-0000-0000-0000E5AD0000}"/>
    <cellStyle name="Normal 4 3 3 3 2" xfId="44516" xr:uid="{00000000-0005-0000-0000-0000E6AD0000}"/>
    <cellStyle name="Normal 4 3 3 3 2 2" xfId="44517" xr:uid="{00000000-0005-0000-0000-0000E7AD0000}"/>
    <cellStyle name="Normal 4 3 3 3 3" xfId="44518" xr:uid="{00000000-0005-0000-0000-0000E8AD0000}"/>
    <cellStyle name="Normal 4 3 3 4" xfId="44519" xr:uid="{00000000-0005-0000-0000-0000E9AD0000}"/>
    <cellStyle name="Normal 4 3 3 4 2" xfId="44520" xr:uid="{00000000-0005-0000-0000-0000EAAD0000}"/>
    <cellStyle name="Normal 4 3 3 4 2 2" xfId="44521" xr:uid="{00000000-0005-0000-0000-0000EBAD0000}"/>
    <cellStyle name="Normal 4 3 3 4 3" xfId="44522" xr:uid="{00000000-0005-0000-0000-0000ECAD0000}"/>
    <cellStyle name="Normal 4 3 3 5" xfId="44523" xr:uid="{00000000-0005-0000-0000-0000EDAD0000}"/>
    <cellStyle name="Normal 4 3 3 5 2" xfId="44524" xr:uid="{00000000-0005-0000-0000-0000EEAD0000}"/>
    <cellStyle name="Normal 4 3 3 5 2 2" xfId="44525" xr:uid="{00000000-0005-0000-0000-0000EFAD0000}"/>
    <cellStyle name="Normal 4 3 3 5 3" xfId="44526" xr:uid="{00000000-0005-0000-0000-0000F0AD0000}"/>
    <cellStyle name="Normal 4 3 3 6" xfId="44527" xr:uid="{00000000-0005-0000-0000-0000F1AD0000}"/>
    <cellStyle name="Normal 4 3 3 6 2" xfId="44528" xr:uid="{00000000-0005-0000-0000-0000F2AD0000}"/>
    <cellStyle name="Normal 4 3 3 6 2 2" xfId="44529" xr:uid="{00000000-0005-0000-0000-0000F3AD0000}"/>
    <cellStyle name="Normal 4 3 3 6 3" xfId="44530" xr:uid="{00000000-0005-0000-0000-0000F4AD0000}"/>
    <cellStyle name="Normal 4 3 3 7" xfId="44531" xr:uid="{00000000-0005-0000-0000-0000F5AD0000}"/>
    <cellStyle name="Normal 4 3 3 7 2" xfId="44532" xr:uid="{00000000-0005-0000-0000-0000F6AD0000}"/>
    <cellStyle name="Normal 4 3 3 7 2 2" xfId="44533" xr:uid="{00000000-0005-0000-0000-0000F7AD0000}"/>
    <cellStyle name="Normal 4 3 3 7 3" xfId="44534" xr:uid="{00000000-0005-0000-0000-0000F8AD0000}"/>
    <cellStyle name="Normal 4 3 3 8" xfId="44535" xr:uid="{00000000-0005-0000-0000-0000F9AD0000}"/>
    <cellStyle name="Normal 4 3 3 8 2" xfId="44536" xr:uid="{00000000-0005-0000-0000-0000FAAD0000}"/>
    <cellStyle name="Normal 4 3 3 9" xfId="44537" xr:uid="{00000000-0005-0000-0000-0000FBAD0000}"/>
    <cellStyle name="Normal 4 3 4" xfId="44538" xr:uid="{00000000-0005-0000-0000-0000FCAD0000}"/>
    <cellStyle name="Normal 4 3 4 2" xfId="44539" xr:uid="{00000000-0005-0000-0000-0000FDAD0000}"/>
    <cellStyle name="Normal 4 3 4 2 2" xfId="44540" xr:uid="{00000000-0005-0000-0000-0000FEAD0000}"/>
    <cellStyle name="Normal 4 3 4 3" xfId="44541" xr:uid="{00000000-0005-0000-0000-0000FFAD0000}"/>
    <cellStyle name="Normal 4 3 4 4" xfId="44542" xr:uid="{00000000-0005-0000-0000-000000AE0000}"/>
    <cellStyle name="Normal 4 3 5" xfId="44543" xr:uid="{00000000-0005-0000-0000-000001AE0000}"/>
    <cellStyle name="Normal 4 3 5 2" xfId="44544" xr:uid="{00000000-0005-0000-0000-000002AE0000}"/>
    <cellStyle name="Normal 4 3 5 2 2" xfId="44545" xr:uid="{00000000-0005-0000-0000-000003AE0000}"/>
    <cellStyle name="Normal 4 3 5 3" xfId="44546" xr:uid="{00000000-0005-0000-0000-000004AE0000}"/>
    <cellStyle name="Normal 4 3 6" xfId="44547" xr:uid="{00000000-0005-0000-0000-000005AE0000}"/>
    <cellStyle name="Normal 4 3 6 2" xfId="44548" xr:uid="{00000000-0005-0000-0000-000006AE0000}"/>
    <cellStyle name="Normal 4 3 6 2 2" xfId="44549" xr:uid="{00000000-0005-0000-0000-000007AE0000}"/>
    <cellStyle name="Normal 4 3 6 3" xfId="44550" xr:uid="{00000000-0005-0000-0000-000008AE0000}"/>
    <cellStyle name="Normal 4 3 7" xfId="44551" xr:uid="{00000000-0005-0000-0000-000009AE0000}"/>
    <cellStyle name="Normal 4 3 7 2" xfId="44552" xr:uid="{00000000-0005-0000-0000-00000AAE0000}"/>
    <cellStyle name="Normal 4 3 7 2 2" xfId="44553" xr:uid="{00000000-0005-0000-0000-00000BAE0000}"/>
    <cellStyle name="Normal 4 3 7 3" xfId="44554" xr:uid="{00000000-0005-0000-0000-00000CAE0000}"/>
    <cellStyle name="Normal 4 3 8" xfId="44555" xr:uid="{00000000-0005-0000-0000-00000DAE0000}"/>
    <cellStyle name="Normal 4 3 8 2" xfId="44556" xr:uid="{00000000-0005-0000-0000-00000EAE0000}"/>
    <cellStyle name="Normal 4 3 8 2 2" xfId="44557" xr:uid="{00000000-0005-0000-0000-00000FAE0000}"/>
    <cellStyle name="Normal 4 3 8 3" xfId="44558" xr:uid="{00000000-0005-0000-0000-000010AE0000}"/>
    <cellStyle name="Normal 4 3 9" xfId="44559" xr:uid="{00000000-0005-0000-0000-000011AE0000}"/>
    <cellStyle name="Normal 4 3 9 2" xfId="44560" xr:uid="{00000000-0005-0000-0000-000012AE0000}"/>
    <cellStyle name="Normal 4 3 9 2 2" xfId="44561" xr:uid="{00000000-0005-0000-0000-000013AE0000}"/>
    <cellStyle name="Normal 4 3 9 3" xfId="44562" xr:uid="{00000000-0005-0000-0000-000014AE0000}"/>
    <cellStyle name="Normal 4 4" xfId="44563" xr:uid="{00000000-0005-0000-0000-000015AE0000}"/>
    <cellStyle name="Normal 4 4 10" xfId="44564" xr:uid="{00000000-0005-0000-0000-000016AE0000}"/>
    <cellStyle name="Normal 4 4 2" xfId="44565" xr:uid="{00000000-0005-0000-0000-000017AE0000}"/>
    <cellStyle name="Normal 4 4 2 2" xfId="44566" xr:uid="{00000000-0005-0000-0000-000018AE0000}"/>
    <cellStyle name="Normal 4 4 2 2 2" xfId="44567" xr:uid="{00000000-0005-0000-0000-000019AE0000}"/>
    <cellStyle name="Normal 4 4 2 3" xfId="44568" xr:uid="{00000000-0005-0000-0000-00001AAE0000}"/>
    <cellStyle name="Normal 4 4 2 4" xfId="44569" xr:uid="{00000000-0005-0000-0000-00001BAE0000}"/>
    <cellStyle name="Normal 4 4 3" xfId="44570" xr:uid="{00000000-0005-0000-0000-00001CAE0000}"/>
    <cellStyle name="Normal 4 4 3 2" xfId="44571" xr:uid="{00000000-0005-0000-0000-00001DAE0000}"/>
    <cellStyle name="Normal 4 4 3 2 2" xfId="44572" xr:uid="{00000000-0005-0000-0000-00001EAE0000}"/>
    <cellStyle name="Normal 4 4 3 3" xfId="44573" xr:uid="{00000000-0005-0000-0000-00001FAE0000}"/>
    <cellStyle name="Normal 4 4 4" xfId="44574" xr:uid="{00000000-0005-0000-0000-000020AE0000}"/>
    <cellStyle name="Normal 4 4 4 2" xfId="44575" xr:uid="{00000000-0005-0000-0000-000021AE0000}"/>
    <cellStyle name="Normal 4 4 4 2 2" xfId="44576" xr:uid="{00000000-0005-0000-0000-000022AE0000}"/>
    <cellStyle name="Normal 4 4 4 3" xfId="44577" xr:uid="{00000000-0005-0000-0000-000023AE0000}"/>
    <cellStyle name="Normal 4 4 5" xfId="44578" xr:uid="{00000000-0005-0000-0000-000024AE0000}"/>
    <cellStyle name="Normal 4 4 5 2" xfId="44579" xr:uid="{00000000-0005-0000-0000-000025AE0000}"/>
    <cellStyle name="Normal 4 4 5 2 2" xfId="44580" xr:uid="{00000000-0005-0000-0000-000026AE0000}"/>
    <cellStyle name="Normal 4 4 5 3" xfId="44581" xr:uid="{00000000-0005-0000-0000-000027AE0000}"/>
    <cellStyle name="Normal 4 4 6" xfId="44582" xr:uid="{00000000-0005-0000-0000-000028AE0000}"/>
    <cellStyle name="Normal 4 4 6 2" xfId="44583" xr:uid="{00000000-0005-0000-0000-000029AE0000}"/>
    <cellStyle name="Normal 4 4 6 2 2" xfId="44584" xr:uid="{00000000-0005-0000-0000-00002AAE0000}"/>
    <cellStyle name="Normal 4 4 6 3" xfId="44585" xr:uid="{00000000-0005-0000-0000-00002BAE0000}"/>
    <cellStyle name="Normal 4 4 7" xfId="44586" xr:uid="{00000000-0005-0000-0000-00002CAE0000}"/>
    <cellStyle name="Normal 4 4 7 2" xfId="44587" xr:uid="{00000000-0005-0000-0000-00002DAE0000}"/>
    <cellStyle name="Normal 4 4 7 2 2" xfId="44588" xr:uid="{00000000-0005-0000-0000-00002EAE0000}"/>
    <cellStyle name="Normal 4 4 7 3" xfId="44589" xr:uid="{00000000-0005-0000-0000-00002FAE0000}"/>
    <cellStyle name="Normal 4 4 8" xfId="44590" xr:uid="{00000000-0005-0000-0000-000030AE0000}"/>
    <cellStyle name="Normal 4 4 8 2" xfId="44591" xr:uid="{00000000-0005-0000-0000-000031AE0000}"/>
    <cellStyle name="Normal 4 4 9" xfId="44592" xr:uid="{00000000-0005-0000-0000-000032AE0000}"/>
    <cellStyle name="Normal 4 5" xfId="44593" xr:uid="{00000000-0005-0000-0000-000033AE0000}"/>
    <cellStyle name="Normal 4 5 2" xfId="44594" xr:uid="{00000000-0005-0000-0000-000034AE0000}"/>
    <cellStyle name="Normal 40" xfId="44595" xr:uid="{00000000-0005-0000-0000-000035AE0000}"/>
    <cellStyle name="Normal 40 2" xfId="44596" xr:uid="{00000000-0005-0000-0000-000036AE0000}"/>
    <cellStyle name="Normal 41" xfId="44597" xr:uid="{00000000-0005-0000-0000-000037AE0000}"/>
    <cellStyle name="Normal 42" xfId="44598" xr:uid="{00000000-0005-0000-0000-000038AE0000}"/>
    <cellStyle name="Normal 43" xfId="44599" xr:uid="{00000000-0005-0000-0000-000039AE0000}"/>
    <cellStyle name="Normal 44" xfId="44600" xr:uid="{00000000-0005-0000-0000-00003AAE0000}"/>
    <cellStyle name="Normal 45" xfId="44601" xr:uid="{00000000-0005-0000-0000-00003BAE0000}"/>
    <cellStyle name="Normal 46" xfId="44602" xr:uid="{00000000-0005-0000-0000-00003CAE0000}"/>
    <cellStyle name="Normal 47" xfId="44603" xr:uid="{00000000-0005-0000-0000-00003DAE0000}"/>
    <cellStyle name="Normal 48" xfId="44604" xr:uid="{00000000-0005-0000-0000-00003EAE0000}"/>
    <cellStyle name="Normal 48 2" xfId="63968" xr:uid="{71E32CE2-76C1-4C67-A481-224F97C65D9C}"/>
    <cellStyle name="Normal 49" xfId="44605" xr:uid="{00000000-0005-0000-0000-00003FAE0000}"/>
    <cellStyle name="Normal 5" xfId="44606" xr:uid="{00000000-0005-0000-0000-000040AE0000}"/>
    <cellStyle name="Normal 5 10" xfId="44607" xr:uid="{00000000-0005-0000-0000-000041AE0000}"/>
    <cellStyle name="Normal 5 10 2" xfId="44608" xr:uid="{00000000-0005-0000-0000-000042AE0000}"/>
    <cellStyle name="Normal 5 10 2 2" xfId="44609" xr:uid="{00000000-0005-0000-0000-000043AE0000}"/>
    <cellStyle name="Normal 5 10 2 2 2" xfId="44610" xr:uid="{00000000-0005-0000-0000-000044AE0000}"/>
    <cellStyle name="Normal 5 10 2 3" xfId="44611" xr:uid="{00000000-0005-0000-0000-000045AE0000}"/>
    <cellStyle name="Normal 5 10 2 4" xfId="44612" xr:uid="{00000000-0005-0000-0000-000046AE0000}"/>
    <cellStyle name="Normal 5 10 3" xfId="44613" xr:uid="{00000000-0005-0000-0000-000047AE0000}"/>
    <cellStyle name="Normal 5 10 3 2" xfId="44614" xr:uid="{00000000-0005-0000-0000-000048AE0000}"/>
    <cellStyle name="Normal 5 10 3 2 2" xfId="44615" xr:uid="{00000000-0005-0000-0000-000049AE0000}"/>
    <cellStyle name="Normal 5 10 3 3" xfId="44616" xr:uid="{00000000-0005-0000-0000-00004AAE0000}"/>
    <cellStyle name="Normal 5 10 4" xfId="44617" xr:uid="{00000000-0005-0000-0000-00004BAE0000}"/>
    <cellStyle name="Normal 5 10 4 2" xfId="44618" xr:uid="{00000000-0005-0000-0000-00004CAE0000}"/>
    <cellStyle name="Normal 5 10 4 2 2" xfId="44619" xr:uid="{00000000-0005-0000-0000-00004DAE0000}"/>
    <cellStyle name="Normal 5 10 4 3" xfId="44620" xr:uid="{00000000-0005-0000-0000-00004EAE0000}"/>
    <cellStyle name="Normal 5 10 5" xfId="44621" xr:uid="{00000000-0005-0000-0000-00004FAE0000}"/>
    <cellStyle name="Normal 5 10 5 2" xfId="44622" xr:uid="{00000000-0005-0000-0000-000050AE0000}"/>
    <cellStyle name="Normal 5 10 6" xfId="44623" xr:uid="{00000000-0005-0000-0000-000051AE0000}"/>
    <cellStyle name="Normal 5 10 7" xfId="44624" xr:uid="{00000000-0005-0000-0000-000052AE0000}"/>
    <cellStyle name="Normal 5 11" xfId="44625" xr:uid="{00000000-0005-0000-0000-000053AE0000}"/>
    <cellStyle name="Normal 5 11 2" xfId="44626" xr:uid="{00000000-0005-0000-0000-000054AE0000}"/>
    <cellStyle name="Normal 5 11 2 2" xfId="44627" xr:uid="{00000000-0005-0000-0000-000055AE0000}"/>
    <cellStyle name="Normal 5 11 2 2 2" xfId="44628" xr:uid="{00000000-0005-0000-0000-000056AE0000}"/>
    <cellStyle name="Normal 5 11 2 3" xfId="44629" xr:uid="{00000000-0005-0000-0000-000057AE0000}"/>
    <cellStyle name="Normal 5 11 2 4" xfId="44630" xr:uid="{00000000-0005-0000-0000-000058AE0000}"/>
    <cellStyle name="Normal 5 11 3" xfId="44631" xr:uid="{00000000-0005-0000-0000-000059AE0000}"/>
    <cellStyle name="Normal 5 11 3 2" xfId="44632" xr:uid="{00000000-0005-0000-0000-00005AAE0000}"/>
    <cellStyle name="Normal 5 11 3 2 2" xfId="44633" xr:uid="{00000000-0005-0000-0000-00005BAE0000}"/>
    <cellStyle name="Normal 5 11 3 3" xfId="44634" xr:uid="{00000000-0005-0000-0000-00005CAE0000}"/>
    <cellStyle name="Normal 5 11 4" xfId="44635" xr:uid="{00000000-0005-0000-0000-00005DAE0000}"/>
    <cellStyle name="Normal 5 11 4 2" xfId="44636" xr:uid="{00000000-0005-0000-0000-00005EAE0000}"/>
    <cellStyle name="Normal 5 11 4 2 2" xfId="44637" xr:uid="{00000000-0005-0000-0000-00005FAE0000}"/>
    <cellStyle name="Normal 5 11 4 3" xfId="44638" xr:uid="{00000000-0005-0000-0000-000060AE0000}"/>
    <cellStyle name="Normal 5 11 5" xfId="44639" xr:uid="{00000000-0005-0000-0000-000061AE0000}"/>
    <cellStyle name="Normal 5 11 5 2" xfId="44640" xr:uid="{00000000-0005-0000-0000-000062AE0000}"/>
    <cellStyle name="Normal 5 11 6" xfId="44641" xr:uid="{00000000-0005-0000-0000-000063AE0000}"/>
    <cellStyle name="Normal 5 11 7" xfId="44642" xr:uid="{00000000-0005-0000-0000-000064AE0000}"/>
    <cellStyle name="Normal 5 12" xfId="44643" xr:uid="{00000000-0005-0000-0000-000065AE0000}"/>
    <cellStyle name="Normal 5 12 2" xfId="44644" xr:uid="{00000000-0005-0000-0000-000066AE0000}"/>
    <cellStyle name="Normal 5 12 2 2" xfId="44645" xr:uid="{00000000-0005-0000-0000-000067AE0000}"/>
    <cellStyle name="Normal 5 12 2 2 2" xfId="44646" xr:uid="{00000000-0005-0000-0000-000068AE0000}"/>
    <cellStyle name="Normal 5 12 2 3" xfId="44647" xr:uid="{00000000-0005-0000-0000-000069AE0000}"/>
    <cellStyle name="Normal 5 12 2 4" xfId="44648" xr:uid="{00000000-0005-0000-0000-00006AAE0000}"/>
    <cellStyle name="Normal 5 12 3" xfId="44649" xr:uid="{00000000-0005-0000-0000-00006BAE0000}"/>
    <cellStyle name="Normal 5 12 3 2" xfId="44650" xr:uid="{00000000-0005-0000-0000-00006CAE0000}"/>
    <cellStyle name="Normal 5 12 3 2 2" xfId="44651" xr:uid="{00000000-0005-0000-0000-00006DAE0000}"/>
    <cellStyle name="Normal 5 12 3 3" xfId="44652" xr:uid="{00000000-0005-0000-0000-00006EAE0000}"/>
    <cellStyle name="Normal 5 12 4" xfId="44653" xr:uid="{00000000-0005-0000-0000-00006FAE0000}"/>
    <cellStyle name="Normal 5 12 4 2" xfId="44654" xr:uid="{00000000-0005-0000-0000-000070AE0000}"/>
    <cellStyle name="Normal 5 12 4 2 2" xfId="44655" xr:uid="{00000000-0005-0000-0000-000071AE0000}"/>
    <cellStyle name="Normal 5 12 4 3" xfId="44656" xr:uid="{00000000-0005-0000-0000-000072AE0000}"/>
    <cellStyle name="Normal 5 12 5" xfId="44657" xr:uid="{00000000-0005-0000-0000-000073AE0000}"/>
    <cellStyle name="Normal 5 12 5 2" xfId="44658" xr:uid="{00000000-0005-0000-0000-000074AE0000}"/>
    <cellStyle name="Normal 5 12 6" xfId="44659" xr:uid="{00000000-0005-0000-0000-000075AE0000}"/>
    <cellStyle name="Normal 5 12 7" xfId="44660" xr:uid="{00000000-0005-0000-0000-000076AE0000}"/>
    <cellStyle name="Normal 5 13" xfId="44661" xr:uid="{00000000-0005-0000-0000-000077AE0000}"/>
    <cellStyle name="Normal 5 13 2" xfId="44662" xr:uid="{00000000-0005-0000-0000-000078AE0000}"/>
    <cellStyle name="Normal 5 13 2 2" xfId="44663" xr:uid="{00000000-0005-0000-0000-000079AE0000}"/>
    <cellStyle name="Normal 5 13 2 2 2" xfId="44664" xr:uid="{00000000-0005-0000-0000-00007AAE0000}"/>
    <cellStyle name="Normal 5 13 2 3" xfId="44665" xr:uid="{00000000-0005-0000-0000-00007BAE0000}"/>
    <cellStyle name="Normal 5 13 2 4" xfId="44666" xr:uid="{00000000-0005-0000-0000-00007CAE0000}"/>
    <cellStyle name="Normal 5 13 3" xfId="44667" xr:uid="{00000000-0005-0000-0000-00007DAE0000}"/>
    <cellStyle name="Normal 5 13 3 2" xfId="44668" xr:uid="{00000000-0005-0000-0000-00007EAE0000}"/>
    <cellStyle name="Normal 5 13 3 2 2" xfId="44669" xr:uid="{00000000-0005-0000-0000-00007FAE0000}"/>
    <cellStyle name="Normal 5 13 3 3" xfId="44670" xr:uid="{00000000-0005-0000-0000-000080AE0000}"/>
    <cellStyle name="Normal 5 13 4" xfId="44671" xr:uid="{00000000-0005-0000-0000-000081AE0000}"/>
    <cellStyle name="Normal 5 13 4 2" xfId="44672" xr:uid="{00000000-0005-0000-0000-000082AE0000}"/>
    <cellStyle name="Normal 5 13 4 2 2" xfId="44673" xr:uid="{00000000-0005-0000-0000-000083AE0000}"/>
    <cellStyle name="Normal 5 13 4 3" xfId="44674" xr:uid="{00000000-0005-0000-0000-000084AE0000}"/>
    <cellStyle name="Normal 5 13 5" xfId="44675" xr:uid="{00000000-0005-0000-0000-000085AE0000}"/>
    <cellStyle name="Normal 5 13 5 2" xfId="44676" xr:uid="{00000000-0005-0000-0000-000086AE0000}"/>
    <cellStyle name="Normal 5 13 6" xfId="44677" xr:uid="{00000000-0005-0000-0000-000087AE0000}"/>
    <cellStyle name="Normal 5 13 7" xfId="44678" xr:uid="{00000000-0005-0000-0000-000088AE0000}"/>
    <cellStyle name="Normal 5 14" xfId="44679" xr:uid="{00000000-0005-0000-0000-000089AE0000}"/>
    <cellStyle name="Normal 5 14 2" xfId="44680" xr:uid="{00000000-0005-0000-0000-00008AAE0000}"/>
    <cellStyle name="Normal 5 14 2 2" xfId="44681" xr:uid="{00000000-0005-0000-0000-00008BAE0000}"/>
    <cellStyle name="Normal 5 14 2 2 2" xfId="44682" xr:uid="{00000000-0005-0000-0000-00008CAE0000}"/>
    <cellStyle name="Normal 5 14 2 3" xfId="44683" xr:uid="{00000000-0005-0000-0000-00008DAE0000}"/>
    <cellStyle name="Normal 5 14 2 4" xfId="44684" xr:uid="{00000000-0005-0000-0000-00008EAE0000}"/>
    <cellStyle name="Normal 5 14 3" xfId="44685" xr:uid="{00000000-0005-0000-0000-00008FAE0000}"/>
    <cellStyle name="Normal 5 14 3 2" xfId="44686" xr:uid="{00000000-0005-0000-0000-000090AE0000}"/>
    <cellStyle name="Normal 5 14 3 2 2" xfId="44687" xr:uid="{00000000-0005-0000-0000-000091AE0000}"/>
    <cellStyle name="Normal 5 14 3 3" xfId="44688" xr:uid="{00000000-0005-0000-0000-000092AE0000}"/>
    <cellStyle name="Normal 5 14 4" xfId="44689" xr:uid="{00000000-0005-0000-0000-000093AE0000}"/>
    <cellStyle name="Normal 5 14 4 2" xfId="44690" xr:uid="{00000000-0005-0000-0000-000094AE0000}"/>
    <cellStyle name="Normal 5 14 4 2 2" xfId="44691" xr:uid="{00000000-0005-0000-0000-000095AE0000}"/>
    <cellStyle name="Normal 5 14 4 3" xfId="44692" xr:uid="{00000000-0005-0000-0000-000096AE0000}"/>
    <cellStyle name="Normal 5 14 5" xfId="44693" xr:uid="{00000000-0005-0000-0000-000097AE0000}"/>
    <cellStyle name="Normal 5 14 5 2" xfId="44694" xr:uid="{00000000-0005-0000-0000-000098AE0000}"/>
    <cellStyle name="Normal 5 14 6" xfId="44695" xr:uid="{00000000-0005-0000-0000-000099AE0000}"/>
    <cellStyle name="Normal 5 14 7" xfId="44696" xr:uid="{00000000-0005-0000-0000-00009AAE0000}"/>
    <cellStyle name="Normal 5 15" xfId="44697" xr:uid="{00000000-0005-0000-0000-00009BAE0000}"/>
    <cellStyle name="Normal 5 15 2" xfId="44698" xr:uid="{00000000-0005-0000-0000-00009CAE0000}"/>
    <cellStyle name="Normal 5 15 2 2" xfId="44699" xr:uid="{00000000-0005-0000-0000-00009DAE0000}"/>
    <cellStyle name="Normal 5 15 2 2 2" xfId="44700" xr:uid="{00000000-0005-0000-0000-00009EAE0000}"/>
    <cellStyle name="Normal 5 15 2 3" xfId="44701" xr:uid="{00000000-0005-0000-0000-00009FAE0000}"/>
    <cellStyle name="Normal 5 15 2 4" xfId="44702" xr:uid="{00000000-0005-0000-0000-0000A0AE0000}"/>
    <cellStyle name="Normal 5 15 3" xfId="44703" xr:uid="{00000000-0005-0000-0000-0000A1AE0000}"/>
    <cellStyle name="Normal 5 15 3 2" xfId="44704" xr:uid="{00000000-0005-0000-0000-0000A2AE0000}"/>
    <cellStyle name="Normal 5 15 3 2 2" xfId="44705" xr:uid="{00000000-0005-0000-0000-0000A3AE0000}"/>
    <cellStyle name="Normal 5 15 3 3" xfId="44706" xr:uid="{00000000-0005-0000-0000-0000A4AE0000}"/>
    <cellStyle name="Normal 5 15 4" xfId="44707" xr:uid="{00000000-0005-0000-0000-0000A5AE0000}"/>
    <cellStyle name="Normal 5 15 4 2" xfId="44708" xr:uid="{00000000-0005-0000-0000-0000A6AE0000}"/>
    <cellStyle name="Normal 5 15 4 2 2" xfId="44709" xr:uid="{00000000-0005-0000-0000-0000A7AE0000}"/>
    <cellStyle name="Normal 5 15 4 3" xfId="44710" xr:uid="{00000000-0005-0000-0000-0000A8AE0000}"/>
    <cellStyle name="Normal 5 15 5" xfId="44711" xr:uid="{00000000-0005-0000-0000-0000A9AE0000}"/>
    <cellStyle name="Normal 5 15 5 2" xfId="44712" xr:uid="{00000000-0005-0000-0000-0000AAAE0000}"/>
    <cellStyle name="Normal 5 15 6" xfId="44713" xr:uid="{00000000-0005-0000-0000-0000ABAE0000}"/>
    <cellStyle name="Normal 5 15 7" xfId="44714" xr:uid="{00000000-0005-0000-0000-0000ACAE0000}"/>
    <cellStyle name="Normal 5 16" xfId="44715" xr:uid="{00000000-0005-0000-0000-0000ADAE0000}"/>
    <cellStyle name="Normal 5 16 2" xfId="44716" xr:uid="{00000000-0005-0000-0000-0000AEAE0000}"/>
    <cellStyle name="Normal 5 16 2 2" xfId="44717" xr:uid="{00000000-0005-0000-0000-0000AFAE0000}"/>
    <cellStyle name="Normal 5 16 3" xfId="44718" xr:uid="{00000000-0005-0000-0000-0000B0AE0000}"/>
    <cellStyle name="Normal 5 16 4" xfId="44719" xr:uid="{00000000-0005-0000-0000-0000B1AE0000}"/>
    <cellStyle name="Normal 5 17" xfId="44720" xr:uid="{00000000-0005-0000-0000-0000B2AE0000}"/>
    <cellStyle name="Normal 5 17 2" xfId="44721" xr:uid="{00000000-0005-0000-0000-0000B3AE0000}"/>
    <cellStyle name="Normal 5 17 2 2" xfId="44722" xr:uid="{00000000-0005-0000-0000-0000B4AE0000}"/>
    <cellStyle name="Normal 5 17 3" xfId="44723" xr:uid="{00000000-0005-0000-0000-0000B5AE0000}"/>
    <cellStyle name="Normal 5 18" xfId="44724" xr:uid="{00000000-0005-0000-0000-0000B6AE0000}"/>
    <cellStyle name="Normal 5 18 2" xfId="44725" xr:uid="{00000000-0005-0000-0000-0000B7AE0000}"/>
    <cellStyle name="Normal 5 18 2 2" xfId="44726" xr:uid="{00000000-0005-0000-0000-0000B8AE0000}"/>
    <cellStyle name="Normal 5 18 3" xfId="44727" xr:uid="{00000000-0005-0000-0000-0000B9AE0000}"/>
    <cellStyle name="Normal 5 19" xfId="44728" xr:uid="{00000000-0005-0000-0000-0000BAAE0000}"/>
    <cellStyle name="Normal 5 19 2" xfId="44729" xr:uid="{00000000-0005-0000-0000-0000BBAE0000}"/>
    <cellStyle name="Normal 5 2" xfId="44730" xr:uid="{00000000-0005-0000-0000-0000BCAE0000}"/>
    <cellStyle name="Normal 5 2 2" xfId="44731" xr:uid="{00000000-0005-0000-0000-0000BDAE0000}"/>
    <cellStyle name="Normal 5 2 2 2" xfId="44732" xr:uid="{00000000-0005-0000-0000-0000BEAE0000}"/>
    <cellStyle name="Normal 5 2 3" xfId="44733" xr:uid="{00000000-0005-0000-0000-0000BFAE0000}"/>
    <cellStyle name="Normal 5 2 4" xfId="44734" xr:uid="{00000000-0005-0000-0000-0000C0AE0000}"/>
    <cellStyle name="Normal 5 20" xfId="44735" xr:uid="{00000000-0005-0000-0000-0000C1AE0000}"/>
    <cellStyle name="Normal 5 21" xfId="44736" xr:uid="{00000000-0005-0000-0000-0000C2AE0000}"/>
    <cellStyle name="Normal 5 22" xfId="44737" xr:uid="{00000000-0005-0000-0000-0000C3AE0000}"/>
    <cellStyle name="Normal 5 3" xfId="44738" xr:uid="{00000000-0005-0000-0000-0000C4AE0000}"/>
    <cellStyle name="Normal 5 3 10" xfId="44739" xr:uid="{00000000-0005-0000-0000-0000C5AE0000}"/>
    <cellStyle name="Normal 5 3 10 2" xfId="44740" xr:uid="{00000000-0005-0000-0000-0000C6AE0000}"/>
    <cellStyle name="Normal 5 3 11" xfId="44741" xr:uid="{00000000-0005-0000-0000-0000C7AE0000}"/>
    <cellStyle name="Normal 5 3 12" xfId="44742" xr:uid="{00000000-0005-0000-0000-0000C8AE0000}"/>
    <cellStyle name="Normal 5 3 13" xfId="44743" xr:uid="{00000000-0005-0000-0000-0000C9AE0000}"/>
    <cellStyle name="Normal 5 3 14" xfId="44744" xr:uid="{00000000-0005-0000-0000-0000CAAE0000}"/>
    <cellStyle name="Normal 5 3 15" xfId="44745" xr:uid="{00000000-0005-0000-0000-0000CBAE0000}"/>
    <cellStyle name="Normal 5 3 2" xfId="44746" xr:uid="{00000000-0005-0000-0000-0000CCAE0000}"/>
    <cellStyle name="Normal 5 3 2 10" xfId="44747" xr:uid="{00000000-0005-0000-0000-0000CDAE0000}"/>
    <cellStyle name="Normal 5 3 2 11" xfId="44748" xr:uid="{00000000-0005-0000-0000-0000CEAE0000}"/>
    <cellStyle name="Normal 5 3 2 12" xfId="44749" xr:uid="{00000000-0005-0000-0000-0000CFAE0000}"/>
    <cellStyle name="Normal 5 3 2 13" xfId="44750" xr:uid="{00000000-0005-0000-0000-0000D0AE0000}"/>
    <cellStyle name="Normal 5 3 2 13 2" xfId="44751" xr:uid="{00000000-0005-0000-0000-0000D1AE0000}"/>
    <cellStyle name="Normal 5 3 2 14" xfId="44752" xr:uid="{00000000-0005-0000-0000-0000D2AE0000}"/>
    <cellStyle name="Normal 5 3 2 14 2" xfId="44753" xr:uid="{00000000-0005-0000-0000-0000D3AE0000}"/>
    <cellStyle name="Normal 5 3 2 2" xfId="44754" xr:uid="{00000000-0005-0000-0000-0000D4AE0000}"/>
    <cellStyle name="Normal 5 3 2 2 10" xfId="44755" xr:uid="{00000000-0005-0000-0000-0000D5AE0000}"/>
    <cellStyle name="Normal 5 3 2 2 2" xfId="44756" xr:uid="{00000000-0005-0000-0000-0000D6AE0000}"/>
    <cellStyle name="Normal 5 3 2 2 2 2" xfId="44757" xr:uid="{00000000-0005-0000-0000-0000D7AE0000}"/>
    <cellStyle name="Normal 5 3 2 2 2 2 2" xfId="44758" xr:uid="{00000000-0005-0000-0000-0000D8AE0000}"/>
    <cellStyle name="Normal 5 3 2 2 2 3" xfId="44759" xr:uid="{00000000-0005-0000-0000-0000D9AE0000}"/>
    <cellStyle name="Normal 5 3 2 2 2 4" xfId="44760" xr:uid="{00000000-0005-0000-0000-0000DAAE0000}"/>
    <cellStyle name="Normal 5 3 2 2 3" xfId="44761" xr:uid="{00000000-0005-0000-0000-0000DBAE0000}"/>
    <cellStyle name="Normal 5 3 2 2 3 2" xfId="44762" xr:uid="{00000000-0005-0000-0000-0000DCAE0000}"/>
    <cellStyle name="Normal 5 3 2 2 3 2 2" xfId="44763" xr:uid="{00000000-0005-0000-0000-0000DDAE0000}"/>
    <cellStyle name="Normal 5 3 2 2 3 3" xfId="44764" xr:uid="{00000000-0005-0000-0000-0000DEAE0000}"/>
    <cellStyle name="Normal 5 3 2 2 4" xfId="44765" xr:uid="{00000000-0005-0000-0000-0000DFAE0000}"/>
    <cellStyle name="Normal 5 3 2 2 4 2" xfId="44766" xr:uid="{00000000-0005-0000-0000-0000E0AE0000}"/>
    <cellStyle name="Normal 5 3 2 2 4 2 2" xfId="44767" xr:uid="{00000000-0005-0000-0000-0000E1AE0000}"/>
    <cellStyle name="Normal 5 3 2 2 4 3" xfId="44768" xr:uid="{00000000-0005-0000-0000-0000E2AE0000}"/>
    <cellStyle name="Normal 5 3 2 2 5" xfId="44769" xr:uid="{00000000-0005-0000-0000-0000E3AE0000}"/>
    <cellStyle name="Normal 5 3 2 2 5 2" xfId="44770" xr:uid="{00000000-0005-0000-0000-0000E4AE0000}"/>
    <cellStyle name="Normal 5 3 2 2 5 2 2" xfId="44771" xr:uid="{00000000-0005-0000-0000-0000E5AE0000}"/>
    <cellStyle name="Normal 5 3 2 2 5 3" xfId="44772" xr:uid="{00000000-0005-0000-0000-0000E6AE0000}"/>
    <cellStyle name="Normal 5 3 2 2 6" xfId="44773" xr:uid="{00000000-0005-0000-0000-0000E7AE0000}"/>
    <cellStyle name="Normal 5 3 2 2 6 2" xfId="44774" xr:uid="{00000000-0005-0000-0000-0000E8AE0000}"/>
    <cellStyle name="Normal 5 3 2 2 6 2 2" xfId="44775" xr:uid="{00000000-0005-0000-0000-0000E9AE0000}"/>
    <cellStyle name="Normal 5 3 2 2 6 3" xfId="44776" xr:uid="{00000000-0005-0000-0000-0000EAAE0000}"/>
    <cellStyle name="Normal 5 3 2 2 7" xfId="44777" xr:uid="{00000000-0005-0000-0000-0000EBAE0000}"/>
    <cellStyle name="Normal 5 3 2 2 7 2" xfId="44778" xr:uid="{00000000-0005-0000-0000-0000ECAE0000}"/>
    <cellStyle name="Normal 5 3 2 2 7 2 2" xfId="44779" xr:uid="{00000000-0005-0000-0000-0000EDAE0000}"/>
    <cellStyle name="Normal 5 3 2 2 7 3" xfId="44780" xr:uid="{00000000-0005-0000-0000-0000EEAE0000}"/>
    <cellStyle name="Normal 5 3 2 2 8" xfId="44781" xr:uid="{00000000-0005-0000-0000-0000EFAE0000}"/>
    <cellStyle name="Normal 5 3 2 2 8 2" xfId="44782" xr:uid="{00000000-0005-0000-0000-0000F0AE0000}"/>
    <cellStyle name="Normal 5 3 2 2 9" xfId="44783" xr:uid="{00000000-0005-0000-0000-0000F1AE0000}"/>
    <cellStyle name="Normal 5 3 2 3" xfId="44784" xr:uid="{00000000-0005-0000-0000-0000F2AE0000}"/>
    <cellStyle name="Normal 5 3 2 3 2" xfId="44785" xr:uid="{00000000-0005-0000-0000-0000F3AE0000}"/>
    <cellStyle name="Normal 5 3 2 3 2 2" xfId="44786" xr:uid="{00000000-0005-0000-0000-0000F4AE0000}"/>
    <cellStyle name="Normal 5 3 2 3 3" xfId="44787" xr:uid="{00000000-0005-0000-0000-0000F5AE0000}"/>
    <cellStyle name="Normal 5 3 2 3 4" xfId="44788" xr:uid="{00000000-0005-0000-0000-0000F6AE0000}"/>
    <cellStyle name="Normal 5 3 2 4" xfId="44789" xr:uid="{00000000-0005-0000-0000-0000F7AE0000}"/>
    <cellStyle name="Normal 5 3 2 4 2" xfId="44790" xr:uid="{00000000-0005-0000-0000-0000F8AE0000}"/>
    <cellStyle name="Normal 5 3 2 4 2 2" xfId="44791" xr:uid="{00000000-0005-0000-0000-0000F9AE0000}"/>
    <cellStyle name="Normal 5 3 2 4 3" xfId="44792" xr:uid="{00000000-0005-0000-0000-0000FAAE0000}"/>
    <cellStyle name="Normal 5 3 2 5" xfId="44793" xr:uid="{00000000-0005-0000-0000-0000FBAE0000}"/>
    <cellStyle name="Normal 5 3 2 5 2" xfId="44794" xr:uid="{00000000-0005-0000-0000-0000FCAE0000}"/>
    <cellStyle name="Normal 5 3 2 5 2 2" xfId="44795" xr:uid="{00000000-0005-0000-0000-0000FDAE0000}"/>
    <cellStyle name="Normal 5 3 2 5 3" xfId="44796" xr:uid="{00000000-0005-0000-0000-0000FEAE0000}"/>
    <cellStyle name="Normal 5 3 2 6" xfId="44797" xr:uid="{00000000-0005-0000-0000-0000FFAE0000}"/>
    <cellStyle name="Normal 5 3 2 6 2" xfId="44798" xr:uid="{00000000-0005-0000-0000-000000AF0000}"/>
    <cellStyle name="Normal 5 3 2 6 2 2" xfId="44799" xr:uid="{00000000-0005-0000-0000-000001AF0000}"/>
    <cellStyle name="Normal 5 3 2 6 3" xfId="44800" xr:uid="{00000000-0005-0000-0000-000002AF0000}"/>
    <cellStyle name="Normal 5 3 2 7" xfId="44801" xr:uid="{00000000-0005-0000-0000-000003AF0000}"/>
    <cellStyle name="Normal 5 3 2 7 2" xfId="44802" xr:uid="{00000000-0005-0000-0000-000004AF0000}"/>
    <cellStyle name="Normal 5 3 2 7 2 2" xfId="44803" xr:uid="{00000000-0005-0000-0000-000005AF0000}"/>
    <cellStyle name="Normal 5 3 2 7 3" xfId="44804" xr:uid="{00000000-0005-0000-0000-000006AF0000}"/>
    <cellStyle name="Normal 5 3 2 8" xfId="44805" xr:uid="{00000000-0005-0000-0000-000007AF0000}"/>
    <cellStyle name="Normal 5 3 2 8 2" xfId="44806" xr:uid="{00000000-0005-0000-0000-000008AF0000}"/>
    <cellStyle name="Normal 5 3 2 8 2 2" xfId="44807" xr:uid="{00000000-0005-0000-0000-000009AF0000}"/>
    <cellStyle name="Normal 5 3 2 8 3" xfId="44808" xr:uid="{00000000-0005-0000-0000-00000AAF0000}"/>
    <cellStyle name="Normal 5 3 2 9" xfId="44809" xr:uid="{00000000-0005-0000-0000-00000BAF0000}"/>
    <cellStyle name="Normal 5 3 2 9 2" xfId="44810" xr:uid="{00000000-0005-0000-0000-00000CAF0000}"/>
    <cellStyle name="Normal 5 3 3" xfId="44811" xr:uid="{00000000-0005-0000-0000-00000DAF0000}"/>
    <cellStyle name="Normal 5 3 3 10" xfId="44812" xr:uid="{00000000-0005-0000-0000-00000EAF0000}"/>
    <cellStyle name="Normal 5 3 3 2" xfId="44813" xr:uid="{00000000-0005-0000-0000-00000FAF0000}"/>
    <cellStyle name="Normal 5 3 3 2 2" xfId="44814" xr:uid="{00000000-0005-0000-0000-000010AF0000}"/>
    <cellStyle name="Normal 5 3 3 2 2 2" xfId="44815" xr:uid="{00000000-0005-0000-0000-000011AF0000}"/>
    <cellStyle name="Normal 5 3 3 2 3" xfId="44816" xr:uid="{00000000-0005-0000-0000-000012AF0000}"/>
    <cellStyle name="Normal 5 3 3 2 4" xfId="44817" xr:uid="{00000000-0005-0000-0000-000013AF0000}"/>
    <cellStyle name="Normal 5 3 3 3" xfId="44818" xr:uid="{00000000-0005-0000-0000-000014AF0000}"/>
    <cellStyle name="Normal 5 3 3 3 2" xfId="44819" xr:uid="{00000000-0005-0000-0000-000015AF0000}"/>
    <cellStyle name="Normal 5 3 3 3 2 2" xfId="44820" xr:uid="{00000000-0005-0000-0000-000016AF0000}"/>
    <cellStyle name="Normal 5 3 3 3 3" xfId="44821" xr:uid="{00000000-0005-0000-0000-000017AF0000}"/>
    <cellStyle name="Normal 5 3 3 4" xfId="44822" xr:uid="{00000000-0005-0000-0000-000018AF0000}"/>
    <cellStyle name="Normal 5 3 3 4 2" xfId="44823" xr:uid="{00000000-0005-0000-0000-000019AF0000}"/>
    <cellStyle name="Normal 5 3 3 4 2 2" xfId="44824" xr:uid="{00000000-0005-0000-0000-00001AAF0000}"/>
    <cellStyle name="Normal 5 3 3 4 3" xfId="44825" xr:uid="{00000000-0005-0000-0000-00001BAF0000}"/>
    <cellStyle name="Normal 5 3 3 5" xfId="44826" xr:uid="{00000000-0005-0000-0000-00001CAF0000}"/>
    <cellStyle name="Normal 5 3 3 5 2" xfId="44827" xr:uid="{00000000-0005-0000-0000-00001DAF0000}"/>
    <cellStyle name="Normal 5 3 3 5 2 2" xfId="44828" xr:uid="{00000000-0005-0000-0000-00001EAF0000}"/>
    <cellStyle name="Normal 5 3 3 5 3" xfId="44829" xr:uid="{00000000-0005-0000-0000-00001FAF0000}"/>
    <cellStyle name="Normal 5 3 3 6" xfId="44830" xr:uid="{00000000-0005-0000-0000-000020AF0000}"/>
    <cellStyle name="Normal 5 3 3 6 2" xfId="44831" xr:uid="{00000000-0005-0000-0000-000021AF0000}"/>
    <cellStyle name="Normal 5 3 3 6 2 2" xfId="44832" xr:uid="{00000000-0005-0000-0000-000022AF0000}"/>
    <cellStyle name="Normal 5 3 3 6 3" xfId="44833" xr:uid="{00000000-0005-0000-0000-000023AF0000}"/>
    <cellStyle name="Normal 5 3 3 7" xfId="44834" xr:uid="{00000000-0005-0000-0000-000024AF0000}"/>
    <cellStyle name="Normal 5 3 3 7 2" xfId="44835" xr:uid="{00000000-0005-0000-0000-000025AF0000}"/>
    <cellStyle name="Normal 5 3 3 7 2 2" xfId="44836" xr:uid="{00000000-0005-0000-0000-000026AF0000}"/>
    <cellStyle name="Normal 5 3 3 7 3" xfId="44837" xr:uid="{00000000-0005-0000-0000-000027AF0000}"/>
    <cellStyle name="Normal 5 3 3 8" xfId="44838" xr:uid="{00000000-0005-0000-0000-000028AF0000}"/>
    <cellStyle name="Normal 5 3 3 8 2" xfId="44839" xr:uid="{00000000-0005-0000-0000-000029AF0000}"/>
    <cellStyle name="Normal 5 3 3 9" xfId="44840" xr:uid="{00000000-0005-0000-0000-00002AAF0000}"/>
    <cellStyle name="Normal 5 3 4" xfId="44841" xr:uid="{00000000-0005-0000-0000-00002BAF0000}"/>
    <cellStyle name="Normal 5 3 4 2" xfId="44842" xr:uid="{00000000-0005-0000-0000-00002CAF0000}"/>
    <cellStyle name="Normal 5 3 4 2 2" xfId="44843" xr:uid="{00000000-0005-0000-0000-00002DAF0000}"/>
    <cellStyle name="Normal 5 3 4 3" xfId="44844" xr:uid="{00000000-0005-0000-0000-00002EAF0000}"/>
    <cellStyle name="Normal 5 3 4 4" xfId="44845" xr:uid="{00000000-0005-0000-0000-00002FAF0000}"/>
    <cellStyle name="Normal 5 3 5" xfId="44846" xr:uid="{00000000-0005-0000-0000-000030AF0000}"/>
    <cellStyle name="Normal 5 3 5 2" xfId="44847" xr:uid="{00000000-0005-0000-0000-000031AF0000}"/>
    <cellStyle name="Normal 5 3 5 2 2" xfId="44848" xr:uid="{00000000-0005-0000-0000-000032AF0000}"/>
    <cellStyle name="Normal 5 3 5 3" xfId="44849" xr:uid="{00000000-0005-0000-0000-000033AF0000}"/>
    <cellStyle name="Normal 5 3 6" xfId="44850" xr:uid="{00000000-0005-0000-0000-000034AF0000}"/>
    <cellStyle name="Normal 5 3 6 2" xfId="44851" xr:uid="{00000000-0005-0000-0000-000035AF0000}"/>
    <cellStyle name="Normal 5 3 6 2 2" xfId="44852" xr:uid="{00000000-0005-0000-0000-000036AF0000}"/>
    <cellStyle name="Normal 5 3 6 3" xfId="44853" xr:uid="{00000000-0005-0000-0000-000037AF0000}"/>
    <cellStyle name="Normal 5 3 7" xfId="44854" xr:uid="{00000000-0005-0000-0000-000038AF0000}"/>
    <cellStyle name="Normal 5 3 7 2" xfId="44855" xr:uid="{00000000-0005-0000-0000-000039AF0000}"/>
    <cellStyle name="Normal 5 3 7 2 2" xfId="44856" xr:uid="{00000000-0005-0000-0000-00003AAF0000}"/>
    <cellStyle name="Normal 5 3 7 3" xfId="44857" xr:uid="{00000000-0005-0000-0000-00003BAF0000}"/>
    <cellStyle name="Normal 5 3 8" xfId="44858" xr:uid="{00000000-0005-0000-0000-00003CAF0000}"/>
    <cellStyle name="Normal 5 3 8 2" xfId="44859" xr:uid="{00000000-0005-0000-0000-00003DAF0000}"/>
    <cellStyle name="Normal 5 3 8 2 2" xfId="44860" xr:uid="{00000000-0005-0000-0000-00003EAF0000}"/>
    <cellStyle name="Normal 5 3 8 3" xfId="44861" xr:uid="{00000000-0005-0000-0000-00003FAF0000}"/>
    <cellStyle name="Normal 5 3 9" xfId="44862" xr:uid="{00000000-0005-0000-0000-000040AF0000}"/>
    <cellStyle name="Normal 5 3 9 2" xfId="44863" xr:uid="{00000000-0005-0000-0000-000041AF0000}"/>
    <cellStyle name="Normal 5 3 9 2 2" xfId="44864" xr:uid="{00000000-0005-0000-0000-000042AF0000}"/>
    <cellStyle name="Normal 5 3 9 3" xfId="44865" xr:uid="{00000000-0005-0000-0000-000043AF0000}"/>
    <cellStyle name="Normal 5 4" xfId="44866" xr:uid="{00000000-0005-0000-0000-000044AF0000}"/>
    <cellStyle name="Normal 5 4 10" xfId="44867" xr:uid="{00000000-0005-0000-0000-000045AF0000}"/>
    <cellStyle name="Normal 5 4 11" xfId="44868" xr:uid="{00000000-0005-0000-0000-000046AF0000}"/>
    <cellStyle name="Normal 5 4 12" xfId="44869" xr:uid="{00000000-0005-0000-0000-000047AF0000}"/>
    <cellStyle name="Normal 5 4 13" xfId="44870" xr:uid="{00000000-0005-0000-0000-000048AF0000}"/>
    <cellStyle name="Normal 5 4 2" xfId="44871" xr:uid="{00000000-0005-0000-0000-000049AF0000}"/>
    <cellStyle name="Normal 5 4 2 2" xfId="44872" xr:uid="{00000000-0005-0000-0000-00004AAF0000}"/>
    <cellStyle name="Normal 5 4 2 2 2" xfId="44873" xr:uid="{00000000-0005-0000-0000-00004BAF0000}"/>
    <cellStyle name="Normal 5 4 2 3" xfId="44874" xr:uid="{00000000-0005-0000-0000-00004CAF0000}"/>
    <cellStyle name="Normal 5 4 2 4" xfId="44875" xr:uid="{00000000-0005-0000-0000-00004DAF0000}"/>
    <cellStyle name="Normal 5 4 3" xfId="44876" xr:uid="{00000000-0005-0000-0000-00004EAF0000}"/>
    <cellStyle name="Normal 5 4 3 2" xfId="44877" xr:uid="{00000000-0005-0000-0000-00004FAF0000}"/>
    <cellStyle name="Normal 5 4 3 2 2" xfId="44878" xr:uid="{00000000-0005-0000-0000-000050AF0000}"/>
    <cellStyle name="Normal 5 4 3 3" xfId="44879" xr:uid="{00000000-0005-0000-0000-000051AF0000}"/>
    <cellStyle name="Normal 5 4 4" xfId="44880" xr:uid="{00000000-0005-0000-0000-000052AF0000}"/>
    <cellStyle name="Normal 5 4 4 2" xfId="44881" xr:uid="{00000000-0005-0000-0000-000053AF0000}"/>
    <cellStyle name="Normal 5 4 4 2 2" xfId="44882" xr:uid="{00000000-0005-0000-0000-000054AF0000}"/>
    <cellStyle name="Normal 5 4 4 3" xfId="44883" xr:uid="{00000000-0005-0000-0000-000055AF0000}"/>
    <cellStyle name="Normal 5 4 5" xfId="44884" xr:uid="{00000000-0005-0000-0000-000056AF0000}"/>
    <cellStyle name="Normal 5 4 5 2" xfId="44885" xr:uid="{00000000-0005-0000-0000-000057AF0000}"/>
    <cellStyle name="Normal 5 4 5 2 2" xfId="44886" xr:uid="{00000000-0005-0000-0000-000058AF0000}"/>
    <cellStyle name="Normal 5 4 5 3" xfId="44887" xr:uid="{00000000-0005-0000-0000-000059AF0000}"/>
    <cellStyle name="Normal 5 4 6" xfId="44888" xr:uid="{00000000-0005-0000-0000-00005AAF0000}"/>
    <cellStyle name="Normal 5 4 6 2" xfId="44889" xr:uid="{00000000-0005-0000-0000-00005BAF0000}"/>
    <cellStyle name="Normal 5 4 6 2 2" xfId="44890" xr:uid="{00000000-0005-0000-0000-00005CAF0000}"/>
    <cellStyle name="Normal 5 4 6 3" xfId="44891" xr:uid="{00000000-0005-0000-0000-00005DAF0000}"/>
    <cellStyle name="Normal 5 4 7" xfId="44892" xr:uid="{00000000-0005-0000-0000-00005EAF0000}"/>
    <cellStyle name="Normal 5 4 7 2" xfId="44893" xr:uid="{00000000-0005-0000-0000-00005FAF0000}"/>
    <cellStyle name="Normal 5 4 7 2 2" xfId="44894" xr:uid="{00000000-0005-0000-0000-000060AF0000}"/>
    <cellStyle name="Normal 5 4 7 3" xfId="44895" xr:uid="{00000000-0005-0000-0000-000061AF0000}"/>
    <cellStyle name="Normal 5 4 8" xfId="44896" xr:uid="{00000000-0005-0000-0000-000062AF0000}"/>
    <cellStyle name="Normal 5 4 8 2" xfId="44897" xr:uid="{00000000-0005-0000-0000-000063AF0000}"/>
    <cellStyle name="Normal 5 4 9" xfId="44898" xr:uid="{00000000-0005-0000-0000-000064AF0000}"/>
    <cellStyle name="Normal 5 5" xfId="44899" xr:uid="{00000000-0005-0000-0000-000065AF0000}"/>
    <cellStyle name="Normal 5 5 10" xfId="44900" xr:uid="{00000000-0005-0000-0000-000066AF0000}"/>
    <cellStyle name="Normal 5 5 11" xfId="44901" xr:uid="{00000000-0005-0000-0000-000067AF0000}"/>
    <cellStyle name="Normal 5 5 12" xfId="44902" xr:uid="{00000000-0005-0000-0000-000068AF0000}"/>
    <cellStyle name="Normal 5 5 13" xfId="44903" xr:uid="{00000000-0005-0000-0000-000069AF0000}"/>
    <cellStyle name="Normal 5 5 13 2" xfId="44904" xr:uid="{00000000-0005-0000-0000-00006AAF0000}"/>
    <cellStyle name="Normal 5 5 13 2 2" xfId="44905" xr:uid="{00000000-0005-0000-0000-00006BAF0000}"/>
    <cellStyle name="Normal 5 5 13 2 2 2" xfId="44906" xr:uid="{00000000-0005-0000-0000-00006CAF0000}"/>
    <cellStyle name="Normal 5 5 13 2 3" xfId="44907" xr:uid="{00000000-0005-0000-0000-00006DAF0000}"/>
    <cellStyle name="Normal 5 5 13 2 4" xfId="44908" xr:uid="{00000000-0005-0000-0000-00006EAF0000}"/>
    <cellStyle name="Normal 5 5 13 3" xfId="44909" xr:uid="{00000000-0005-0000-0000-00006FAF0000}"/>
    <cellStyle name="Normal 5 5 13 3 2" xfId="44910" xr:uid="{00000000-0005-0000-0000-000070AF0000}"/>
    <cellStyle name="Normal 5 5 13 3 2 2" xfId="44911" xr:uid="{00000000-0005-0000-0000-000071AF0000}"/>
    <cellStyle name="Normal 5 5 13 3 3" xfId="44912" xr:uid="{00000000-0005-0000-0000-000072AF0000}"/>
    <cellStyle name="Normal 5 5 13 4" xfId="44913" xr:uid="{00000000-0005-0000-0000-000073AF0000}"/>
    <cellStyle name="Normal 5 5 13 4 2" xfId="44914" xr:uid="{00000000-0005-0000-0000-000074AF0000}"/>
    <cellStyle name="Normal 5 5 13 4 2 2" xfId="44915" xr:uid="{00000000-0005-0000-0000-000075AF0000}"/>
    <cellStyle name="Normal 5 5 13 4 3" xfId="44916" xr:uid="{00000000-0005-0000-0000-000076AF0000}"/>
    <cellStyle name="Normal 5 5 13 5" xfId="44917" xr:uid="{00000000-0005-0000-0000-000077AF0000}"/>
    <cellStyle name="Normal 5 5 13 5 2" xfId="44918" xr:uid="{00000000-0005-0000-0000-000078AF0000}"/>
    <cellStyle name="Normal 5 5 13 6" xfId="44919" xr:uid="{00000000-0005-0000-0000-000079AF0000}"/>
    <cellStyle name="Normal 5 5 13 7" xfId="44920" xr:uid="{00000000-0005-0000-0000-00007AAF0000}"/>
    <cellStyle name="Normal 5 5 2" xfId="44921" xr:uid="{00000000-0005-0000-0000-00007BAF0000}"/>
    <cellStyle name="Normal 5 5 3" xfId="44922" xr:uid="{00000000-0005-0000-0000-00007CAF0000}"/>
    <cellStyle name="Normal 5 5 4" xfId="44923" xr:uid="{00000000-0005-0000-0000-00007DAF0000}"/>
    <cellStyle name="Normal 5 5 5" xfId="44924" xr:uid="{00000000-0005-0000-0000-00007EAF0000}"/>
    <cellStyle name="Normal 5 5 6" xfId="44925" xr:uid="{00000000-0005-0000-0000-00007FAF0000}"/>
    <cellStyle name="Normal 5 5 7" xfId="44926" xr:uid="{00000000-0005-0000-0000-000080AF0000}"/>
    <cellStyle name="Normal 5 5 8" xfId="44927" xr:uid="{00000000-0005-0000-0000-000081AF0000}"/>
    <cellStyle name="Normal 5 5 9" xfId="44928" xr:uid="{00000000-0005-0000-0000-000082AF0000}"/>
    <cellStyle name="Normal 5 6" xfId="44929" xr:uid="{00000000-0005-0000-0000-000083AF0000}"/>
    <cellStyle name="Normal 5 6 10" xfId="44930" xr:uid="{00000000-0005-0000-0000-000084AF0000}"/>
    <cellStyle name="Normal 5 6 2" xfId="44931" xr:uid="{00000000-0005-0000-0000-000085AF0000}"/>
    <cellStyle name="Normal 5 6 2 2" xfId="44932" xr:uid="{00000000-0005-0000-0000-000086AF0000}"/>
    <cellStyle name="Normal 5 6 2 2 2" xfId="44933" xr:uid="{00000000-0005-0000-0000-000087AF0000}"/>
    <cellStyle name="Normal 5 6 2 3" xfId="44934" xr:uid="{00000000-0005-0000-0000-000088AF0000}"/>
    <cellStyle name="Normal 5 6 2 4" xfId="44935" xr:uid="{00000000-0005-0000-0000-000089AF0000}"/>
    <cellStyle name="Normal 5 6 3" xfId="44936" xr:uid="{00000000-0005-0000-0000-00008AAF0000}"/>
    <cellStyle name="Normal 5 6 3 2" xfId="44937" xr:uid="{00000000-0005-0000-0000-00008BAF0000}"/>
    <cellStyle name="Normal 5 6 3 2 2" xfId="44938" xr:uid="{00000000-0005-0000-0000-00008CAF0000}"/>
    <cellStyle name="Normal 5 6 3 3" xfId="44939" xr:uid="{00000000-0005-0000-0000-00008DAF0000}"/>
    <cellStyle name="Normal 5 6 4" xfId="44940" xr:uid="{00000000-0005-0000-0000-00008EAF0000}"/>
    <cellStyle name="Normal 5 6 4 2" xfId="44941" xr:uid="{00000000-0005-0000-0000-00008FAF0000}"/>
    <cellStyle name="Normal 5 6 4 2 2" xfId="44942" xr:uid="{00000000-0005-0000-0000-000090AF0000}"/>
    <cellStyle name="Normal 5 6 4 3" xfId="44943" xr:uid="{00000000-0005-0000-0000-000091AF0000}"/>
    <cellStyle name="Normal 5 6 5" xfId="44944" xr:uid="{00000000-0005-0000-0000-000092AF0000}"/>
    <cellStyle name="Normal 5 6 5 2" xfId="44945" xr:uid="{00000000-0005-0000-0000-000093AF0000}"/>
    <cellStyle name="Normal 5 6 6" xfId="44946" xr:uid="{00000000-0005-0000-0000-000094AF0000}"/>
    <cellStyle name="Normal 5 6 7" xfId="44947" xr:uid="{00000000-0005-0000-0000-000095AF0000}"/>
    <cellStyle name="Normal 5 6 8" xfId="44948" xr:uid="{00000000-0005-0000-0000-000096AF0000}"/>
    <cellStyle name="Normal 5 6 9" xfId="44949" xr:uid="{00000000-0005-0000-0000-000097AF0000}"/>
    <cellStyle name="Normal 5 7" xfId="44950" xr:uid="{00000000-0005-0000-0000-000098AF0000}"/>
    <cellStyle name="Normal 5 7 2" xfId="44951" xr:uid="{00000000-0005-0000-0000-000099AF0000}"/>
    <cellStyle name="Normal 5 7 2 2" xfId="44952" xr:uid="{00000000-0005-0000-0000-00009AAF0000}"/>
    <cellStyle name="Normal 5 7 2 2 2" xfId="44953" xr:uid="{00000000-0005-0000-0000-00009BAF0000}"/>
    <cellStyle name="Normal 5 7 2 3" xfId="44954" xr:uid="{00000000-0005-0000-0000-00009CAF0000}"/>
    <cellStyle name="Normal 5 7 2 4" xfId="44955" xr:uid="{00000000-0005-0000-0000-00009DAF0000}"/>
    <cellStyle name="Normal 5 7 3" xfId="44956" xr:uid="{00000000-0005-0000-0000-00009EAF0000}"/>
    <cellStyle name="Normal 5 7 3 2" xfId="44957" xr:uid="{00000000-0005-0000-0000-00009FAF0000}"/>
    <cellStyle name="Normal 5 7 3 2 2" xfId="44958" xr:uid="{00000000-0005-0000-0000-0000A0AF0000}"/>
    <cellStyle name="Normal 5 7 3 3" xfId="44959" xr:uid="{00000000-0005-0000-0000-0000A1AF0000}"/>
    <cellStyle name="Normal 5 7 4" xfId="44960" xr:uid="{00000000-0005-0000-0000-0000A2AF0000}"/>
    <cellStyle name="Normal 5 7 4 2" xfId="44961" xr:uid="{00000000-0005-0000-0000-0000A3AF0000}"/>
    <cellStyle name="Normal 5 7 4 2 2" xfId="44962" xr:uid="{00000000-0005-0000-0000-0000A4AF0000}"/>
    <cellStyle name="Normal 5 7 4 3" xfId="44963" xr:uid="{00000000-0005-0000-0000-0000A5AF0000}"/>
    <cellStyle name="Normal 5 7 5" xfId="44964" xr:uid="{00000000-0005-0000-0000-0000A6AF0000}"/>
    <cellStyle name="Normal 5 7 5 2" xfId="44965" xr:uid="{00000000-0005-0000-0000-0000A7AF0000}"/>
    <cellStyle name="Normal 5 7 6" xfId="44966" xr:uid="{00000000-0005-0000-0000-0000A8AF0000}"/>
    <cellStyle name="Normal 5 7 7" xfId="44967" xr:uid="{00000000-0005-0000-0000-0000A9AF0000}"/>
    <cellStyle name="Normal 5 8" xfId="44968" xr:uid="{00000000-0005-0000-0000-0000AAAF0000}"/>
    <cellStyle name="Normal 5 8 2" xfId="44969" xr:uid="{00000000-0005-0000-0000-0000ABAF0000}"/>
    <cellStyle name="Normal 5 8 2 2" xfId="44970" xr:uid="{00000000-0005-0000-0000-0000ACAF0000}"/>
    <cellStyle name="Normal 5 8 2 2 2" xfId="44971" xr:uid="{00000000-0005-0000-0000-0000ADAF0000}"/>
    <cellStyle name="Normal 5 8 2 3" xfId="44972" xr:uid="{00000000-0005-0000-0000-0000AEAF0000}"/>
    <cellStyle name="Normal 5 8 2 4" xfId="44973" xr:uid="{00000000-0005-0000-0000-0000AFAF0000}"/>
    <cellStyle name="Normal 5 8 3" xfId="44974" xr:uid="{00000000-0005-0000-0000-0000B0AF0000}"/>
    <cellStyle name="Normal 5 8 3 2" xfId="44975" xr:uid="{00000000-0005-0000-0000-0000B1AF0000}"/>
    <cellStyle name="Normal 5 8 3 2 2" xfId="44976" xr:uid="{00000000-0005-0000-0000-0000B2AF0000}"/>
    <cellStyle name="Normal 5 8 3 3" xfId="44977" xr:uid="{00000000-0005-0000-0000-0000B3AF0000}"/>
    <cellStyle name="Normal 5 8 4" xfId="44978" xr:uid="{00000000-0005-0000-0000-0000B4AF0000}"/>
    <cellStyle name="Normal 5 8 4 2" xfId="44979" xr:uid="{00000000-0005-0000-0000-0000B5AF0000}"/>
    <cellStyle name="Normal 5 8 4 2 2" xfId="44980" xr:uid="{00000000-0005-0000-0000-0000B6AF0000}"/>
    <cellStyle name="Normal 5 8 4 3" xfId="44981" xr:uid="{00000000-0005-0000-0000-0000B7AF0000}"/>
    <cellStyle name="Normal 5 8 5" xfId="44982" xr:uid="{00000000-0005-0000-0000-0000B8AF0000}"/>
    <cellStyle name="Normal 5 8 5 2" xfId="44983" xr:uid="{00000000-0005-0000-0000-0000B9AF0000}"/>
    <cellStyle name="Normal 5 8 6" xfId="44984" xr:uid="{00000000-0005-0000-0000-0000BAAF0000}"/>
    <cellStyle name="Normal 5 8 7" xfId="44985" xr:uid="{00000000-0005-0000-0000-0000BBAF0000}"/>
    <cellStyle name="Normal 5 9" xfId="44986" xr:uid="{00000000-0005-0000-0000-0000BCAF0000}"/>
    <cellStyle name="Normal 5 9 2" xfId="44987" xr:uid="{00000000-0005-0000-0000-0000BDAF0000}"/>
    <cellStyle name="Normal 5 9 2 2" xfId="44988" xr:uid="{00000000-0005-0000-0000-0000BEAF0000}"/>
    <cellStyle name="Normal 5 9 2 2 2" xfId="44989" xr:uid="{00000000-0005-0000-0000-0000BFAF0000}"/>
    <cellStyle name="Normal 5 9 2 3" xfId="44990" xr:uid="{00000000-0005-0000-0000-0000C0AF0000}"/>
    <cellStyle name="Normal 5 9 2 4" xfId="44991" xr:uid="{00000000-0005-0000-0000-0000C1AF0000}"/>
    <cellStyle name="Normal 5 9 3" xfId="44992" xr:uid="{00000000-0005-0000-0000-0000C2AF0000}"/>
    <cellStyle name="Normal 5 9 3 2" xfId="44993" xr:uid="{00000000-0005-0000-0000-0000C3AF0000}"/>
    <cellStyle name="Normal 5 9 3 2 2" xfId="44994" xr:uid="{00000000-0005-0000-0000-0000C4AF0000}"/>
    <cellStyle name="Normal 5 9 3 3" xfId="44995" xr:uid="{00000000-0005-0000-0000-0000C5AF0000}"/>
    <cellStyle name="Normal 5 9 4" xfId="44996" xr:uid="{00000000-0005-0000-0000-0000C6AF0000}"/>
    <cellStyle name="Normal 5 9 4 2" xfId="44997" xr:uid="{00000000-0005-0000-0000-0000C7AF0000}"/>
    <cellStyle name="Normal 5 9 4 2 2" xfId="44998" xr:uid="{00000000-0005-0000-0000-0000C8AF0000}"/>
    <cellStyle name="Normal 5 9 4 3" xfId="44999" xr:uid="{00000000-0005-0000-0000-0000C9AF0000}"/>
    <cellStyle name="Normal 5 9 5" xfId="45000" xr:uid="{00000000-0005-0000-0000-0000CAAF0000}"/>
    <cellStyle name="Normal 5 9 5 2" xfId="45001" xr:uid="{00000000-0005-0000-0000-0000CBAF0000}"/>
    <cellStyle name="Normal 5 9 6" xfId="45002" xr:uid="{00000000-0005-0000-0000-0000CCAF0000}"/>
    <cellStyle name="Normal 5 9 7" xfId="45003" xr:uid="{00000000-0005-0000-0000-0000CDAF0000}"/>
    <cellStyle name="Normal 50" xfId="45004" xr:uid="{00000000-0005-0000-0000-0000CEAF0000}"/>
    <cellStyle name="Normal 51" xfId="45005" xr:uid="{00000000-0005-0000-0000-0000CFAF0000}"/>
    <cellStyle name="Normal 52" xfId="45006" xr:uid="{00000000-0005-0000-0000-0000D0AF0000}"/>
    <cellStyle name="Normal 53" xfId="45007" xr:uid="{00000000-0005-0000-0000-0000D1AF0000}"/>
    <cellStyle name="Normal 54" xfId="45008" xr:uid="{00000000-0005-0000-0000-0000D2AF0000}"/>
    <cellStyle name="Normal 55" xfId="45009" xr:uid="{00000000-0005-0000-0000-0000D3AF0000}"/>
    <cellStyle name="Normal 56" xfId="45010" xr:uid="{00000000-0005-0000-0000-0000D4AF0000}"/>
    <cellStyle name="Normal 57" xfId="45011" xr:uid="{00000000-0005-0000-0000-0000D5AF0000}"/>
    <cellStyle name="Normal 58" xfId="45012" xr:uid="{00000000-0005-0000-0000-0000D6AF0000}"/>
    <cellStyle name="Normal 59" xfId="45013" xr:uid="{00000000-0005-0000-0000-0000D7AF0000}"/>
    <cellStyle name="Normal 6" xfId="45014" xr:uid="{00000000-0005-0000-0000-0000D8AF0000}"/>
    <cellStyle name="Normal 6 2" xfId="45015" xr:uid="{00000000-0005-0000-0000-0000D9AF0000}"/>
    <cellStyle name="Normal 6 2 2" xfId="45016" xr:uid="{00000000-0005-0000-0000-0000DAAF0000}"/>
    <cellStyle name="Normal 6 3" xfId="45017" xr:uid="{00000000-0005-0000-0000-0000DBAF0000}"/>
    <cellStyle name="Normal 6 3 2" xfId="45018" xr:uid="{00000000-0005-0000-0000-0000DCAF0000}"/>
    <cellStyle name="Normal 60" xfId="45019" xr:uid="{00000000-0005-0000-0000-0000DDAF0000}"/>
    <cellStyle name="Normal 61" xfId="45020" xr:uid="{00000000-0005-0000-0000-0000DEAF0000}"/>
    <cellStyle name="Normal 62" xfId="45021" xr:uid="{00000000-0005-0000-0000-0000DFAF0000}"/>
    <cellStyle name="Normal 63" xfId="45022" xr:uid="{00000000-0005-0000-0000-0000E0AF0000}"/>
    <cellStyle name="Normal 64" xfId="45023" xr:uid="{00000000-0005-0000-0000-0000E1AF0000}"/>
    <cellStyle name="Normal 65" xfId="45024" xr:uid="{00000000-0005-0000-0000-0000E2AF0000}"/>
    <cellStyle name="Normal 66" xfId="45025" xr:uid="{00000000-0005-0000-0000-0000E3AF0000}"/>
    <cellStyle name="Normal 67" xfId="45026" xr:uid="{00000000-0005-0000-0000-0000E4AF0000}"/>
    <cellStyle name="Normal 68" xfId="45027" xr:uid="{00000000-0005-0000-0000-0000E5AF0000}"/>
    <cellStyle name="Normal 69" xfId="45028" xr:uid="{00000000-0005-0000-0000-0000E6AF0000}"/>
    <cellStyle name="Normal 7" xfId="45029" xr:uid="{00000000-0005-0000-0000-0000E7AF0000}"/>
    <cellStyle name="Normal 7 10" xfId="45030" xr:uid="{00000000-0005-0000-0000-0000E8AF0000}"/>
    <cellStyle name="Normal 7 11" xfId="45031" xr:uid="{00000000-0005-0000-0000-0000E9AF0000}"/>
    <cellStyle name="Normal 7 12" xfId="45032" xr:uid="{00000000-0005-0000-0000-0000EAAF0000}"/>
    <cellStyle name="Normal 7 13" xfId="45033" xr:uid="{00000000-0005-0000-0000-0000EBAF0000}"/>
    <cellStyle name="Normal 7 14" xfId="45034" xr:uid="{00000000-0005-0000-0000-0000ECAF0000}"/>
    <cellStyle name="Normal 7 15" xfId="45035" xr:uid="{00000000-0005-0000-0000-0000EDAF0000}"/>
    <cellStyle name="Normal 7 16" xfId="45036" xr:uid="{00000000-0005-0000-0000-0000EEAF0000}"/>
    <cellStyle name="Normal 7 17" xfId="45037" xr:uid="{00000000-0005-0000-0000-0000EFAF0000}"/>
    <cellStyle name="Normal 7 18" xfId="45038" xr:uid="{00000000-0005-0000-0000-0000F0AF0000}"/>
    <cellStyle name="Normal 7 18 2" xfId="45039" xr:uid="{00000000-0005-0000-0000-0000F1AF0000}"/>
    <cellStyle name="Normal 7 19" xfId="45040" xr:uid="{00000000-0005-0000-0000-0000F2AF0000}"/>
    <cellStyle name="Normal 7 19 2" xfId="45041" xr:uid="{00000000-0005-0000-0000-0000F3AF0000}"/>
    <cellStyle name="Normal 7 2" xfId="45042" xr:uid="{00000000-0005-0000-0000-0000F4AF0000}"/>
    <cellStyle name="Normal 7 2 10" xfId="45043" xr:uid="{00000000-0005-0000-0000-0000F5AF0000}"/>
    <cellStyle name="Normal 7 2 11" xfId="45044" xr:uid="{00000000-0005-0000-0000-0000F6AF0000}"/>
    <cellStyle name="Normal 7 2 12" xfId="45045" xr:uid="{00000000-0005-0000-0000-0000F7AF0000}"/>
    <cellStyle name="Normal 7 2 13" xfId="45046" xr:uid="{00000000-0005-0000-0000-0000F8AF0000}"/>
    <cellStyle name="Normal 7 2 14" xfId="45047" xr:uid="{00000000-0005-0000-0000-0000F9AF0000}"/>
    <cellStyle name="Normal 7 2 15" xfId="45048" xr:uid="{00000000-0005-0000-0000-0000FAAF0000}"/>
    <cellStyle name="Normal 7 2 16" xfId="45049" xr:uid="{00000000-0005-0000-0000-0000FBAF0000}"/>
    <cellStyle name="Normal 7 2 17" xfId="45050" xr:uid="{00000000-0005-0000-0000-0000FCAF0000}"/>
    <cellStyle name="Normal 7 2 17 2" xfId="45051" xr:uid="{00000000-0005-0000-0000-0000FDAF0000}"/>
    <cellStyle name="Normal 7 2 18" xfId="45052" xr:uid="{00000000-0005-0000-0000-0000FEAF0000}"/>
    <cellStyle name="Normal 7 2 18 2" xfId="45053" xr:uid="{00000000-0005-0000-0000-0000FFAF0000}"/>
    <cellStyle name="Normal 7 2 19" xfId="45054" xr:uid="{00000000-0005-0000-0000-000000B00000}"/>
    <cellStyle name="Normal 7 2 2" xfId="45055" xr:uid="{00000000-0005-0000-0000-000001B00000}"/>
    <cellStyle name="Normal 7 2 2 2" xfId="45056" xr:uid="{00000000-0005-0000-0000-000002B00000}"/>
    <cellStyle name="Normal 7 2 2 3" xfId="45057" xr:uid="{00000000-0005-0000-0000-000003B00000}"/>
    <cellStyle name="Normal 7 2 2 3 2" xfId="45058" xr:uid="{00000000-0005-0000-0000-000004B00000}"/>
    <cellStyle name="Normal 7 2 2 4" xfId="45059" xr:uid="{00000000-0005-0000-0000-000005B00000}"/>
    <cellStyle name="Normal 7 2 2 4 2" xfId="45060" xr:uid="{00000000-0005-0000-0000-000006B00000}"/>
    <cellStyle name="Normal 7 2 2 5" xfId="45061" xr:uid="{00000000-0005-0000-0000-000007B00000}"/>
    <cellStyle name="Normal 7 2 20" xfId="45062" xr:uid="{00000000-0005-0000-0000-000008B00000}"/>
    <cellStyle name="Normal 7 2 21" xfId="45063" xr:uid="{00000000-0005-0000-0000-000009B00000}"/>
    <cellStyle name="Normal 7 2 22" xfId="45064" xr:uid="{00000000-0005-0000-0000-00000AB00000}"/>
    <cellStyle name="Normal 7 2 23" xfId="45065" xr:uid="{00000000-0005-0000-0000-00000BB00000}"/>
    <cellStyle name="Normal 7 2 3" xfId="45066" xr:uid="{00000000-0005-0000-0000-00000CB00000}"/>
    <cellStyle name="Normal 7 2 3 2" xfId="45067" xr:uid="{00000000-0005-0000-0000-00000DB00000}"/>
    <cellStyle name="Normal 7 2 3 2 2" xfId="45068" xr:uid="{00000000-0005-0000-0000-00000EB00000}"/>
    <cellStyle name="Normal 7 2 3 2 2 2" xfId="45069" xr:uid="{00000000-0005-0000-0000-00000FB00000}"/>
    <cellStyle name="Normal 7 2 3 2 2 2 2" xfId="45070" xr:uid="{00000000-0005-0000-0000-000010B00000}"/>
    <cellStyle name="Normal 7 2 3 2 2 3" xfId="45071" xr:uid="{00000000-0005-0000-0000-000011B00000}"/>
    <cellStyle name="Normal 7 2 3 2 3" xfId="45072" xr:uid="{00000000-0005-0000-0000-000012B00000}"/>
    <cellStyle name="Normal 7 2 3 2 3 2" xfId="45073" xr:uid="{00000000-0005-0000-0000-000013B00000}"/>
    <cellStyle name="Normal 7 2 3 2 4" xfId="45074" xr:uid="{00000000-0005-0000-0000-000014B00000}"/>
    <cellStyle name="Normal 7 2 3 2 4 2" xfId="45075" xr:uid="{00000000-0005-0000-0000-000015B00000}"/>
    <cellStyle name="Normal 7 2 3 2 5" xfId="45076" xr:uid="{00000000-0005-0000-0000-000016B00000}"/>
    <cellStyle name="Normal 7 2 3 2 6" xfId="45077" xr:uid="{00000000-0005-0000-0000-000017B00000}"/>
    <cellStyle name="Normal 7 2 3 3" xfId="45078" xr:uid="{00000000-0005-0000-0000-000018B00000}"/>
    <cellStyle name="Normal 7 2 3 3 2" xfId="45079" xr:uid="{00000000-0005-0000-0000-000019B00000}"/>
    <cellStyle name="Normal 7 2 3 3 2 2" xfId="45080" xr:uid="{00000000-0005-0000-0000-00001AB00000}"/>
    <cellStyle name="Normal 7 2 3 3 2 2 2" xfId="45081" xr:uid="{00000000-0005-0000-0000-00001BB00000}"/>
    <cellStyle name="Normal 7 2 3 3 2 3" xfId="45082" xr:uid="{00000000-0005-0000-0000-00001CB00000}"/>
    <cellStyle name="Normal 7 2 3 3 3" xfId="45083" xr:uid="{00000000-0005-0000-0000-00001DB00000}"/>
    <cellStyle name="Normal 7 2 3 3 3 2" xfId="45084" xr:uid="{00000000-0005-0000-0000-00001EB00000}"/>
    <cellStyle name="Normal 7 2 3 3 4" xfId="45085" xr:uid="{00000000-0005-0000-0000-00001FB00000}"/>
    <cellStyle name="Normal 7 2 3 3 4 2" xfId="45086" xr:uid="{00000000-0005-0000-0000-000020B00000}"/>
    <cellStyle name="Normal 7 2 3 3 5" xfId="45087" xr:uid="{00000000-0005-0000-0000-000021B00000}"/>
    <cellStyle name="Normal 7 2 3 4" xfId="45088" xr:uid="{00000000-0005-0000-0000-000022B00000}"/>
    <cellStyle name="Normal 7 2 3 4 2" xfId="45089" xr:uid="{00000000-0005-0000-0000-000023B00000}"/>
    <cellStyle name="Normal 7 2 3 4 2 2" xfId="45090" xr:uid="{00000000-0005-0000-0000-000024B00000}"/>
    <cellStyle name="Normal 7 2 3 4 3" xfId="45091" xr:uid="{00000000-0005-0000-0000-000025B00000}"/>
    <cellStyle name="Normal 7 2 3 5" xfId="45092" xr:uid="{00000000-0005-0000-0000-000026B00000}"/>
    <cellStyle name="Normal 7 2 3 5 2" xfId="45093" xr:uid="{00000000-0005-0000-0000-000027B00000}"/>
    <cellStyle name="Normal 7 2 3 5 2 2" xfId="45094" xr:uid="{00000000-0005-0000-0000-000028B00000}"/>
    <cellStyle name="Normal 7 2 3 5 3" xfId="45095" xr:uid="{00000000-0005-0000-0000-000029B00000}"/>
    <cellStyle name="Normal 7 2 3 6" xfId="45096" xr:uid="{00000000-0005-0000-0000-00002AB00000}"/>
    <cellStyle name="Normal 7 2 3 6 2" xfId="45097" xr:uid="{00000000-0005-0000-0000-00002BB00000}"/>
    <cellStyle name="Normal 7 2 3 7" xfId="45098" xr:uid="{00000000-0005-0000-0000-00002CB00000}"/>
    <cellStyle name="Normal 7 2 3 7 2" xfId="45099" xr:uid="{00000000-0005-0000-0000-00002DB00000}"/>
    <cellStyle name="Normal 7 2 3 8" xfId="45100" xr:uid="{00000000-0005-0000-0000-00002EB00000}"/>
    <cellStyle name="Normal 7 2 3 9" xfId="45101" xr:uid="{00000000-0005-0000-0000-00002FB00000}"/>
    <cellStyle name="Normal 7 2 4" xfId="45102" xr:uid="{00000000-0005-0000-0000-000030B00000}"/>
    <cellStyle name="Normal 7 2 5" xfId="45103" xr:uid="{00000000-0005-0000-0000-000031B00000}"/>
    <cellStyle name="Normal 7 2 6" xfId="45104" xr:uid="{00000000-0005-0000-0000-000032B00000}"/>
    <cellStyle name="Normal 7 2 7" xfId="45105" xr:uid="{00000000-0005-0000-0000-000033B00000}"/>
    <cellStyle name="Normal 7 2 8" xfId="45106" xr:uid="{00000000-0005-0000-0000-000034B00000}"/>
    <cellStyle name="Normal 7 2 9" xfId="45107" xr:uid="{00000000-0005-0000-0000-000035B00000}"/>
    <cellStyle name="Normal 7 20" xfId="45108" xr:uid="{00000000-0005-0000-0000-000036B00000}"/>
    <cellStyle name="Normal 7 21" xfId="45109" xr:uid="{00000000-0005-0000-0000-000037B00000}"/>
    <cellStyle name="Normal 7 22" xfId="45110" xr:uid="{00000000-0005-0000-0000-000038B00000}"/>
    <cellStyle name="Normal 7 23" xfId="45111" xr:uid="{00000000-0005-0000-0000-000039B00000}"/>
    <cellStyle name="Normal 7 3" xfId="45112" xr:uid="{00000000-0005-0000-0000-00003AB00000}"/>
    <cellStyle name="Normal 7 3 2" xfId="45113" xr:uid="{00000000-0005-0000-0000-00003BB00000}"/>
    <cellStyle name="Normal 7 3 2 2" xfId="45114" xr:uid="{00000000-0005-0000-0000-00003CB00000}"/>
    <cellStyle name="Normal 7 3 2 3" xfId="45115" xr:uid="{00000000-0005-0000-0000-00003DB00000}"/>
    <cellStyle name="Normal 7 3 3" xfId="45116" xr:uid="{00000000-0005-0000-0000-00003EB00000}"/>
    <cellStyle name="Normal 7 3 4" xfId="45117" xr:uid="{00000000-0005-0000-0000-00003FB00000}"/>
    <cellStyle name="Normal 7 3 5" xfId="45118" xr:uid="{00000000-0005-0000-0000-000040B00000}"/>
    <cellStyle name="Normal 7 3 6" xfId="45119" xr:uid="{00000000-0005-0000-0000-000041B00000}"/>
    <cellStyle name="Normal 7 4" xfId="45120" xr:uid="{00000000-0005-0000-0000-000042B00000}"/>
    <cellStyle name="Normal 7 4 10" xfId="45121" xr:uid="{00000000-0005-0000-0000-000043B00000}"/>
    <cellStyle name="Normal 7 4 10 2" xfId="45122" xr:uid="{00000000-0005-0000-0000-000044B00000}"/>
    <cellStyle name="Normal 7 4 11" xfId="45123" xr:uid="{00000000-0005-0000-0000-000045B00000}"/>
    <cellStyle name="Normal 7 4 12" xfId="45124" xr:uid="{00000000-0005-0000-0000-000046B00000}"/>
    <cellStyle name="Normal 7 4 2" xfId="45125" xr:uid="{00000000-0005-0000-0000-000047B00000}"/>
    <cellStyle name="Normal 7 4 2 10" xfId="45126" xr:uid="{00000000-0005-0000-0000-000048B00000}"/>
    <cellStyle name="Normal 7 4 2 2" xfId="45127" xr:uid="{00000000-0005-0000-0000-000049B00000}"/>
    <cellStyle name="Normal 7 4 2 2 2" xfId="45128" xr:uid="{00000000-0005-0000-0000-00004AB00000}"/>
    <cellStyle name="Normal 7 4 2 2 2 2" xfId="45129" xr:uid="{00000000-0005-0000-0000-00004BB00000}"/>
    <cellStyle name="Normal 7 4 2 2 3" xfId="45130" xr:uid="{00000000-0005-0000-0000-00004CB00000}"/>
    <cellStyle name="Normal 7 4 2 2 4" xfId="45131" xr:uid="{00000000-0005-0000-0000-00004DB00000}"/>
    <cellStyle name="Normal 7 4 2 3" xfId="45132" xr:uid="{00000000-0005-0000-0000-00004EB00000}"/>
    <cellStyle name="Normal 7 4 2 3 2" xfId="45133" xr:uid="{00000000-0005-0000-0000-00004FB00000}"/>
    <cellStyle name="Normal 7 4 2 3 2 2" xfId="45134" xr:uid="{00000000-0005-0000-0000-000050B00000}"/>
    <cellStyle name="Normal 7 4 2 3 3" xfId="45135" xr:uid="{00000000-0005-0000-0000-000051B00000}"/>
    <cellStyle name="Normal 7 4 2 4" xfId="45136" xr:uid="{00000000-0005-0000-0000-000052B00000}"/>
    <cellStyle name="Normal 7 4 2 4 2" xfId="45137" xr:uid="{00000000-0005-0000-0000-000053B00000}"/>
    <cellStyle name="Normal 7 4 2 4 2 2" xfId="45138" xr:uid="{00000000-0005-0000-0000-000054B00000}"/>
    <cellStyle name="Normal 7 4 2 4 3" xfId="45139" xr:uid="{00000000-0005-0000-0000-000055B00000}"/>
    <cellStyle name="Normal 7 4 2 5" xfId="45140" xr:uid="{00000000-0005-0000-0000-000056B00000}"/>
    <cellStyle name="Normal 7 4 2 5 2" xfId="45141" xr:uid="{00000000-0005-0000-0000-000057B00000}"/>
    <cellStyle name="Normal 7 4 2 5 2 2" xfId="45142" xr:uid="{00000000-0005-0000-0000-000058B00000}"/>
    <cellStyle name="Normal 7 4 2 5 3" xfId="45143" xr:uid="{00000000-0005-0000-0000-000059B00000}"/>
    <cellStyle name="Normal 7 4 2 6" xfId="45144" xr:uid="{00000000-0005-0000-0000-00005AB00000}"/>
    <cellStyle name="Normal 7 4 2 6 2" xfId="45145" xr:uid="{00000000-0005-0000-0000-00005BB00000}"/>
    <cellStyle name="Normal 7 4 2 6 2 2" xfId="45146" xr:uid="{00000000-0005-0000-0000-00005CB00000}"/>
    <cellStyle name="Normal 7 4 2 6 3" xfId="45147" xr:uid="{00000000-0005-0000-0000-00005DB00000}"/>
    <cellStyle name="Normal 7 4 2 7" xfId="45148" xr:uid="{00000000-0005-0000-0000-00005EB00000}"/>
    <cellStyle name="Normal 7 4 2 7 2" xfId="45149" xr:uid="{00000000-0005-0000-0000-00005FB00000}"/>
    <cellStyle name="Normal 7 4 2 7 2 2" xfId="45150" xr:uid="{00000000-0005-0000-0000-000060B00000}"/>
    <cellStyle name="Normal 7 4 2 7 3" xfId="45151" xr:uid="{00000000-0005-0000-0000-000061B00000}"/>
    <cellStyle name="Normal 7 4 2 8" xfId="45152" xr:uid="{00000000-0005-0000-0000-000062B00000}"/>
    <cellStyle name="Normal 7 4 2 8 2" xfId="45153" xr:uid="{00000000-0005-0000-0000-000063B00000}"/>
    <cellStyle name="Normal 7 4 2 9" xfId="45154" xr:uid="{00000000-0005-0000-0000-000064B00000}"/>
    <cellStyle name="Normal 7 4 3" xfId="45155" xr:uid="{00000000-0005-0000-0000-000065B00000}"/>
    <cellStyle name="Normal 7 4 3 10" xfId="45156" xr:uid="{00000000-0005-0000-0000-000066B00000}"/>
    <cellStyle name="Normal 7 4 3 2" xfId="45157" xr:uid="{00000000-0005-0000-0000-000067B00000}"/>
    <cellStyle name="Normal 7 4 3 2 2" xfId="45158" xr:uid="{00000000-0005-0000-0000-000068B00000}"/>
    <cellStyle name="Normal 7 4 3 2 2 2" xfId="45159" xr:uid="{00000000-0005-0000-0000-000069B00000}"/>
    <cellStyle name="Normal 7 4 3 2 3" xfId="45160" xr:uid="{00000000-0005-0000-0000-00006AB00000}"/>
    <cellStyle name="Normal 7 4 3 2 4" xfId="45161" xr:uid="{00000000-0005-0000-0000-00006BB00000}"/>
    <cellStyle name="Normal 7 4 3 3" xfId="45162" xr:uid="{00000000-0005-0000-0000-00006CB00000}"/>
    <cellStyle name="Normal 7 4 3 3 2" xfId="45163" xr:uid="{00000000-0005-0000-0000-00006DB00000}"/>
    <cellStyle name="Normal 7 4 3 3 2 2" xfId="45164" xr:uid="{00000000-0005-0000-0000-00006EB00000}"/>
    <cellStyle name="Normal 7 4 3 3 3" xfId="45165" xr:uid="{00000000-0005-0000-0000-00006FB00000}"/>
    <cellStyle name="Normal 7 4 3 4" xfId="45166" xr:uid="{00000000-0005-0000-0000-000070B00000}"/>
    <cellStyle name="Normal 7 4 3 4 2" xfId="45167" xr:uid="{00000000-0005-0000-0000-000071B00000}"/>
    <cellStyle name="Normal 7 4 3 4 2 2" xfId="45168" xr:uid="{00000000-0005-0000-0000-000072B00000}"/>
    <cellStyle name="Normal 7 4 3 4 3" xfId="45169" xr:uid="{00000000-0005-0000-0000-000073B00000}"/>
    <cellStyle name="Normal 7 4 3 5" xfId="45170" xr:uid="{00000000-0005-0000-0000-000074B00000}"/>
    <cellStyle name="Normal 7 4 3 5 2" xfId="45171" xr:uid="{00000000-0005-0000-0000-000075B00000}"/>
    <cellStyle name="Normal 7 4 3 5 2 2" xfId="45172" xr:uid="{00000000-0005-0000-0000-000076B00000}"/>
    <cellStyle name="Normal 7 4 3 5 3" xfId="45173" xr:uid="{00000000-0005-0000-0000-000077B00000}"/>
    <cellStyle name="Normal 7 4 3 6" xfId="45174" xr:uid="{00000000-0005-0000-0000-000078B00000}"/>
    <cellStyle name="Normal 7 4 3 6 2" xfId="45175" xr:uid="{00000000-0005-0000-0000-000079B00000}"/>
    <cellStyle name="Normal 7 4 3 6 2 2" xfId="45176" xr:uid="{00000000-0005-0000-0000-00007AB00000}"/>
    <cellStyle name="Normal 7 4 3 6 3" xfId="45177" xr:uid="{00000000-0005-0000-0000-00007BB00000}"/>
    <cellStyle name="Normal 7 4 3 7" xfId="45178" xr:uid="{00000000-0005-0000-0000-00007CB00000}"/>
    <cellStyle name="Normal 7 4 3 7 2" xfId="45179" xr:uid="{00000000-0005-0000-0000-00007DB00000}"/>
    <cellStyle name="Normal 7 4 3 7 2 2" xfId="45180" xr:uid="{00000000-0005-0000-0000-00007EB00000}"/>
    <cellStyle name="Normal 7 4 3 7 3" xfId="45181" xr:uid="{00000000-0005-0000-0000-00007FB00000}"/>
    <cellStyle name="Normal 7 4 3 8" xfId="45182" xr:uid="{00000000-0005-0000-0000-000080B00000}"/>
    <cellStyle name="Normal 7 4 3 8 2" xfId="45183" xr:uid="{00000000-0005-0000-0000-000081B00000}"/>
    <cellStyle name="Normal 7 4 3 9" xfId="45184" xr:uid="{00000000-0005-0000-0000-000082B00000}"/>
    <cellStyle name="Normal 7 4 4" xfId="45185" xr:uid="{00000000-0005-0000-0000-000083B00000}"/>
    <cellStyle name="Normal 7 4 4 2" xfId="45186" xr:uid="{00000000-0005-0000-0000-000084B00000}"/>
    <cellStyle name="Normal 7 4 4 2 2" xfId="45187" xr:uid="{00000000-0005-0000-0000-000085B00000}"/>
    <cellStyle name="Normal 7 4 4 3" xfId="45188" xr:uid="{00000000-0005-0000-0000-000086B00000}"/>
    <cellStyle name="Normal 7 4 4 4" xfId="45189" xr:uid="{00000000-0005-0000-0000-000087B00000}"/>
    <cellStyle name="Normal 7 4 5" xfId="45190" xr:uid="{00000000-0005-0000-0000-000088B00000}"/>
    <cellStyle name="Normal 7 4 5 2" xfId="45191" xr:uid="{00000000-0005-0000-0000-000089B00000}"/>
    <cellStyle name="Normal 7 4 5 2 2" xfId="45192" xr:uid="{00000000-0005-0000-0000-00008AB00000}"/>
    <cellStyle name="Normal 7 4 5 3" xfId="45193" xr:uid="{00000000-0005-0000-0000-00008BB00000}"/>
    <cellStyle name="Normal 7 4 6" xfId="45194" xr:uid="{00000000-0005-0000-0000-00008CB00000}"/>
    <cellStyle name="Normal 7 4 6 2" xfId="45195" xr:uid="{00000000-0005-0000-0000-00008DB00000}"/>
    <cellStyle name="Normal 7 4 6 2 2" xfId="45196" xr:uid="{00000000-0005-0000-0000-00008EB00000}"/>
    <cellStyle name="Normal 7 4 6 3" xfId="45197" xr:uid="{00000000-0005-0000-0000-00008FB00000}"/>
    <cellStyle name="Normal 7 4 7" xfId="45198" xr:uid="{00000000-0005-0000-0000-000090B00000}"/>
    <cellStyle name="Normal 7 4 7 2" xfId="45199" xr:uid="{00000000-0005-0000-0000-000091B00000}"/>
    <cellStyle name="Normal 7 4 7 2 2" xfId="45200" xr:uid="{00000000-0005-0000-0000-000092B00000}"/>
    <cellStyle name="Normal 7 4 7 3" xfId="45201" xr:uid="{00000000-0005-0000-0000-000093B00000}"/>
    <cellStyle name="Normal 7 4 8" xfId="45202" xr:uid="{00000000-0005-0000-0000-000094B00000}"/>
    <cellStyle name="Normal 7 4 8 2" xfId="45203" xr:uid="{00000000-0005-0000-0000-000095B00000}"/>
    <cellStyle name="Normal 7 4 8 2 2" xfId="45204" xr:uid="{00000000-0005-0000-0000-000096B00000}"/>
    <cellStyle name="Normal 7 4 8 3" xfId="45205" xr:uid="{00000000-0005-0000-0000-000097B00000}"/>
    <cellStyle name="Normal 7 4 9" xfId="45206" xr:uid="{00000000-0005-0000-0000-000098B00000}"/>
    <cellStyle name="Normal 7 4 9 2" xfId="45207" xr:uid="{00000000-0005-0000-0000-000099B00000}"/>
    <cellStyle name="Normal 7 4 9 2 2" xfId="45208" xr:uid="{00000000-0005-0000-0000-00009AB00000}"/>
    <cellStyle name="Normal 7 4 9 3" xfId="45209" xr:uid="{00000000-0005-0000-0000-00009BB00000}"/>
    <cellStyle name="Normal 7 5" xfId="45210" xr:uid="{00000000-0005-0000-0000-00009CB00000}"/>
    <cellStyle name="Normal 7 5 10" xfId="45211" xr:uid="{00000000-0005-0000-0000-00009DB00000}"/>
    <cellStyle name="Normal 7 5 2" xfId="45212" xr:uid="{00000000-0005-0000-0000-00009EB00000}"/>
    <cellStyle name="Normal 7 5 2 2" xfId="45213" xr:uid="{00000000-0005-0000-0000-00009FB00000}"/>
    <cellStyle name="Normal 7 5 2 2 2" xfId="45214" xr:uid="{00000000-0005-0000-0000-0000A0B00000}"/>
    <cellStyle name="Normal 7 5 2 3" xfId="45215" xr:uid="{00000000-0005-0000-0000-0000A1B00000}"/>
    <cellStyle name="Normal 7 5 2 4" xfId="45216" xr:uid="{00000000-0005-0000-0000-0000A2B00000}"/>
    <cellStyle name="Normal 7 5 3" xfId="45217" xr:uid="{00000000-0005-0000-0000-0000A3B00000}"/>
    <cellStyle name="Normal 7 5 3 2" xfId="45218" xr:uid="{00000000-0005-0000-0000-0000A4B00000}"/>
    <cellStyle name="Normal 7 5 3 2 2" xfId="45219" xr:uid="{00000000-0005-0000-0000-0000A5B00000}"/>
    <cellStyle name="Normal 7 5 3 3" xfId="45220" xr:uid="{00000000-0005-0000-0000-0000A6B00000}"/>
    <cellStyle name="Normal 7 5 4" xfId="45221" xr:uid="{00000000-0005-0000-0000-0000A7B00000}"/>
    <cellStyle name="Normal 7 5 4 2" xfId="45222" xr:uid="{00000000-0005-0000-0000-0000A8B00000}"/>
    <cellStyle name="Normal 7 5 4 2 2" xfId="45223" xr:uid="{00000000-0005-0000-0000-0000A9B00000}"/>
    <cellStyle name="Normal 7 5 4 3" xfId="45224" xr:uid="{00000000-0005-0000-0000-0000AAB00000}"/>
    <cellStyle name="Normal 7 5 5" xfId="45225" xr:uid="{00000000-0005-0000-0000-0000ABB00000}"/>
    <cellStyle name="Normal 7 5 5 2" xfId="45226" xr:uid="{00000000-0005-0000-0000-0000ACB00000}"/>
    <cellStyle name="Normal 7 5 5 2 2" xfId="45227" xr:uid="{00000000-0005-0000-0000-0000ADB00000}"/>
    <cellStyle name="Normal 7 5 5 3" xfId="45228" xr:uid="{00000000-0005-0000-0000-0000AEB00000}"/>
    <cellStyle name="Normal 7 5 6" xfId="45229" xr:uid="{00000000-0005-0000-0000-0000AFB00000}"/>
    <cellStyle name="Normal 7 5 6 2" xfId="45230" xr:uid="{00000000-0005-0000-0000-0000B0B00000}"/>
    <cellStyle name="Normal 7 5 6 2 2" xfId="45231" xr:uid="{00000000-0005-0000-0000-0000B1B00000}"/>
    <cellStyle name="Normal 7 5 6 3" xfId="45232" xr:uid="{00000000-0005-0000-0000-0000B2B00000}"/>
    <cellStyle name="Normal 7 5 7" xfId="45233" xr:uid="{00000000-0005-0000-0000-0000B3B00000}"/>
    <cellStyle name="Normal 7 5 7 2" xfId="45234" xr:uid="{00000000-0005-0000-0000-0000B4B00000}"/>
    <cellStyle name="Normal 7 5 7 2 2" xfId="45235" xr:uid="{00000000-0005-0000-0000-0000B5B00000}"/>
    <cellStyle name="Normal 7 5 7 3" xfId="45236" xr:uid="{00000000-0005-0000-0000-0000B6B00000}"/>
    <cellStyle name="Normal 7 5 8" xfId="45237" xr:uid="{00000000-0005-0000-0000-0000B7B00000}"/>
    <cellStyle name="Normal 7 5 8 2" xfId="45238" xr:uid="{00000000-0005-0000-0000-0000B8B00000}"/>
    <cellStyle name="Normal 7 5 9" xfId="45239" xr:uid="{00000000-0005-0000-0000-0000B9B00000}"/>
    <cellStyle name="Normal 7 6" xfId="45240" xr:uid="{00000000-0005-0000-0000-0000BAB00000}"/>
    <cellStyle name="Normal 7 6 2" xfId="45241" xr:uid="{00000000-0005-0000-0000-0000BBB00000}"/>
    <cellStyle name="Normal 7 7" xfId="45242" xr:uid="{00000000-0005-0000-0000-0000BCB00000}"/>
    <cellStyle name="Normal 7 7 2" xfId="45243" xr:uid="{00000000-0005-0000-0000-0000BDB00000}"/>
    <cellStyle name="Normal 7 7 2 2" xfId="45244" xr:uid="{00000000-0005-0000-0000-0000BEB00000}"/>
    <cellStyle name="Normal 7 7 2 2 2" xfId="45245" xr:uid="{00000000-0005-0000-0000-0000BFB00000}"/>
    <cellStyle name="Normal 7 7 2 2 2 2" xfId="45246" xr:uid="{00000000-0005-0000-0000-0000C0B00000}"/>
    <cellStyle name="Normal 7 7 2 2 3" xfId="45247" xr:uid="{00000000-0005-0000-0000-0000C1B00000}"/>
    <cellStyle name="Normal 7 7 2 3" xfId="45248" xr:uid="{00000000-0005-0000-0000-0000C2B00000}"/>
    <cellStyle name="Normal 7 7 2 3 2" xfId="45249" xr:uid="{00000000-0005-0000-0000-0000C3B00000}"/>
    <cellStyle name="Normal 7 7 2 4" xfId="45250" xr:uid="{00000000-0005-0000-0000-0000C4B00000}"/>
    <cellStyle name="Normal 7 7 2 4 2" xfId="45251" xr:uid="{00000000-0005-0000-0000-0000C5B00000}"/>
    <cellStyle name="Normal 7 7 2 5" xfId="45252" xr:uid="{00000000-0005-0000-0000-0000C6B00000}"/>
    <cellStyle name="Normal 7 7 2 6" xfId="45253" xr:uid="{00000000-0005-0000-0000-0000C7B00000}"/>
    <cellStyle name="Normal 7 7 3" xfId="45254" xr:uid="{00000000-0005-0000-0000-0000C8B00000}"/>
    <cellStyle name="Normal 7 7 3 2" xfId="45255" xr:uid="{00000000-0005-0000-0000-0000C9B00000}"/>
    <cellStyle name="Normal 7 7 3 2 2" xfId="45256" xr:uid="{00000000-0005-0000-0000-0000CAB00000}"/>
    <cellStyle name="Normal 7 7 3 2 2 2" xfId="45257" xr:uid="{00000000-0005-0000-0000-0000CBB00000}"/>
    <cellStyle name="Normal 7 7 3 2 3" xfId="45258" xr:uid="{00000000-0005-0000-0000-0000CCB00000}"/>
    <cellStyle name="Normal 7 7 3 3" xfId="45259" xr:uid="{00000000-0005-0000-0000-0000CDB00000}"/>
    <cellStyle name="Normal 7 7 3 3 2" xfId="45260" xr:uid="{00000000-0005-0000-0000-0000CEB00000}"/>
    <cellStyle name="Normal 7 7 3 4" xfId="45261" xr:uid="{00000000-0005-0000-0000-0000CFB00000}"/>
    <cellStyle name="Normal 7 7 3 4 2" xfId="45262" xr:uid="{00000000-0005-0000-0000-0000D0B00000}"/>
    <cellStyle name="Normal 7 7 3 5" xfId="45263" xr:uid="{00000000-0005-0000-0000-0000D1B00000}"/>
    <cellStyle name="Normal 7 7 4" xfId="45264" xr:uid="{00000000-0005-0000-0000-0000D2B00000}"/>
    <cellStyle name="Normal 7 7 4 2" xfId="45265" xr:uid="{00000000-0005-0000-0000-0000D3B00000}"/>
    <cellStyle name="Normal 7 7 4 2 2" xfId="45266" xr:uid="{00000000-0005-0000-0000-0000D4B00000}"/>
    <cellStyle name="Normal 7 7 4 3" xfId="45267" xr:uid="{00000000-0005-0000-0000-0000D5B00000}"/>
    <cellStyle name="Normal 7 7 5" xfId="45268" xr:uid="{00000000-0005-0000-0000-0000D6B00000}"/>
    <cellStyle name="Normal 7 7 5 2" xfId="45269" xr:uid="{00000000-0005-0000-0000-0000D7B00000}"/>
    <cellStyle name="Normal 7 7 5 2 2" xfId="45270" xr:uid="{00000000-0005-0000-0000-0000D8B00000}"/>
    <cellStyle name="Normal 7 7 5 3" xfId="45271" xr:uid="{00000000-0005-0000-0000-0000D9B00000}"/>
    <cellStyle name="Normal 7 7 6" xfId="45272" xr:uid="{00000000-0005-0000-0000-0000DAB00000}"/>
    <cellStyle name="Normal 7 7 6 2" xfId="45273" xr:uid="{00000000-0005-0000-0000-0000DBB00000}"/>
    <cellStyle name="Normal 7 7 7" xfId="45274" xr:uid="{00000000-0005-0000-0000-0000DCB00000}"/>
    <cellStyle name="Normal 7 7 7 2" xfId="45275" xr:uid="{00000000-0005-0000-0000-0000DDB00000}"/>
    <cellStyle name="Normal 7 7 8" xfId="45276" xr:uid="{00000000-0005-0000-0000-0000DEB00000}"/>
    <cellStyle name="Normal 7 7 9" xfId="45277" xr:uid="{00000000-0005-0000-0000-0000DFB00000}"/>
    <cellStyle name="Normal 7 8" xfId="45278" xr:uid="{00000000-0005-0000-0000-0000E0B00000}"/>
    <cellStyle name="Normal 7 8 2" xfId="45279" xr:uid="{00000000-0005-0000-0000-0000E1B00000}"/>
    <cellStyle name="Normal 7 8 3" xfId="45280" xr:uid="{00000000-0005-0000-0000-0000E2B00000}"/>
    <cellStyle name="Normal 7 8 3 2" xfId="45281" xr:uid="{00000000-0005-0000-0000-0000E3B00000}"/>
    <cellStyle name="Normal 7 8 3 3" xfId="45282" xr:uid="{00000000-0005-0000-0000-0000E4B00000}"/>
    <cellStyle name="Normal 7 8 3 4" xfId="45283" xr:uid="{00000000-0005-0000-0000-0000E5B00000}"/>
    <cellStyle name="Normal 7 8 3 5" xfId="45284" xr:uid="{00000000-0005-0000-0000-0000E6B00000}"/>
    <cellStyle name="Normal 7 8 3 5 2" xfId="45285" xr:uid="{00000000-0005-0000-0000-0000E7B00000}"/>
    <cellStyle name="Normal 7 9" xfId="45286" xr:uid="{00000000-0005-0000-0000-0000E8B00000}"/>
    <cellStyle name="Normal 70" xfId="45287" xr:uid="{00000000-0005-0000-0000-0000E9B00000}"/>
    <cellStyle name="Normal 71" xfId="45288" xr:uid="{00000000-0005-0000-0000-0000EAB00000}"/>
    <cellStyle name="Normal 72" xfId="45289" xr:uid="{00000000-0005-0000-0000-0000EBB00000}"/>
    <cellStyle name="Normal 73" xfId="45290" xr:uid="{00000000-0005-0000-0000-0000ECB00000}"/>
    <cellStyle name="Normal 74" xfId="45291" xr:uid="{00000000-0005-0000-0000-0000EDB00000}"/>
    <cellStyle name="Normal 75" xfId="45292" xr:uid="{00000000-0005-0000-0000-0000EEB00000}"/>
    <cellStyle name="Normal 76" xfId="45293" xr:uid="{00000000-0005-0000-0000-0000EFB00000}"/>
    <cellStyle name="Normal 77" xfId="45294" xr:uid="{00000000-0005-0000-0000-0000F0B00000}"/>
    <cellStyle name="Normal 78" xfId="45295" xr:uid="{00000000-0005-0000-0000-0000F1B00000}"/>
    <cellStyle name="Normal 79" xfId="45296" xr:uid="{00000000-0005-0000-0000-0000F2B00000}"/>
    <cellStyle name="Normal 8" xfId="45297" xr:uid="{00000000-0005-0000-0000-0000F3B00000}"/>
    <cellStyle name="Normal 8 2" xfId="45298" xr:uid="{00000000-0005-0000-0000-0000F4B00000}"/>
    <cellStyle name="Normal 8 2 2" xfId="45299" xr:uid="{00000000-0005-0000-0000-0000F5B00000}"/>
    <cellStyle name="Normal 8 2 3" xfId="45300" xr:uid="{00000000-0005-0000-0000-0000F6B00000}"/>
    <cellStyle name="Normal 8 3" xfId="45301" xr:uid="{00000000-0005-0000-0000-0000F7B00000}"/>
    <cellStyle name="Normal 8 3 2" xfId="45302" xr:uid="{00000000-0005-0000-0000-0000F8B00000}"/>
    <cellStyle name="Normal 8 4" xfId="45303" xr:uid="{00000000-0005-0000-0000-0000F9B00000}"/>
    <cellStyle name="Normal 80" xfId="45304" xr:uid="{00000000-0005-0000-0000-0000FAB00000}"/>
    <cellStyle name="Normal 81" xfId="45305" xr:uid="{00000000-0005-0000-0000-0000FBB00000}"/>
    <cellStyle name="Normal 82" xfId="45306" xr:uid="{00000000-0005-0000-0000-0000FCB00000}"/>
    <cellStyle name="Normal 83" xfId="45307" xr:uid="{00000000-0005-0000-0000-0000FDB00000}"/>
    <cellStyle name="Normal 84" xfId="45308" xr:uid="{00000000-0005-0000-0000-0000FEB00000}"/>
    <cellStyle name="Normal 85" xfId="45309" xr:uid="{00000000-0005-0000-0000-0000FFB00000}"/>
    <cellStyle name="Normal 86" xfId="45310" xr:uid="{00000000-0005-0000-0000-000000B10000}"/>
    <cellStyle name="Normal 87" xfId="63966" xr:uid="{A8AF9FFB-79D2-49AE-B729-66F15A86F0FF}"/>
    <cellStyle name="Normal 88" xfId="63969" xr:uid="{9EB0107E-23F3-4839-B3D2-77560038E9D1}"/>
    <cellStyle name="Normal 89" xfId="63971" xr:uid="{7EE2FD5B-9B28-4D1C-9FFF-EB10461FF47F}"/>
    <cellStyle name="Normal 9" xfId="45311" xr:uid="{00000000-0005-0000-0000-000001B10000}"/>
    <cellStyle name="Normal 9 2" xfId="45312" xr:uid="{00000000-0005-0000-0000-000002B10000}"/>
    <cellStyle name="Normal 9 2 2" xfId="45313" xr:uid="{00000000-0005-0000-0000-000003B10000}"/>
    <cellStyle name="Normal 9 3" xfId="45314" xr:uid="{00000000-0005-0000-0000-000004B10000}"/>
    <cellStyle name="Normal 9 4" xfId="45315" xr:uid="{00000000-0005-0000-0000-000005B10000}"/>
    <cellStyle name="Normal 90" xfId="63973" xr:uid="{E5F9781C-C760-4283-8B5F-F12BB5B86F82}"/>
    <cellStyle name="Normal 91" xfId="63976" xr:uid="{2658A12D-AE47-4C95-91BA-1DC6934966CB}"/>
    <cellStyle name="Note 10" xfId="63975" xr:uid="{509B711A-79C8-4C60-ADB5-2FFC258E9A39}"/>
    <cellStyle name="Note 2" xfId="45316" xr:uid="{00000000-0005-0000-0000-000006B10000}"/>
    <cellStyle name="Note 2 10" xfId="45317" xr:uid="{00000000-0005-0000-0000-000007B10000}"/>
    <cellStyle name="Note 2 10 2" xfId="45318" xr:uid="{00000000-0005-0000-0000-000008B10000}"/>
    <cellStyle name="Note 2 10 2 2" xfId="45319" xr:uid="{00000000-0005-0000-0000-000009B10000}"/>
    <cellStyle name="Note 2 10 2 3" xfId="45320" xr:uid="{00000000-0005-0000-0000-00000AB10000}"/>
    <cellStyle name="Note 2 10 2 4" xfId="45321" xr:uid="{00000000-0005-0000-0000-00000BB10000}"/>
    <cellStyle name="Note 2 10 2 5" xfId="45322" xr:uid="{00000000-0005-0000-0000-00000CB10000}"/>
    <cellStyle name="Note 2 10 2 6" xfId="45323" xr:uid="{00000000-0005-0000-0000-00000DB10000}"/>
    <cellStyle name="Note 2 10 3" xfId="45324" xr:uid="{00000000-0005-0000-0000-00000EB10000}"/>
    <cellStyle name="Note 2 10 3 2" xfId="45325" xr:uid="{00000000-0005-0000-0000-00000FB10000}"/>
    <cellStyle name="Note 2 10 3 3" xfId="45326" xr:uid="{00000000-0005-0000-0000-000010B10000}"/>
    <cellStyle name="Note 2 10 4" xfId="45327" xr:uid="{00000000-0005-0000-0000-000011B10000}"/>
    <cellStyle name="Note 2 10 4 2" xfId="45328" xr:uid="{00000000-0005-0000-0000-000012B10000}"/>
    <cellStyle name="Note 2 10 4 3" xfId="45329" xr:uid="{00000000-0005-0000-0000-000013B10000}"/>
    <cellStyle name="Note 2 10 5" xfId="45330" xr:uid="{00000000-0005-0000-0000-000014B10000}"/>
    <cellStyle name="Note 2 10 5 2" xfId="45331" xr:uid="{00000000-0005-0000-0000-000015B10000}"/>
    <cellStyle name="Note 2 10 5 3" xfId="45332" xr:uid="{00000000-0005-0000-0000-000016B10000}"/>
    <cellStyle name="Note 2 10 6" xfId="45333" xr:uid="{00000000-0005-0000-0000-000017B10000}"/>
    <cellStyle name="Note 2 10 6 2" xfId="45334" xr:uid="{00000000-0005-0000-0000-000018B10000}"/>
    <cellStyle name="Note 2 10 6 3" xfId="45335" xr:uid="{00000000-0005-0000-0000-000019B10000}"/>
    <cellStyle name="Note 2 10 7" xfId="45336" xr:uid="{00000000-0005-0000-0000-00001AB10000}"/>
    <cellStyle name="Note 2 10 8" xfId="45337" xr:uid="{00000000-0005-0000-0000-00001BB10000}"/>
    <cellStyle name="Note 2 11" xfId="45338" xr:uid="{00000000-0005-0000-0000-00001CB10000}"/>
    <cellStyle name="Note 2 11 2" xfId="45339" xr:uid="{00000000-0005-0000-0000-00001DB10000}"/>
    <cellStyle name="Note 2 11 2 2" xfId="45340" xr:uid="{00000000-0005-0000-0000-00001EB10000}"/>
    <cellStyle name="Note 2 11 2 3" xfId="45341" xr:uid="{00000000-0005-0000-0000-00001FB10000}"/>
    <cellStyle name="Note 2 11 2 4" xfId="45342" xr:uid="{00000000-0005-0000-0000-000020B10000}"/>
    <cellStyle name="Note 2 11 2 5" xfId="45343" xr:uid="{00000000-0005-0000-0000-000021B10000}"/>
    <cellStyle name="Note 2 11 2 6" xfId="45344" xr:uid="{00000000-0005-0000-0000-000022B10000}"/>
    <cellStyle name="Note 2 11 3" xfId="45345" xr:uid="{00000000-0005-0000-0000-000023B10000}"/>
    <cellStyle name="Note 2 11 3 2" xfId="45346" xr:uid="{00000000-0005-0000-0000-000024B10000}"/>
    <cellStyle name="Note 2 11 3 3" xfId="45347" xr:uid="{00000000-0005-0000-0000-000025B10000}"/>
    <cellStyle name="Note 2 11 4" xfId="45348" xr:uid="{00000000-0005-0000-0000-000026B10000}"/>
    <cellStyle name="Note 2 11 4 2" xfId="45349" xr:uid="{00000000-0005-0000-0000-000027B10000}"/>
    <cellStyle name="Note 2 11 4 3" xfId="45350" xr:uid="{00000000-0005-0000-0000-000028B10000}"/>
    <cellStyle name="Note 2 11 5" xfId="45351" xr:uid="{00000000-0005-0000-0000-000029B10000}"/>
    <cellStyle name="Note 2 11 5 2" xfId="45352" xr:uid="{00000000-0005-0000-0000-00002AB10000}"/>
    <cellStyle name="Note 2 11 5 3" xfId="45353" xr:uid="{00000000-0005-0000-0000-00002BB10000}"/>
    <cellStyle name="Note 2 11 6" xfId="45354" xr:uid="{00000000-0005-0000-0000-00002CB10000}"/>
    <cellStyle name="Note 2 11 6 2" xfId="45355" xr:uid="{00000000-0005-0000-0000-00002DB10000}"/>
    <cellStyle name="Note 2 11 6 3" xfId="45356" xr:uid="{00000000-0005-0000-0000-00002EB10000}"/>
    <cellStyle name="Note 2 11 7" xfId="45357" xr:uid="{00000000-0005-0000-0000-00002FB10000}"/>
    <cellStyle name="Note 2 11 8" xfId="45358" xr:uid="{00000000-0005-0000-0000-000030B10000}"/>
    <cellStyle name="Note 2 12" xfId="45359" xr:uid="{00000000-0005-0000-0000-000031B10000}"/>
    <cellStyle name="Note 2 12 2" xfId="45360" xr:uid="{00000000-0005-0000-0000-000032B10000}"/>
    <cellStyle name="Note 2 12 2 2" xfId="45361" xr:uid="{00000000-0005-0000-0000-000033B10000}"/>
    <cellStyle name="Note 2 12 2 3" xfId="45362" xr:uid="{00000000-0005-0000-0000-000034B10000}"/>
    <cellStyle name="Note 2 12 2 4" xfId="45363" xr:uid="{00000000-0005-0000-0000-000035B10000}"/>
    <cellStyle name="Note 2 12 2 5" xfId="45364" xr:uid="{00000000-0005-0000-0000-000036B10000}"/>
    <cellStyle name="Note 2 12 2 6" xfId="45365" xr:uid="{00000000-0005-0000-0000-000037B10000}"/>
    <cellStyle name="Note 2 12 3" xfId="45366" xr:uid="{00000000-0005-0000-0000-000038B10000}"/>
    <cellStyle name="Note 2 12 3 2" xfId="45367" xr:uid="{00000000-0005-0000-0000-000039B10000}"/>
    <cellStyle name="Note 2 12 3 3" xfId="45368" xr:uid="{00000000-0005-0000-0000-00003AB10000}"/>
    <cellStyle name="Note 2 12 4" xfId="45369" xr:uid="{00000000-0005-0000-0000-00003BB10000}"/>
    <cellStyle name="Note 2 12 4 2" xfId="45370" xr:uid="{00000000-0005-0000-0000-00003CB10000}"/>
    <cellStyle name="Note 2 12 4 3" xfId="45371" xr:uid="{00000000-0005-0000-0000-00003DB10000}"/>
    <cellStyle name="Note 2 12 5" xfId="45372" xr:uid="{00000000-0005-0000-0000-00003EB10000}"/>
    <cellStyle name="Note 2 12 5 2" xfId="45373" xr:uid="{00000000-0005-0000-0000-00003FB10000}"/>
    <cellStyle name="Note 2 12 5 3" xfId="45374" xr:uid="{00000000-0005-0000-0000-000040B10000}"/>
    <cellStyle name="Note 2 12 6" xfId="45375" xr:uid="{00000000-0005-0000-0000-000041B10000}"/>
    <cellStyle name="Note 2 12 6 2" xfId="45376" xr:uid="{00000000-0005-0000-0000-000042B10000}"/>
    <cellStyle name="Note 2 12 6 3" xfId="45377" xr:uid="{00000000-0005-0000-0000-000043B10000}"/>
    <cellStyle name="Note 2 12 7" xfId="45378" xr:uid="{00000000-0005-0000-0000-000044B10000}"/>
    <cellStyle name="Note 2 12 8" xfId="45379" xr:uid="{00000000-0005-0000-0000-000045B10000}"/>
    <cellStyle name="Note 2 13" xfId="45380" xr:uid="{00000000-0005-0000-0000-000046B10000}"/>
    <cellStyle name="Note 2 13 2" xfId="45381" xr:uid="{00000000-0005-0000-0000-000047B10000}"/>
    <cellStyle name="Note 2 13 2 2" xfId="45382" xr:uid="{00000000-0005-0000-0000-000048B10000}"/>
    <cellStyle name="Note 2 13 2 3" xfId="45383" xr:uid="{00000000-0005-0000-0000-000049B10000}"/>
    <cellStyle name="Note 2 13 2 4" xfId="45384" xr:uid="{00000000-0005-0000-0000-00004AB10000}"/>
    <cellStyle name="Note 2 13 2 5" xfId="45385" xr:uid="{00000000-0005-0000-0000-00004BB10000}"/>
    <cellStyle name="Note 2 13 2 6" xfId="45386" xr:uid="{00000000-0005-0000-0000-00004CB10000}"/>
    <cellStyle name="Note 2 13 3" xfId="45387" xr:uid="{00000000-0005-0000-0000-00004DB10000}"/>
    <cellStyle name="Note 2 13 3 2" xfId="45388" xr:uid="{00000000-0005-0000-0000-00004EB10000}"/>
    <cellStyle name="Note 2 13 3 3" xfId="45389" xr:uid="{00000000-0005-0000-0000-00004FB10000}"/>
    <cellStyle name="Note 2 13 4" xfId="45390" xr:uid="{00000000-0005-0000-0000-000050B10000}"/>
    <cellStyle name="Note 2 13 4 2" xfId="45391" xr:uid="{00000000-0005-0000-0000-000051B10000}"/>
    <cellStyle name="Note 2 13 4 3" xfId="45392" xr:uid="{00000000-0005-0000-0000-000052B10000}"/>
    <cellStyle name="Note 2 13 5" xfId="45393" xr:uid="{00000000-0005-0000-0000-000053B10000}"/>
    <cellStyle name="Note 2 13 5 2" xfId="45394" xr:uid="{00000000-0005-0000-0000-000054B10000}"/>
    <cellStyle name="Note 2 13 5 3" xfId="45395" xr:uid="{00000000-0005-0000-0000-000055B10000}"/>
    <cellStyle name="Note 2 13 6" xfId="45396" xr:uid="{00000000-0005-0000-0000-000056B10000}"/>
    <cellStyle name="Note 2 13 6 2" xfId="45397" xr:uid="{00000000-0005-0000-0000-000057B10000}"/>
    <cellStyle name="Note 2 13 6 3" xfId="45398" xr:uid="{00000000-0005-0000-0000-000058B10000}"/>
    <cellStyle name="Note 2 13 7" xfId="45399" xr:uid="{00000000-0005-0000-0000-000059B10000}"/>
    <cellStyle name="Note 2 13 8" xfId="45400" xr:uid="{00000000-0005-0000-0000-00005AB10000}"/>
    <cellStyle name="Note 2 14" xfId="45401" xr:uid="{00000000-0005-0000-0000-00005BB10000}"/>
    <cellStyle name="Note 2 14 2" xfId="45402" xr:uid="{00000000-0005-0000-0000-00005CB10000}"/>
    <cellStyle name="Note 2 14 2 2" xfId="45403" xr:uid="{00000000-0005-0000-0000-00005DB10000}"/>
    <cellStyle name="Note 2 14 2 3" xfId="45404" xr:uid="{00000000-0005-0000-0000-00005EB10000}"/>
    <cellStyle name="Note 2 14 2 4" xfId="45405" xr:uid="{00000000-0005-0000-0000-00005FB10000}"/>
    <cellStyle name="Note 2 14 2 5" xfId="45406" xr:uid="{00000000-0005-0000-0000-000060B10000}"/>
    <cellStyle name="Note 2 14 2 6" xfId="45407" xr:uid="{00000000-0005-0000-0000-000061B10000}"/>
    <cellStyle name="Note 2 14 3" xfId="45408" xr:uid="{00000000-0005-0000-0000-000062B10000}"/>
    <cellStyle name="Note 2 14 3 2" xfId="45409" xr:uid="{00000000-0005-0000-0000-000063B10000}"/>
    <cellStyle name="Note 2 14 3 3" xfId="45410" xr:uid="{00000000-0005-0000-0000-000064B10000}"/>
    <cellStyle name="Note 2 14 4" xfId="45411" xr:uid="{00000000-0005-0000-0000-000065B10000}"/>
    <cellStyle name="Note 2 14 4 2" xfId="45412" xr:uid="{00000000-0005-0000-0000-000066B10000}"/>
    <cellStyle name="Note 2 14 4 3" xfId="45413" xr:uid="{00000000-0005-0000-0000-000067B10000}"/>
    <cellStyle name="Note 2 14 5" xfId="45414" xr:uid="{00000000-0005-0000-0000-000068B10000}"/>
    <cellStyle name="Note 2 14 5 2" xfId="45415" xr:uid="{00000000-0005-0000-0000-000069B10000}"/>
    <cellStyle name="Note 2 14 5 3" xfId="45416" xr:uid="{00000000-0005-0000-0000-00006AB10000}"/>
    <cellStyle name="Note 2 14 6" xfId="45417" xr:uid="{00000000-0005-0000-0000-00006BB10000}"/>
    <cellStyle name="Note 2 14 6 2" xfId="45418" xr:uid="{00000000-0005-0000-0000-00006CB10000}"/>
    <cellStyle name="Note 2 14 6 3" xfId="45419" xr:uid="{00000000-0005-0000-0000-00006DB10000}"/>
    <cellStyle name="Note 2 14 7" xfId="45420" xr:uid="{00000000-0005-0000-0000-00006EB10000}"/>
    <cellStyle name="Note 2 14 8" xfId="45421" xr:uid="{00000000-0005-0000-0000-00006FB10000}"/>
    <cellStyle name="Note 2 15" xfId="45422" xr:uid="{00000000-0005-0000-0000-000070B10000}"/>
    <cellStyle name="Note 2 15 2" xfId="45423" xr:uid="{00000000-0005-0000-0000-000071B10000}"/>
    <cellStyle name="Note 2 15 2 2" xfId="45424" xr:uid="{00000000-0005-0000-0000-000072B10000}"/>
    <cellStyle name="Note 2 15 2 3" xfId="45425" xr:uid="{00000000-0005-0000-0000-000073B10000}"/>
    <cellStyle name="Note 2 15 2 4" xfId="45426" xr:uid="{00000000-0005-0000-0000-000074B10000}"/>
    <cellStyle name="Note 2 15 2 5" xfId="45427" xr:uid="{00000000-0005-0000-0000-000075B10000}"/>
    <cellStyle name="Note 2 15 2 6" xfId="45428" xr:uid="{00000000-0005-0000-0000-000076B10000}"/>
    <cellStyle name="Note 2 15 3" xfId="45429" xr:uid="{00000000-0005-0000-0000-000077B10000}"/>
    <cellStyle name="Note 2 15 3 2" xfId="45430" xr:uid="{00000000-0005-0000-0000-000078B10000}"/>
    <cellStyle name="Note 2 15 3 3" xfId="45431" xr:uid="{00000000-0005-0000-0000-000079B10000}"/>
    <cellStyle name="Note 2 15 4" xfId="45432" xr:uid="{00000000-0005-0000-0000-00007AB10000}"/>
    <cellStyle name="Note 2 15 4 2" xfId="45433" xr:uid="{00000000-0005-0000-0000-00007BB10000}"/>
    <cellStyle name="Note 2 15 4 3" xfId="45434" xr:uid="{00000000-0005-0000-0000-00007CB10000}"/>
    <cellStyle name="Note 2 15 5" xfId="45435" xr:uid="{00000000-0005-0000-0000-00007DB10000}"/>
    <cellStyle name="Note 2 15 5 2" xfId="45436" xr:uid="{00000000-0005-0000-0000-00007EB10000}"/>
    <cellStyle name="Note 2 15 5 3" xfId="45437" xr:uid="{00000000-0005-0000-0000-00007FB10000}"/>
    <cellStyle name="Note 2 15 6" xfId="45438" xr:uid="{00000000-0005-0000-0000-000080B10000}"/>
    <cellStyle name="Note 2 15 6 2" xfId="45439" xr:uid="{00000000-0005-0000-0000-000081B10000}"/>
    <cellStyle name="Note 2 15 6 3" xfId="45440" xr:uid="{00000000-0005-0000-0000-000082B10000}"/>
    <cellStyle name="Note 2 15 7" xfId="45441" xr:uid="{00000000-0005-0000-0000-000083B10000}"/>
    <cellStyle name="Note 2 15 8" xfId="45442" xr:uid="{00000000-0005-0000-0000-000084B10000}"/>
    <cellStyle name="Note 2 16" xfId="45443" xr:uid="{00000000-0005-0000-0000-000085B10000}"/>
    <cellStyle name="Note 2 16 2" xfId="45444" xr:uid="{00000000-0005-0000-0000-000086B10000}"/>
    <cellStyle name="Note 2 16 2 2" xfId="45445" xr:uid="{00000000-0005-0000-0000-000087B10000}"/>
    <cellStyle name="Note 2 16 2 3" xfId="45446" xr:uid="{00000000-0005-0000-0000-000088B10000}"/>
    <cellStyle name="Note 2 16 2 4" xfId="45447" xr:uid="{00000000-0005-0000-0000-000089B10000}"/>
    <cellStyle name="Note 2 16 2 5" xfId="45448" xr:uid="{00000000-0005-0000-0000-00008AB10000}"/>
    <cellStyle name="Note 2 16 2 6" xfId="45449" xr:uid="{00000000-0005-0000-0000-00008BB10000}"/>
    <cellStyle name="Note 2 16 3" xfId="45450" xr:uid="{00000000-0005-0000-0000-00008CB10000}"/>
    <cellStyle name="Note 2 16 3 2" xfId="45451" xr:uid="{00000000-0005-0000-0000-00008DB10000}"/>
    <cellStyle name="Note 2 16 3 3" xfId="45452" xr:uid="{00000000-0005-0000-0000-00008EB10000}"/>
    <cellStyle name="Note 2 16 4" xfId="45453" xr:uid="{00000000-0005-0000-0000-00008FB10000}"/>
    <cellStyle name="Note 2 16 4 2" xfId="45454" xr:uid="{00000000-0005-0000-0000-000090B10000}"/>
    <cellStyle name="Note 2 16 4 3" xfId="45455" xr:uid="{00000000-0005-0000-0000-000091B10000}"/>
    <cellStyle name="Note 2 16 5" xfId="45456" xr:uid="{00000000-0005-0000-0000-000092B10000}"/>
    <cellStyle name="Note 2 16 5 2" xfId="45457" xr:uid="{00000000-0005-0000-0000-000093B10000}"/>
    <cellStyle name="Note 2 16 5 3" xfId="45458" xr:uid="{00000000-0005-0000-0000-000094B10000}"/>
    <cellStyle name="Note 2 16 6" xfId="45459" xr:uid="{00000000-0005-0000-0000-000095B10000}"/>
    <cellStyle name="Note 2 16 6 2" xfId="45460" xr:uid="{00000000-0005-0000-0000-000096B10000}"/>
    <cellStyle name="Note 2 16 6 3" xfId="45461" xr:uid="{00000000-0005-0000-0000-000097B10000}"/>
    <cellStyle name="Note 2 16 7" xfId="45462" xr:uid="{00000000-0005-0000-0000-000098B10000}"/>
    <cellStyle name="Note 2 16 8" xfId="45463" xr:uid="{00000000-0005-0000-0000-000099B10000}"/>
    <cellStyle name="Note 2 17" xfId="45464" xr:uid="{00000000-0005-0000-0000-00009AB10000}"/>
    <cellStyle name="Note 2 17 2" xfId="45465" xr:uid="{00000000-0005-0000-0000-00009BB10000}"/>
    <cellStyle name="Note 2 17 2 2" xfId="45466" xr:uid="{00000000-0005-0000-0000-00009CB10000}"/>
    <cellStyle name="Note 2 17 2 3" xfId="45467" xr:uid="{00000000-0005-0000-0000-00009DB10000}"/>
    <cellStyle name="Note 2 17 2 4" xfId="45468" xr:uid="{00000000-0005-0000-0000-00009EB10000}"/>
    <cellStyle name="Note 2 17 2 5" xfId="45469" xr:uid="{00000000-0005-0000-0000-00009FB10000}"/>
    <cellStyle name="Note 2 17 2 6" xfId="45470" xr:uid="{00000000-0005-0000-0000-0000A0B10000}"/>
    <cellStyle name="Note 2 17 3" xfId="45471" xr:uid="{00000000-0005-0000-0000-0000A1B10000}"/>
    <cellStyle name="Note 2 17 3 2" xfId="45472" xr:uid="{00000000-0005-0000-0000-0000A2B10000}"/>
    <cellStyle name="Note 2 17 3 3" xfId="45473" xr:uid="{00000000-0005-0000-0000-0000A3B10000}"/>
    <cellStyle name="Note 2 17 4" xfId="45474" xr:uid="{00000000-0005-0000-0000-0000A4B10000}"/>
    <cellStyle name="Note 2 17 4 2" xfId="45475" xr:uid="{00000000-0005-0000-0000-0000A5B10000}"/>
    <cellStyle name="Note 2 17 4 3" xfId="45476" xr:uid="{00000000-0005-0000-0000-0000A6B10000}"/>
    <cellStyle name="Note 2 17 5" xfId="45477" xr:uid="{00000000-0005-0000-0000-0000A7B10000}"/>
    <cellStyle name="Note 2 17 5 2" xfId="45478" xr:uid="{00000000-0005-0000-0000-0000A8B10000}"/>
    <cellStyle name="Note 2 17 5 3" xfId="45479" xr:uid="{00000000-0005-0000-0000-0000A9B10000}"/>
    <cellStyle name="Note 2 17 6" xfId="45480" xr:uid="{00000000-0005-0000-0000-0000AAB10000}"/>
    <cellStyle name="Note 2 17 6 2" xfId="45481" xr:uid="{00000000-0005-0000-0000-0000ABB10000}"/>
    <cellStyle name="Note 2 17 6 3" xfId="45482" xr:uid="{00000000-0005-0000-0000-0000ACB10000}"/>
    <cellStyle name="Note 2 17 7" xfId="45483" xr:uid="{00000000-0005-0000-0000-0000ADB10000}"/>
    <cellStyle name="Note 2 17 8" xfId="45484" xr:uid="{00000000-0005-0000-0000-0000AEB10000}"/>
    <cellStyle name="Note 2 18" xfId="45485" xr:uid="{00000000-0005-0000-0000-0000AFB10000}"/>
    <cellStyle name="Note 2 18 2" xfId="45486" xr:uid="{00000000-0005-0000-0000-0000B0B10000}"/>
    <cellStyle name="Note 2 18 2 2" xfId="45487" xr:uid="{00000000-0005-0000-0000-0000B1B10000}"/>
    <cellStyle name="Note 2 18 2 3" xfId="45488" xr:uid="{00000000-0005-0000-0000-0000B2B10000}"/>
    <cellStyle name="Note 2 18 2 4" xfId="45489" xr:uid="{00000000-0005-0000-0000-0000B3B10000}"/>
    <cellStyle name="Note 2 18 2 5" xfId="45490" xr:uid="{00000000-0005-0000-0000-0000B4B10000}"/>
    <cellStyle name="Note 2 18 2 6" xfId="45491" xr:uid="{00000000-0005-0000-0000-0000B5B10000}"/>
    <cellStyle name="Note 2 18 3" xfId="45492" xr:uid="{00000000-0005-0000-0000-0000B6B10000}"/>
    <cellStyle name="Note 2 18 3 2" xfId="45493" xr:uid="{00000000-0005-0000-0000-0000B7B10000}"/>
    <cellStyle name="Note 2 18 3 3" xfId="45494" xr:uid="{00000000-0005-0000-0000-0000B8B10000}"/>
    <cellStyle name="Note 2 18 4" xfId="45495" xr:uid="{00000000-0005-0000-0000-0000B9B10000}"/>
    <cellStyle name="Note 2 18 4 2" xfId="45496" xr:uid="{00000000-0005-0000-0000-0000BAB10000}"/>
    <cellStyle name="Note 2 18 4 3" xfId="45497" xr:uid="{00000000-0005-0000-0000-0000BBB10000}"/>
    <cellStyle name="Note 2 18 5" xfId="45498" xr:uid="{00000000-0005-0000-0000-0000BCB10000}"/>
    <cellStyle name="Note 2 18 5 2" xfId="45499" xr:uid="{00000000-0005-0000-0000-0000BDB10000}"/>
    <cellStyle name="Note 2 18 5 3" xfId="45500" xr:uid="{00000000-0005-0000-0000-0000BEB10000}"/>
    <cellStyle name="Note 2 18 6" xfId="45501" xr:uid="{00000000-0005-0000-0000-0000BFB10000}"/>
    <cellStyle name="Note 2 18 6 2" xfId="45502" xr:uid="{00000000-0005-0000-0000-0000C0B10000}"/>
    <cellStyle name="Note 2 18 6 3" xfId="45503" xr:uid="{00000000-0005-0000-0000-0000C1B10000}"/>
    <cellStyle name="Note 2 18 7" xfId="45504" xr:uid="{00000000-0005-0000-0000-0000C2B10000}"/>
    <cellStyle name="Note 2 18 8" xfId="45505" xr:uid="{00000000-0005-0000-0000-0000C3B10000}"/>
    <cellStyle name="Note 2 19" xfId="45506" xr:uid="{00000000-0005-0000-0000-0000C4B10000}"/>
    <cellStyle name="Note 2 19 2" xfId="45507" xr:uid="{00000000-0005-0000-0000-0000C5B10000}"/>
    <cellStyle name="Note 2 19 2 2" xfId="45508" xr:uid="{00000000-0005-0000-0000-0000C6B10000}"/>
    <cellStyle name="Note 2 19 2 3" xfId="45509" xr:uid="{00000000-0005-0000-0000-0000C7B10000}"/>
    <cellStyle name="Note 2 19 2 4" xfId="45510" xr:uid="{00000000-0005-0000-0000-0000C8B10000}"/>
    <cellStyle name="Note 2 19 2 5" xfId="45511" xr:uid="{00000000-0005-0000-0000-0000C9B10000}"/>
    <cellStyle name="Note 2 19 2 6" xfId="45512" xr:uid="{00000000-0005-0000-0000-0000CAB10000}"/>
    <cellStyle name="Note 2 19 3" xfId="45513" xr:uid="{00000000-0005-0000-0000-0000CBB10000}"/>
    <cellStyle name="Note 2 19 3 2" xfId="45514" xr:uid="{00000000-0005-0000-0000-0000CCB10000}"/>
    <cellStyle name="Note 2 19 3 3" xfId="45515" xr:uid="{00000000-0005-0000-0000-0000CDB10000}"/>
    <cellStyle name="Note 2 19 4" xfId="45516" xr:uid="{00000000-0005-0000-0000-0000CEB10000}"/>
    <cellStyle name="Note 2 19 4 2" xfId="45517" xr:uid="{00000000-0005-0000-0000-0000CFB10000}"/>
    <cellStyle name="Note 2 19 4 3" xfId="45518" xr:uid="{00000000-0005-0000-0000-0000D0B10000}"/>
    <cellStyle name="Note 2 19 5" xfId="45519" xr:uid="{00000000-0005-0000-0000-0000D1B10000}"/>
    <cellStyle name="Note 2 19 5 2" xfId="45520" xr:uid="{00000000-0005-0000-0000-0000D2B10000}"/>
    <cellStyle name="Note 2 19 5 3" xfId="45521" xr:uid="{00000000-0005-0000-0000-0000D3B10000}"/>
    <cellStyle name="Note 2 19 6" xfId="45522" xr:uid="{00000000-0005-0000-0000-0000D4B10000}"/>
    <cellStyle name="Note 2 19 6 2" xfId="45523" xr:uid="{00000000-0005-0000-0000-0000D5B10000}"/>
    <cellStyle name="Note 2 19 6 3" xfId="45524" xr:uid="{00000000-0005-0000-0000-0000D6B10000}"/>
    <cellStyle name="Note 2 19 7" xfId="45525" xr:uid="{00000000-0005-0000-0000-0000D7B10000}"/>
    <cellStyle name="Note 2 19 8" xfId="45526" xr:uid="{00000000-0005-0000-0000-0000D8B10000}"/>
    <cellStyle name="Note 2 2" xfId="45527" xr:uid="{00000000-0005-0000-0000-0000D9B10000}"/>
    <cellStyle name="Note 2 2 10" xfId="45528" xr:uid="{00000000-0005-0000-0000-0000DAB10000}"/>
    <cellStyle name="Note 2 2 10 2" xfId="45529" xr:uid="{00000000-0005-0000-0000-0000DBB10000}"/>
    <cellStyle name="Note 2 2 10 2 2" xfId="45530" xr:uid="{00000000-0005-0000-0000-0000DCB10000}"/>
    <cellStyle name="Note 2 2 10 2 3" xfId="45531" xr:uid="{00000000-0005-0000-0000-0000DDB10000}"/>
    <cellStyle name="Note 2 2 10 2 4" xfId="45532" xr:uid="{00000000-0005-0000-0000-0000DEB10000}"/>
    <cellStyle name="Note 2 2 10 2 5" xfId="45533" xr:uid="{00000000-0005-0000-0000-0000DFB10000}"/>
    <cellStyle name="Note 2 2 10 2 6" xfId="45534" xr:uid="{00000000-0005-0000-0000-0000E0B10000}"/>
    <cellStyle name="Note 2 2 10 3" xfId="45535" xr:uid="{00000000-0005-0000-0000-0000E1B10000}"/>
    <cellStyle name="Note 2 2 10 3 2" xfId="45536" xr:uid="{00000000-0005-0000-0000-0000E2B10000}"/>
    <cellStyle name="Note 2 2 10 3 3" xfId="45537" xr:uid="{00000000-0005-0000-0000-0000E3B10000}"/>
    <cellStyle name="Note 2 2 10 4" xfId="45538" xr:uid="{00000000-0005-0000-0000-0000E4B10000}"/>
    <cellStyle name="Note 2 2 10 4 2" xfId="45539" xr:uid="{00000000-0005-0000-0000-0000E5B10000}"/>
    <cellStyle name="Note 2 2 10 4 3" xfId="45540" xr:uid="{00000000-0005-0000-0000-0000E6B10000}"/>
    <cellStyle name="Note 2 2 10 5" xfId="45541" xr:uid="{00000000-0005-0000-0000-0000E7B10000}"/>
    <cellStyle name="Note 2 2 10 5 2" xfId="45542" xr:uid="{00000000-0005-0000-0000-0000E8B10000}"/>
    <cellStyle name="Note 2 2 10 5 3" xfId="45543" xr:uid="{00000000-0005-0000-0000-0000E9B10000}"/>
    <cellStyle name="Note 2 2 10 6" xfId="45544" xr:uid="{00000000-0005-0000-0000-0000EAB10000}"/>
    <cellStyle name="Note 2 2 10 6 2" xfId="45545" xr:uid="{00000000-0005-0000-0000-0000EBB10000}"/>
    <cellStyle name="Note 2 2 10 6 3" xfId="45546" xr:uid="{00000000-0005-0000-0000-0000ECB10000}"/>
    <cellStyle name="Note 2 2 10 7" xfId="45547" xr:uid="{00000000-0005-0000-0000-0000EDB10000}"/>
    <cellStyle name="Note 2 2 10 8" xfId="45548" xr:uid="{00000000-0005-0000-0000-0000EEB10000}"/>
    <cellStyle name="Note 2 2 11" xfId="45549" xr:uid="{00000000-0005-0000-0000-0000EFB10000}"/>
    <cellStyle name="Note 2 2 11 2" xfId="45550" xr:uid="{00000000-0005-0000-0000-0000F0B10000}"/>
    <cellStyle name="Note 2 2 11 2 2" xfId="45551" xr:uid="{00000000-0005-0000-0000-0000F1B10000}"/>
    <cellStyle name="Note 2 2 11 2 3" xfId="45552" xr:uid="{00000000-0005-0000-0000-0000F2B10000}"/>
    <cellStyle name="Note 2 2 11 2 4" xfId="45553" xr:uid="{00000000-0005-0000-0000-0000F3B10000}"/>
    <cellStyle name="Note 2 2 11 2 5" xfId="45554" xr:uid="{00000000-0005-0000-0000-0000F4B10000}"/>
    <cellStyle name="Note 2 2 11 2 6" xfId="45555" xr:uid="{00000000-0005-0000-0000-0000F5B10000}"/>
    <cellStyle name="Note 2 2 11 3" xfId="45556" xr:uid="{00000000-0005-0000-0000-0000F6B10000}"/>
    <cellStyle name="Note 2 2 11 3 2" xfId="45557" xr:uid="{00000000-0005-0000-0000-0000F7B10000}"/>
    <cellStyle name="Note 2 2 11 3 3" xfId="45558" xr:uid="{00000000-0005-0000-0000-0000F8B10000}"/>
    <cellStyle name="Note 2 2 11 4" xfId="45559" xr:uid="{00000000-0005-0000-0000-0000F9B10000}"/>
    <cellStyle name="Note 2 2 11 4 2" xfId="45560" xr:uid="{00000000-0005-0000-0000-0000FAB10000}"/>
    <cellStyle name="Note 2 2 11 4 3" xfId="45561" xr:uid="{00000000-0005-0000-0000-0000FBB10000}"/>
    <cellStyle name="Note 2 2 11 5" xfId="45562" xr:uid="{00000000-0005-0000-0000-0000FCB10000}"/>
    <cellStyle name="Note 2 2 11 5 2" xfId="45563" xr:uid="{00000000-0005-0000-0000-0000FDB10000}"/>
    <cellStyle name="Note 2 2 11 5 3" xfId="45564" xr:uid="{00000000-0005-0000-0000-0000FEB10000}"/>
    <cellStyle name="Note 2 2 11 6" xfId="45565" xr:uid="{00000000-0005-0000-0000-0000FFB10000}"/>
    <cellStyle name="Note 2 2 11 6 2" xfId="45566" xr:uid="{00000000-0005-0000-0000-000000B20000}"/>
    <cellStyle name="Note 2 2 11 6 3" xfId="45567" xr:uid="{00000000-0005-0000-0000-000001B20000}"/>
    <cellStyle name="Note 2 2 11 7" xfId="45568" xr:uid="{00000000-0005-0000-0000-000002B20000}"/>
    <cellStyle name="Note 2 2 11 8" xfId="45569" xr:uid="{00000000-0005-0000-0000-000003B20000}"/>
    <cellStyle name="Note 2 2 12" xfId="45570" xr:uid="{00000000-0005-0000-0000-000004B20000}"/>
    <cellStyle name="Note 2 2 12 2" xfId="45571" xr:uid="{00000000-0005-0000-0000-000005B20000}"/>
    <cellStyle name="Note 2 2 12 2 2" xfId="45572" xr:uid="{00000000-0005-0000-0000-000006B20000}"/>
    <cellStyle name="Note 2 2 12 2 3" xfId="45573" xr:uid="{00000000-0005-0000-0000-000007B20000}"/>
    <cellStyle name="Note 2 2 12 2 4" xfId="45574" xr:uid="{00000000-0005-0000-0000-000008B20000}"/>
    <cellStyle name="Note 2 2 12 2 5" xfId="45575" xr:uid="{00000000-0005-0000-0000-000009B20000}"/>
    <cellStyle name="Note 2 2 12 2 6" xfId="45576" xr:uid="{00000000-0005-0000-0000-00000AB20000}"/>
    <cellStyle name="Note 2 2 12 3" xfId="45577" xr:uid="{00000000-0005-0000-0000-00000BB20000}"/>
    <cellStyle name="Note 2 2 12 3 2" xfId="45578" xr:uid="{00000000-0005-0000-0000-00000CB20000}"/>
    <cellStyle name="Note 2 2 12 3 3" xfId="45579" xr:uid="{00000000-0005-0000-0000-00000DB20000}"/>
    <cellStyle name="Note 2 2 12 4" xfId="45580" xr:uid="{00000000-0005-0000-0000-00000EB20000}"/>
    <cellStyle name="Note 2 2 12 4 2" xfId="45581" xr:uid="{00000000-0005-0000-0000-00000FB20000}"/>
    <cellStyle name="Note 2 2 12 4 3" xfId="45582" xr:uid="{00000000-0005-0000-0000-000010B20000}"/>
    <cellStyle name="Note 2 2 12 5" xfId="45583" xr:uid="{00000000-0005-0000-0000-000011B20000}"/>
    <cellStyle name="Note 2 2 12 5 2" xfId="45584" xr:uid="{00000000-0005-0000-0000-000012B20000}"/>
    <cellStyle name="Note 2 2 12 5 3" xfId="45585" xr:uid="{00000000-0005-0000-0000-000013B20000}"/>
    <cellStyle name="Note 2 2 12 6" xfId="45586" xr:uid="{00000000-0005-0000-0000-000014B20000}"/>
    <cellStyle name="Note 2 2 12 6 2" xfId="45587" xr:uid="{00000000-0005-0000-0000-000015B20000}"/>
    <cellStyle name="Note 2 2 12 6 3" xfId="45588" xr:uid="{00000000-0005-0000-0000-000016B20000}"/>
    <cellStyle name="Note 2 2 12 7" xfId="45589" xr:uid="{00000000-0005-0000-0000-000017B20000}"/>
    <cellStyle name="Note 2 2 12 8" xfId="45590" xr:uid="{00000000-0005-0000-0000-000018B20000}"/>
    <cellStyle name="Note 2 2 13" xfId="45591" xr:uid="{00000000-0005-0000-0000-000019B20000}"/>
    <cellStyle name="Note 2 2 13 2" xfId="45592" xr:uid="{00000000-0005-0000-0000-00001AB20000}"/>
    <cellStyle name="Note 2 2 13 2 2" xfId="45593" xr:uid="{00000000-0005-0000-0000-00001BB20000}"/>
    <cellStyle name="Note 2 2 13 2 3" xfId="45594" xr:uid="{00000000-0005-0000-0000-00001CB20000}"/>
    <cellStyle name="Note 2 2 13 2 4" xfId="45595" xr:uid="{00000000-0005-0000-0000-00001DB20000}"/>
    <cellStyle name="Note 2 2 13 2 5" xfId="45596" xr:uid="{00000000-0005-0000-0000-00001EB20000}"/>
    <cellStyle name="Note 2 2 13 2 6" xfId="45597" xr:uid="{00000000-0005-0000-0000-00001FB20000}"/>
    <cellStyle name="Note 2 2 13 3" xfId="45598" xr:uid="{00000000-0005-0000-0000-000020B20000}"/>
    <cellStyle name="Note 2 2 13 3 2" xfId="45599" xr:uid="{00000000-0005-0000-0000-000021B20000}"/>
    <cellStyle name="Note 2 2 13 3 3" xfId="45600" xr:uid="{00000000-0005-0000-0000-000022B20000}"/>
    <cellStyle name="Note 2 2 13 4" xfId="45601" xr:uid="{00000000-0005-0000-0000-000023B20000}"/>
    <cellStyle name="Note 2 2 13 4 2" xfId="45602" xr:uid="{00000000-0005-0000-0000-000024B20000}"/>
    <cellStyle name="Note 2 2 13 4 3" xfId="45603" xr:uid="{00000000-0005-0000-0000-000025B20000}"/>
    <cellStyle name="Note 2 2 13 5" xfId="45604" xr:uid="{00000000-0005-0000-0000-000026B20000}"/>
    <cellStyle name="Note 2 2 13 5 2" xfId="45605" xr:uid="{00000000-0005-0000-0000-000027B20000}"/>
    <cellStyle name="Note 2 2 13 5 3" xfId="45606" xr:uid="{00000000-0005-0000-0000-000028B20000}"/>
    <cellStyle name="Note 2 2 13 6" xfId="45607" xr:uid="{00000000-0005-0000-0000-000029B20000}"/>
    <cellStyle name="Note 2 2 13 6 2" xfId="45608" xr:uid="{00000000-0005-0000-0000-00002AB20000}"/>
    <cellStyle name="Note 2 2 13 6 3" xfId="45609" xr:uid="{00000000-0005-0000-0000-00002BB20000}"/>
    <cellStyle name="Note 2 2 13 7" xfId="45610" xr:uid="{00000000-0005-0000-0000-00002CB20000}"/>
    <cellStyle name="Note 2 2 13 8" xfId="45611" xr:uid="{00000000-0005-0000-0000-00002DB20000}"/>
    <cellStyle name="Note 2 2 14" xfId="45612" xr:uid="{00000000-0005-0000-0000-00002EB20000}"/>
    <cellStyle name="Note 2 2 14 2" xfId="45613" xr:uid="{00000000-0005-0000-0000-00002FB20000}"/>
    <cellStyle name="Note 2 2 14 2 2" xfId="45614" xr:uid="{00000000-0005-0000-0000-000030B20000}"/>
    <cellStyle name="Note 2 2 14 2 3" xfId="45615" xr:uid="{00000000-0005-0000-0000-000031B20000}"/>
    <cellStyle name="Note 2 2 14 2 4" xfId="45616" xr:uid="{00000000-0005-0000-0000-000032B20000}"/>
    <cellStyle name="Note 2 2 14 2 5" xfId="45617" xr:uid="{00000000-0005-0000-0000-000033B20000}"/>
    <cellStyle name="Note 2 2 14 2 6" xfId="45618" xr:uid="{00000000-0005-0000-0000-000034B20000}"/>
    <cellStyle name="Note 2 2 14 3" xfId="45619" xr:uid="{00000000-0005-0000-0000-000035B20000}"/>
    <cellStyle name="Note 2 2 14 3 2" xfId="45620" xr:uid="{00000000-0005-0000-0000-000036B20000}"/>
    <cellStyle name="Note 2 2 14 3 3" xfId="45621" xr:uid="{00000000-0005-0000-0000-000037B20000}"/>
    <cellStyle name="Note 2 2 14 4" xfId="45622" xr:uid="{00000000-0005-0000-0000-000038B20000}"/>
    <cellStyle name="Note 2 2 14 4 2" xfId="45623" xr:uid="{00000000-0005-0000-0000-000039B20000}"/>
    <cellStyle name="Note 2 2 14 4 3" xfId="45624" xr:uid="{00000000-0005-0000-0000-00003AB20000}"/>
    <cellStyle name="Note 2 2 14 5" xfId="45625" xr:uid="{00000000-0005-0000-0000-00003BB20000}"/>
    <cellStyle name="Note 2 2 14 5 2" xfId="45626" xr:uid="{00000000-0005-0000-0000-00003CB20000}"/>
    <cellStyle name="Note 2 2 14 5 3" xfId="45627" xr:uid="{00000000-0005-0000-0000-00003DB20000}"/>
    <cellStyle name="Note 2 2 14 6" xfId="45628" xr:uid="{00000000-0005-0000-0000-00003EB20000}"/>
    <cellStyle name="Note 2 2 14 6 2" xfId="45629" xr:uid="{00000000-0005-0000-0000-00003FB20000}"/>
    <cellStyle name="Note 2 2 14 6 3" xfId="45630" xr:uid="{00000000-0005-0000-0000-000040B20000}"/>
    <cellStyle name="Note 2 2 14 7" xfId="45631" xr:uid="{00000000-0005-0000-0000-000041B20000}"/>
    <cellStyle name="Note 2 2 14 8" xfId="45632" xr:uid="{00000000-0005-0000-0000-000042B20000}"/>
    <cellStyle name="Note 2 2 15" xfId="45633" xr:uid="{00000000-0005-0000-0000-000043B20000}"/>
    <cellStyle name="Note 2 2 15 2" xfId="45634" xr:uid="{00000000-0005-0000-0000-000044B20000}"/>
    <cellStyle name="Note 2 2 15 2 2" xfId="45635" xr:uid="{00000000-0005-0000-0000-000045B20000}"/>
    <cellStyle name="Note 2 2 15 2 3" xfId="45636" xr:uid="{00000000-0005-0000-0000-000046B20000}"/>
    <cellStyle name="Note 2 2 15 2 4" xfId="45637" xr:uid="{00000000-0005-0000-0000-000047B20000}"/>
    <cellStyle name="Note 2 2 15 2 5" xfId="45638" xr:uid="{00000000-0005-0000-0000-000048B20000}"/>
    <cellStyle name="Note 2 2 15 2 6" xfId="45639" xr:uid="{00000000-0005-0000-0000-000049B20000}"/>
    <cellStyle name="Note 2 2 15 3" xfId="45640" xr:uid="{00000000-0005-0000-0000-00004AB20000}"/>
    <cellStyle name="Note 2 2 15 3 2" xfId="45641" xr:uid="{00000000-0005-0000-0000-00004BB20000}"/>
    <cellStyle name="Note 2 2 15 3 3" xfId="45642" xr:uid="{00000000-0005-0000-0000-00004CB20000}"/>
    <cellStyle name="Note 2 2 15 4" xfId="45643" xr:uid="{00000000-0005-0000-0000-00004DB20000}"/>
    <cellStyle name="Note 2 2 15 4 2" xfId="45644" xr:uid="{00000000-0005-0000-0000-00004EB20000}"/>
    <cellStyle name="Note 2 2 15 4 3" xfId="45645" xr:uid="{00000000-0005-0000-0000-00004FB20000}"/>
    <cellStyle name="Note 2 2 15 5" xfId="45646" xr:uid="{00000000-0005-0000-0000-000050B20000}"/>
    <cellStyle name="Note 2 2 15 5 2" xfId="45647" xr:uid="{00000000-0005-0000-0000-000051B20000}"/>
    <cellStyle name="Note 2 2 15 5 3" xfId="45648" xr:uid="{00000000-0005-0000-0000-000052B20000}"/>
    <cellStyle name="Note 2 2 15 6" xfId="45649" xr:uid="{00000000-0005-0000-0000-000053B20000}"/>
    <cellStyle name="Note 2 2 15 6 2" xfId="45650" xr:uid="{00000000-0005-0000-0000-000054B20000}"/>
    <cellStyle name="Note 2 2 15 6 3" xfId="45651" xr:uid="{00000000-0005-0000-0000-000055B20000}"/>
    <cellStyle name="Note 2 2 15 7" xfId="45652" xr:uid="{00000000-0005-0000-0000-000056B20000}"/>
    <cellStyle name="Note 2 2 15 8" xfId="45653" xr:uid="{00000000-0005-0000-0000-000057B20000}"/>
    <cellStyle name="Note 2 2 16" xfId="45654" xr:uid="{00000000-0005-0000-0000-000058B20000}"/>
    <cellStyle name="Note 2 2 16 2" xfId="45655" xr:uid="{00000000-0005-0000-0000-000059B20000}"/>
    <cellStyle name="Note 2 2 16 2 2" xfId="45656" xr:uid="{00000000-0005-0000-0000-00005AB20000}"/>
    <cellStyle name="Note 2 2 16 2 3" xfId="45657" xr:uid="{00000000-0005-0000-0000-00005BB20000}"/>
    <cellStyle name="Note 2 2 16 2 4" xfId="45658" xr:uid="{00000000-0005-0000-0000-00005CB20000}"/>
    <cellStyle name="Note 2 2 16 2 5" xfId="45659" xr:uid="{00000000-0005-0000-0000-00005DB20000}"/>
    <cellStyle name="Note 2 2 16 2 6" xfId="45660" xr:uid="{00000000-0005-0000-0000-00005EB20000}"/>
    <cellStyle name="Note 2 2 16 3" xfId="45661" xr:uid="{00000000-0005-0000-0000-00005FB20000}"/>
    <cellStyle name="Note 2 2 16 3 2" xfId="45662" xr:uid="{00000000-0005-0000-0000-000060B20000}"/>
    <cellStyle name="Note 2 2 16 3 3" xfId="45663" xr:uid="{00000000-0005-0000-0000-000061B20000}"/>
    <cellStyle name="Note 2 2 16 4" xfId="45664" xr:uid="{00000000-0005-0000-0000-000062B20000}"/>
    <cellStyle name="Note 2 2 16 4 2" xfId="45665" xr:uid="{00000000-0005-0000-0000-000063B20000}"/>
    <cellStyle name="Note 2 2 16 4 3" xfId="45666" xr:uid="{00000000-0005-0000-0000-000064B20000}"/>
    <cellStyle name="Note 2 2 16 5" xfId="45667" xr:uid="{00000000-0005-0000-0000-000065B20000}"/>
    <cellStyle name="Note 2 2 16 5 2" xfId="45668" xr:uid="{00000000-0005-0000-0000-000066B20000}"/>
    <cellStyle name="Note 2 2 16 5 3" xfId="45669" xr:uid="{00000000-0005-0000-0000-000067B20000}"/>
    <cellStyle name="Note 2 2 16 6" xfId="45670" xr:uid="{00000000-0005-0000-0000-000068B20000}"/>
    <cellStyle name="Note 2 2 16 6 2" xfId="45671" xr:uid="{00000000-0005-0000-0000-000069B20000}"/>
    <cellStyle name="Note 2 2 16 6 3" xfId="45672" xr:uid="{00000000-0005-0000-0000-00006AB20000}"/>
    <cellStyle name="Note 2 2 16 7" xfId="45673" xr:uid="{00000000-0005-0000-0000-00006BB20000}"/>
    <cellStyle name="Note 2 2 16 8" xfId="45674" xr:uid="{00000000-0005-0000-0000-00006CB20000}"/>
    <cellStyle name="Note 2 2 17" xfId="45675" xr:uid="{00000000-0005-0000-0000-00006DB20000}"/>
    <cellStyle name="Note 2 2 17 2" xfId="45676" xr:uid="{00000000-0005-0000-0000-00006EB20000}"/>
    <cellStyle name="Note 2 2 17 2 2" xfId="45677" xr:uid="{00000000-0005-0000-0000-00006FB20000}"/>
    <cellStyle name="Note 2 2 17 2 3" xfId="45678" xr:uid="{00000000-0005-0000-0000-000070B20000}"/>
    <cellStyle name="Note 2 2 17 2 4" xfId="45679" xr:uid="{00000000-0005-0000-0000-000071B20000}"/>
    <cellStyle name="Note 2 2 17 2 5" xfId="45680" xr:uid="{00000000-0005-0000-0000-000072B20000}"/>
    <cellStyle name="Note 2 2 17 2 6" xfId="45681" xr:uid="{00000000-0005-0000-0000-000073B20000}"/>
    <cellStyle name="Note 2 2 17 3" xfId="45682" xr:uid="{00000000-0005-0000-0000-000074B20000}"/>
    <cellStyle name="Note 2 2 17 3 2" xfId="45683" xr:uid="{00000000-0005-0000-0000-000075B20000}"/>
    <cellStyle name="Note 2 2 17 3 3" xfId="45684" xr:uid="{00000000-0005-0000-0000-000076B20000}"/>
    <cellStyle name="Note 2 2 17 4" xfId="45685" xr:uid="{00000000-0005-0000-0000-000077B20000}"/>
    <cellStyle name="Note 2 2 17 4 2" xfId="45686" xr:uid="{00000000-0005-0000-0000-000078B20000}"/>
    <cellStyle name="Note 2 2 17 4 3" xfId="45687" xr:uid="{00000000-0005-0000-0000-000079B20000}"/>
    <cellStyle name="Note 2 2 17 5" xfId="45688" xr:uid="{00000000-0005-0000-0000-00007AB20000}"/>
    <cellStyle name="Note 2 2 17 5 2" xfId="45689" xr:uid="{00000000-0005-0000-0000-00007BB20000}"/>
    <cellStyle name="Note 2 2 17 5 3" xfId="45690" xr:uid="{00000000-0005-0000-0000-00007CB20000}"/>
    <cellStyle name="Note 2 2 17 6" xfId="45691" xr:uid="{00000000-0005-0000-0000-00007DB20000}"/>
    <cellStyle name="Note 2 2 17 6 2" xfId="45692" xr:uid="{00000000-0005-0000-0000-00007EB20000}"/>
    <cellStyle name="Note 2 2 17 6 3" xfId="45693" xr:uid="{00000000-0005-0000-0000-00007FB20000}"/>
    <cellStyle name="Note 2 2 17 7" xfId="45694" xr:uid="{00000000-0005-0000-0000-000080B20000}"/>
    <cellStyle name="Note 2 2 17 8" xfId="45695" xr:uid="{00000000-0005-0000-0000-000081B20000}"/>
    <cellStyle name="Note 2 2 18" xfId="45696" xr:uid="{00000000-0005-0000-0000-000082B20000}"/>
    <cellStyle name="Note 2 2 18 2" xfId="45697" xr:uid="{00000000-0005-0000-0000-000083B20000}"/>
    <cellStyle name="Note 2 2 18 2 2" xfId="45698" xr:uid="{00000000-0005-0000-0000-000084B20000}"/>
    <cellStyle name="Note 2 2 18 2 3" xfId="45699" xr:uid="{00000000-0005-0000-0000-000085B20000}"/>
    <cellStyle name="Note 2 2 18 2 4" xfId="45700" xr:uid="{00000000-0005-0000-0000-000086B20000}"/>
    <cellStyle name="Note 2 2 18 2 5" xfId="45701" xr:uid="{00000000-0005-0000-0000-000087B20000}"/>
    <cellStyle name="Note 2 2 18 2 6" xfId="45702" xr:uid="{00000000-0005-0000-0000-000088B20000}"/>
    <cellStyle name="Note 2 2 18 3" xfId="45703" xr:uid="{00000000-0005-0000-0000-000089B20000}"/>
    <cellStyle name="Note 2 2 18 3 2" xfId="45704" xr:uid="{00000000-0005-0000-0000-00008AB20000}"/>
    <cellStyle name="Note 2 2 18 3 3" xfId="45705" xr:uid="{00000000-0005-0000-0000-00008BB20000}"/>
    <cellStyle name="Note 2 2 18 4" xfId="45706" xr:uid="{00000000-0005-0000-0000-00008CB20000}"/>
    <cellStyle name="Note 2 2 18 4 2" xfId="45707" xr:uid="{00000000-0005-0000-0000-00008DB20000}"/>
    <cellStyle name="Note 2 2 18 4 3" xfId="45708" xr:uid="{00000000-0005-0000-0000-00008EB20000}"/>
    <cellStyle name="Note 2 2 18 5" xfId="45709" xr:uid="{00000000-0005-0000-0000-00008FB20000}"/>
    <cellStyle name="Note 2 2 18 5 2" xfId="45710" xr:uid="{00000000-0005-0000-0000-000090B20000}"/>
    <cellStyle name="Note 2 2 18 5 3" xfId="45711" xr:uid="{00000000-0005-0000-0000-000091B20000}"/>
    <cellStyle name="Note 2 2 18 6" xfId="45712" xr:uid="{00000000-0005-0000-0000-000092B20000}"/>
    <cellStyle name="Note 2 2 18 6 2" xfId="45713" xr:uid="{00000000-0005-0000-0000-000093B20000}"/>
    <cellStyle name="Note 2 2 18 6 3" xfId="45714" xr:uid="{00000000-0005-0000-0000-000094B20000}"/>
    <cellStyle name="Note 2 2 18 7" xfId="45715" xr:uid="{00000000-0005-0000-0000-000095B20000}"/>
    <cellStyle name="Note 2 2 18 8" xfId="45716" xr:uid="{00000000-0005-0000-0000-000096B20000}"/>
    <cellStyle name="Note 2 2 19" xfId="45717" xr:uid="{00000000-0005-0000-0000-000097B20000}"/>
    <cellStyle name="Note 2 2 19 2" xfId="45718" xr:uid="{00000000-0005-0000-0000-000098B20000}"/>
    <cellStyle name="Note 2 2 19 2 2" xfId="45719" xr:uid="{00000000-0005-0000-0000-000099B20000}"/>
    <cellStyle name="Note 2 2 19 2 3" xfId="45720" xr:uid="{00000000-0005-0000-0000-00009AB20000}"/>
    <cellStyle name="Note 2 2 19 2 4" xfId="45721" xr:uid="{00000000-0005-0000-0000-00009BB20000}"/>
    <cellStyle name="Note 2 2 19 2 5" xfId="45722" xr:uid="{00000000-0005-0000-0000-00009CB20000}"/>
    <cellStyle name="Note 2 2 19 2 6" xfId="45723" xr:uid="{00000000-0005-0000-0000-00009DB20000}"/>
    <cellStyle name="Note 2 2 19 3" xfId="45724" xr:uid="{00000000-0005-0000-0000-00009EB20000}"/>
    <cellStyle name="Note 2 2 19 3 2" xfId="45725" xr:uid="{00000000-0005-0000-0000-00009FB20000}"/>
    <cellStyle name="Note 2 2 19 3 3" xfId="45726" xr:uid="{00000000-0005-0000-0000-0000A0B20000}"/>
    <cellStyle name="Note 2 2 19 4" xfId="45727" xr:uid="{00000000-0005-0000-0000-0000A1B20000}"/>
    <cellStyle name="Note 2 2 19 4 2" xfId="45728" xr:uid="{00000000-0005-0000-0000-0000A2B20000}"/>
    <cellStyle name="Note 2 2 19 4 3" xfId="45729" xr:uid="{00000000-0005-0000-0000-0000A3B20000}"/>
    <cellStyle name="Note 2 2 19 5" xfId="45730" xr:uid="{00000000-0005-0000-0000-0000A4B20000}"/>
    <cellStyle name="Note 2 2 19 5 2" xfId="45731" xr:uid="{00000000-0005-0000-0000-0000A5B20000}"/>
    <cellStyle name="Note 2 2 19 5 3" xfId="45732" xr:uid="{00000000-0005-0000-0000-0000A6B20000}"/>
    <cellStyle name="Note 2 2 19 6" xfId="45733" xr:uid="{00000000-0005-0000-0000-0000A7B20000}"/>
    <cellStyle name="Note 2 2 19 6 2" xfId="45734" xr:uid="{00000000-0005-0000-0000-0000A8B20000}"/>
    <cellStyle name="Note 2 2 19 6 3" xfId="45735" xr:uid="{00000000-0005-0000-0000-0000A9B20000}"/>
    <cellStyle name="Note 2 2 19 7" xfId="45736" xr:uid="{00000000-0005-0000-0000-0000AAB20000}"/>
    <cellStyle name="Note 2 2 19 8" xfId="45737" xr:uid="{00000000-0005-0000-0000-0000ABB20000}"/>
    <cellStyle name="Note 2 2 2" xfId="45738" xr:uid="{00000000-0005-0000-0000-0000ACB20000}"/>
    <cellStyle name="Note 2 2 2 10" xfId="45739" xr:uid="{00000000-0005-0000-0000-0000ADB20000}"/>
    <cellStyle name="Note 2 2 2 10 2" xfId="45740" xr:uid="{00000000-0005-0000-0000-0000AEB20000}"/>
    <cellStyle name="Note 2 2 2 10 2 2" xfId="45741" xr:uid="{00000000-0005-0000-0000-0000AFB20000}"/>
    <cellStyle name="Note 2 2 2 10 2 3" xfId="45742" xr:uid="{00000000-0005-0000-0000-0000B0B20000}"/>
    <cellStyle name="Note 2 2 2 10 2 4" xfId="45743" xr:uid="{00000000-0005-0000-0000-0000B1B20000}"/>
    <cellStyle name="Note 2 2 2 10 2 5" xfId="45744" xr:uid="{00000000-0005-0000-0000-0000B2B20000}"/>
    <cellStyle name="Note 2 2 2 10 2 6" xfId="45745" xr:uid="{00000000-0005-0000-0000-0000B3B20000}"/>
    <cellStyle name="Note 2 2 2 10 3" xfId="45746" xr:uid="{00000000-0005-0000-0000-0000B4B20000}"/>
    <cellStyle name="Note 2 2 2 10 3 2" xfId="45747" xr:uid="{00000000-0005-0000-0000-0000B5B20000}"/>
    <cellStyle name="Note 2 2 2 10 3 3" xfId="45748" xr:uid="{00000000-0005-0000-0000-0000B6B20000}"/>
    <cellStyle name="Note 2 2 2 10 4" xfId="45749" xr:uid="{00000000-0005-0000-0000-0000B7B20000}"/>
    <cellStyle name="Note 2 2 2 10 4 2" xfId="45750" xr:uid="{00000000-0005-0000-0000-0000B8B20000}"/>
    <cellStyle name="Note 2 2 2 10 4 3" xfId="45751" xr:uid="{00000000-0005-0000-0000-0000B9B20000}"/>
    <cellStyle name="Note 2 2 2 10 5" xfId="45752" xr:uid="{00000000-0005-0000-0000-0000BAB20000}"/>
    <cellStyle name="Note 2 2 2 10 5 2" xfId="45753" xr:uid="{00000000-0005-0000-0000-0000BBB20000}"/>
    <cellStyle name="Note 2 2 2 10 5 3" xfId="45754" xr:uid="{00000000-0005-0000-0000-0000BCB20000}"/>
    <cellStyle name="Note 2 2 2 10 6" xfId="45755" xr:uid="{00000000-0005-0000-0000-0000BDB20000}"/>
    <cellStyle name="Note 2 2 2 10 6 2" xfId="45756" xr:uid="{00000000-0005-0000-0000-0000BEB20000}"/>
    <cellStyle name="Note 2 2 2 10 6 3" xfId="45757" xr:uid="{00000000-0005-0000-0000-0000BFB20000}"/>
    <cellStyle name="Note 2 2 2 10 7" xfId="45758" xr:uid="{00000000-0005-0000-0000-0000C0B20000}"/>
    <cellStyle name="Note 2 2 2 10 8" xfId="45759" xr:uid="{00000000-0005-0000-0000-0000C1B20000}"/>
    <cellStyle name="Note 2 2 2 11" xfId="45760" xr:uid="{00000000-0005-0000-0000-0000C2B20000}"/>
    <cellStyle name="Note 2 2 2 11 2" xfId="45761" xr:uid="{00000000-0005-0000-0000-0000C3B20000}"/>
    <cellStyle name="Note 2 2 2 11 2 2" xfId="45762" xr:uid="{00000000-0005-0000-0000-0000C4B20000}"/>
    <cellStyle name="Note 2 2 2 11 2 3" xfId="45763" xr:uid="{00000000-0005-0000-0000-0000C5B20000}"/>
    <cellStyle name="Note 2 2 2 11 2 4" xfId="45764" xr:uid="{00000000-0005-0000-0000-0000C6B20000}"/>
    <cellStyle name="Note 2 2 2 11 2 5" xfId="45765" xr:uid="{00000000-0005-0000-0000-0000C7B20000}"/>
    <cellStyle name="Note 2 2 2 11 2 6" xfId="45766" xr:uid="{00000000-0005-0000-0000-0000C8B20000}"/>
    <cellStyle name="Note 2 2 2 11 3" xfId="45767" xr:uid="{00000000-0005-0000-0000-0000C9B20000}"/>
    <cellStyle name="Note 2 2 2 11 3 2" xfId="45768" xr:uid="{00000000-0005-0000-0000-0000CAB20000}"/>
    <cellStyle name="Note 2 2 2 11 3 3" xfId="45769" xr:uid="{00000000-0005-0000-0000-0000CBB20000}"/>
    <cellStyle name="Note 2 2 2 11 4" xfId="45770" xr:uid="{00000000-0005-0000-0000-0000CCB20000}"/>
    <cellStyle name="Note 2 2 2 11 4 2" xfId="45771" xr:uid="{00000000-0005-0000-0000-0000CDB20000}"/>
    <cellStyle name="Note 2 2 2 11 4 3" xfId="45772" xr:uid="{00000000-0005-0000-0000-0000CEB20000}"/>
    <cellStyle name="Note 2 2 2 11 5" xfId="45773" xr:uid="{00000000-0005-0000-0000-0000CFB20000}"/>
    <cellStyle name="Note 2 2 2 11 5 2" xfId="45774" xr:uid="{00000000-0005-0000-0000-0000D0B20000}"/>
    <cellStyle name="Note 2 2 2 11 5 3" xfId="45775" xr:uid="{00000000-0005-0000-0000-0000D1B20000}"/>
    <cellStyle name="Note 2 2 2 11 6" xfId="45776" xr:uid="{00000000-0005-0000-0000-0000D2B20000}"/>
    <cellStyle name="Note 2 2 2 11 6 2" xfId="45777" xr:uid="{00000000-0005-0000-0000-0000D3B20000}"/>
    <cellStyle name="Note 2 2 2 11 6 3" xfId="45778" xr:uid="{00000000-0005-0000-0000-0000D4B20000}"/>
    <cellStyle name="Note 2 2 2 11 7" xfId="45779" xr:uid="{00000000-0005-0000-0000-0000D5B20000}"/>
    <cellStyle name="Note 2 2 2 11 8" xfId="45780" xr:uid="{00000000-0005-0000-0000-0000D6B20000}"/>
    <cellStyle name="Note 2 2 2 12" xfId="45781" xr:uid="{00000000-0005-0000-0000-0000D7B20000}"/>
    <cellStyle name="Note 2 2 2 12 2" xfId="45782" xr:uid="{00000000-0005-0000-0000-0000D8B20000}"/>
    <cellStyle name="Note 2 2 2 12 2 2" xfId="45783" xr:uid="{00000000-0005-0000-0000-0000D9B20000}"/>
    <cellStyle name="Note 2 2 2 12 2 3" xfId="45784" xr:uid="{00000000-0005-0000-0000-0000DAB20000}"/>
    <cellStyle name="Note 2 2 2 12 2 4" xfId="45785" xr:uid="{00000000-0005-0000-0000-0000DBB20000}"/>
    <cellStyle name="Note 2 2 2 12 2 5" xfId="45786" xr:uid="{00000000-0005-0000-0000-0000DCB20000}"/>
    <cellStyle name="Note 2 2 2 12 2 6" xfId="45787" xr:uid="{00000000-0005-0000-0000-0000DDB20000}"/>
    <cellStyle name="Note 2 2 2 12 3" xfId="45788" xr:uid="{00000000-0005-0000-0000-0000DEB20000}"/>
    <cellStyle name="Note 2 2 2 12 3 2" xfId="45789" xr:uid="{00000000-0005-0000-0000-0000DFB20000}"/>
    <cellStyle name="Note 2 2 2 12 3 3" xfId="45790" xr:uid="{00000000-0005-0000-0000-0000E0B20000}"/>
    <cellStyle name="Note 2 2 2 12 4" xfId="45791" xr:uid="{00000000-0005-0000-0000-0000E1B20000}"/>
    <cellStyle name="Note 2 2 2 12 4 2" xfId="45792" xr:uid="{00000000-0005-0000-0000-0000E2B20000}"/>
    <cellStyle name="Note 2 2 2 12 4 3" xfId="45793" xr:uid="{00000000-0005-0000-0000-0000E3B20000}"/>
    <cellStyle name="Note 2 2 2 12 5" xfId="45794" xr:uid="{00000000-0005-0000-0000-0000E4B20000}"/>
    <cellStyle name="Note 2 2 2 12 5 2" xfId="45795" xr:uid="{00000000-0005-0000-0000-0000E5B20000}"/>
    <cellStyle name="Note 2 2 2 12 5 3" xfId="45796" xr:uid="{00000000-0005-0000-0000-0000E6B20000}"/>
    <cellStyle name="Note 2 2 2 12 6" xfId="45797" xr:uid="{00000000-0005-0000-0000-0000E7B20000}"/>
    <cellStyle name="Note 2 2 2 12 6 2" xfId="45798" xr:uid="{00000000-0005-0000-0000-0000E8B20000}"/>
    <cellStyle name="Note 2 2 2 12 6 3" xfId="45799" xr:uid="{00000000-0005-0000-0000-0000E9B20000}"/>
    <cellStyle name="Note 2 2 2 12 7" xfId="45800" xr:uid="{00000000-0005-0000-0000-0000EAB20000}"/>
    <cellStyle name="Note 2 2 2 12 8" xfId="45801" xr:uid="{00000000-0005-0000-0000-0000EBB20000}"/>
    <cellStyle name="Note 2 2 2 13" xfId="45802" xr:uid="{00000000-0005-0000-0000-0000ECB20000}"/>
    <cellStyle name="Note 2 2 2 13 2" xfId="45803" xr:uid="{00000000-0005-0000-0000-0000EDB20000}"/>
    <cellStyle name="Note 2 2 2 13 2 2" xfId="45804" xr:uid="{00000000-0005-0000-0000-0000EEB20000}"/>
    <cellStyle name="Note 2 2 2 13 2 3" xfId="45805" xr:uid="{00000000-0005-0000-0000-0000EFB20000}"/>
    <cellStyle name="Note 2 2 2 13 2 4" xfId="45806" xr:uid="{00000000-0005-0000-0000-0000F0B20000}"/>
    <cellStyle name="Note 2 2 2 13 2 5" xfId="45807" xr:uid="{00000000-0005-0000-0000-0000F1B20000}"/>
    <cellStyle name="Note 2 2 2 13 2 6" xfId="45808" xr:uid="{00000000-0005-0000-0000-0000F2B20000}"/>
    <cellStyle name="Note 2 2 2 13 3" xfId="45809" xr:uid="{00000000-0005-0000-0000-0000F3B20000}"/>
    <cellStyle name="Note 2 2 2 13 3 2" xfId="45810" xr:uid="{00000000-0005-0000-0000-0000F4B20000}"/>
    <cellStyle name="Note 2 2 2 13 3 3" xfId="45811" xr:uid="{00000000-0005-0000-0000-0000F5B20000}"/>
    <cellStyle name="Note 2 2 2 13 4" xfId="45812" xr:uid="{00000000-0005-0000-0000-0000F6B20000}"/>
    <cellStyle name="Note 2 2 2 13 4 2" xfId="45813" xr:uid="{00000000-0005-0000-0000-0000F7B20000}"/>
    <cellStyle name="Note 2 2 2 13 4 3" xfId="45814" xr:uid="{00000000-0005-0000-0000-0000F8B20000}"/>
    <cellStyle name="Note 2 2 2 13 5" xfId="45815" xr:uid="{00000000-0005-0000-0000-0000F9B20000}"/>
    <cellStyle name="Note 2 2 2 13 5 2" xfId="45816" xr:uid="{00000000-0005-0000-0000-0000FAB20000}"/>
    <cellStyle name="Note 2 2 2 13 5 3" xfId="45817" xr:uid="{00000000-0005-0000-0000-0000FBB20000}"/>
    <cellStyle name="Note 2 2 2 13 6" xfId="45818" xr:uid="{00000000-0005-0000-0000-0000FCB20000}"/>
    <cellStyle name="Note 2 2 2 13 6 2" xfId="45819" xr:uid="{00000000-0005-0000-0000-0000FDB20000}"/>
    <cellStyle name="Note 2 2 2 13 6 3" xfId="45820" xr:uid="{00000000-0005-0000-0000-0000FEB20000}"/>
    <cellStyle name="Note 2 2 2 13 7" xfId="45821" xr:uid="{00000000-0005-0000-0000-0000FFB20000}"/>
    <cellStyle name="Note 2 2 2 13 8" xfId="45822" xr:uid="{00000000-0005-0000-0000-000000B30000}"/>
    <cellStyle name="Note 2 2 2 14" xfId="45823" xr:uid="{00000000-0005-0000-0000-000001B30000}"/>
    <cellStyle name="Note 2 2 2 14 2" xfId="45824" xr:uid="{00000000-0005-0000-0000-000002B30000}"/>
    <cellStyle name="Note 2 2 2 14 2 2" xfId="45825" xr:uid="{00000000-0005-0000-0000-000003B30000}"/>
    <cellStyle name="Note 2 2 2 14 2 3" xfId="45826" xr:uid="{00000000-0005-0000-0000-000004B30000}"/>
    <cellStyle name="Note 2 2 2 14 2 4" xfId="45827" xr:uid="{00000000-0005-0000-0000-000005B30000}"/>
    <cellStyle name="Note 2 2 2 14 2 5" xfId="45828" xr:uid="{00000000-0005-0000-0000-000006B30000}"/>
    <cellStyle name="Note 2 2 2 14 2 6" xfId="45829" xr:uid="{00000000-0005-0000-0000-000007B30000}"/>
    <cellStyle name="Note 2 2 2 14 3" xfId="45830" xr:uid="{00000000-0005-0000-0000-000008B30000}"/>
    <cellStyle name="Note 2 2 2 14 3 2" xfId="45831" xr:uid="{00000000-0005-0000-0000-000009B30000}"/>
    <cellStyle name="Note 2 2 2 14 3 3" xfId="45832" xr:uid="{00000000-0005-0000-0000-00000AB30000}"/>
    <cellStyle name="Note 2 2 2 14 4" xfId="45833" xr:uid="{00000000-0005-0000-0000-00000BB30000}"/>
    <cellStyle name="Note 2 2 2 14 4 2" xfId="45834" xr:uid="{00000000-0005-0000-0000-00000CB30000}"/>
    <cellStyle name="Note 2 2 2 14 4 3" xfId="45835" xr:uid="{00000000-0005-0000-0000-00000DB30000}"/>
    <cellStyle name="Note 2 2 2 14 5" xfId="45836" xr:uid="{00000000-0005-0000-0000-00000EB30000}"/>
    <cellStyle name="Note 2 2 2 14 5 2" xfId="45837" xr:uid="{00000000-0005-0000-0000-00000FB30000}"/>
    <cellStyle name="Note 2 2 2 14 5 3" xfId="45838" xr:uid="{00000000-0005-0000-0000-000010B30000}"/>
    <cellStyle name="Note 2 2 2 14 6" xfId="45839" xr:uid="{00000000-0005-0000-0000-000011B30000}"/>
    <cellStyle name="Note 2 2 2 14 6 2" xfId="45840" xr:uid="{00000000-0005-0000-0000-000012B30000}"/>
    <cellStyle name="Note 2 2 2 14 6 3" xfId="45841" xr:uid="{00000000-0005-0000-0000-000013B30000}"/>
    <cellStyle name="Note 2 2 2 14 7" xfId="45842" xr:uid="{00000000-0005-0000-0000-000014B30000}"/>
    <cellStyle name="Note 2 2 2 14 8" xfId="45843" xr:uid="{00000000-0005-0000-0000-000015B30000}"/>
    <cellStyle name="Note 2 2 2 15" xfId="45844" xr:uid="{00000000-0005-0000-0000-000016B30000}"/>
    <cellStyle name="Note 2 2 2 15 2" xfId="45845" xr:uid="{00000000-0005-0000-0000-000017B30000}"/>
    <cellStyle name="Note 2 2 2 15 2 2" xfId="45846" xr:uid="{00000000-0005-0000-0000-000018B30000}"/>
    <cellStyle name="Note 2 2 2 15 2 3" xfId="45847" xr:uid="{00000000-0005-0000-0000-000019B30000}"/>
    <cellStyle name="Note 2 2 2 15 2 4" xfId="45848" xr:uid="{00000000-0005-0000-0000-00001AB30000}"/>
    <cellStyle name="Note 2 2 2 15 2 5" xfId="45849" xr:uid="{00000000-0005-0000-0000-00001BB30000}"/>
    <cellStyle name="Note 2 2 2 15 2 6" xfId="45850" xr:uid="{00000000-0005-0000-0000-00001CB30000}"/>
    <cellStyle name="Note 2 2 2 15 3" xfId="45851" xr:uid="{00000000-0005-0000-0000-00001DB30000}"/>
    <cellStyle name="Note 2 2 2 15 3 2" xfId="45852" xr:uid="{00000000-0005-0000-0000-00001EB30000}"/>
    <cellStyle name="Note 2 2 2 15 3 3" xfId="45853" xr:uid="{00000000-0005-0000-0000-00001FB30000}"/>
    <cellStyle name="Note 2 2 2 15 4" xfId="45854" xr:uid="{00000000-0005-0000-0000-000020B30000}"/>
    <cellStyle name="Note 2 2 2 15 4 2" xfId="45855" xr:uid="{00000000-0005-0000-0000-000021B30000}"/>
    <cellStyle name="Note 2 2 2 15 4 3" xfId="45856" xr:uid="{00000000-0005-0000-0000-000022B30000}"/>
    <cellStyle name="Note 2 2 2 15 5" xfId="45857" xr:uid="{00000000-0005-0000-0000-000023B30000}"/>
    <cellStyle name="Note 2 2 2 15 5 2" xfId="45858" xr:uid="{00000000-0005-0000-0000-000024B30000}"/>
    <cellStyle name="Note 2 2 2 15 5 3" xfId="45859" xr:uid="{00000000-0005-0000-0000-000025B30000}"/>
    <cellStyle name="Note 2 2 2 15 6" xfId="45860" xr:uid="{00000000-0005-0000-0000-000026B30000}"/>
    <cellStyle name="Note 2 2 2 15 6 2" xfId="45861" xr:uid="{00000000-0005-0000-0000-000027B30000}"/>
    <cellStyle name="Note 2 2 2 15 6 3" xfId="45862" xr:uid="{00000000-0005-0000-0000-000028B30000}"/>
    <cellStyle name="Note 2 2 2 15 7" xfId="45863" xr:uid="{00000000-0005-0000-0000-000029B30000}"/>
    <cellStyle name="Note 2 2 2 15 8" xfId="45864" xr:uid="{00000000-0005-0000-0000-00002AB30000}"/>
    <cellStyle name="Note 2 2 2 16" xfId="45865" xr:uid="{00000000-0005-0000-0000-00002BB30000}"/>
    <cellStyle name="Note 2 2 2 16 2" xfId="45866" xr:uid="{00000000-0005-0000-0000-00002CB30000}"/>
    <cellStyle name="Note 2 2 2 16 2 2" xfId="45867" xr:uid="{00000000-0005-0000-0000-00002DB30000}"/>
    <cellStyle name="Note 2 2 2 16 2 3" xfId="45868" xr:uid="{00000000-0005-0000-0000-00002EB30000}"/>
    <cellStyle name="Note 2 2 2 16 2 4" xfId="45869" xr:uid="{00000000-0005-0000-0000-00002FB30000}"/>
    <cellStyle name="Note 2 2 2 16 2 5" xfId="45870" xr:uid="{00000000-0005-0000-0000-000030B30000}"/>
    <cellStyle name="Note 2 2 2 16 2 6" xfId="45871" xr:uid="{00000000-0005-0000-0000-000031B30000}"/>
    <cellStyle name="Note 2 2 2 16 3" xfId="45872" xr:uid="{00000000-0005-0000-0000-000032B30000}"/>
    <cellStyle name="Note 2 2 2 16 3 2" xfId="45873" xr:uid="{00000000-0005-0000-0000-000033B30000}"/>
    <cellStyle name="Note 2 2 2 16 3 3" xfId="45874" xr:uid="{00000000-0005-0000-0000-000034B30000}"/>
    <cellStyle name="Note 2 2 2 16 4" xfId="45875" xr:uid="{00000000-0005-0000-0000-000035B30000}"/>
    <cellStyle name="Note 2 2 2 16 4 2" xfId="45876" xr:uid="{00000000-0005-0000-0000-000036B30000}"/>
    <cellStyle name="Note 2 2 2 16 4 3" xfId="45877" xr:uid="{00000000-0005-0000-0000-000037B30000}"/>
    <cellStyle name="Note 2 2 2 16 5" xfId="45878" xr:uid="{00000000-0005-0000-0000-000038B30000}"/>
    <cellStyle name="Note 2 2 2 16 5 2" xfId="45879" xr:uid="{00000000-0005-0000-0000-000039B30000}"/>
    <cellStyle name="Note 2 2 2 16 5 3" xfId="45880" xr:uid="{00000000-0005-0000-0000-00003AB30000}"/>
    <cellStyle name="Note 2 2 2 16 6" xfId="45881" xr:uid="{00000000-0005-0000-0000-00003BB30000}"/>
    <cellStyle name="Note 2 2 2 16 6 2" xfId="45882" xr:uid="{00000000-0005-0000-0000-00003CB30000}"/>
    <cellStyle name="Note 2 2 2 16 6 3" xfId="45883" xr:uid="{00000000-0005-0000-0000-00003DB30000}"/>
    <cellStyle name="Note 2 2 2 16 7" xfId="45884" xr:uid="{00000000-0005-0000-0000-00003EB30000}"/>
    <cellStyle name="Note 2 2 2 16 8" xfId="45885" xr:uid="{00000000-0005-0000-0000-00003FB30000}"/>
    <cellStyle name="Note 2 2 2 17" xfId="45886" xr:uid="{00000000-0005-0000-0000-000040B30000}"/>
    <cellStyle name="Note 2 2 2 17 2" xfId="45887" xr:uid="{00000000-0005-0000-0000-000041B30000}"/>
    <cellStyle name="Note 2 2 2 17 2 2" xfId="45888" xr:uid="{00000000-0005-0000-0000-000042B30000}"/>
    <cellStyle name="Note 2 2 2 17 2 3" xfId="45889" xr:uid="{00000000-0005-0000-0000-000043B30000}"/>
    <cellStyle name="Note 2 2 2 17 2 4" xfId="45890" xr:uid="{00000000-0005-0000-0000-000044B30000}"/>
    <cellStyle name="Note 2 2 2 17 2 5" xfId="45891" xr:uid="{00000000-0005-0000-0000-000045B30000}"/>
    <cellStyle name="Note 2 2 2 17 2 6" xfId="45892" xr:uid="{00000000-0005-0000-0000-000046B30000}"/>
    <cellStyle name="Note 2 2 2 17 3" xfId="45893" xr:uid="{00000000-0005-0000-0000-000047B30000}"/>
    <cellStyle name="Note 2 2 2 17 3 2" xfId="45894" xr:uid="{00000000-0005-0000-0000-000048B30000}"/>
    <cellStyle name="Note 2 2 2 17 3 3" xfId="45895" xr:uid="{00000000-0005-0000-0000-000049B30000}"/>
    <cellStyle name="Note 2 2 2 17 4" xfId="45896" xr:uid="{00000000-0005-0000-0000-00004AB30000}"/>
    <cellStyle name="Note 2 2 2 17 4 2" xfId="45897" xr:uid="{00000000-0005-0000-0000-00004BB30000}"/>
    <cellStyle name="Note 2 2 2 17 4 3" xfId="45898" xr:uid="{00000000-0005-0000-0000-00004CB30000}"/>
    <cellStyle name="Note 2 2 2 17 5" xfId="45899" xr:uid="{00000000-0005-0000-0000-00004DB30000}"/>
    <cellStyle name="Note 2 2 2 17 5 2" xfId="45900" xr:uid="{00000000-0005-0000-0000-00004EB30000}"/>
    <cellStyle name="Note 2 2 2 17 5 3" xfId="45901" xr:uid="{00000000-0005-0000-0000-00004FB30000}"/>
    <cellStyle name="Note 2 2 2 17 6" xfId="45902" xr:uid="{00000000-0005-0000-0000-000050B30000}"/>
    <cellStyle name="Note 2 2 2 17 6 2" xfId="45903" xr:uid="{00000000-0005-0000-0000-000051B30000}"/>
    <cellStyle name="Note 2 2 2 17 6 3" xfId="45904" xr:uid="{00000000-0005-0000-0000-000052B30000}"/>
    <cellStyle name="Note 2 2 2 17 7" xfId="45905" xr:uid="{00000000-0005-0000-0000-000053B30000}"/>
    <cellStyle name="Note 2 2 2 17 8" xfId="45906" xr:uid="{00000000-0005-0000-0000-000054B30000}"/>
    <cellStyle name="Note 2 2 2 18" xfId="45907" xr:uid="{00000000-0005-0000-0000-000055B30000}"/>
    <cellStyle name="Note 2 2 2 18 2" xfId="45908" xr:uid="{00000000-0005-0000-0000-000056B30000}"/>
    <cellStyle name="Note 2 2 2 18 2 2" xfId="45909" xr:uid="{00000000-0005-0000-0000-000057B30000}"/>
    <cellStyle name="Note 2 2 2 18 2 3" xfId="45910" xr:uid="{00000000-0005-0000-0000-000058B30000}"/>
    <cellStyle name="Note 2 2 2 18 2 4" xfId="45911" xr:uid="{00000000-0005-0000-0000-000059B30000}"/>
    <cellStyle name="Note 2 2 2 18 2 5" xfId="45912" xr:uid="{00000000-0005-0000-0000-00005AB30000}"/>
    <cellStyle name="Note 2 2 2 18 2 6" xfId="45913" xr:uid="{00000000-0005-0000-0000-00005BB30000}"/>
    <cellStyle name="Note 2 2 2 18 3" xfId="45914" xr:uid="{00000000-0005-0000-0000-00005CB30000}"/>
    <cellStyle name="Note 2 2 2 18 3 2" xfId="45915" xr:uid="{00000000-0005-0000-0000-00005DB30000}"/>
    <cellStyle name="Note 2 2 2 18 3 3" xfId="45916" xr:uid="{00000000-0005-0000-0000-00005EB30000}"/>
    <cellStyle name="Note 2 2 2 18 4" xfId="45917" xr:uid="{00000000-0005-0000-0000-00005FB30000}"/>
    <cellStyle name="Note 2 2 2 18 4 2" xfId="45918" xr:uid="{00000000-0005-0000-0000-000060B30000}"/>
    <cellStyle name="Note 2 2 2 18 4 3" xfId="45919" xr:uid="{00000000-0005-0000-0000-000061B30000}"/>
    <cellStyle name="Note 2 2 2 18 5" xfId="45920" xr:uid="{00000000-0005-0000-0000-000062B30000}"/>
    <cellStyle name="Note 2 2 2 18 5 2" xfId="45921" xr:uid="{00000000-0005-0000-0000-000063B30000}"/>
    <cellStyle name="Note 2 2 2 18 5 3" xfId="45922" xr:uid="{00000000-0005-0000-0000-000064B30000}"/>
    <cellStyle name="Note 2 2 2 18 6" xfId="45923" xr:uid="{00000000-0005-0000-0000-000065B30000}"/>
    <cellStyle name="Note 2 2 2 18 6 2" xfId="45924" xr:uid="{00000000-0005-0000-0000-000066B30000}"/>
    <cellStyle name="Note 2 2 2 18 6 3" xfId="45925" xr:uid="{00000000-0005-0000-0000-000067B30000}"/>
    <cellStyle name="Note 2 2 2 18 7" xfId="45926" xr:uid="{00000000-0005-0000-0000-000068B30000}"/>
    <cellStyle name="Note 2 2 2 18 8" xfId="45927" xr:uid="{00000000-0005-0000-0000-000069B30000}"/>
    <cellStyle name="Note 2 2 2 19" xfId="45928" xr:uid="{00000000-0005-0000-0000-00006AB30000}"/>
    <cellStyle name="Note 2 2 2 19 2" xfId="45929" xr:uid="{00000000-0005-0000-0000-00006BB30000}"/>
    <cellStyle name="Note 2 2 2 19 2 2" xfId="45930" xr:uid="{00000000-0005-0000-0000-00006CB30000}"/>
    <cellStyle name="Note 2 2 2 19 2 3" xfId="45931" xr:uid="{00000000-0005-0000-0000-00006DB30000}"/>
    <cellStyle name="Note 2 2 2 19 2 4" xfId="45932" xr:uid="{00000000-0005-0000-0000-00006EB30000}"/>
    <cellStyle name="Note 2 2 2 19 2 5" xfId="45933" xr:uid="{00000000-0005-0000-0000-00006FB30000}"/>
    <cellStyle name="Note 2 2 2 19 2 6" xfId="45934" xr:uid="{00000000-0005-0000-0000-000070B30000}"/>
    <cellStyle name="Note 2 2 2 19 3" xfId="45935" xr:uid="{00000000-0005-0000-0000-000071B30000}"/>
    <cellStyle name="Note 2 2 2 19 3 2" xfId="45936" xr:uid="{00000000-0005-0000-0000-000072B30000}"/>
    <cellStyle name="Note 2 2 2 19 3 3" xfId="45937" xr:uid="{00000000-0005-0000-0000-000073B30000}"/>
    <cellStyle name="Note 2 2 2 19 4" xfId="45938" xr:uid="{00000000-0005-0000-0000-000074B30000}"/>
    <cellStyle name="Note 2 2 2 19 4 2" xfId="45939" xr:uid="{00000000-0005-0000-0000-000075B30000}"/>
    <cellStyle name="Note 2 2 2 19 4 3" xfId="45940" xr:uid="{00000000-0005-0000-0000-000076B30000}"/>
    <cellStyle name="Note 2 2 2 19 5" xfId="45941" xr:uid="{00000000-0005-0000-0000-000077B30000}"/>
    <cellStyle name="Note 2 2 2 19 5 2" xfId="45942" xr:uid="{00000000-0005-0000-0000-000078B30000}"/>
    <cellStyle name="Note 2 2 2 19 5 3" xfId="45943" xr:uid="{00000000-0005-0000-0000-000079B30000}"/>
    <cellStyle name="Note 2 2 2 19 6" xfId="45944" xr:uid="{00000000-0005-0000-0000-00007AB30000}"/>
    <cellStyle name="Note 2 2 2 19 6 2" xfId="45945" xr:uid="{00000000-0005-0000-0000-00007BB30000}"/>
    <cellStyle name="Note 2 2 2 19 6 3" xfId="45946" xr:uid="{00000000-0005-0000-0000-00007CB30000}"/>
    <cellStyle name="Note 2 2 2 19 7" xfId="45947" xr:uid="{00000000-0005-0000-0000-00007DB30000}"/>
    <cellStyle name="Note 2 2 2 19 8" xfId="45948" xr:uid="{00000000-0005-0000-0000-00007EB30000}"/>
    <cellStyle name="Note 2 2 2 2" xfId="45949" xr:uid="{00000000-0005-0000-0000-00007FB30000}"/>
    <cellStyle name="Note 2 2 2 2 2" xfId="45950" xr:uid="{00000000-0005-0000-0000-000080B30000}"/>
    <cellStyle name="Note 2 2 2 2 2 2" xfId="45951" xr:uid="{00000000-0005-0000-0000-000081B30000}"/>
    <cellStyle name="Note 2 2 2 2 2 3" xfId="45952" xr:uid="{00000000-0005-0000-0000-000082B30000}"/>
    <cellStyle name="Note 2 2 2 2 2 4" xfId="45953" xr:uid="{00000000-0005-0000-0000-000083B30000}"/>
    <cellStyle name="Note 2 2 2 2 2 5" xfId="45954" xr:uid="{00000000-0005-0000-0000-000084B30000}"/>
    <cellStyle name="Note 2 2 2 2 2 6" xfId="45955" xr:uid="{00000000-0005-0000-0000-000085B30000}"/>
    <cellStyle name="Note 2 2 2 2 3" xfId="45956" xr:uid="{00000000-0005-0000-0000-000086B30000}"/>
    <cellStyle name="Note 2 2 2 2 3 2" xfId="45957" xr:uid="{00000000-0005-0000-0000-000087B30000}"/>
    <cellStyle name="Note 2 2 2 2 3 3" xfId="45958" xr:uid="{00000000-0005-0000-0000-000088B30000}"/>
    <cellStyle name="Note 2 2 2 2 4" xfId="45959" xr:uid="{00000000-0005-0000-0000-000089B30000}"/>
    <cellStyle name="Note 2 2 2 2 4 2" xfId="45960" xr:uid="{00000000-0005-0000-0000-00008AB30000}"/>
    <cellStyle name="Note 2 2 2 2 4 3" xfId="45961" xr:uid="{00000000-0005-0000-0000-00008BB30000}"/>
    <cellStyle name="Note 2 2 2 2 5" xfId="45962" xr:uid="{00000000-0005-0000-0000-00008CB30000}"/>
    <cellStyle name="Note 2 2 2 2 5 2" xfId="45963" xr:uid="{00000000-0005-0000-0000-00008DB30000}"/>
    <cellStyle name="Note 2 2 2 2 5 3" xfId="45964" xr:uid="{00000000-0005-0000-0000-00008EB30000}"/>
    <cellStyle name="Note 2 2 2 2 6" xfId="45965" xr:uid="{00000000-0005-0000-0000-00008FB30000}"/>
    <cellStyle name="Note 2 2 2 2 6 2" xfId="45966" xr:uid="{00000000-0005-0000-0000-000090B30000}"/>
    <cellStyle name="Note 2 2 2 2 6 3" xfId="45967" xr:uid="{00000000-0005-0000-0000-000091B30000}"/>
    <cellStyle name="Note 2 2 2 2 7" xfId="45968" xr:uid="{00000000-0005-0000-0000-000092B30000}"/>
    <cellStyle name="Note 2 2 2 2 8" xfId="45969" xr:uid="{00000000-0005-0000-0000-000093B30000}"/>
    <cellStyle name="Note 2 2 2 20" xfId="45970" xr:uid="{00000000-0005-0000-0000-000094B30000}"/>
    <cellStyle name="Note 2 2 2 20 2" xfId="45971" xr:uid="{00000000-0005-0000-0000-000095B30000}"/>
    <cellStyle name="Note 2 2 2 20 2 2" xfId="45972" xr:uid="{00000000-0005-0000-0000-000096B30000}"/>
    <cellStyle name="Note 2 2 2 20 2 3" xfId="45973" xr:uid="{00000000-0005-0000-0000-000097B30000}"/>
    <cellStyle name="Note 2 2 2 20 2 4" xfId="45974" xr:uid="{00000000-0005-0000-0000-000098B30000}"/>
    <cellStyle name="Note 2 2 2 20 2 5" xfId="45975" xr:uid="{00000000-0005-0000-0000-000099B30000}"/>
    <cellStyle name="Note 2 2 2 20 2 6" xfId="45976" xr:uid="{00000000-0005-0000-0000-00009AB30000}"/>
    <cellStyle name="Note 2 2 2 20 3" xfId="45977" xr:uid="{00000000-0005-0000-0000-00009BB30000}"/>
    <cellStyle name="Note 2 2 2 20 3 2" xfId="45978" xr:uid="{00000000-0005-0000-0000-00009CB30000}"/>
    <cellStyle name="Note 2 2 2 20 3 3" xfId="45979" xr:uid="{00000000-0005-0000-0000-00009DB30000}"/>
    <cellStyle name="Note 2 2 2 20 4" xfId="45980" xr:uid="{00000000-0005-0000-0000-00009EB30000}"/>
    <cellStyle name="Note 2 2 2 20 4 2" xfId="45981" xr:uid="{00000000-0005-0000-0000-00009FB30000}"/>
    <cellStyle name="Note 2 2 2 20 4 3" xfId="45982" xr:uid="{00000000-0005-0000-0000-0000A0B30000}"/>
    <cellStyle name="Note 2 2 2 20 5" xfId="45983" xr:uid="{00000000-0005-0000-0000-0000A1B30000}"/>
    <cellStyle name="Note 2 2 2 20 5 2" xfId="45984" xr:uid="{00000000-0005-0000-0000-0000A2B30000}"/>
    <cellStyle name="Note 2 2 2 20 5 3" xfId="45985" xr:uid="{00000000-0005-0000-0000-0000A3B30000}"/>
    <cellStyle name="Note 2 2 2 20 6" xfId="45986" xr:uid="{00000000-0005-0000-0000-0000A4B30000}"/>
    <cellStyle name="Note 2 2 2 20 6 2" xfId="45987" xr:uid="{00000000-0005-0000-0000-0000A5B30000}"/>
    <cellStyle name="Note 2 2 2 20 6 3" xfId="45988" xr:uid="{00000000-0005-0000-0000-0000A6B30000}"/>
    <cellStyle name="Note 2 2 2 20 7" xfId="45989" xr:uid="{00000000-0005-0000-0000-0000A7B30000}"/>
    <cellStyle name="Note 2 2 2 20 8" xfId="45990" xr:uid="{00000000-0005-0000-0000-0000A8B30000}"/>
    <cellStyle name="Note 2 2 2 21" xfId="45991" xr:uid="{00000000-0005-0000-0000-0000A9B30000}"/>
    <cellStyle name="Note 2 2 2 21 2" xfId="45992" xr:uid="{00000000-0005-0000-0000-0000AAB30000}"/>
    <cellStyle name="Note 2 2 2 21 2 2" xfId="45993" xr:uid="{00000000-0005-0000-0000-0000ABB30000}"/>
    <cellStyle name="Note 2 2 2 21 2 3" xfId="45994" xr:uid="{00000000-0005-0000-0000-0000ACB30000}"/>
    <cellStyle name="Note 2 2 2 21 2 4" xfId="45995" xr:uid="{00000000-0005-0000-0000-0000ADB30000}"/>
    <cellStyle name="Note 2 2 2 21 2 5" xfId="45996" xr:uid="{00000000-0005-0000-0000-0000AEB30000}"/>
    <cellStyle name="Note 2 2 2 21 2 6" xfId="45997" xr:uid="{00000000-0005-0000-0000-0000AFB30000}"/>
    <cellStyle name="Note 2 2 2 21 3" xfId="45998" xr:uid="{00000000-0005-0000-0000-0000B0B30000}"/>
    <cellStyle name="Note 2 2 2 21 3 2" xfId="45999" xr:uid="{00000000-0005-0000-0000-0000B1B30000}"/>
    <cellStyle name="Note 2 2 2 21 3 3" xfId="46000" xr:uid="{00000000-0005-0000-0000-0000B2B30000}"/>
    <cellStyle name="Note 2 2 2 21 4" xfId="46001" xr:uid="{00000000-0005-0000-0000-0000B3B30000}"/>
    <cellStyle name="Note 2 2 2 21 4 2" xfId="46002" xr:uid="{00000000-0005-0000-0000-0000B4B30000}"/>
    <cellStyle name="Note 2 2 2 21 4 3" xfId="46003" xr:uid="{00000000-0005-0000-0000-0000B5B30000}"/>
    <cellStyle name="Note 2 2 2 21 5" xfId="46004" xr:uid="{00000000-0005-0000-0000-0000B6B30000}"/>
    <cellStyle name="Note 2 2 2 21 5 2" xfId="46005" xr:uid="{00000000-0005-0000-0000-0000B7B30000}"/>
    <cellStyle name="Note 2 2 2 21 5 3" xfId="46006" xr:uid="{00000000-0005-0000-0000-0000B8B30000}"/>
    <cellStyle name="Note 2 2 2 21 6" xfId="46007" xr:uid="{00000000-0005-0000-0000-0000B9B30000}"/>
    <cellStyle name="Note 2 2 2 21 6 2" xfId="46008" xr:uid="{00000000-0005-0000-0000-0000BAB30000}"/>
    <cellStyle name="Note 2 2 2 21 6 3" xfId="46009" xr:uid="{00000000-0005-0000-0000-0000BBB30000}"/>
    <cellStyle name="Note 2 2 2 21 7" xfId="46010" xr:uid="{00000000-0005-0000-0000-0000BCB30000}"/>
    <cellStyle name="Note 2 2 2 21 8" xfId="46011" xr:uid="{00000000-0005-0000-0000-0000BDB30000}"/>
    <cellStyle name="Note 2 2 2 22" xfId="46012" xr:uid="{00000000-0005-0000-0000-0000BEB30000}"/>
    <cellStyle name="Note 2 2 2 22 2" xfId="46013" xr:uid="{00000000-0005-0000-0000-0000BFB30000}"/>
    <cellStyle name="Note 2 2 2 22 2 2" xfId="46014" xr:uid="{00000000-0005-0000-0000-0000C0B30000}"/>
    <cellStyle name="Note 2 2 2 22 2 3" xfId="46015" xr:uid="{00000000-0005-0000-0000-0000C1B30000}"/>
    <cellStyle name="Note 2 2 2 22 2 4" xfId="46016" xr:uid="{00000000-0005-0000-0000-0000C2B30000}"/>
    <cellStyle name="Note 2 2 2 22 2 5" xfId="46017" xr:uid="{00000000-0005-0000-0000-0000C3B30000}"/>
    <cellStyle name="Note 2 2 2 22 2 6" xfId="46018" xr:uid="{00000000-0005-0000-0000-0000C4B30000}"/>
    <cellStyle name="Note 2 2 2 22 3" xfId="46019" xr:uid="{00000000-0005-0000-0000-0000C5B30000}"/>
    <cellStyle name="Note 2 2 2 22 3 2" xfId="46020" xr:uid="{00000000-0005-0000-0000-0000C6B30000}"/>
    <cellStyle name="Note 2 2 2 22 3 3" xfId="46021" xr:uid="{00000000-0005-0000-0000-0000C7B30000}"/>
    <cellStyle name="Note 2 2 2 22 4" xfId="46022" xr:uid="{00000000-0005-0000-0000-0000C8B30000}"/>
    <cellStyle name="Note 2 2 2 22 4 2" xfId="46023" xr:uid="{00000000-0005-0000-0000-0000C9B30000}"/>
    <cellStyle name="Note 2 2 2 22 4 3" xfId="46024" xr:uid="{00000000-0005-0000-0000-0000CAB30000}"/>
    <cellStyle name="Note 2 2 2 22 5" xfId="46025" xr:uid="{00000000-0005-0000-0000-0000CBB30000}"/>
    <cellStyle name="Note 2 2 2 22 5 2" xfId="46026" xr:uid="{00000000-0005-0000-0000-0000CCB30000}"/>
    <cellStyle name="Note 2 2 2 22 5 3" xfId="46027" xr:uid="{00000000-0005-0000-0000-0000CDB30000}"/>
    <cellStyle name="Note 2 2 2 22 6" xfId="46028" xr:uid="{00000000-0005-0000-0000-0000CEB30000}"/>
    <cellStyle name="Note 2 2 2 22 6 2" xfId="46029" xr:uid="{00000000-0005-0000-0000-0000CFB30000}"/>
    <cellStyle name="Note 2 2 2 22 6 3" xfId="46030" xr:uid="{00000000-0005-0000-0000-0000D0B30000}"/>
    <cellStyle name="Note 2 2 2 22 7" xfId="46031" xr:uid="{00000000-0005-0000-0000-0000D1B30000}"/>
    <cellStyle name="Note 2 2 2 22 8" xfId="46032" xr:uid="{00000000-0005-0000-0000-0000D2B30000}"/>
    <cellStyle name="Note 2 2 2 23" xfId="46033" xr:uid="{00000000-0005-0000-0000-0000D3B30000}"/>
    <cellStyle name="Note 2 2 2 23 2" xfId="46034" xr:uid="{00000000-0005-0000-0000-0000D4B30000}"/>
    <cellStyle name="Note 2 2 2 23 2 2" xfId="46035" xr:uid="{00000000-0005-0000-0000-0000D5B30000}"/>
    <cellStyle name="Note 2 2 2 23 2 3" xfId="46036" xr:uid="{00000000-0005-0000-0000-0000D6B30000}"/>
    <cellStyle name="Note 2 2 2 23 2 4" xfId="46037" xr:uid="{00000000-0005-0000-0000-0000D7B30000}"/>
    <cellStyle name="Note 2 2 2 23 2 5" xfId="46038" xr:uid="{00000000-0005-0000-0000-0000D8B30000}"/>
    <cellStyle name="Note 2 2 2 23 2 6" xfId="46039" xr:uid="{00000000-0005-0000-0000-0000D9B30000}"/>
    <cellStyle name="Note 2 2 2 23 3" xfId="46040" xr:uid="{00000000-0005-0000-0000-0000DAB30000}"/>
    <cellStyle name="Note 2 2 2 23 3 2" xfId="46041" xr:uid="{00000000-0005-0000-0000-0000DBB30000}"/>
    <cellStyle name="Note 2 2 2 23 3 3" xfId="46042" xr:uid="{00000000-0005-0000-0000-0000DCB30000}"/>
    <cellStyle name="Note 2 2 2 23 4" xfId="46043" xr:uid="{00000000-0005-0000-0000-0000DDB30000}"/>
    <cellStyle name="Note 2 2 2 23 4 2" xfId="46044" xr:uid="{00000000-0005-0000-0000-0000DEB30000}"/>
    <cellStyle name="Note 2 2 2 23 4 3" xfId="46045" xr:uid="{00000000-0005-0000-0000-0000DFB30000}"/>
    <cellStyle name="Note 2 2 2 23 5" xfId="46046" xr:uid="{00000000-0005-0000-0000-0000E0B30000}"/>
    <cellStyle name="Note 2 2 2 23 5 2" xfId="46047" xr:uid="{00000000-0005-0000-0000-0000E1B30000}"/>
    <cellStyle name="Note 2 2 2 23 5 3" xfId="46048" xr:uid="{00000000-0005-0000-0000-0000E2B30000}"/>
    <cellStyle name="Note 2 2 2 23 6" xfId="46049" xr:uid="{00000000-0005-0000-0000-0000E3B30000}"/>
    <cellStyle name="Note 2 2 2 23 6 2" xfId="46050" xr:uid="{00000000-0005-0000-0000-0000E4B30000}"/>
    <cellStyle name="Note 2 2 2 23 6 3" xfId="46051" xr:uid="{00000000-0005-0000-0000-0000E5B30000}"/>
    <cellStyle name="Note 2 2 2 23 7" xfId="46052" xr:uid="{00000000-0005-0000-0000-0000E6B30000}"/>
    <cellStyle name="Note 2 2 2 23 8" xfId="46053" xr:uid="{00000000-0005-0000-0000-0000E7B30000}"/>
    <cellStyle name="Note 2 2 2 24" xfId="46054" xr:uid="{00000000-0005-0000-0000-0000E8B30000}"/>
    <cellStyle name="Note 2 2 2 24 2" xfId="46055" xr:uid="{00000000-0005-0000-0000-0000E9B30000}"/>
    <cellStyle name="Note 2 2 2 24 2 2" xfId="46056" xr:uid="{00000000-0005-0000-0000-0000EAB30000}"/>
    <cellStyle name="Note 2 2 2 24 2 3" xfId="46057" xr:uid="{00000000-0005-0000-0000-0000EBB30000}"/>
    <cellStyle name="Note 2 2 2 24 2 4" xfId="46058" xr:uid="{00000000-0005-0000-0000-0000ECB30000}"/>
    <cellStyle name="Note 2 2 2 24 2 5" xfId="46059" xr:uid="{00000000-0005-0000-0000-0000EDB30000}"/>
    <cellStyle name="Note 2 2 2 24 2 6" xfId="46060" xr:uid="{00000000-0005-0000-0000-0000EEB30000}"/>
    <cellStyle name="Note 2 2 2 24 3" xfId="46061" xr:uid="{00000000-0005-0000-0000-0000EFB30000}"/>
    <cellStyle name="Note 2 2 2 24 3 2" xfId="46062" xr:uid="{00000000-0005-0000-0000-0000F0B30000}"/>
    <cellStyle name="Note 2 2 2 24 3 3" xfId="46063" xr:uid="{00000000-0005-0000-0000-0000F1B30000}"/>
    <cellStyle name="Note 2 2 2 24 4" xfId="46064" xr:uid="{00000000-0005-0000-0000-0000F2B30000}"/>
    <cellStyle name="Note 2 2 2 24 4 2" xfId="46065" xr:uid="{00000000-0005-0000-0000-0000F3B30000}"/>
    <cellStyle name="Note 2 2 2 24 4 3" xfId="46066" xr:uid="{00000000-0005-0000-0000-0000F4B30000}"/>
    <cellStyle name="Note 2 2 2 24 5" xfId="46067" xr:uid="{00000000-0005-0000-0000-0000F5B30000}"/>
    <cellStyle name="Note 2 2 2 24 5 2" xfId="46068" xr:uid="{00000000-0005-0000-0000-0000F6B30000}"/>
    <cellStyle name="Note 2 2 2 24 5 3" xfId="46069" xr:uid="{00000000-0005-0000-0000-0000F7B30000}"/>
    <cellStyle name="Note 2 2 2 24 6" xfId="46070" xr:uid="{00000000-0005-0000-0000-0000F8B30000}"/>
    <cellStyle name="Note 2 2 2 24 6 2" xfId="46071" xr:uid="{00000000-0005-0000-0000-0000F9B30000}"/>
    <cellStyle name="Note 2 2 2 24 6 3" xfId="46072" xr:uid="{00000000-0005-0000-0000-0000FAB30000}"/>
    <cellStyle name="Note 2 2 2 24 7" xfId="46073" xr:uid="{00000000-0005-0000-0000-0000FBB30000}"/>
    <cellStyle name="Note 2 2 2 24 8" xfId="46074" xr:uid="{00000000-0005-0000-0000-0000FCB30000}"/>
    <cellStyle name="Note 2 2 2 25" xfId="46075" xr:uid="{00000000-0005-0000-0000-0000FDB30000}"/>
    <cellStyle name="Note 2 2 2 25 2" xfId="46076" xr:uid="{00000000-0005-0000-0000-0000FEB30000}"/>
    <cellStyle name="Note 2 2 2 25 2 2" xfId="46077" xr:uid="{00000000-0005-0000-0000-0000FFB30000}"/>
    <cellStyle name="Note 2 2 2 25 2 3" xfId="46078" xr:uid="{00000000-0005-0000-0000-000000B40000}"/>
    <cellStyle name="Note 2 2 2 25 2 4" xfId="46079" xr:uid="{00000000-0005-0000-0000-000001B40000}"/>
    <cellStyle name="Note 2 2 2 25 2 5" xfId="46080" xr:uid="{00000000-0005-0000-0000-000002B40000}"/>
    <cellStyle name="Note 2 2 2 25 2 6" xfId="46081" xr:uid="{00000000-0005-0000-0000-000003B40000}"/>
    <cellStyle name="Note 2 2 2 25 3" xfId="46082" xr:uid="{00000000-0005-0000-0000-000004B40000}"/>
    <cellStyle name="Note 2 2 2 25 3 2" xfId="46083" xr:uid="{00000000-0005-0000-0000-000005B40000}"/>
    <cellStyle name="Note 2 2 2 25 3 3" xfId="46084" xr:uid="{00000000-0005-0000-0000-000006B40000}"/>
    <cellStyle name="Note 2 2 2 25 4" xfId="46085" xr:uid="{00000000-0005-0000-0000-000007B40000}"/>
    <cellStyle name="Note 2 2 2 25 4 2" xfId="46086" xr:uid="{00000000-0005-0000-0000-000008B40000}"/>
    <cellStyle name="Note 2 2 2 25 4 3" xfId="46087" xr:uid="{00000000-0005-0000-0000-000009B40000}"/>
    <cellStyle name="Note 2 2 2 25 5" xfId="46088" xr:uid="{00000000-0005-0000-0000-00000AB40000}"/>
    <cellStyle name="Note 2 2 2 25 5 2" xfId="46089" xr:uid="{00000000-0005-0000-0000-00000BB40000}"/>
    <cellStyle name="Note 2 2 2 25 5 3" xfId="46090" xr:uid="{00000000-0005-0000-0000-00000CB40000}"/>
    <cellStyle name="Note 2 2 2 25 6" xfId="46091" xr:uid="{00000000-0005-0000-0000-00000DB40000}"/>
    <cellStyle name="Note 2 2 2 25 6 2" xfId="46092" xr:uid="{00000000-0005-0000-0000-00000EB40000}"/>
    <cellStyle name="Note 2 2 2 25 6 3" xfId="46093" xr:uid="{00000000-0005-0000-0000-00000FB40000}"/>
    <cellStyle name="Note 2 2 2 25 7" xfId="46094" xr:uid="{00000000-0005-0000-0000-000010B40000}"/>
    <cellStyle name="Note 2 2 2 25 8" xfId="46095" xr:uid="{00000000-0005-0000-0000-000011B40000}"/>
    <cellStyle name="Note 2 2 2 26" xfId="46096" xr:uid="{00000000-0005-0000-0000-000012B40000}"/>
    <cellStyle name="Note 2 2 2 26 2" xfId="46097" xr:uid="{00000000-0005-0000-0000-000013B40000}"/>
    <cellStyle name="Note 2 2 2 26 2 2" xfId="46098" xr:uid="{00000000-0005-0000-0000-000014B40000}"/>
    <cellStyle name="Note 2 2 2 26 2 3" xfId="46099" xr:uid="{00000000-0005-0000-0000-000015B40000}"/>
    <cellStyle name="Note 2 2 2 26 2 4" xfId="46100" xr:uid="{00000000-0005-0000-0000-000016B40000}"/>
    <cellStyle name="Note 2 2 2 26 2 5" xfId="46101" xr:uid="{00000000-0005-0000-0000-000017B40000}"/>
    <cellStyle name="Note 2 2 2 26 2 6" xfId="46102" xr:uid="{00000000-0005-0000-0000-000018B40000}"/>
    <cellStyle name="Note 2 2 2 26 3" xfId="46103" xr:uid="{00000000-0005-0000-0000-000019B40000}"/>
    <cellStyle name="Note 2 2 2 26 3 2" xfId="46104" xr:uid="{00000000-0005-0000-0000-00001AB40000}"/>
    <cellStyle name="Note 2 2 2 26 3 3" xfId="46105" xr:uid="{00000000-0005-0000-0000-00001BB40000}"/>
    <cellStyle name="Note 2 2 2 26 4" xfId="46106" xr:uid="{00000000-0005-0000-0000-00001CB40000}"/>
    <cellStyle name="Note 2 2 2 26 4 2" xfId="46107" xr:uid="{00000000-0005-0000-0000-00001DB40000}"/>
    <cellStyle name="Note 2 2 2 26 4 3" xfId="46108" xr:uid="{00000000-0005-0000-0000-00001EB40000}"/>
    <cellStyle name="Note 2 2 2 26 5" xfId="46109" xr:uid="{00000000-0005-0000-0000-00001FB40000}"/>
    <cellStyle name="Note 2 2 2 26 5 2" xfId="46110" xr:uid="{00000000-0005-0000-0000-000020B40000}"/>
    <cellStyle name="Note 2 2 2 26 5 3" xfId="46111" xr:uid="{00000000-0005-0000-0000-000021B40000}"/>
    <cellStyle name="Note 2 2 2 26 6" xfId="46112" xr:uid="{00000000-0005-0000-0000-000022B40000}"/>
    <cellStyle name="Note 2 2 2 26 6 2" xfId="46113" xr:uid="{00000000-0005-0000-0000-000023B40000}"/>
    <cellStyle name="Note 2 2 2 26 6 3" xfId="46114" xr:uid="{00000000-0005-0000-0000-000024B40000}"/>
    <cellStyle name="Note 2 2 2 26 7" xfId="46115" xr:uid="{00000000-0005-0000-0000-000025B40000}"/>
    <cellStyle name="Note 2 2 2 26 8" xfId="46116" xr:uid="{00000000-0005-0000-0000-000026B40000}"/>
    <cellStyle name="Note 2 2 2 27" xfId="46117" xr:uid="{00000000-0005-0000-0000-000027B40000}"/>
    <cellStyle name="Note 2 2 2 27 2" xfId="46118" xr:uid="{00000000-0005-0000-0000-000028B40000}"/>
    <cellStyle name="Note 2 2 2 27 2 2" xfId="46119" xr:uid="{00000000-0005-0000-0000-000029B40000}"/>
    <cellStyle name="Note 2 2 2 27 2 3" xfId="46120" xr:uid="{00000000-0005-0000-0000-00002AB40000}"/>
    <cellStyle name="Note 2 2 2 27 2 4" xfId="46121" xr:uid="{00000000-0005-0000-0000-00002BB40000}"/>
    <cellStyle name="Note 2 2 2 27 2 5" xfId="46122" xr:uid="{00000000-0005-0000-0000-00002CB40000}"/>
    <cellStyle name="Note 2 2 2 27 2 6" xfId="46123" xr:uid="{00000000-0005-0000-0000-00002DB40000}"/>
    <cellStyle name="Note 2 2 2 27 3" xfId="46124" xr:uid="{00000000-0005-0000-0000-00002EB40000}"/>
    <cellStyle name="Note 2 2 2 27 3 2" xfId="46125" xr:uid="{00000000-0005-0000-0000-00002FB40000}"/>
    <cellStyle name="Note 2 2 2 27 3 3" xfId="46126" xr:uid="{00000000-0005-0000-0000-000030B40000}"/>
    <cellStyle name="Note 2 2 2 27 4" xfId="46127" xr:uid="{00000000-0005-0000-0000-000031B40000}"/>
    <cellStyle name="Note 2 2 2 27 4 2" xfId="46128" xr:uid="{00000000-0005-0000-0000-000032B40000}"/>
    <cellStyle name="Note 2 2 2 27 4 3" xfId="46129" xr:uid="{00000000-0005-0000-0000-000033B40000}"/>
    <cellStyle name="Note 2 2 2 27 5" xfId="46130" xr:uid="{00000000-0005-0000-0000-000034B40000}"/>
    <cellStyle name="Note 2 2 2 27 5 2" xfId="46131" xr:uid="{00000000-0005-0000-0000-000035B40000}"/>
    <cellStyle name="Note 2 2 2 27 5 3" xfId="46132" xr:uid="{00000000-0005-0000-0000-000036B40000}"/>
    <cellStyle name="Note 2 2 2 27 6" xfId="46133" xr:uid="{00000000-0005-0000-0000-000037B40000}"/>
    <cellStyle name="Note 2 2 2 27 6 2" xfId="46134" xr:uid="{00000000-0005-0000-0000-000038B40000}"/>
    <cellStyle name="Note 2 2 2 27 6 3" xfId="46135" xr:uid="{00000000-0005-0000-0000-000039B40000}"/>
    <cellStyle name="Note 2 2 2 27 7" xfId="46136" xr:uid="{00000000-0005-0000-0000-00003AB40000}"/>
    <cellStyle name="Note 2 2 2 27 8" xfId="46137" xr:uid="{00000000-0005-0000-0000-00003BB40000}"/>
    <cellStyle name="Note 2 2 2 28" xfId="46138" xr:uid="{00000000-0005-0000-0000-00003CB40000}"/>
    <cellStyle name="Note 2 2 2 28 2" xfId="46139" xr:uid="{00000000-0005-0000-0000-00003DB40000}"/>
    <cellStyle name="Note 2 2 2 28 2 2" xfId="46140" xr:uid="{00000000-0005-0000-0000-00003EB40000}"/>
    <cellStyle name="Note 2 2 2 28 2 3" xfId="46141" xr:uid="{00000000-0005-0000-0000-00003FB40000}"/>
    <cellStyle name="Note 2 2 2 28 2 4" xfId="46142" xr:uid="{00000000-0005-0000-0000-000040B40000}"/>
    <cellStyle name="Note 2 2 2 28 2 5" xfId="46143" xr:uid="{00000000-0005-0000-0000-000041B40000}"/>
    <cellStyle name="Note 2 2 2 28 2 6" xfId="46144" xr:uid="{00000000-0005-0000-0000-000042B40000}"/>
    <cellStyle name="Note 2 2 2 28 3" xfId="46145" xr:uid="{00000000-0005-0000-0000-000043B40000}"/>
    <cellStyle name="Note 2 2 2 28 3 2" xfId="46146" xr:uid="{00000000-0005-0000-0000-000044B40000}"/>
    <cellStyle name="Note 2 2 2 28 3 3" xfId="46147" xr:uid="{00000000-0005-0000-0000-000045B40000}"/>
    <cellStyle name="Note 2 2 2 28 4" xfId="46148" xr:uid="{00000000-0005-0000-0000-000046B40000}"/>
    <cellStyle name="Note 2 2 2 28 4 2" xfId="46149" xr:uid="{00000000-0005-0000-0000-000047B40000}"/>
    <cellStyle name="Note 2 2 2 28 4 3" xfId="46150" xr:uid="{00000000-0005-0000-0000-000048B40000}"/>
    <cellStyle name="Note 2 2 2 28 5" xfId="46151" xr:uid="{00000000-0005-0000-0000-000049B40000}"/>
    <cellStyle name="Note 2 2 2 28 5 2" xfId="46152" xr:uid="{00000000-0005-0000-0000-00004AB40000}"/>
    <cellStyle name="Note 2 2 2 28 5 3" xfId="46153" xr:uid="{00000000-0005-0000-0000-00004BB40000}"/>
    <cellStyle name="Note 2 2 2 28 6" xfId="46154" xr:uid="{00000000-0005-0000-0000-00004CB40000}"/>
    <cellStyle name="Note 2 2 2 28 6 2" xfId="46155" xr:uid="{00000000-0005-0000-0000-00004DB40000}"/>
    <cellStyle name="Note 2 2 2 28 6 3" xfId="46156" xr:uid="{00000000-0005-0000-0000-00004EB40000}"/>
    <cellStyle name="Note 2 2 2 28 7" xfId="46157" xr:uid="{00000000-0005-0000-0000-00004FB40000}"/>
    <cellStyle name="Note 2 2 2 28 8" xfId="46158" xr:uid="{00000000-0005-0000-0000-000050B40000}"/>
    <cellStyle name="Note 2 2 2 29" xfId="46159" xr:uid="{00000000-0005-0000-0000-000051B40000}"/>
    <cellStyle name="Note 2 2 2 29 2" xfId="46160" xr:uid="{00000000-0005-0000-0000-000052B40000}"/>
    <cellStyle name="Note 2 2 2 29 2 2" xfId="46161" xr:uid="{00000000-0005-0000-0000-000053B40000}"/>
    <cellStyle name="Note 2 2 2 29 2 3" xfId="46162" xr:uid="{00000000-0005-0000-0000-000054B40000}"/>
    <cellStyle name="Note 2 2 2 29 2 4" xfId="46163" xr:uid="{00000000-0005-0000-0000-000055B40000}"/>
    <cellStyle name="Note 2 2 2 29 2 5" xfId="46164" xr:uid="{00000000-0005-0000-0000-000056B40000}"/>
    <cellStyle name="Note 2 2 2 29 2 6" xfId="46165" xr:uid="{00000000-0005-0000-0000-000057B40000}"/>
    <cellStyle name="Note 2 2 2 29 3" xfId="46166" xr:uid="{00000000-0005-0000-0000-000058B40000}"/>
    <cellStyle name="Note 2 2 2 29 3 2" xfId="46167" xr:uid="{00000000-0005-0000-0000-000059B40000}"/>
    <cellStyle name="Note 2 2 2 29 3 3" xfId="46168" xr:uid="{00000000-0005-0000-0000-00005AB40000}"/>
    <cellStyle name="Note 2 2 2 29 4" xfId="46169" xr:uid="{00000000-0005-0000-0000-00005BB40000}"/>
    <cellStyle name="Note 2 2 2 29 4 2" xfId="46170" xr:uid="{00000000-0005-0000-0000-00005CB40000}"/>
    <cellStyle name="Note 2 2 2 29 4 3" xfId="46171" xr:uid="{00000000-0005-0000-0000-00005DB40000}"/>
    <cellStyle name="Note 2 2 2 29 5" xfId="46172" xr:uid="{00000000-0005-0000-0000-00005EB40000}"/>
    <cellStyle name="Note 2 2 2 29 5 2" xfId="46173" xr:uid="{00000000-0005-0000-0000-00005FB40000}"/>
    <cellStyle name="Note 2 2 2 29 5 3" xfId="46174" xr:uid="{00000000-0005-0000-0000-000060B40000}"/>
    <cellStyle name="Note 2 2 2 29 6" xfId="46175" xr:uid="{00000000-0005-0000-0000-000061B40000}"/>
    <cellStyle name="Note 2 2 2 29 6 2" xfId="46176" xr:uid="{00000000-0005-0000-0000-000062B40000}"/>
    <cellStyle name="Note 2 2 2 29 6 3" xfId="46177" xr:uid="{00000000-0005-0000-0000-000063B40000}"/>
    <cellStyle name="Note 2 2 2 29 7" xfId="46178" xr:uid="{00000000-0005-0000-0000-000064B40000}"/>
    <cellStyle name="Note 2 2 2 29 8" xfId="46179" xr:uid="{00000000-0005-0000-0000-000065B40000}"/>
    <cellStyle name="Note 2 2 2 3" xfId="46180" xr:uid="{00000000-0005-0000-0000-000066B40000}"/>
    <cellStyle name="Note 2 2 2 3 2" xfId="46181" xr:uid="{00000000-0005-0000-0000-000067B40000}"/>
    <cellStyle name="Note 2 2 2 3 2 2" xfId="46182" xr:uid="{00000000-0005-0000-0000-000068B40000}"/>
    <cellStyle name="Note 2 2 2 3 2 3" xfId="46183" xr:uid="{00000000-0005-0000-0000-000069B40000}"/>
    <cellStyle name="Note 2 2 2 3 2 4" xfId="46184" xr:uid="{00000000-0005-0000-0000-00006AB40000}"/>
    <cellStyle name="Note 2 2 2 3 2 5" xfId="46185" xr:uid="{00000000-0005-0000-0000-00006BB40000}"/>
    <cellStyle name="Note 2 2 2 3 2 6" xfId="46186" xr:uid="{00000000-0005-0000-0000-00006CB40000}"/>
    <cellStyle name="Note 2 2 2 3 3" xfId="46187" xr:uid="{00000000-0005-0000-0000-00006DB40000}"/>
    <cellStyle name="Note 2 2 2 3 3 2" xfId="46188" xr:uid="{00000000-0005-0000-0000-00006EB40000}"/>
    <cellStyle name="Note 2 2 2 3 3 3" xfId="46189" xr:uid="{00000000-0005-0000-0000-00006FB40000}"/>
    <cellStyle name="Note 2 2 2 3 4" xfId="46190" xr:uid="{00000000-0005-0000-0000-000070B40000}"/>
    <cellStyle name="Note 2 2 2 3 4 2" xfId="46191" xr:uid="{00000000-0005-0000-0000-000071B40000}"/>
    <cellStyle name="Note 2 2 2 3 4 3" xfId="46192" xr:uid="{00000000-0005-0000-0000-000072B40000}"/>
    <cellStyle name="Note 2 2 2 3 5" xfId="46193" xr:uid="{00000000-0005-0000-0000-000073B40000}"/>
    <cellStyle name="Note 2 2 2 3 5 2" xfId="46194" xr:uid="{00000000-0005-0000-0000-000074B40000}"/>
    <cellStyle name="Note 2 2 2 3 5 3" xfId="46195" xr:uid="{00000000-0005-0000-0000-000075B40000}"/>
    <cellStyle name="Note 2 2 2 3 6" xfId="46196" xr:uid="{00000000-0005-0000-0000-000076B40000}"/>
    <cellStyle name="Note 2 2 2 3 6 2" xfId="46197" xr:uid="{00000000-0005-0000-0000-000077B40000}"/>
    <cellStyle name="Note 2 2 2 3 6 3" xfId="46198" xr:uid="{00000000-0005-0000-0000-000078B40000}"/>
    <cellStyle name="Note 2 2 2 3 7" xfId="46199" xr:uid="{00000000-0005-0000-0000-000079B40000}"/>
    <cellStyle name="Note 2 2 2 3 8" xfId="46200" xr:uid="{00000000-0005-0000-0000-00007AB40000}"/>
    <cellStyle name="Note 2 2 2 30" xfId="46201" xr:uid="{00000000-0005-0000-0000-00007BB40000}"/>
    <cellStyle name="Note 2 2 2 30 2" xfId="46202" xr:uid="{00000000-0005-0000-0000-00007CB40000}"/>
    <cellStyle name="Note 2 2 2 30 2 2" xfId="46203" xr:uid="{00000000-0005-0000-0000-00007DB40000}"/>
    <cellStyle name="Note 2 2 2 30 2 3" xfId="46204" xr:uid="{00000000-0005-0000-0000-00007EB40000}"/>
    <cellStyle name="Note 2 2 2 30 2 4" xfId="46205" xr:uid="{00000000-0005-0000-0000-00007FB40000}"/>
    <cellStyle name="Note 2 2 2 30 2 5" xfId="46206" xr:uid="{00000000-0005-0000-0000-000080B40000}"/>
    <cellStyle name="Note 2 2 2 30 2 6" xfId="46207" xr:uid="{00000000-0005-0000-0000-000081B40000}"/>
    <cellStyle name="Note 2 2 2 30 3" xfId="46208" xr:uid="{00000000-0005-0000-0000-000082B40000}"/>
    <cellStyle name="Note 2 2 2 30 3 2" xfId="46209" xr:uid="{00000000-0005-0000-0000-000083B40000}"/>
    <cellStyle name="Note 2 2 2 30 3 3" xfId="46210" xr:uid="{00000000-0005-0000-0000-000084B40000}"/>
    <cellStyle name="Note 2 2 2 30 4" xfId="46211" xr:uid="{00000000-0005-0000-0000-000085B40000}"/>
    <cellStyle name="Note 2 2 2 30 4 2" xfId="46212" xr:uid="{00000000-0005-0000-0000-000086B40000}"/>
    <cellStyle name="Note 2 2 2 30 4 3" xfId="46213" xr:uid="{00000000-0005-0000-0000-000087B40000}"/>
    <cellStyle name="Note 2 2 2 30 5" xfId="46214" xr:uid="{00000000-0005-0000-0000-000088B40000}"/>
    <cellStyle name="Note 2 2 2 30 5 2" xfId="46215" xr:uid="{00000000-0005-0000-0000-000089B40000}"/>
    <cellStyle name="Note 2 2 2 30 5 3" xfId="46216" xr:uid="{00000000-0005-0000-0000-00008AB40000}"/>
    <cellStyle name="Note 2 2 2 30 6" xfId="46217" xr:uid="{00000000-0005-0000-0000-00008BB40000}"/>
    <cellStyle name="Note 2 2 2 30 6 2" xfId="46218" xr:uid="{00000000-0005-0000-0000-00008CB40000}"/>
    <cellStyle name="Note 2 2 2 30 6 3" xfId="46219" xr:uid="{00000000-0005-0000-0000-00008DB40000}"/>
    <cellStyle name="Note 2 2 2 30 7" xfId="46220" xr:uid="{00000000-0005-0000-0000-00008EB40000}"/>
    <cellStyle name="Note 2 2 2 30 8" xfId="46221" xr:uid="{00000000-0005-0000-0000-00008FB40000}"/>
    <cellStyle name="Note 2 2 2 31" xfId="46222" xr:uid="{00000000-0005-0000-0000-000090B40000}"/>
    <cellStyle name="Note 2 2 2 31 2" xfId="46223" xr:uid="{00000000-0005-0000-0000-000091B40000}"/>
    <cellStyle name="Note 2 2 2 31 2 2" xfId="46224" xr:uid="{00000000-0005-0000-0000-000092B40000}"/>
    <cellStyle name="Note 2 2 2 31 2 3" xfId="46225" xr:uid="{00000000-0005-0000-0000-000093B40000}"/>
    <cellStyle name="Note 2 2 2 31 2 4" xfId="46226" xr:uid="{00000000-0005-0000-0000-000094B40000}"/>
    <cellStyle name="Note 2 2 2 31 2 5" xfId="46227" xr:uid="{00000000-0005-0000-0000-000095B40000}"/>
    <cellStyle name="Note 2 2 2 31 2 6" xfId="46228" xr:uid="{00000000-0005-0000-0000-000096B40000}"/>
    <cellStyle name="Note 2 2 2 31 3" xfId="46229" xr:uid="{00000000-0005-0000-0000-000097B40000}"/>
    <cellStyle name="Note 2 2 2 31 3 2" xfId="46230" xr:uid="{00000000-0005-0000-0000-000098B40000}"/>
    <cellStyle name="Note 2 2 2 31 3 3" xfId="46231" xr:uid="{00000000-0005-0000-0000-000099B40000}"/>
    <cellStyle name="Note 2 2 2 31 4" xfId="46232" xr:uid="{00000000-0005-0000-0000-00009AB40000}"/>
    <cellStyle name="Note 2 2 2 31 4 2" xfId="46233" xr:uid="{00000000-0005-0000-0000-00009BB40000}"/>
    <cellStyle name="Note 2 2 2 31 4 3" xfId="46234" xr:uid="{00000000-0005-0000-0000-00009CB40000}"/>
    <cellStyle name="Note 2 2 2 31 5" xfId="46235" xr:uid="{00000000-0005-0000-0000-00009DB40000}"/>
    <cellStyle name="Note 2 2 2 31 5 2" xfId="46236" xr:uid="{00000000-0005-0000-0000-00009EB40000}"/>
    <cellStyle name="Note 2 2 2 31 5 3" xfId="46237" xr:uid="{00000000-0005-0000-0000-00009FB40000}"/>
    <cellStyle name="Note 2 2 2 31 6" xfId="46238" xr:uid="{00000000-0005-0000-0000-0000A0B40000}"/>
    <cellStyle name="Note 2 2 2 31 6 2" xfId="46239" xr:uid="{00000000-0005-0000-0000-0000A1B40000}"/>
    <cellStyle name="Note 2 2 2 31 6 3" xfId="46240" xr:uid="{00000000-0005-0000-0000-0000A2B40000}"/>
    <cellStyle name="Note 2 2 2 31 7" xfId="46241" xr:uid="{00000000-0005-0000-0000-0000A3B40000}"/>
    <cellStyle name="Note 2 2 2 31 8" xfId="46242" xr:uid="{00000000-0005-0000-0000-0000A4B40000}"/>
    <cellStyle name="Note 2 2 2 32" xfId="46243" xr:uid="{00000000-0005-0000-0000-0000A5B40000}"/>
    <cellStyle name="Note 2 2 2 32 2" xfId="46244" xr:uid="{00000000-0005-0000-0000-0000A6B40000}"/>
    <cellStyle name="Note 2 2 2 32 2 2" xfId="46245" xr:uid="{00000000-0005-0000-0000-0000A7B40000}"/>
    <cellStyle name="Note 2 2 2 32 2 3" xfId="46246" xr:uid="{00000000-0005-0000-0000-0000A8B40000}"/>
    <cellStyle name="Note 2 2 2 32 2 4" xfId="46247" xr:uid="{00000000-0005-0000-0000-0000A9B40000}"/>
    <cellStyle name="Note 2 2 2 32 2 5" xfId="46248" xr:uid="{00000000-0005-0000-0000-0000AAB40000}"/>
    <cellStyle name="Note 2 2 2 32 2 6" xfId="46249" xr:uid="{00000000-0005-0000-0000-0000ABB40000}"/>
    <cellStyle name="Note 2 2 2 32 3" xfId="46250" xr:uid="{00000000-0005-0000-0000-0000ACB40000}"/>
    <cellStyle name="Note 2 2 2 32 3 2" xfId="46251" xr:uid="{00000000-0005-0000-0000-0000ADB40000}"/>
    <cellStyle name="Note 2 2 2 32 3 3" xfId="46252" xr:uid="{00000000-0005-0000-0000-0000AEB40000}"/>
    <cellStyle name="Note 2 2 2 32 4" xfId="46253" xr:uid="{00000000-0005-0000-0000-0000AFB40000}"/>
    <cellStyle name="Note 2 2 2 32 4 2" xfId="46254" xr:uid="{00000000-0005-0000-0000-0000B0B40000}"/>
    <cellStyle name="Note 2 2 2 32 4 3" xfId="46255" xr:uid="{00000000-0005-0000-0000-0000B1B40000}"/>
    <cellStyle name="Note 2 2 2 32 5" xfId="46256" xr:uid="{00000000-0005-0000-0000-0000B2B40000}"/>
    <cellStyle name="Note 2 2 2 32 5 2" xfId="46257" xr:uid="{00000000-0005-0000-0000-0000B3B40000}"/>
    <cellStyle name="Note 2 2 2 32 5 3" xfId="46258" xr:uid="{00000000-0005-0000-0000-0000B4B40000}"/>
    <cellStyle name="Note 2 2 2 32 6" xfId="46259" xr:uid="{00000000-0005-0000-0000-0000B5B40000}"/>
    <cellStyle name="Note 2 2 2 32 6 2" xfId="46260" xr:uid="{00000000-0005-0000-0000-0000B6B40000}"/>
    <cellStyle name="Note 2 2 2 32 6 3" xfId="46261" xr:uid="{00000000-0005-0000-0000-0000B7B40000}"/>
    <cellStyle name="Note 2 2 2 32 7" xfId="46262" xr:uid="{00000000-0005-0000-0000-0000B8B40000}"/>
    <cellStyle name="Note 2 2 2 32 8" xfId="46263" xr:uid="{00000000-0005-0000-0000-0000B9B40000}"/>
    <cellStyle name="Note 2 2 2 33" xfId="46264" xr:uid="{00000000-0005-0000-0000-0000BAB40000}"/>
    <cellStyle name="Note 2 2 2 33 2" xfId="46265" xr:uid="{00000000-0005-0000-0000-0000BBB40000}"/>
    <cellStyle name="Note 2 2 2 33 2 2" xfId="46266" xr:uid="{00000000-0005-0000-0000-0000BCB40000}"/>
    <cellStyle name="Note 2 2 2 33 2 3" xfId="46267" xr:uid="{00000000-0005-0000-0000-0000BDB40000}"/>
    <cellStyle name="Note 2 2 2 33 2 4" xfId="46268" xr:uid="{00000000-0005-0000-0000-0000BEB40000}"/>
    <cellStyle name="Note 2 2 2 33 2 5" xfId="46269" xr:uid="{00000000-0005-0000-0000-0000BFB40000}"/>
    <cellStyle name="Note 2 2 2 33 2 6" xfId="46270" xr:uid="{00000000-0005-0000-0000-0000C0B40000}"/>
    <cellStyle name="Note 2 2 2 33 3" xfId="46271" xr:uid="{00000000-0005-0000-0000-0000C1B40000}"/>
    <cellStyle name="Note 2 2 2 33 3 2" xfId="46272" xr:uid="{00000000-0005-0000-0000-0000C2B40000}"/>
    <cellStyle name="Note 2 2 2 33 3 3" xfId="46273" xr:uid="{00000000-0005-0000-0000-0000C3B40000}"/>
    <cellStyle name="Note 2 2 2 33 4" xfId="46274" xr:uid="{00000000-0005-0000-0000-0000C4B40000}"/>
    <cellStyle name="Note 2 2 2 33 4 2" xfId="46275" xr:uid="{00000000-0005-0000-0000-0000C5B40000}"/>
    <cellStyle name="Note 2 2 2 33 4 3" xfId="46276" xr:uid="{00000000-0005-0000-0000-0000C6B40000}"/>
    <cellStyle name="Note 2 2 2 33 5" xfId="46277" xr:uid="{00000000-0005-0000-0000-0000C7B40000}"/>
    <cellStyle name="Note 2 2 2 33 5 2" xfId="46278" xr:uid="{00000000-0005-0000-0000-0000C8B40000}"/>
    <cellStyle name="Note 2 2 2 33 5 3" xfId="46279" xr:uid="{00000000-0005-0000-0000-0000C9B40000}"/>
    <cellStyle name="Note 2 2 2 33 6" xfId="46280" xr:uid="{00000000-0005-0000-0000-0000CAB40000}"/>
    <cellStyle name="Note 2 2 2 33 6 2" xfId="46281" xr:uid="{00000000-0005-0000-0000-0000CBB40000}"/>
    <cellStyle name="Note 2 2 2 33 6 3" xfId="46282" xr:uid="{00000000-0005-0000-0000-0000CCB40000}"/>
    <cellStyle name="Note 2 2 2 33 7" xfId="46283" xr:uid="{00000000-0005-0000-0000-0000CDB40000}"/>
    <cellStyle name="Note 2 2 2 33 8" xfId="46284" xr:uid="{00000000-0005-0000-0000-0000CEB40000}"/>
    <cellStyle name="Note 2 2 2 34" xfId="46285" xr:uid="{00000000-0005-0000-0000-0000CFB40000}"/>
    <cellStyle name="Note 2 2 2 34 2" xfId="46286" xr:uid="{00000000-0005-0000-0000-0000D0B40000}"/>
    <cellStyle name="Note 2 2 2 34 2 2" xfId="46287" xr:uid="{00000000-0005-0000-0000-0000D1B40000}"/>
    <cellStyle name="Note 2 2 2 34 2 3" xfId="46288" xr:uid="{00000000-0005-0000-0000-0000D2B40000}"/>
    <cellStyle name="Note 2 2 2 34 2 4" xfId="46289" xr:uid="{00000000-0005-0000-0000-0000D3B40000}"/>
    <cellStyle name="Note 2 2 2 34 2 5" xfId="46290" xr:uid="{00000000-0005-0000-0000-0000D4B40000}"/>
    <cellStyle name="Note 2 2 2 34 2 6" xfId="46291" xr:uid="{00000000-0005-0000-0000-0000D5B40000}"/>
    <cellStyle name="Note 2 2 2 34 3" xfId="46292" xr:uid="{00000000-0005-0000-0000-0000D6B40000}"/>
    <cellStyle name="Note 2 2 2 34 3 2" xfId="46293" xr:uid="{00000000-0005-0000-0000-0000D7B40000}"/>
    <cellStyle name="Note 2 2 2 34 3 3" xfId="46294" xr:uid="{00000000-0005-0000-0000-0000D8B40000}"/>
    <cellStyle name="Note 2 2 2 34 4" xfId="46295" xr:uid="{00000000-0005-0000-0000-0000D9B40000}"/>
    <cellStyle name="Note 2 2 2 34 4 2" xfId="46296" xr:uid="{00000000-0005-0000-0000-0000DAB40000}"/>
    <cellStyle name="Note 2 2 2 34 4 3" xfId="46297" xr:uid="{00000000-0005-0000-0000-0000DBB40000}"/>
    <cellStyle name="Note 2 2 2 34 5" xfId="46298" xr:uid="{00000000-0005-0000-0000-0000DCB40000}"/>
    <cellStyle name="Note 2 2 2 34 5 2" xfId="46299" xr:uid="{00000000-0005-0000-0000-0000DDB40000}"/>
    <cellStyle name="Note 2 2 2 34 5 3" xfId="46300" xr:uid="{00000000-0005-0000-0000-0000DEB40000}"/>
    <cellStyle name="Note 2 2 2 34 6" xfId="46301" xr:uid="{00000000-0005-0000-0000-0000DFB40000}"/>
    <cellStyle name="Note 2 2 2 34 6 2" xfId="46302" xr:uid="{00000000-0005-0000-0000-0000E0B40000}"/>
    <cellStyle name="Note 2 2 2 34 6 3" xfId="46303" xr:uid="{00000000-0005-0000-0000-0000E1B40000}"/>
    <cellStyle name="Note 2 2 2 34 7" xfId="46304" xr:uid="{00000000-0005-0000-0000-0000E2B40000}"/>
    <cellStyle name="Note 2 2 2 34 8" xfId="46305" xr:uid="{00000000-0005-0000-0000-0000E3B40000}"/>
    <cellStyle name="Note 2 2 2 35" xfId="46306" xr:uid="{00000000-0005-0000-0000-0000E4B40000}"/>
    <cellStyle name="Note 2 2 2 35 2" xfId="46307" xr:uid="{00000000-0005-0000-0000-0000E5B40000}"/>
    <cellStyle name="Note 2 2 2 35 3" xfId="46308" xr:uid="{00000000-0005-0000-0000-0000E6B40000}"/>
    <cellStyle name="Note 2 2 2 35 4" xfId="46309" xr:uid="{00000000-0005-0000-0000-0000E7B40000}"/>
    <cellStyle name="Note 2 2 2 35 5" xfId="46310" xr:uid="{00000000-0005-0000-0000-0000E8B40000}"/>
    <cellStyle name="Note 2 2 2 35 6" xfId="46311" xr:uid="{00000000-0005-0000-0000-0000E9B40000}"/>
    <cellStyle name="Note 2 2 2 36" xfId="46312" xr:uid="{00000000-0005-0000-0000-0000EAB40000}"/>
    <cellStyle name="Note 2 2 2 36 2" xfId="46313" xr:uid="{00000000-0005-0000-0000-0000EBB40000}"/>
    <cellStyle name="Note 2 2 2 36 3" xfId="46314" xr:uid="{00000000-0005-0000-0000-0000ECB40000}"/>
    <cellStyle name="Note 2 2 2 36 4" xfId="46315" xr:uid="{00000000-0005-0000-0000-0000EDB40000}"/>
    <cellStyle name="Note 2 2 2 36 5" xfId="46316" xr:uid="{00000000-0005-0000-0000-0000EEB40000}"/>
    <cellStyle name="Note 2 2 2 36 6" xfId="46317" xr:uid="{00000000-0005-0000-0000-0000EFB40000}"/>
    <cellStyle name="Note 2 2 2 37" xfId="46318" xr:uid="{00000000-0005-0000-0000-0000F0B40000}"/>
    <cellStyle name="Note 2 2 2 37 2" xfId="46319" xr:uid="{00000000-0005-0000-0000-0000F1B40000}"/>
    <cellStyle name="Note 2 2 2 37 3" xfId="46320" xr:uid="{00000000-0005-0000-0000-0000F2B40000}"/>
    <cellStyle name="Note 2 2 2 38" xfId="46321" xr:uid="{00000000-0005-0000-0000-0000F3B40000}"/>
    <cellStyle name="Note 2 2 2 38 2" xfId="46322" xr:uid="{00000000-0005-0000-0000-0000F4B40000}"/>
    <cellStyle name="Note 2 2 2 38 3" xfId="46323" xr:uid="{00000000-0005-0000-0000-0000F5B40000}"/>
    <cellStyle name="Note 2 2 2 39" xfId="46324" xr:uid="{00000000-0005-0000-0000-0000F6B40000}"/>
    <cellStyle name="Note 2 2 2 39 2" xfId="46325" xr:uid="{00000000-0005-0000-0000-0000F7B40000}"/>
    <cellStyle name="Note 2 2 2 39 3" xfId="46326" xr:uid="{00000000-0005-0000-0000-0000F8B40000}"/>
    <cellStyle name="Note 2 2 2 4" xfId="46327" xr:uid="{00000000-0005-0000-0000-0000F9B40000}"/>
    <cellStyle name="Note 2 2 2 4 2" xfId="46328" xr:uid="{00000000-0005-0000-0000-0000FAB40000}"/>
    <cellStyle name="Note 2 2 2 4 2 2" xfId="46329" xr:uid="{00000000-0005-0000-0000-0000FBB40000}"/>
    <cellStyle name="Note 2 2 2 4 2 3" xfId="46330" xr:uid="{00000000-0005-0000-0000-0000FCB40000}"/>
    <cellStyle name="Note 2 2 2 4 2 4" xfId="46331" xr:uid="{00000000-0005-0000-0000-0000FDB40000}"/>
    <cellStyle name="Note 2 2 2 4 2 5" xfId="46332" xr:uid="{00000000-0005-0000-0000-0000FEB40000}"/>
    <cellStyle name="Note 2 2 2 4 2 6" xfId="46333" xr:uid="{00000000-0005-0000-0000-0000FFB40000}"/>
    <cellStyle name="Note 2 2 2 4 3" xfId="46334" xr:uid="{00000000-0005-0000-0000-000000B50000}"/>
    <cellStyle name="Note 2 2 2 4 3 2" xfId="46335" xr:uid="{00000000-0005-0000-0000-000001B50000}"/>
    <cellStyle name="Note 2 2 2 4 3 3" xfId="46336" xr:uid="{00000000-0005-0000-0000-000002B50000}"/>
    <cellStyle name="Note 2 2 2 4 4" xfId="46337" xr:uid="{00000000-0005-0000-0000-000003B50000}"/>
    <cellStyle name="Note 2 2 2 4 4 2" xfId="46338" xr:uid="{00000000-0005-0000-0000-000004B50000}"/>
    <cellStyle name="Note 2 2 2 4 4 3" xfId="46339" xr:uid="{00000000-0005-0000-0000-000005B50000}"/>
    <cellStyle name="Note 2 2 2 4 5" xfId="46340" xr:uid="{00000000-0005-0000-0000-000006B50000}"/>
    <cellStyle name="Note 2 2 2 4 5 2" xfId="46341" xr:uid="{00000000-0005-0000-0000-000007B50000}"/>
    <cellStyle name="Note 2 2 2 4 5 3" xfId="46342" xr:uid="{00000000-0005-0000-0000-000008B50000}"/>
    <cellStyle name="Note 2 2 2 4 6" xfId="46343" xr:uid="{00000000-0005-0000-0000-000009B50000}"/>
    <cellStyle name="Note 2 2 2 4 6 2" xfId="46344" xr:uid="{00000000-0005-0000-0000-00000AB50000}"/>
    <cellStyle name="Note 2 2 2 4 6 3" xfId="46345" xr:uid="{00000000-0005-0000-0000-00000BB50000}"/>
    <cellStyle name="Note 2 2 2 4 7" xfId="46346" xr:uid="{00000000-0005-0000-0000-00000CB50000}"/>
    <cellStyle name="Note 2 2 2 4 8" xfId="46347" xr:uid="{00000000-0005-0000-0000-00000DB50000}"/>
    <cellStyle name="Note 2 2 2 40" xfId="46348" xr:uid="{00000000-0005-0000-0000-00000EB50000}"/>
    <cellStyle name="Note 2 2 2 41" xfId="46349" xr:uid="{00000000-0005-0000-0000-00000FB50000}"/>
    <cellStyle name="Note 2 2 2 42" xfId="46350" xr:uid="{00000000-0005-0000-0000-000010B50000}"/>
    <cellStyle name="Note 2 2 2 5" xfId="46351" xr:uid="{00000000-0005-0000-0000-000011B50000}"/>
    <cellStyle name="Note 2 2 2 5 2" xfId="46352" xr:uid="{00000000-0005-0000-0000-000012B50000}"/>
    <cellStyle name="Note 2 2 2 5 2 2" xfId="46353" xr:uid="{00000000-0005-0000-0000-000013B50000}"/>
    <cellStyle name="Note 2 2 2 5 2 3" xfId="46354" xr:uid="{00000000-0005-0000-0000-000014B50000}"/>
    <cellStyle name="Note 2 2 2 5 2 4" xfId="46355" xr:uid="{00000000-0005-0000-0000-000015B50000}"/>
    <cellStyle name="Note 2 2 2 5 2 5" xfId="46356" xr:uid="{00000000-0005-0000-0000-000016B50000}"/>
    <cellStyle name="Note 2 2 2 5 2 6" xfId="46357" xr:uid="{00000000-0005-0000-0000-000017B50000}"/>
    <cellStyle name="Note 2 2 2 5 3" xfId="46358" xr:uid="{00000000-0005-0000-0000-000018B50000}"/>
    <cellStyle name="Note 2 2 2 5 3 2" xfId="46359" xr:uid="{00000000-0005-0000-0000-000019B50000}"/>
    <cellStyle name="Note 2 2 2 5 3 3" xfId="46360" xr:uid="{00000000-0005-0000-0000-00001AB50000}"/>
    <cellStyle name="Note 2 2 2 5 4" xfId="46361" xr:uid="{00000000-0005-0000-0000-00001BB50000}"/>
    <cellStyle name="Note 2 2 2 5 4 2" xfId="46362" xr:uid="{00000000-0005-0000-0000-00001CB50000}"/>
    <cellStyle name="Note 2 2 2 5 4 3" xfId="46363" xr:uid="{00000000-0005-0000-0000-00001DB50000}"/>
    <cellStyle name="Note 2 2 2 5 5" xfId="46364" xr:uid="{00000000-0005-0000-0000-00001EB50000}"/>
    <cellStyle name="Note 2 2 2 5 5 2" xfId="46365" xr:uid="{00000000-0005-0000-0000-00001FB50000}"/>
    <cellStyle name="Note 2 2 2 5 5 3" xfId="46366" xr:uid="{00000000-0005-0000-0000-000020B50000}"/>
    <cellStyle name="Note 2 2 2 5 6" xfId="46367" xr:uid="{00000000-0005-0000-0000-000021B50000}"/>
    <cellStyle name="Note 2 2 2 5 6 2" xfId="46368" xr:uid="{00000000-0005-0000-0000-000022B50000}"/>
    <cellStyle name="Note 2 2 2 5 6 3" xfId="46369" xr:uid="{00000000-0005-0000-0000-000023B50000}"/>
    <cellStyle name="Note 2 2 2 5 7" xfId="46370" xr:uid="{00000000-0005-0000-0000-000024B50000}"/>
    <cellStyle name="Note 2 2 2 5 8" xfId="46371" xr:uid="{00000000-0005-0000-0000-000025B50000}"/>
    <cellStyle name="Note 2 2 2 6" xfId="46372" xr:uid="{00000000-0005-0000-0000-000026B50000}"/>
    <cellStyle name="Note 2 2 2 6 2" xfId="46373" xr:uid="{00000000-0005-0000-0000-000027B50000}"/>
    <cellStyle name="Note 2 2 2 6 2 2" xfId="46374" xr:uid="{00000000-0005-0000-0000-000028B50000}"/>
    <cellStyle name="Note 2 2 2 6 2 3" xfId="46375" xr:uid="{00000000-0005-0000-0000-000029B50000}"/>
    <cellStyle name="Note 2 2 2 6 2 4" xfId="46376" xr:uid="{00000000-0005-0000-0000-00002AB50000}"/>
    <cellStyle name="Note 2 2 2 6 2 5" xfId="46377" xr:uid="{00000000-0005-0000-0000-00002BB50000}"/>
    <cellStyle name="Note 2 2 2 6 2 6" xfId="46378" xr:uid="{00000000-0005-0000-0000-00002CB50000}"/>
    <cellStyle name="Note 2 2 2 6 3" xfId="46379" xr:uid="{00000000-0005-0000-0000-00002DB50000}"/>
    <cellStyle name="Note 2 2 2 6 3 2" xfId="46380" xr:uid="{00000000-0005-0000-0000-00002EB50000}"/>
    <cellStyle name="Note 2 2 2 6 3 3" xfId="46381" xr:uid="{00000000-0005-0000-0000-00002FB50000}"/>
    <cellStyle name="Note 2 2 2 6 4" xfId="46382" xr:uid="{00000000-0005-0000-0000-000030B50000}"/>
    <cellStyle name="Note 2 2 2 6 4 2" xfId="46383" xr:uid="{00000000-0005-0000-0000-000031B50000}"/>
    <cellStyle name="Note 2 2 2 6 4 3" xfId="46384" xr:uid="{00000000-0005-0000-0000-000032B50000}"/>
    <cellStyle name="Note 2 2 2 6 5" xfId="46385" xr:uid="{00000000-0005-0000-0000-000033B50000}"/>
    <cellStyle name="Note 2 2 2 6 5 2" xfId="46386" xr:uid="{00000000-0005-0000-0000-000034B50000}"/>
    <cellStyle name="Note 2 2 2 6 5 3" xfId="46387" xr:uid="{00000000-0005-0000-0000-000035B50000}"/>
    <cellStyle name="Note 2 2 2 6 6" xfId="46388" xr:uid="{00000000-0005-0000-0000-000036B50000}"/>
    <cellStyle name="Note 2 2 2 6 6 2" xfId="46389" xr:uid="{00000000-0005-0000-0000-000037B50000}"/>
    <cellStyle name="Note 2 2 2 6 6 3" xfId="46390" xr:uid="{00000000-0005-0000-0000-000038B50000}"/>
    <cellStyle name="Note 2 2 2 6 7" xfId="46391" xr:uid="{00000000-0005-0000-0000-000039B50000}"/>
    <cellStyle name="Note 2 2 2 6 8" xfId="46392" xr:uid="{00000000-0005-0000-0000-00003AB50000}"/>
    <cellStyle name="Note 2 2 2 7" xfId="46393" xr:uid="{00000000-0005-0000-0000-00003BB50000}"/>
    <cellStyle name="Note 2 2 2 7 2" xfId="46394" xr:uid="{00000000-0005-0000-0000-00003CB50000}"/>
    <cellStyle name="Note 2 2 2 7 2 2" xfId="46395" xr:uid="{00000000-0005-0000-0000-00003DB50000}"/>
    <cellStyle name="Note 2 2 2 7 2 3" xfId="46396" xr:uid="{00000000-0005-0000-0000-00003EB50000}"/>
    <cellStyle name="Note 2 2 2 7 2 4" xfId="46397" xr:uid="{00000000-0005-0000-0000-00003FB50000}"/>
    <cellStyle name="Note 2 2 2 7 2 5" xfId="46398" xr:uid="{00000000-0005-0000-0000-000040B50000}"/>
    <cellStyle name="Note 2 2 2 7 2 6" xfId="46399" xr:uid="{00000000-0005-0000-0000-000041B50000}"/>
    <cellStyle name="Note 2 2 2 7 3" xfId="46400" xr:uid="{00000000-0005-0000-0000-000042B50000}"/>
    <cellStyle name="Note 2 2 2 7 3 2" xfId="46401" xr:uid="{00000000-0005-0000-0000-000043B50000}"/>
    <cellStyle name="Note 2 2 2 7 3 3" xfId="46402" xr:uid="{00000000-0005-0000-0000-000044B50000}"/>
    <cellStyle name="Note 2 2 2 7 4" xfId="46403" xr:uid="{00000000-0005-0000-0000-000045B50000}"/>
    <cellStyle name="Note 2 2 2 7 4 2" xfId="46404" xr:uid="{00000000-0005-0000-0000-000046B50000}"/>
    <cellStyle name="Note 2 2 2 7 4 3" xfId="46405" xr:uid="{00000000-0005-0000-0000-000047B50000}"/>
    <cellStyle name="Note 2 2 2 7 5" xfId="46406" xr:uid="{00000000-0005-0000-0000-000048B50000}"/>
    <cellStyle name="Note 2 2 2 7 5 2" xfId="46407" xr:uid="{00000000-0005-0000-0000-000049B50000}"/>
    <cellStyle name="Note 2 2 2 7 5 3" xfId="46408" xr:uid="{00000000-0005-0000-0000-00004AB50000}"/>
    <cellStyle name="Note 2 2 2 7 6" xfId="46409" xr:uid="{00000000-0005-0000-0000-00004BB50000}"/>
    <cellStyle name="Note 2 2 2 7 6 2" xfId="46410" xr:uid="{00000000-0005-0000-0000-00004CB50000}"/>
    <cellStyle name="Note 2 2 2 7 6 3" xfId="46411" xr:uid="{00000000-0005-0000-0000-00004DB50000}"/>
    <cellStyle name="Note 2 2 2 7 7" xfId="46412" xr:uid="{00000000-0005-0000-0000-00004EB50000}"/>
    <cellStyle name="Note 2 2 2 7 8" xfId="46413" xr:uid="{00000000-0005-0000-0000-00004FB50000}"/>
    <cellStyle name="Note 2 2 2 8" xfId="46414" xr:uid="{00000000-0005-0000-0000-000050B50000}"/>
    <cellStyle name="Note 2 2 2 8 2" xfId="46415" xr:uid="{00000000-0005-0000-0000-000051B50000}"/>
    <cellStyle name="Note 2 2 2 8 2 2" xfId="46416" xr:uid="{00000000-0005-0000-0000-000052B50000}"/>
    <cellStyle name="Note 2 2 2 8 2 3" xfId="46417" xr:uid="{00000000-0005-0000-0000-000053B50000}"/>
    <cellStyle name="Note 2 2 2 8 2 4" xfId="46418" xr:uid="{00000000-0005-0000-0000-000054B50000}"/>
    <cellStyle name="Note 2 2 2 8 2 5" xfId="46419" xr:uid="{00000000-0005-0000-0000-000055B50000}"/>
    <cellStyle name="Note 2 2 2 8 2 6" xfId="46420" xr:uid="{00000000-0005-0000-0000-000056B50000}"/>
    <cellStyle name="Note 2 2 2 8 3" xfId="46421" xr:uid="{00000000-0005-0000-0000-000057B50000}"/>
    <cellStyle name="Note 2 2 2 8 3 2" xfId="46422" xr:uid="{00000000-0005-0000-0000-000058B50000}"/>
    <cellStyle name="Note 2 2 2 8 3 3" xfId="46423" xr:uid="{00000000-0005-0000-0000-000059B50000}"/>
    <cellStyle name="Note 2 2 2 8 4" xfId="46424" xr:uid="{00000000-0005-0000-0000-00005AB50000}"/>
    <cellStyle name="Note 2 2 2 8 4 2" xfId="46425" xr:uid="{00000000-0005-0000-0000-00005BB50000}"/>
    <cellStyle name="Note 2 2 2 8 4 3" xfId="46426" xr:uid="{00000000-0005-0000-0000-00005CB50000}"/>
    <cellStyle name="Note 2 2 2 8 5" xfId="46427" xr:uid="{00000000-0005-0000-0000-00005DB50000}"/>
    <cellStyle name="Note 2 2 2 8 5 2" xfId="46428" xr:uid="{00000000-0005-0000-0000-00005EB50000}"/>
    <cellStyle name="Note 2 2 2 8 5 3" xfId="46429" xr:uid="{00000000-0005-0000-0000-00005FB50000}"/>
    <cellStyle name="Note 2 2 2 8 6" xfId="46430" xr:uid="{00000000-0005-0000-0000-000060B50000}"/>
    <cellStyle name="Note 2 2 2 8 6 2" xfId="46431" xr:uid="{00000000-0005-0000-0000-000061B50000}"/>
    <cellStyle name="Note 2 2 2 8 6 3" xfId="46432" xr:uid="{00000000-0005-0000-0000-000062B50000}"/>
    <cellStyle name="Note 2 2 2 8 7" xfId="46433" xr:uid="{00000000-0005-0000-0000-000063B50000}"/>
    <cellStyle name="Note 2 2 2 8 8" xfId="46434" xr:uid="{00000000-0005-0000-0000-000064B50000}"/>
    <cellStyle name="Note 2 2 2 9" xfId="46435" xr:uid="{00000000-0005-0000-0000-000065B50000}"/>
    <cellStyle name="Note 2 2 2 9 2" xfId="46436" xr:uid="{00000000-0005-0000-0000-000066B50000}"/>
    <cellStyle name="Note 2 2 2 9 2 2" xfId="46437" xr:uid="{00000000-0005-0000-0000-000067B50000}"/>
    <cellStyle name="Note 2 2 2 9 2 3" xfId="46438" xr:uid="{00000000-0005-0000-0000-000068B50000}"/>
    <cellStyle name="Note 2 2 2 9 2 4" xfId="46439" xr:uid="{00000000-0005-0000-0000-000069B50000}"/>
    <cellStyle name="Note 2 2 2 9 2 5" xfId="46440" xr:uid="{00000000-0005-0000-0000-00006AB50000}"/>
    <cellStyle name="Note 2 2 2 9 2 6" xfId="46441" xr:uid="{00000000-0005-0000-0000-00006BB50000}"/>
    <cellStyle name="Note 2 2 2 9 3" xfId="46442" xr:uid="{00000000-0005-0000-0000-00006CB50000}"/>
    <cellStyle name="Note 2 2 2 9 3 2" xfId="46443" xr:uid="{00000000-0005-0000-0000-00006DB50000}"/>
    <cellStyle name="Note 2 2 2 9 3 3" xfId="46444" xr:uid="{00000000-0005-0000-0000-00006EB50000}"/>
    <cellStyle name="Note 2 2 2 9 4" xfId="46445" xr:uid="{00000000-0005-0000-0000-00006FB50000}"/>
    <cellStyle name="Note 2 2 2 9 4 2" xfId="46446" xr:uid="{00000000-0005-0000-0000-000070B50000}"/>
    <cellStyle name="Note 2 2 2 9 4 3" xfId="46447" xr:uid="{00000000-0005-0000-0000-000071B50000}"/>
    <cellStyle name="Note 2 2 2 9 5" xfId="46448" xr:uid="{00000000-0005-0000-0000-000072B50000}"/>
    <cellStyle name="Note 2 2 2 9 5 2" xfId="46449" xr:uid="{00000000-0005-0000-0000-000073B50000}"/>
    <cellStyle name="Note 2 2 2 9 5 3" xfId="46450" xr:uid="{00000000-0005-0000-0000-000074B50000}"/>
    <cellStyle name="Note 2 2 2 9 6" xfId="46451" xr:uid="{00000000-0005-0000-0000-000075B50000}"/>
    <cellStyle name="Note 2 2 2 9 6 2" xfId="46452" xr:uid="{00000000-0005-0000-0000-000076B50000}"/>
    <cellStyle name="Note 2 2 2 9 6 3" xfId="46453" xr:uid="{00000000-0005-0000-0000-000077B50000}"/>
    <cellStyle name="Note 2 2 2 9 7" xfId="46454" xr:uid="{00000000-0005-0000-0000-000078B50000}"/>
    <cellStyle name="Note 2 2 2 9 8" xfId="46455" xr:uid="{00000000-0005-0000-0000-000079B50000}"/>
    <cellStyle name="Note 2 2 20" xfId="46456" xr:uid="{00000000-0005-0000-0000-00007AB50000}"/>
    <cellStyle name="Note 2 2 20 2" xfId="46457" xr:uid="{00000000-0005-0000-0000-00007BB50000}"/>
    <cellStyle name="Note 2 2 20 2 2" xfId="46458" xr:uid="{00000000-0005-0000-0000-00007CB50000}"/>
    <cellStyle name="Note 2 2 20 2 3" xfId="46459" xr:uid="{00000000-0005-0000-0000-00007DB50000}"/>
    <cellStyle name="Note 2 2 20 2 4" xfId="46460" xr:uid="{00000000-0005-0000-0000-00007EB50000}"/>
    <cellStyle name="Note 2 2 20 2 5" xfId="46461" xr:uid="{00000000-0005-0000-0000-00007FB50000}"/>
    <cellStyle name="Note 2 2 20 2 6" xfId="46462" xr:uid="{00000000-0005-0000-0000-000080B50000}"/>
    <cellStyle name="Note 2 2 20 3" xfId="46463" xr:uid="{00000000-0005-0000-0000-000081B50000}"/>
    <cellStyle name="Note 2 2 20 3 2" xfId="46464" xr:uid="{00000000-0005-0000-0000-000082B50000}"/>
    <cellStyle name="Note 2 2 20 3 3" xfId="46465" xr:uid="{00000000-0005-0000-0000-000083B50000}"/>
    <cellStyle name="Note 2 2 20 4" xfId="46466" xr:uid="{00000000-0005-0000-0000-000084B50000}"/>
    <cellStyle name="Note 2 2 20 4 2" xfId="46467" xr:uid="{00000000-0005-0000-0000-000085B50000}"/>
    <cellStyle name="Note 2 2 20 4 3" xfId="46468" xr:uid="{00000000-0005-0000-0000-000086B50000}"/>
    <cellStyle name="Note 2 2 20 5" xfId="46469" xr:uid="{00000000-0005-0000-0000-000087B50000}"/>
    <cellStyle name="Note 2 2 20 5 2" xfId="46470" xr:uid="{00000000-0005-0000-0000-000088B50000}"/>
    <cellStyle name="Note 2 2 20 5 3" xfId="46471" xr:uid="{00000000-0005-0000-0000-000089B50000}"/>
    <cellStyle name="Note 2 2 20 6" xfId="46472" xr:uid="{00000000-0005-0000-0000-00008AB50000}"/>
    <cellStyle name="Note 2 2 20 6 2" xfId="46473" xr:uid="{00000000-0005-0000-0000-00008BB50000}"/>
    <cellStyle name="Note 2 2 20 6 3" xfId="46474" xr:uid="{00000000-0005-0000-0000-00008CB50000}"/>
    <cellStyle name="Note 2 2 20 7" xfId="46475" xr:uid="{00000000-0005-0000-0000-00008DB50000}"/>
    <cellStyle name="Note 2 2 20 8" xfId="46476" xr:uid="{00000000-0005-0000-0000-00008EB50000}"/>
    <cellStyle name="Note 2 2 21" xfId="46477" xr:uid="{00000000-0005-0000-0000-00008FB50000}"/>
    <cellStyle name="Note 2 2 21 2" xfId="46478" xr:uid="{00000000-0005-0000-0000-000090B50000}"/>
    <cellStyle name="Note 2 2 21 2 2" xfId="46479" xr:uid="{00000000-0005-0000-0000-000091B50000}"/>
    <cellStyle name="Note 2 2 21 2 3" xfId="46480" xr:uid="{00000000-0005-0000-0000-000092B50000}"/>
    <cellStyle name="Note 2 2 21 2 4" xfId="46481" xr:uid="{00000000-0005-0000-0000-000093B50000}"/>
    <cellStyle name="Note 2 2 21 2 5" xfId="46482" xr:uid="{00000000-0005-0000-0000-000094B50000}"/>
    <cellStyle name="Note 2 2 21 2 6" xfId="46483" xr:uid="{00000000-0005-0000-0000-000095B50000}"/>
    <cellStyle name="Note 2 2 21 3" xfId="46484" xr:uid="{00000000-0005-0000-0000-000096B50000}"/>
    <cellStyle name="Note 2 2 21 3 2" xfId="46485" xr:uid="{00000000-0005-0000-0000-000097B50000}"/>
    <cellStyle name="Note 2 2 21 3 3" xfId="46486" xr:uid="{00000000-0005-0000-0000-000098B50000}"/>
    <cellStyle name="Note 2 2 21 4" xfId="46487" xr:uid="{00000000-0005-0000-0000-000099B50000}"/>
    <cellStyle name="Note 2 2 21 4 2" xfId="46488" xr:uid="{00000000-0005-0000-0000-00009AB50000}"/>
    <cellStyle name="Note 2 2 21 4 3" xfId="46489" xr:uid="{00000000-0005-0000-0000-00009BB50000}"/>
    <cellStyle name="Note 2 2 21 5" xfId="46490" xr:uid="{00000000-0005-0000-0000-00009CB50000}"/>
    <cellStyle name="Note 2 2 21 5 2" xfId="46491" xr:uid="{00000000-0005-0000-0000-00009DB50000}"/>
    <cellStyle name="Note 2 2 21 5 3" xfId="46492" xr:uid="{00000000-0005-0000-0000-00009EB50000}"/>
    <cellStyle name="Note 2 2 21 6" xfId="46493" xr:uid="{00000000-0005-0000-0000-00009FB50000}"/>
    <cellStyle name="Note 2 2 21 6 2" xfId="46494" xr:uid="{00000000-0005-0000-0000-0000A0B50000}"/>
    <cellStyle name="Note 2 2 21 6 3" xfId="46495" xr:uid="{00000000-0005-0000-0000-0000A1B50000}"/>
    <cellStyle name="Note 2 2 21 7" xfId="46496" xr:uid="{00000000-0005-0000-0000-0000A2B50000}"/>
    <cellStyle name="Note 2 2 21 8" xfId="46497" xr:uid="{00000000-0005-0000-0000-0000A3B50000}"/>
    <cellStyle name="Note 2 2 22" xfId="46498" xr:uid="{00000000-0005-0000-0000-0000A4B50000}"/>
    <cellStyle name="Note 2 2 22 2" xfId="46499" xr:uid="{00000000-0005-0000-0000-0000A5B50000}"/>
    <cellStyle name="Note 2 2 22 2 2" xfId="46500" xr:uid="{00000000-0005-0000-0000-0000A6B50000}"/>
    <cellStyle name="Note 2 2 22 2 3" xfId="46501" xr:uid="{00000000-0005-0000-0000-0000A7B50000}"/>
    <cellStyle name="Note 2 2 22 2 4" xfId="46502" xr:uid="{00000000-0005-0000-0000-0000A8B50000}"/>
    <cellStyle name="Note 2 2 22 2 5" xfId="46503" xr:uid="{00000000-0005-0000-0000-0000A9B50000}"/>
    <cellStyle name="Note 2 2 22 2 6" xfId="46504" xr:uid="{00000000-0005-0000-0000-0000AAB50000}"/>
    <cellStyle name="Note 2 2 22 3" xfId="46505" xr:uid="{00000000-0005-0000-0000-0000ABB50000}"/>
    <cellStyle name="Note 2 2 22 3 2" xfId="46506" xr:uid="{00000000-0005-0000-0000-0000ACB50000}"/>
    <cellStyle name="Note 2 2 22 3 3" xfId="46507" xr:uid="{00000000-0005-0000-0000-0000ADB50000}"/>
    <cellStyle name="Note 2 2 22 4" xfId="46508" xr:uid="{00000000-0005-0000-0000-0000AEB50000}"/>
    <cellStyle name="Note 2 2 22 4 2" xfId="46509" xr:uid="{00000000-0005-0000-0000-0000AFB50000}"/>
    <cellStyle name="Note 2 2 22 4 3" xfId="46510" xr:uid="{00000000-0005-0000-0000-0000B0B50000}"/>
    <cellStyle name="Note 2 2 22 5" xfId="46511" xr:uid="{00000000-0005-0000-0000-0000B1B50000}"/>
    <cellStyle name="Note 2 2 22 5 2" xfId="46512" xr:uid="{00000000-0005-0000-0000-0000B2B50000}"/>
    <cellStyle name="Note 2 2 22 5 3" xfId="46513" xr:uid="{00000000-0005-0000-0000-0000B3B50000}"/>
    <cellStyle name="Note 2 2 22 6" xfId="46514" xr:uid="{00000000-0005-0000-0000-0000B4B50000}"/>
    <cellStyle name="Note 2 2 22 6 2" xfId="46515" xr:uid="{00000000-0005-0000-0000-0000B5B50000}"/>
    <cellStyle name="Note 2 2 22 6 3" xfId="46516" xr:uid="{00000000-0005-0000-0000-0000B6B50000}"/>
    <cellStyle name="Note 2 2 22 7" xfId="46517" xr:uid="{00000000-0005-0000-0000-0000B7B50000}"/>
    <cellStyle name="Note 2 2 22 8" xfId="46518" xr:uid="{00000000-0005-0000-0000-0000B8B50000}"/>
    <cellStyle name="Note 2 2 23" xfId="46519" xr:uid="{00000000-0005-0000-0000-0000B9B50000}"/>
    <cellStyle name="Note 2 2 23 2" xfId="46520" xr:uid="{00000000-0005-0000-0000-0000BAB50000}"/>
    <cellStyle name="Note 2 2 23 2 2" xfId="46521" xr:uid="{00000000-0005-0000-0000-0000BBB50000}"/>
    <cellStyle name="Note 2 2 23 2 3" xfId="46522" xr:uid="{00000000-0005-0000-0000-0000BCB50000}"/>
    <cellStyle name="Note 2 2 23 2 4" xfId="46523" xr:uid="{00000000-0005-0000-0000-0000BDB50000}"/>
    <cellStyle name="Note 2 2 23 2 5" xfId="46524" xr:uid="{00000000-0005-0000-0000-0000BEB50000}"/>
    <cellStyle name="Note 2 2 23 2 6" xfId="46525" xr:uid="{00000000-0005-0000-0000-0000BFB50000}"/>
    <cellStyle name="Note 2 2 23 3" xfId="46526" xr:uid="{00000000-0005-0000-0000-0000C0B50000}"/>
    <cellStyle name="Note 2 2 23 3 2" xfId="46527" xr:uid="{00000000-0005-0000-0000-0000C1B50000}"/>
    <cellStyle name="Note 2 2 23 3 3" xfId="46528" xr:uid="{00000000-0005-0000-0000-0000C2B50000}"/>
    <cellStyle name="Note 2 2 23 4" xfId="46529" xr:uid="{00000000-0005-0000-0000-0000C3B50000}"/>
    <cellStyle name="Note 2 2 23 4 2" xfId="46530" xr:uid="{00000000-0005-0000-0000-0000C4B50000}"/>
    <cellStyle name="Note 2 2 23 4 3" xfId="46531" xr:uid="{00000000-0005-0000-0000-0000C5B50000}"/>
    <cellStyle name="Note 2 2 23 5" xfId="46532" xr:uid="{00000000-0005-0000-0000-0000C6B50000}"/>
    <cellStyle name="Note 2 2 23 5 2" xfId="46533" xr:uid="{00000000-0005-0000-0000-0000C7B50000}"/>
    <cellStyle name="Note 2 2 23 5 3" xfId="46534" xr:uid="{00000000-0005-0000-0000-0000C8B50000}"/>
    <cellStyle name="Note 2 2 23 6" xfId="46535" xr:uid="{00000000-0005-0000-0000-0000C9B50000}"/>
    <cellStyle name="Note 2 2 23 6 2" xfId="46536" xr:uid="{00000000-0005-0000-0000-0000CAB50000}"/>
    <cellStyle name="Note 2 2 23 6 3" xfId="46537" xr:uid="{00000000-0005-0000-0000-0000CBB50000}"/>
    <cellStyle name="Note 2 2 23 7" xfId="46538" xr:uid="{00000000-0005-0000-0000-0000CCB50000}"/>
    <cellStyle name="Note 2 2 23 8" xfId="46539" xr:uid="{00000000-0005-0000-0000-0000CDB50000}"/>
    <cellStyle name="Note 2 2 24" xfId="46540" xr:uid="{00000000-0005-0000-0000-0000CEB50000}"/>
    <cellStyle name="Note 2 2 24 2" xfId="46541" xr:uid="{00000000-0005-0000-0000-0000CFB50000}"/>
    <cellStyle name="Note 2 2 24 2 2" xfId="46542" xr:uid="{00000000-0005-0000-0000-0000D0B50000}"/>
    <cellStyle name="Note 2 2 24 2 3" xfId="46543" xr:uid="{00000000-0005-0000-0000-0000D1B50000}"/>
    <cellStyle name="Note 2 2 24 2 4" xfId="46544" xr:uid="{00000000-0005-0000-0000-0000D2B50000}"/>
    <cellStyle name="Note 2 2 24 2 5" xfId="46545" xr:uid="{00000000-0005-0000-0000-0000D3B50000}"/>
    <cellStyle name="Note 2 2 24 2 6" xfId="46546" xr:uid="{00000000-0005-0000-0000-0000D4B50000}"/>
    <cellStyle name="Note 2 2 24 3" xfId="46547" xr:uid="{00000000-0005-0000-0000-0000D5B50000}"/>
    <cellStyle name="Note 2 2 24 3 2" xfId="46548" xr:uid="{00000000-0005-0000-0000-0000D6B50000}"/>
    <cellStyle name="Note 2 2 24 3 3" xfId="46549" xr:uid="{00000000-0005-0000-0000-0000D7B50000}"/>
    <cellStyle name="Note 2 2 24 4" xfId="46550" xr:uid="{00000000-0005-0000-0000-0000D8B50000}"/>
    <cellStyle name="Note 2 2 24 4 2" xfId="46551" xr:uid="{00000000-0005-0000-0000-0000D9B50000}"/>
    <cellStyle name="Note 2 2 24 4 3" xfId="46552" xr:uid="{00000000-0005-0000-0000-0000DAB50000}"/>
    <cellStyle name="Note 2 2 24 5" xfId="46553" xr:uid="{00000000-0005-0000-0000-0000DBB50000}"/>
    <cellStyle name="Note 2 2 24 5 2" xfId="46554" xr:uid="{00000000-0005-0000-0000-0000DCB50000}"/>
    <cellStyle name="Note 2 2 24 5 3" xfId="46555" xr:uid="{00000000-0005-0000-0000-0000DDB50000}"/>
    <cellStyle name="Note 2 2 24 6" xfId="46556" xr:uid="{00000000-0005-0000-0000-0000DEB50000}"/>
    <cellStyle name="Note 2 2 24 6 2" xfId="46557" xr:uid="{00000000-0005-0000-0000-0000DFB50000}"/>
    <cellStyle name="Note 2 2 24 6 3" xfId="46558" xr:uid="{00000000-0005-0000-0000-0000E0B50000}"/>
    <cellStyle name="Note 2 2 24 7" xfId="46559" xr:uid="{00000000-0005-0000-0000-0000E1B50000}"/>
    <cellStyle name="Note 2 2 24 8" xfId="46560" xr:uid="{00000000-0005-0000-0000-0000E2B50000}"/>
    <cellStyle name="Note 2 2 25" xfId="46561" xr:uid="{00000000-0005-0000-0000-0000E3B50000}"/>
    <cellStyle name="Note 2 2 25 2" xfId="46562" xr:uid="{00000000-0005-0000-0000-0000E4B50000}"/>
    <cellStyle name="Note 2 2 25 2 2" xfId="46563" xr:uid="{00000000-0005-0000-0000-0000E5B50000}"/>
    <cellStyle name="Note 2 2 25 2 3" xfId="46564" xr:uid="{00000000-0005-0000-0000-0000E6B50000}"/>
    <cellStyle name="Note 2 2 25 2 4" xfId="46565" xr:uid="{00000000-0005-0000-0000-0000E7B50000}"/>
    <cellStyle name="Note 2 2 25 2 5" xfId="46566" xr:uid="{00000000-0005-0000-0000-0000E8B50000}"/>
    <cellStyle name="Note 2 2 25 2 6" xfId="46567" xr:uid="{00000000-0005-0000-0000-0000E9B50000}"/>
    <cellStyle name="Note 2 2 25 3" xfId="46568" xr:uid="{00000000-0005-0000-0000-0000EAB50000}"/>
    <cellStyle name="Note 2 2 25 3 2" xfId="46569" xr:uid="{00000000-0005-0000-0000-0000EBB50000}"/>
    <cellStyle name="Note 2 2 25 3 3" xfId="46570" xr:uid="{00000000-0005-0000-0000-0000ECB50000}"/>
    <cellStyle name="Note 2 2 25 4" xfId="46571" xr:uid="{00000000-0005-0000-0000-0000EDB50000}"/>
    <cellStyle name="Note 2 2 25 4 2" xfId="46572" xr:uid="{00000000-0005-0000-0000-0000EEB50000}"/>
    <cellStyle name="Note 2 2 25 4 3" xfId="46573" xr:uid="{00000000-0005-0000-0000-0000EFB50000}"/>
    <cellStyle name="Note 2 2 25 5" xfId="46574" xr:uid="{00000000-0005-0000-0000-0000F0B50000}"/>
    <cellStyle name="Note 2 2 25 5 2" xfId="46575" xr:uid="{00000000-0005-0000-0000-0000F1B50000}"/>
    <cellStyle name="Note 2 2 25 5 3" xfId="46576" xr:uid="{00000000-0005-0000-0000-0000F2B50000}"/>
    <cellStyle name="Note 2 2 25 6" xfId="46577" xr:uid="{00000000-0005-0000-0000-0000F3B50000}"/>
    <cellStyle name="Note 2 2 25 6 2" xfId="46578" xr:uid="{00000000-0005-0000-0000-0000F4B50000}"/>
    <cellStyle name="Note 2 2 25 6 3" xfId="46579" xr:uid="{00000000-0005-0000-0000-0000F5B50000}"/>
    <cellStyle name="Note 2 2 25 7" xfId="46580" xr:uid="{00000000-0005-0000-0000-0000F6B50000}"/>
    <cellStyle name="Note 2 2 25 8" xfId="46581" xr:uid="{00000000-0005-0000-0000-0000F7B50000}"/>
    <cellStyle name="Note 2 2 26" xfId="46582" xr:uid="{00000000-0005-0000-0000-0000F8B50000}"/>
    <cellStyle name="Note 2 2 26 2" xfId="46583" xr:uid="{00000000-0005-0000-0000-0000F9B50000}"/>
    <cellStyle name="Note 2 2 26 2 2" xfId="46584" xr:uid="{00000000-0005-0000-0000-0000FAB50000}"/>
    <cellStyle name="Note 2 2 26 2 3" xfId="46585" xr:uid="{00000000-0005-0000-0000-0000FBB50000}"/>
    <cellStyle name="Note 2 2 26 2 4" xfId="46586" xr:uid="{00000000-0005-0000-0000-0000FCB50000}"/>
    <cellStyle name="Note 2 2 26 2 5" xfId="46587" xr:uid="{00000000-0005-0000-0000-0000FDB50000}"/>
    <cellStyle name="Note 2 2 26 2 6" xfId="46588" xr:uid="{00000000-0005-0000-0000-0000FEB50000}"/>
    <cellStyle name="Note 2 2 26 3" xfId="46589" xr:uid="{00000000-0005-0000-0000-0000FFB50000}"/>
    <cellStyle name="Note 2 2 26 3 2" xfId="46590" xr:uid="{00000000-0005-0000-0000-000000B60000}"/>
    <cellStyle name="Note 2 2 26 3 3" xfId="46591" xr:uid="{00000000-0005-0000-0000-000001B60000}"/>
    <cellStyle name="Note 2 2 26 4" xfId="46592" xr:uid="{00000000-0005-0000-0000-000002B60000}"/>
    <cellStyle name="Note 2 2 26 4 2" xfId="46593" xr:uid="{00000000-0005-0000-0000-000003B60000}"/>
    <cellStyle name="Note 2 2 26 4 3" xfId="46594" xr:uid="{00000000-0005-0000-0000-000004B60000}"/>
    <cellStyle name="Note 2 2 26 5" xfId="46595" xr:uid="{00000000-0005-0000-0000-000005B60000}"/>
    <cellStyle name="Note 2 2 26 5 2" xfId="46596" xr:uid="{00000000-0005-0000-0000-000006B60000}"/>
    <cellStyle name="Note 2 2 26 5 3" xfId="46597" xr:uid="{00000000-0005-0000-0000-000007B60000}"/>
    <cellStyle name="Note 2 2 26 6" xfId="46598" xr:uid="{00000000-0005-0000-0000-000008B60000}"/>
    <cellStyle name="Note 2 2 26 6 2" xfId="46599" xr:uid="{00000000-0005-0000-0000-000009B60000}"/>
    <cellStyle name="Note 2 2 26 6 3" xfId="46600" xr:uid="{00000000-0005-0000-0000-00000AB60000}"/>
    <cellStyle name="Note 2 2 26 7" xfId="46601" xr:uid="{00000000-0005-0000-0000-00000BB60000}"/>
    <cellStyle name="Note 2 2 26 8" xfId="46602" xr:uid="{00000000-0005-0000-0000-00000CB60000}"/>
    <cellStyle name="Note 2 2 27" xfId="46603" xr:uid="{00000000-0005-0000-0000-00000DB60000}"/>
    <cellStyle name="Note 2 2 27 2" xfId="46604" xr:uid="{00000000-0005-0000-0000-00000EB60000}"/>
    <cellStyle name="Note 2 2 27 2 2" xfId="46605" xr:uid="{00000000-0005-0000-0000-00000FB60000}"/>
    <cellStyle name="Note 2 2 27 2 3" xfId="46606" xr:uid="{00000000-0005-0000-0000-000010B60000}"/>
    <cellStyle name="Note 2 2 27 2 4" xfId="46607" xr:uid="{00000000-0005-0000-0000-000011B60000}"/>
    <cellStyle name="Note 2 2 27 2 5" xfId="46608" xr:uid="{00000000-0005-0000-0000-000012B60000}"/>
    <cellStyle name="Note 2 2 27 2 6" xfId="46609" xr:uid="{00000000-0005-0000-0000-000013B60000}"/>
    <cellStyle name="Note 2 2 27 3" xfId="46610" xr:uid="{00000000-0005-0000-0000-000014B60000}"/>
    <cellStyle name="Note 2 2 27 3 2" xfId="46611" xr:uid="{00000000-0005-0000-0000-000015B60000}"/>
    <cellStyle name="Note 2 2 27 3 3" xfId="46612" xr:uid="{00000000-0005-0000-0000-000016B60000}"/>
    <cellStyle name="Note 2 2 27 4" xfId="46613" xr:uid="{00000000-0005-0000-0000-000017B60000}"/>
    <cellStyle name="Note 2 2 27 4 2" xfId="46614" xr:uid="{00000000-0005-0000-0000-000018B60000}"/>
    <cellStyle name="Note 2 2 27 4 3" xfId="46615" xr:uid="{00000000-0005-0000-0000-000019B60000}"/>
    <cellStyle name="Note 2 2 27 5" xfId="46616" xr:uid="{00000000-0005-0000-0000-00001AB60000}"/>
    <cellStyle name="Note 2 2 27 5 2" xfId="46617" xr:uid="{00000000-0005-0000-0000-00001BB60000}"/>
    <cellStyle name="Note 2 2 27 5 3" xfId="46618" xr:uid="{00000000-0005-0000-0000-00001CB60000}"/>
    <cellStyle name="Note 2 2 27 6" xfId="46619" xr:uid="{00000000-0005-0000-0000-00001DB60000}"/>
    <cellStyle name="Note 2 2 27 6 2" xfId="46620" xr:uid="{00000000-0005-0000-0000-00001EB60000}"/>
    <cellStyle name="Note 2 2 27 6 3" xfId="46621" xr:uid="{00000000-0005-0000-0000-00001FB60000}"/>
    <cellStyle name="Note 2 2 27 7" xfId="46622" xr:uid="{00000000-0005-0000-0000-000020B60000}"/>
    <cellStyle name="Note 2 2 27 8" xfId="46623" xr:uid="{00000000-0005-0000-0000-000021B60000}"/>
    <cellStyle name="Note 2 2 28" xfId="46624" xr:uid="{00000000-0005-0000-0000-000022B60000}"/>
    <cellStyle name="Note 2 2 28 2" xfId="46625" xr:uid="{00000000-0005-0000-0000-000023B60000}"/>
    <cellStyle name="Note 2 2 28 2 2" xfId="46626" xr:uid="{00000000-0005-0000-0000-000024B60000}"/>
    <cellStyle name="Note 2 2 28 2 3" xfId="46627" xr:uid="{00000000-0005-0000-0000-000025B60000}"/>
    <cellStyle name="Note 2 2 28 2 4" xfId="46628" xr:uid="{00000000-0005-0000-0000-000026B60000}"/>
    <cellStyle name="Note 2 2 28 2 5" xfId="46629" xr:uid="{00000000-0005-0000-0000-000027B60000}"/>
    <cellStyle name="Note 2 2 28 2 6" xfId="46630" xr:uid="{00000000-0005-0000-0000-000028B60000}"/>
    <cellStyle name="Note 2 2 28 3" xfId="46631" xr:uid="{00000000-0005-0000-0000-000029B60000}"/>
    <cellStyle name="Note 2 2 28 3 2" xfId="46632" xr:uid="{00000000-0005-0000-0000-00002AB60000}"/>
    <cellStyle name="Note 2 2 28 3 3" xfId="46633" xr:uid="{00000000-0005-0000-0000-00002BB60000}"/>
    <cellStyle name="Note 2 2 28 4" xfId="46634" xr:uid="{00000000-0005-0000-0000-00002CB60000}"/>
    <cellStyle name="Note 2 2 28 4 2" xfId="46635" xr:uid="{00000000-0005-0000-0000-00002DB60000}"/>
    <cellStyle name="Note 2 2 28 4 3" xfId="46636" xr:uid="{00000000-0005-0000-0000-00002EB60000}"/>
    <cellStyle name="Note 2 2 28 5" xfId="46637" xr:uid="{00000000-0005-0000-0000-00002FB60000}"/>
    <cellStyle name="Note 2 2 28 5 2" xfId="46638" xr:uid="{00000000-0005-0000-0000-000030B60000}"/>
    <cellStyle name="Note 2 2 28 5 3" xfId="46639" xr:uid="{00000000-0005-0000-0000-000031B60000}"/>
    <cellStyle name="Note 2 2 28 6" xfId="46640" xr:uid="{00000000-0005-0000-0000-000032B60000}"/>
    <cellStyle name="Note 2 2 28 6 2" xfId="46641" xr:uid="{00000000-0005-0000-0000-000033B60000}"/>
    <cellStyle name="Note 2 2 28 6 3" xfId="46642" xr:uid="{00000000-0005-0000-0000-000034B60000}"/>
    <cellStyle name="Note 2 2 28 7" xfId="46643" xr:uid="{00000000-0005-0000-0000-000035B60000}"/>
    <cellStyle name="Note 2 2 28 8" xfId="46644" xr:uid="{00000000-0005-0000-0000-000036B60000}"/>
    <cellStyle name="Note 2 2 29" xfId="46645" xr:uid="{00000000-0005-0000-0000-000037B60000}"/>
    <cellStyle name="Note 2 2 29 2" xfId="46646" xr:uid="{00000000-0005-0000-0000-000038B60000}"/>
    <cellStyle name="Note 2 2 29 2 2" xfId="46647" xr:uid="{00000000-0005-0000-0000-000039B60000}"/>
    <cellStyle name="Note 2 2 29 2 3" xfId="46648" xr:uid="{00000000-0005-0000-0000-00003AB60000}"/>
    <cellStyle name="Note 2 2 29 2 4" xfId="46649" xr:uid="{00000000-0005-0000-0000-00003BB60000}"/>
    <cellStyle name="Note 2 2 29 2 5" xfId="46650" xr:uid="{00000000-0005-0000-0000-00003CB60000}"/>
    <cellStyle name="Note 2 2 29 2 6" xfId="46651" xr:uid="{00000000-0005-0000-0000-00003DB60000}"/>
    <cellStyle name="Note 2 2 29 3" xfId="46652" xr:uid="{00000000-0005-0000-0000-00003EB60000}"/>
    <cellStyle name="Note 2 2 29 3 2" xfId="46653" xr:uid="{00000000-0005-0000-0000-00003FB60000}"/>
    <cellStyle name="Note 2 2 29 3 3" xfId="46654" xr:uid="{00000000-0005-0000-0000-000040B60000}"/>
    <cellStyle name="Note 2 2 29 4" xfId="46655" xr:uid="{00000000-0005-0000-0000-000041B60000}"/>
    <cellStyle name="Note 2 2 29 4 2" xfId="46656" xr:uid="{00000000-0005-0000-0000-000042B60000}"/>
    <cellStyle name="Note 2 2 29 4 3" xfId="46657" xr:uid="{00000000-0005-0000-0000-000043B60000}"/>
    <cellStyle name="Note 2 2 29 5" xfId="46658" xr:uid="{00000000-0005-0000-0000-000044B60000}"/>
    <cellStyle name="Note 2 2 29 5 2" xfId="46659" xr:uid="{00000000-0005-0000-0000-000045B60000}"/>
    <cellStyle name="Note 2 2 29 5 3" xfId="46660" xr:uid="{00000000-0005-0000-0000-000046B60000}"/>
    <cellStyle name="Note 2 2 29 6" xfId="46661" xr:uid="{00000000-0005-0000-0000-000047B60000}"/>
    <cellStyle name="Note 2 2 29 6 2" xfId="46662" xr:uid="{00000000-0005-0000-0000-000048B60000}"/>
    <cellStyle name="Note 2 2 29 6 3" xfId="46663" xr:uid="{00000000-0005-0000-0000-000049B60000}"/>
    <cellStyle name="Note 2 2 29 7" xfId="46664" xr:uid="{00000000-0005-0000-0000-00004AB60000}"/>
    <cellStyle name="Note 2 2 29 8" xfId="46665" xr:uid="{00000000-0005-0000-0000-00004BB60000}"/>
    <cellStyle name="Note 2 2 3" xfId="46666" xr:uid="{00000000-0005-0000-0000-00004CB60000}"/>
    <cellStyle name="Note 2 2 3 2" xfId="46667" xr:uid="{00000000-0005-0000-0000-00004DB60000}"/>
    <cellStyle name="Note 2 2 3 2 2" xfId="46668" xr:uid="{00000000-0005-0000-0000-00004EB60000}"/>
    <cellStyle name="Note 2 2 3 2 3" xfId="46669" xr:uid="{00000000-0005-0000-0000-00004FB60000}"/>
    <cellStyle name="Note 2 2 3 2 4" xfId="46670" xr:uid="{00000000-0005-0000-0000-000050B60000}"/>
    <cellStyle name="Note 2 2 3 2 5" xfId="46671" xr:uid="{00000000-0005-0000-0000-000051B60000}"/>
    <cellStyle name="Note 2 2 3 2 6" xfId="46672" xr:uid="{00000000-0005-0000-0000-000052B60000}"/>
    <cellStyle name="Note 2 2 3 3" xfId="46673" xr:uid="{00000000-0005-0000-0000-000053B60000}"/>
    <cellStyle name="Note 2 2 3 3 2" xfId="46674" xr:uid="{00000000-0005-0000-0000-000054B60000}"/>
    <cellStyle name="Note 2 2 3 3 3" xfId="46675" xr:uid="{00000000-0005-0000-0000-000055B60000}"/>
    <cellStyle name="Note 2 2 3 3 4" xfId="46676" xr:uid="{00000000-0005-0000-0000-000056B60000}"/>
    <cellStyle name="Note 2 2 3 3 5" xfId="46677" xr:uid="{00000000-0005-0000-0000-000057B60000}"/>
    <cellStyle name="Note 2 2 3 3 6" xfId="46678" xr:uid="{00000000-0005-0000-0000-000058B60000}"/>
    <cellStyle name="Note 2 2 3 4" xfId="46679" xr:uid="{00000000-0005-0000-0000-000059B60000}"/>
    <cellStyle name="Note 2 2 3 4 2" xfId="46680" xr:uid="{00000000-0005-0000-0000-00005AB60000}"/>
    <cellStyle name="Note 2 2 3 4 3" xfId="46681" xr:uid="{00000000-0005-0000-0000-00005BB60000}"/>
    <cellStyle name="Note 2 2 3 5" xfId="46682" xr:uid="{00000000-0005-0000-0000-00005CB60000}"/>
    <cellStyle name="Note 2 2 3 5 2" xfId="46683" xr:uid="{00000000-0005-0000-0000-00005DB60000}"/>
    <cellStyle name="Note 2 2 3 5 3" xfId="46684" xr:uid="{00000000-0005-0000-0000-00005EB60000}"/>
    <cellStyle name="Note 2 2 3 6" xfId="46685" xr:uid="{00000000-0005-0000-0000-00005FB60000}"/>
    <cellStyle name="Note 2 2 3 6 2" xfId="46686" xr:uid="{00000000-0005-0000-0000-000060B60000}"/>
    <cellStyle name="Note 2 2 3 6 3" xfId="46687" xr:uid="{00000000-0005-0000-0000-000061B60000}"/>
    <cellStyle name="Note 2 2 3 7" xfId="46688" xr:uid="{00000000-0005-0000-0000-000062B60000}"/>
    <cellStyle name="Note 2 2 3 8" xfId="46689" xr:uid="{00000000-0005-0000-0000-000063B60000}"/>
    <cellStyle name="Note 2 2 30" xfId="46690" xr:uid="{00000000-0005-0000-0000-000064B60000}"/>
    <cellStyle name="Note 2 2 30 2" xfId="46691" xr:uid="{00000000-0005-0000-0000-000065B60000}"/>
    <cellStyle name="Note 2 2 30 2 2" xfId="46692" xr:uid="{00000000-0005-0000-0000-000066B60000}"/>
    <cellStyle name="Note 2 2 30 2 3" xfId="46693" xr:uid="{00000000-0005-0000-0000-000067B60000}"/>
    <cellStyle name="Note 2 2 30 2 4" xfId="46694" xr:uid="{00000000-0005-0000-0000-000068B60000}"/>
    <cellStyle name="Note 2 2 30 2 5" xfId="46695" xr:uid="{00000000-0005-0000-0000-000069B60000}"/>
    <cellStyle name="Note 2 2 30 2 6" xfId="46696" xr:uid="{00000000-0005-0000-0000-00006AB60000}"/>
    <cellStyle name="Note 2 2 30 3" xfId="46697" xr:uid="{00000000-0005-0000-0000-00006BB60000}"/>
    <cellStyle name="Note 2 2 30 3 2" xfId="46698" xr:uid="{00000000-0005-0000-0000-00006CB60000}"/>
    <cellStyle name="Note 2 2 30 3 3" xfId="46699" xr:uid="{00000000-0005-0000-0000-00006DB60000}"/>
    <cellStyle name="Note 2 2 30 4" xfId="46700" xr:uid="{00000000-0005-0000-0000-00006EB60000}"/>
    <cellStyle name="Note 2 2 30 4 2" xfId="46701" xr:uid="{00000000-0005-0000-0000-00006FB60000}"/>
    <cellStyle name="Note 2 2 30 4 3" xfId="46702" xr:uid="{00000000-0005-0000-0000-000070B60000}"/>
    <cellStyle name="Note 2 2 30 5" xfId="46703" xr:uid="{00000000-0005-0000-0000-000071B60000}"/>
    <cellStyle name="Note 2 2 30 5 2" xfId="46704" xr:uid="{00000000-0005-0000-0000-000072B60000}"/>
    <cellStyle name="Note 2 2 30 5 3" xfId="46705" xr:uid="{00000000-0005-0000-0000-000073B60000}"/>
    <cellStyle name="Note 2 2 30 6" xfId="46706" xr:uid="{00000000-0005-0000-0000-000074B60000}"/>
    <cellStyle name="Note 2 2 30 6 2" xfId="46707" xr:uid="{00000000-0005-0000-0000-000075B60000}"/>
    <cellStyle name="Note 2 2 30 6 3" xfId="46708" xr:uid="{00000000-0005-0000-0000-000076B60000}"/>
    <cellStyle name="Note 2 2 30 7" xfId="46709" xr:uid="{00000000-0005-0000-0000-000077B60000}"/>
    <cellStyle name="Note 2 2 30 8" xfId="46710" xr:uid="{00000000-0005-0000-0000-000078B60000}"/>
    <cellStyle name="Note 2 2 31" xfId="46711" xr:uid="{00000000-0005-0000-0000-000079B60000}"/>
    <cellStyle name="Note 2 2 31 2" xfId="46712" xr:uid="{00000000-0005-0000-0000-00007AB60000}"/>
    <cellStyle name="Note 2 2 31 2 2" xfId="46713" xr:uid="{00000000-0005-0000-0000-00007BB60000}"/>
    <cellStyle name="Note 2 2 31 2 3" xfId="46714" xr:uid="{00000000-0005-0000-0000-00007CB60000}"/>
    <cellStyle name="Note 2 2 31 2 4" xfId="46715" xr:uid="{00000000-0005-0000-0000-00007DB60000}"/>
    <cellStyle name="Note 2 2 31 2 5" xfId="46716" xr:uid="{00000000-0005-0000-0000-00007EB60000}"/>
    <cellStyle name="Note 2 2 31 2 6" xfId="46717" xr:uid="{00000000-0005-0000-0000-00007FB60000}"/>
    <cellStyle name="Note 2 2 31 3" xfId="46718" xr:uid="{00000000-0005-0000-0000-000080B60000}"/>
    <cellStyle name="Note 2 2 31 3 2" xfId="46719" xr:uid="{00000000-0005-0000-0000-000081B60000}"/>
    <cellStyle name="Note 2 2 31 3 3" xfId="46720" xr:uid="{00000000-0005-0000-0000-000082B60000}"/>
    <cellStyle name="Note 2 2 31 4" xfId="46721" xr:uid="{00000000-0005-0000-0000-000083B60000}"/>
    <cellStyle name="Note 2 2 31 4 2" xfId="46722" xr:uid="{00000000-0005-0000-0000-000084B60000}"/>
    <cellStyle name="Note 2 2 31 4 3" xfId="46723" xr:uid="{00000000-0005-0000-0000-000085B60000}"/>
    <cellStyle name="Note 2 2 31 5" xfId="46724" xr:uid="{00000000-0005-0000-0000-000086B60000}"/>
    <cellStyle name="Note 2 2 31 5 2" xfId="46725" xr:uid="{00000000-0005-0000-0000-000087B60000}"/>
    <cellStyle name="Note 2 2 31 5 3" xfId="46726" xr:uid="{00000000-0005-0000-0000-000088B60000}"/>
    <cellStyle name="Note 2 2 31 6" xfId="46727" xr:uid="{00000000-0005-0000-0000-000089B60000}"/>
    <cellStyle name="Note 2 2 31 6 2" xfId="46728" xr:uid="{00000000-0005-0000-0000-00008AB60000}"/>
    <cellStyle name="Note 2 2 31 6 3" xfId="46729" xr:uid="{00000000-0005-0000-0000-00008BB60000}"/>
    <cellStyle name="Note 2 2 31 7" xfId="46730" xr:uid="{00000000-0005-0000-0000-00008CB60000}"/>
    <cellStyle name="Note 2 2 31 8" xfId="46731" xr:uid="{00000000-0005-0000-0000-00008DB60000}"/>
    <cellStyle name="Note 2 2 32" xfId="46732" xr:uid="{00000000-0005-0000-0000-00008EB60000}"/>
    <cellStyle name="Note 2 2 32 2" xfId="46733" xr:uid="{00000000-0005-0000-0000-00008FB60000}"/>
    <cellStyle name="Note 2 2 32 2 2" xfId="46734" xr:uid="{00000000-0005-0000-0000-000090B60000}"/>
    <cellStyle name="Note 2 2 32 2 3" xfId="46735" xr:uid="{00000000-0005-0000-0000-000091B60000}"/>
    <cellStyle name="Note 2 2 32 2 4" xfId="46736" xr:uid="{00000000-0005-0000-0000-000092B60000}"/>
    <cellStyle name="Note 2 2 32 2 5" xfId="46737" xr:uid="{00000000-0005-0000-0000-000093B60000}"/>
    <cellStyle name="Note 2 2 32 2 6" xfId="46738" xr:uid="{00000000-0005-0000-0000-000094B60000}"/>
    <cellStyle name="Note 2 2 32 3" xfId="46739" xr:uid="{00000000-0005-0000-0000-000095B60000}"/>
    <cellStyle name="Note 2 2 32 3 2" xfId="46740" xr:uid="{00000000-0005-0000-0000-000096B60000}"/>
    <cellStyle name="Note 2 2 32 3 3" xfId="46741" xr:uid="{00000000-0005-0000-0000-000097B60000}"/>
    <cellStyle name="Note 2 2 32 4" xfId="46742" xr:uid="{00000000-0005-0000-0000-000098B60000}"/>
    <cellStyle name="Note 2 2 32 4 2" xfId="46743" xr:uid="{00000000-0005-0000-0000-000099B60000}"/>
    <cellStyle name="Note 2 2 32 4 3" xfId="46744" xr:uid="{00000000-0005-0000-0000-00009AB60000}"/>
    <cellStyle name="Note 2 2 32 5" xfId="46745" xr:uid="{00000000-0005-0000-0000-00009BB60000}"/>
    <cellStyle name="Note 2 2 32 5 2" xfId="46746" xr:uid="{00000000-0005-0000-0000-00009CB60000}"/>
    <cellStyle name="Note 2 2 32 5 3" xfId="46747" xr:uid="{00000000-0005-0000-0000-00009DB60000}"/>
    <cellStyle name="Note 2 2 32 6" xfId="46748" xr:uid="{00000000-0005-0000-0000-00009EB60000}"/>
    <cellStyle name="Note 2 2 32 6 2" xfId="46749" xr:uid="{00000000-0005-0000-0000-00009FB60000}"/>
    <cellStyle name="Note 2 2 32 6 3" xfId="46750" xr:uid="{00000000-0005-0000-0000-0000A0B60000}"/>
    <cellStyle name="Note 2 2 32 7" xfId="46751" xr:uid="{00000000-0005-0000-0000-0000A1B60000}"/>
    <cellStyle name="Note 2 2 32 8" xfId="46752" xr:uid="{00000000-0005-0000-0000-0000A2B60000}"/>
    <cellStyle name="Note 2 2 33" xfId="46753" xr:uid="{00000000-0005-0000-0000-0000A3B60000}"/>
    <cellStyle name="Note 2 2 33 2" xfId="46754" xr:uid="{00000000-0005-0000-0000-0000A4B60000}"/>
    <cellStyle name="Note 2 2 33 2 2" xfId="46755" xr:uid="{00000000-0005-0000-0000-0000A5B60000}"/>
    <cellStyle name="Note 2 2 33 2 3" xfId="46756" xr:uid="{00000000-0005-0000-0000-0000A6B60000}"/>
    <cellStyle name="Note 2 2 33 2 4" xfId="46757" xr:uid="{00000000-0005-0000-0000-0000A7B60000}"/>
    <cellStyle name="Note 2 2 33 2 5" xfId="46758" xr:uid="{00000000-0005-0000-0000-0000A8B60000}"/>
    <cellStyle name="Note 2 2 33 2 6" xfId="46759" xr:uid="{00000000-0005-0000-0000-0000A9B60000}"/>
    <cellStyle name="Note 2 2 33 3" xfId="46760" xr:uid="{00000000-0005-0000-0000-0000AAB60000}"/>
    <cellStyle name="Note 2 2 33 3 2" xfId="46761" xr:uid="{00000000-0005-0000-0000-0000ABB60000}"/>
    <cellStyle name="Note 2 2 33 3 3" xfId="46762" xr:uid="{00000000-0005-0000-0000-0000ACB60000}"/>
    <cellStyle name="Note 2 2 33 4" xfId="46763" xr:uid="{00000000-0005-0000-0000-0000ADB60000}"/>
    <cellStyle name="Note 2 2 33 4 2" xfId="46764" xr:uid="{00000000-0005-0000-0000-0000AEB60000}"/>
    <cellStyle name="Note 2 2 33 4 3" xfId="46765" xr:uid="{00000000-0005-0000-0000-0000AFB60000}"/>
    <cellStyle name="Note 2 2 33 5" xfId="46766" xr:uid="{00000000-0005-0000-0000-0000B0B60000}"/>
    <cellStyle name="Note 2 2 33 5 2" xfId="46767" xr:uid="{00000000-0005-0000-0000-0000B1B60000}"/>
    <cellStyle name="Note 2 2 33 5 3" xfId="46768" xr:uid="{00000000-0005-0000-0000-0000B2B60000}"/>
    <cellStyle name="Note 2 2 33 6" xfId="46769" xr:uid="{00000000-0005-0000-0000-0000B3B60000}"/>
    <cellStyle name="Note 2 2 33 6 2" xfId="46770" xr:uid="{00000000-0005-0000-0000-0000B4B60000}"/>
    <cellStyle name="Note 2 2 33 6 3" xfId="46771" xr:uid="{00000000-0005-0000-0000-0000B5B60000}"/>
    <cellStyle name="Note 2 2 33 7" xfId="46772" xr:uid="{00000000-0005-0000-0000-0000B6B60000}"/>
    <cellStyle name="Note 2 2 33 8" xfId="46773" xr:uid="{00000000-0005-0000-0000-0000B7B60000}"/>
    <cellStyle name="Note 2 2 34" xfId="46774" xr:uid="{00000000-0005-0000-0000-0000B8B60000}"/>
    <cellStyle name="Note 2 2 34 2" xfId="46775" xr:uid="{00000000-0005-0000-0000-0000B9B60000}"/>
    <cellStyle name="Note 2 2 34 2 2" xfId="46776" xr:uid="{00000000-0005-0000-0000-0000BAB60000}"/>
    <cellStyle name="Note 2 2 34 2 3" xfId="46777" xr:uid="{00000000-0005-0000-0000-0000BBB60000}"/>
    <cellStyle name="Note 2 2 34 2 4" xfId="46778" xr:uid="{00000000-0005-0000-0000-0000BCB60000}"/>
    <cellStyle name="Note 2 2 34 2 5" xfId="46779" xr:uid="{00000000-0005-0000-0000-0000BDB60000}"/>
    <cellStyle name="Note 2 2 34 2 6" xfId="46780" xr:uid="{00000000-0005-0000-0000-0000BEB60000}"/>
    <cellStyle name="Note 2 2 34 3" xfId="46781" xr:uid="{00000000-0005-0000-0000-0000BFB60000}"/>
    <cellStyle name="Note 2 2 34 3 2" xfId="46782" xr:uid="{00000000-0005-0000-0000-0000C0B60000}"/>
    <cellStyle name="Note 2 2 34 3 3" xfId="46783" xr:uid="{00000000-0005-0000-0000-0000C1B60000}"/>
    <cellStyle name="Note 2 2 34 4" xfId="46784" xr:uid="{00000000-0005-0000-0000-0000C2B60000}"/>
    <cellStyle name="Note 2 2 34 4 2" xfId="46785" xr:uid="{00000000-0005-0000-0000-0000C3B60000}"/>
    <cellStyle name="Note 2 2 34 4 3" xfId="46786" xr:uid="{00000000-0005-0000-0000-0000C4B60000}"/>
    <cellStyle name="Note 2 2 34 5" xfId="46787" xr:uid="{00000000-0005-0000-0000-0000C5B60000}"/>
    <cellStyle name="Note 2 2 34 5 2" xfId="46788" xr:uid="{00000000-0005-0000-0000-0000C6B60000}"/>
    <cellStyle name="Note 2 2 34 5 3" xfId="46789" xr:uid="{00000000-0005-0000-0000-0000C7B60000}"/>
    <cellStyle name="Note 2 2 34 6" xfId="46790" xr:uid="{00000000-0005-0000-0000-0000C8B60000}"/>
    <cellStyle name="Note 2 2 34 6 2" xfId="46791" xr:uid="{00000000-0005-0000-0000-0000C9B60000}"/>
    <cellStyle name="Note 2 2 34 6 3" xfId="46792" xr:uid="{00000000-0005-0000-0000-0000CAB60000}"/>
    <cellStyle name="Note 2 2 34 7" xfId="46793" xr:uid="{00000000-0005-0000-0000-0000CBB60000}"/>
    <cellStyle name="Note 2 2 34 8" xfId="46794" xr:uid="{00000000-0005-0000-0000-0000CCB60000}"/>
    <cellStyle name="Note 2 2 35" xfId="46795" xr:uid="{00000000-0005-0000-0000-0000CDB60000}"/>
    <cellStyle name="Note 2 2 35 2" xfId="46796" xr:uid="{00000000-0005-0000-0000-0000CEB60000}"/>
    <cellStyle name="Note 2 2 35 2 2" xfId="46797" xr:uid="{00000000-0005-0000-0000-0000CFB60000}"/>
    <cellStyle name="Note 2 2 35 2 3" xfId="46798" xr:uid="{00000000-0005-0000-0000-0000D0B60000}"/>
    <cellStyle name="Note 2 2 35 2 4" xfId="46799" xr:uid="{00000000-0005-0000-0000-0000D1B60000}"/>
    <cellStyle name="Note 2 2 35 2 5" xfId="46800" xr:uid="{00000000-0005-0000-0000-0000D2B60000}"/>
    <cellStyle name="Note 2 2 35 2 6" xfId="46801" xr:uid="{00000000-0005-0000-0000-0000D3B60000}"/>
    <cellStyle name="Note 2 2 35 3" xfId="46802" xr:uid="{00000000-0005-0000-0000-0000D4B60000}"/>
    <cellStyle name="Note 2 2 35 3 2" xfId="46803" xr:uid="{00000000-0005-0000-0000-0000D5B60000}"/>
    <cellStyle name="Note 2 2 35 3 3" xfId="46804" xr:uid="{00000000-0005-0000-0000-0000D6B60000}"/>
    <cellStyle name="Note 2 2 35 4" xfId="46805" xr:uid="{00000000-0005-0000-0000-0000D7B60000}"/>
    <cellStyle name="Note 2 2 35 4 2" xfId="46806" xr:uid="{00000000-0005-0000-0000-0000D8B60000}"/>
    <cellStyle name="Note 2 2 35 4 3" xfId="46807" xr:uid="{00000000-0005-0000-0000-0000D9B60000}"/>
    <cellStyle name="Note 2 2 35 5" xfId="46808" xr:uid="{00000000-0005-0000-0000-0000DAB60000}"/>
    <cellStyle name="Note 2 2 35 5 2" xfId="46809" xr:uid="{00000000-0005-0000-0000-0000DBB60000}"/>
    <cellStyle name="Note 2 2 35 5 3" xfId="46810" xr:uid="{00000000-0005-0000-0000-0000DCB60000}"/>
    <cellStyle name="Note 2 2 35 6" xfId="46811" xr:uid="{00000000-0005-0000-0000-0000DDB60000}"/>
    <cellStyle name="Note 2 2 35 6 2" xfId="46812" xr:uid="{00000000-0005-0000-0000-0000DEB60000}"/>
    <cellStyle name="Note 2 2 35 6 3" xfId="46813" xr:uid="{00000000-0005-0000-0000-0000DFB60000}"/>
    <cellStyle name="Note 2 2 35 7" xfId="46814" xr:uid="{00000000-0005-0000-0000-0000E0B60000}"/>
    <cellStyle name="Note 2 2 35 8" xfId="46815" xr:uid="{00000000-0005-0000-0000-0000E1B60000}"/>
    <cellStyle name="Note 2 2 36" xfId="46816" xr:uid="{00000000-0005-0000-0000-0000E2B60000}"/>
    <cellStyle name="Note 2 2 36 2" xfId="46817" xr:uid="{00000000-0005-0000-0000-0000E3B60000}"/>
    <cellStyle name="Note 2 2 36 3" xfId="46818" xr:uid="{00000000-0005-0000-0000-0000E4B60000}"/>
    <cellStyle name="Note 2 2 36 4" xfId="46819" xr:uid="{00000000-0005-0000-0000-0000E5B60000}"/>
    <cellStyle name="Note 2 2 36 5" xfId="46820" xr:uid="{00000000-0005-0000-0000-0000E6B60000}"/>
    <cellStyle name="Note 2 2 36 6" xfId="46821" xr:uid="{00000000-0005-0000-0000-0000E7B60000}"/>
    <cellStyle name="Note 2 2 37" xfId="46822" xr:uid="{00000000-0005-0000-0000-0000E8B60000}"/>
    <cellStyle name="Note 2 2 37 2" xfId="46823" xr:uid="{00000000-0005-0000-0000-0000E9B60000}"/>
    <cellStyle name="Note 2 2 37 3" xfId="46824" xr:uid="{00000000-0005-0000-0000-0000EAB60000}"/>
    <cellStyle name="Note 2 2 37 4" xfId="46825" xr:uid="{00000000-0005-0000-0000-0000EBB60000}"/>
    <cellStyle name="Note 2 2 37 5" xfId="46826" xr:uid="{00000000-0005-0000-0000-0000ECB60000}"/>
    <cellStyle name="Note 2 2 37 6" xfId="46827" xr:uid="{00000000-0005-0000-0000-0000EDB60000}"/>
    <cellStyle name="Note 2 2 38" xfId="46828" xr:uid="{00000000-0005-0000-0000-0000EEB60000}"/>
    <cellStyle name="Note 2 2 38 2" xfId="46829" xr:uid="{00000000-0005-0000-0000-0000EFB60000}"/>
    <cellStyle name="Note 2 2 38 3" xfId="46830" xr:uid="{00000000-0005-0000-0000-0000F0B60000}"/>
    <cellStyle name="Note 2 2 39" xfId="46831" xr:uid="{00000000-0005-0000-0000-0000F1B60000}"/>
    <cellStyle name="Note 2 2 39 2" xfId="46832" xr:uid="{00000000-0005-0000-0000-0000F2B60000}"/>
    <cellStyle name="Note 2 2 39 3" xfId="46833" xr:uid="{00000000-0005-0000-0000-0000F3B60000}"/>
    <cellStyle name="Note 2 2 4" xfId="46834" xr:uid="{00000000-0005-0000-0000-0000F4B60000}"/>
    <cellStyle name="Note 2 2 4 2" xfId="46835" xr:uid="{00000000-0005-0000-0000-0000F5B60000}"/>
    <cellStyle name="Note 2 2 4 2 2" xfId="46836" xr:uid="{00000000-0005-0000-0000-0000F6B60000}"/>
    <cellStyle name="Note 2 2 4 2 3" xfId="46837" xr:uid="{00000000-0005-0000-0000-0000F7B60000}"/>
    <cellStyle name="Note 2 2 4 3" xfId="46838" xr:uid="{00000000-0005-0000-0000-0000F8B60000}"/>
    <cellStyle name="Note 2 2 4 3 2" xfId="46839" xr:uid="{00000000-0005-0000-0000-0000F9B60000}"/>
    <cellStyle name="Note 2 2 4 3 3" xfId="46840" xr:uid="{00000000-0005-0000-0000-0000FAB60000}"/>
    <cellStyle name="Note 2 2 4 3 4" xfId="46841" xr:uid="{00000000-0005-0000-0000-0000FBB60000}"/>
    <cellStyle name="Note 2 2 4 3 5" xfId="46842" xr:uid="{00000000-0005-0000-0000-0000FCB60000}"/>
    <cellStyle name="Note 2 2 4 3 6" xfId="46843" xr:uid="{00000000-0005-0000-0000-0000FDB60000}"/>
    <cellStyle name="Note 2 2 4 4" xfId="46844" xr:uid="{00000000-0005-0000-0000-0000FEB60000}"/>
    <cellStyle name="Note 2 2 4 4 2" xfId="46845" xr:uid="{00000000-0005-0000-0000-0000FFB60000}"/>
    <cellStyle name="Note 2 2 4 4 3" xfId="46846" xr:uid="{00000000-0005-0000-0000-000000B70000}"/>
    <cellStyle name="Note 2 2 4 5" xfId="46847" xr:uid="{00000000-0005-0000-0000-000001B70000}"/>
    <cellStyle name="Note 2 2 4 5 2" xfId="46848" xr:uid="{00000000-0005-0000-0000-000002B70000}"/>
    <cellStyle name="Note 2 2 4 5 3" xfId="46849" xr:uid="{00000000-0005-0000-0000-000003B70000}"/>
    <cellStyle name="Note 2 2 4 6" xfId="46850" xr:uid="{00000000-0005-0000-0000-000004B70000}"/>
    <cellStyle name="Note 2 2 4 6 2" xfId="46851" xr:uid="{00000000-0005-0000-0000-000005B70000}"/>
    <cellStyle name="Note 2 2 4 6 3" xfId="46852" xr:uid="{00000000-0005-0000-0000-000006B70000}"/>
    <cellStyle name="Note 2 2 4 7" xfId="46853" xr:uid="{00000000-0005-0000-0000-000007B70000}"/>
    <cellStyle name="Note 2 2 4 8" xfId="46854" xr:uid="{00000000-0005-0000-0000-000008B70000}"/>
    <cellStyle name="Note 2 2 40" xfId="46855" xr:uid="{00000000-0005-0000-0000-000009B70000}"/>
    <cellStyle name="Note 2 2 40 2" xfId="46856" xr:uid="{00000000-0005-0000-0000-00000AB70000}"/>
    <cellStyle name="Note 2 2 40 3" xfId="46857" xr:uid="{00000000-0005-0000-0000-00000BB70000}"/>
    <cellStyle name="Note 2 2 41" xfId="46858" xr:uid="{00000000-0005-0000-0000-00000CB70000}"/>
    <cellStyle name="Note 2 2 42" xfId="46859" xr:uid="{00000000-0005-0000-0000-00000DB70000}"/>
    <cellStyle name="Note 2 2 43" xfId="46860" xr:uid="{00000000-0005-0000-0000-00000EB70000}"/>
    <cellStyle name="Note 2 2 5" xfId="46861" xr:uid="{00000000-0005-0000-0000-00000FB70000}"/>
    <cellStyle name="Note 2 2 5 2" xfId="46862" xr:uid="{00000000-0005-0000-0000-000010B70000}"/>
    <cellStyle name="Note 2 2 5 2 2" xfId="46863" xr:uid="{00000000-0005-0000-0000-000011B70000}"/>
    <cellStyle name="Note 2 2 5 2 3" xfId="46864" xr:uid="{00000000-0005-0000-0000-000012B70000}"/>
    <cellStyle name="Note 2 2 5 3" xfId="46865" xr:uid="{00000000-0005-0000-0000-000013B70000}"/>
    <cellStyle name="Note 2 2 5 3 2" xfId="46866" xr:uid="{00000000-0005-0000-0000-000014B70000}"/>
    <cellStyle name="Note 2 2 5 3 3" xfId="46867" xr:uid="{00000000-0005-0000-0000-000015B70000}"/>
    <cellStyle name="Note 2 2 5 3 4" xfId="46868" xr:uid="{00000000-0005-0000-0000-000016B70000}"/>
    <cellStyle name="Note 2 2 5 3 5" xfId="46869" xr:uid="{00000000-0005-0000-0000-000017B70000}"/>
    <cellStyle name="Note 2 2 5 3 6" xfId="46870" xr:uid="{00000000-0005-0000-0000-000018B70000}"/>
    <cellStyle name="Note 2 2 5 4" xfId="46871" xr:uid="{00000000-0005-0000-0000-000019B70000}"/>
    <cellStyle name="Note 2 2 5 4 2" xfId="46872" xr:uid="{00000000-0005-0000-0000-00001AB70000}"/>
    <cellStyle name="Note 2 2 5 4 3" xfId="46873" xr:uid="{00000000-0005-0000-0000-00001BB70000}"/>
    <cellStyle name="Note 2 2 5 5" xfId="46874" xr:uid="{00000000-0005-0000-0000-00001CB70000}"/>
    <cellStyle name="Note 2 2 5 5 2" xfId="46875" xr:uid="{00000000-0005-0000-0000-00001DB70000}"/>
    <cellStyle name="Note 2 2 5 5 3" xfId="46876" xr:uid="{00000000-0005-0000-0000-00001EB70000}"/>
    <cellStyle name="Note 2 2 5 6" xfId="46877" xr:uid="{00000000-0005-0000-0000-00001FB70000}"/>
    <cellStyle name="Note 2 2 5 6 2" xfId="46878" xr:uid="{00000000-0005-0000-0000-000020B70000}"/>
    <cellStyle name="Note 2 2 5 6 3" xfId="46879" xr:uid="{00000000-0005-0000-0000-000021B70000}"/>
    <cellStyle name="Note 2 2 5 7" xfId="46880" xr:uid="{00000000-0005-0000-0000-000022B70000}"/>
    <cellStyle name="Note 2 2 5 8" xfId="46881" xr:uid="{00000000-0005-0000-0000-000023B70000}"/>
    <cellStyle name="Note 2 2 6" xfId="46882" xr:uid="{00000000-0005-0000-0000-000024B70000}"/>
    <cellStyle name="Note 2 2 6 2" xfId="46883" xr:uid="{00000000-0005-0000-0000-000025B70000}"/>
    <cellStyle name="Note 2 2 6 2 2" xfId="46884" xr:uid="{00000000-0005-0000-0000-000026B70000}"/>
    <cellStyle name="Note 2 2 6 2 3" xfId="46885" xr:uid="{00000000-0005-0000-0000-000027B70000}"/>
    <cellStyle name="Note 2 2 6 2 4" xfId="46886" xr:uid="{00000000-0005-0000-0000-000028B70000}"/>
    <cellStyle name="Note 2 2 6 2 5" xfId="46887" xr:uid="{00000000-0005-0000-0000-000029B70000}"/>
    <cellStyle name="Note 2 2 6 2 6" xfId="46888" xr:uid="{00000000-0005-0000-0000-00002AB70000}"/>
    <cellStyle name="Note 2 2 6 3" xfId="46889" xr:uid="{00000000-0005-0000-0000-00002BB70000}"/>
    <cellStyle name="Note 2 2 6 3 2" xfId="46890" xr:uid="{00000000-0005-0000-0000-00002CB70000}"/>
    <cellStyle name="Note 2 2 6 3 3" xfId="46891" xr:uid="{00000000-0005-0000-0000-00002DB70000}"/>
    <cellStyle name="Note 2 2 6 4" xfId="46892" xr:uid="{00000000-0005-0000-0000-00002EB70000}"/>
    <cellStyle name="Note 2 2 6 4 2" xfId="46893" xr:uid="{00000000-0005-0000-0000-00002FB70000}"/>
    <cellStyle name="Note 2 2 6 4 3" xfId="46894" xr:uid="{00000000-0005-0000-0000-000030B70000}"/>
    <cellStyle name="Note 2 2 6 5" xfId="46895" xr:uid="{00000000-0005-0000-0000-000031B70000}"/>
    <cellStyle name="Note 2 2 6 5 2" xfId="46896" xr:uid="{00000000-0005-0000-0000-000032B70000}"/>
    <cellStyle name="Note 2 2 6 5 3" xfId="46897" xr:uid="{00000000-0005-0000-0000-000033B70000}"/>
    <cellStyle name="Note 2 2 6 6" xfId="46898" xr:uid="{00000000-0005-0000-0000-000034B70000}"/>
    <cellStyle name="Note 2 2 6 6 2" xfId="46899" xr:uid="{00000000-0005-0000-0000-000035B70000}"/>
    <cellStyle name="Note 2 2 6 6 3" xfId="46900" xr:uid="{00000000-0005-0000-0000-000036B70000}"/>
    <cellStyle name="Note 2 2 6 7" xfId="46901" xr:uid="{00000000-0005-0000-0000-000037B70000}"/>
    <cellStyle name="Note 2 2 6 8" xfId="46902" xr:uid="{00000000-0005-0000-0000-000038B70000}"/>
    <cellStyle name="Note 2 2 7" xfId="46903" xr:uid="{00000000-0005-0000-0000-000039B70000}"/>
    <cellStyle name="Note 2 2 7 2" xfId="46904" xr:uid="{00000000-0005-0000-0000-00003AB70000}"/>
    <cellStyle name="Note 2 2 7 2 2" xfId="46905" xr:uid="{00000000-0005-0000-0000-00003BB70000}"/>
    <cellStyle name="Note 2 2 7 2 3" xfId="46906" xr:uid="{00000000-0005-0000-0000-00003CB70000}"/>
    <cellStyle name="Note 2 2 7 2 4" xfId="46907" xr:uid="{00000000-0005-0000-0000-00003DB70000}"/>
    <cellStyle name="Note 2 2 7 2 5" xfId="46908" xr:uid="{00000000-0005-0000-0000-00003EB70000}"/>
    <cellStyle name="Note 2 2 7 2 6" xfId="46909" xr:uid="{00000000-0005-0000-0000-00003FB70000}"/>
    <cellStyle name="Note 2 2 7 3" xfId="46910" xr:uid="{00000000-0005-0000-0000-000040B70000}"/>
    <cellStyle name="Note 2 2 7 3 2" xfId="46911" xr:uid="{00000000-0005-0000-0000-000041B70000}"/>
    <cellStyle name="Note 2 2 7 3 3" xfId="46912" xr:uid="{00000000-0005-0000-0000-000042B70000}"/>
    <cellStyle name="Note 2 2 7 4" xfId="46913" xr:uid="{00000000-0005-0000-0000-000043B70000}"/>
    <cellStyle name="Note 2 2 7 4 2" xfId="46914" xr:uid="{00000000-0005-0000-0000-000044B70000}"/>
    <cellStyle name="Note 2 2 7 4 3" xfId="46915" xr:uid="{00000000-0005-0000-0000-000045B70000}"/>
    <cellStyle name="Note 2 2 7 5" xfId="46916" xr:uid="{00000000-0005-0000-0000-000046B70000}"/>
    <cellStyle name="Note 2 2 7 5 2" xfId="46917" xr:uid="{00000000-0005-0000-0000-000047B70000}"/>
    <cellStyle name="Note 2 2 7 5 3" xfId="46918" xr:uid="{00000000-0005-0000-0000-000048B70000}"/>
    <cellStyle name="Note 2 2 7 6" xfId="46919" xr:uid="{00000000-0005-0000-0000-000049B70000}"/>
    <cellStyle name="Note 2 2 7 6 2" xfId="46920" xr:uid="{00000000-0005-0000-0000-00004AB70000}"/>
    <cellStyle name="Note 2 2 7 6 3" xfId="46921" xr:uid="{00000000-0005-0000-0000-00004BB70000}"/>
    <cellStyle name="Note 2 2 7 7" xfId="46922" xr:uid="{00000000-0005-0000-0000-00004CB70000}"/>
    <cellStyle name="Note 2 2 7 8" xfId="46923" xr:uid="{00000000-0005-0000-0000-00004DB70000}"/>
    <cellStyle name="Note 2 2 8" xfId="46924" xr:uid="{00000000-0005-0000-0000-00004EB70000}"/>
    <cellStyle name="Note 2 2 8 2" xfId="46925" xr:uid="{00000000-0005-0000-0000-00004FB70000}"/>
    <cellStyle name="Note 2 2 8 2 2" xfId="46926" xr:uid="{00000000-0005-0000-0000-000050B70000}"/>
    <cellStyle name="Note 2 2 8 2 3" xfId="46927" xr:uid="{00000000-0005-0000-0000-000051B70000}"/>
    <cellStyle name="Note 2 2 8 2 4" xfId="46928" xr:uid="{00000000-0005-0000-0000-000052B70000}"/>
    <cellStyle name="Note 2 2 8 2 5" xfId="46929" xr:uid="{00000000-0005-0000-0000-000053B70000}"/>
    <cellStyle name="Note 2 2 8 2 6" xfId="46930" xr:uid="{00000000-0005-0000-0000-000054B70000}"/>
    <cellStyle name="Note 2 2 8 3" xfId="46931" xr:uid="{00000000-0005-0000-0000-000055B70000}"/>
    <cellStyle name="Note 2 2 8 3 2" xfId="46932" xr:uid="{00000000-0005-0000-0000-000056B70000}"/>
    <cellStyle name="Note 2 2 8 3 3" xfId="46933" xr:uid="{00000000-0005-0000-0000-000057B70000}"/>
    <cellStyle name="Note 2 2 8 4" xfId="46934" xr:uid="{00000000-0005-0000-0000-000058B70000}"/>
    <cellStyle name="Note 2 2 8 4 2" xfId="46935" xr:uid="{00000000-0005-0000-0000-000059B70000}"/>
    <cellStyle name="Note 2 2 8 4 3" xfId="46936" xr:uid="{00000000-0005-0000-0000-00005AB70000}"/>
    <cellStyle name="Note 2 2 8 5" xfId="46937" xr:uid="{00000000-0005-0000-0000-00005BB70000}"/>
    <cellStyle name="Note 2 2 8 5 2" xfId="46938" xr:uid="{00000000-0005-0000-0000-00005CB70000}"/>
    <cellStyle name="Note 2 2 8 5 3" xfId="46939" xr:uid="{00000000-0005-0000-0000-00005DB70000}"/>
    <cellStyle name="Note 2 2 8 6" xfId="46940" xr:uid="{00000000-0005-0000-0000-00005EB70000}"/>
    <cellStyle name="Note 2 2 8 6 2" xfId="46941" xr:uid="{00000000-0005-0000-0000-00005FB70000}"/>
    <cellStyle name="Note 2 2 8 6 3" xfId="46942" xr:uid="{00000000-0005-0000-0000-000060B70000}"/>
    <cellStyle name="Note 2 2 8 7" xfId="46943" xr:uid="{00000000-0005-0000-0000-000061B70000}"/>
    <cellStyle name="Note 2 2 8 8" xfId="46944" xr:uid="{00000000-0005-0000-0000-000062B70000}"/>
    <cellStyle name="Note 2 2 9" xfId="46945" xr:uid="{00000000-0005-0000-0000-000063B70000}"/>
    <cellStyle name="Note 2 2 9 2" xfId="46946" xr:uid="{00000000-0005-0000-0000-000064B70000}"/>
    <cellStyle name="Note 2 2 9 2 2" xfId="46947" xr:uid="{00000000-0005-0000-0000-000065B70000}"/>
    <cellStyle name="Note 2 2 9 2 3" xfId="46948" xr:uid="{00000000-0005-0000-0000-000066B70000}"/>
    <cellStyle name="Note 2 2 9 2 4" xfId="46949" xr:uid="{00000000-0005-0000-0000-000067B70000}"/>
    <cellStyle name="Note 2 2 9 2 5" xfId="46950" xr:uid="{00000000-0005-0000-0000-000068B70000}"/>
    <cellStyle name="Note 2 2 9 2 6" xfId="46951" xr:uid="{00000000-0005-0000-0000-000069B70000}"/>
    <cellStyle name="Note 2 2 9 3" xfId="46952" xr:uid="{00000000-0005-0000-0000-00006AB70000}"/>
    <cellStyle name="Note 2 2 9 3 2" xfId="46953" xr:uid="{00000000-0005-0000-0000-00006BB70000}"/>
    <cellStyle name="Note 2 2 9 3 3" xfId="46954" xr:uid="{00000000-0005-0000-0000-00006CB70000}"/>
    <cellStyle name="Note 2 2 9 4" xfId="46955" xr:uid="{00000000-0005-0000-0000-00006DB70000}"/>
    <cellStyle name="Note 2 2 9 4 2" xfId="46956" xr:uid="{00000000-0005-0000-0000-00006EB70000}"/>
    <cellStyle name="Note 2 2 9 4 3" xfId="46957" xr:uid="{00000000-0005-0000-0000-00006FB70000}"/>
    <cellStyle name="Note 2 2 9 5" xfId="46958" xr:uid="{00000000-0005-0000-0000-000070B70000}"/>
    <cellStyle name="Note 2 2 9 5 2" xfId="46959" xr:uid="{00000000-0005-0000-0000-000071B70000}"/>
    <cellStyle name="Note 2 2 9 5 3" xfId="46960" xr:uid="{00000000-0005-0000-0000-000072B70000}"/>
    <cellStyle name="Note 2 2 9 6" xfId="46961" xr:uid="{00000000-0005-0000-0000-000073B70000}"/>
    <cellStyle name="Note 2 2 9 6 2" xfId="46962" xr:uid="{00000000-0005-0000-0000-000074B70000}"/>
    <cellStyle name="Note 2 2 9 6 3" xfId="46963" xr:uid="{00000000-0005-0000-0000-000075B70000}"/>
    <cellStyle name="Note 2 2 9 7" xfId="46964" xr:uid="{00000000-0005-0000-0000-000076B70000}"/>
    <cellStyle name="Note 2 2 9 8" xfId="46965" xr:uid="{00000000-0005-0000-0000-000077B70000}"/>
    <cellStyle name="Note 2 20" xfId="46966" xr:uid="{00000000-0005-0000-0000-000078B70000}"/>
    <cellStyle name="Note 2 20 2" xfId="46967" xr:uid="{00000000-0005-0000-0000-000079B70000}"/>
    <cellStyle name="Note 2 20 2 2" xfId="46968" xr:uid="{00000000-0005-0000-0000-00007AB70000}"/>
    <cellStyle name="Note 2 20 2 3" xfId="46969" xr:uid="{00000000-0005-0000-0000-00007BB70000}"/>
    <cellStyle name="Note 2 20 2 4" xfId="46970" xr:uid="{00000000-0005-0000-0000-00007CB70000}"/>
    <cellStyle name="Note 2 20 2 5" xfId="46971" xr:uid="{00000000-0005-0000-0000-00007DB70000}"/>
    <cellStyle name="Note 2 20 2 6" xfId="46972" xr:uid="{00000000-0005-0000-0000-00007EB70000}"/>
    <cellStyle name="Note 2 20 3" xfId="46973" xr:uid="{00000000-0005-0000-0000-00007FB70000}"/>
    <cellStyle name="Note 2 20 3 2" xfId="46974" xr:uid="{00000000-0005-0000-0000-000080B70000}"/>
    <cellStyle name="Note 2 20 3 3" xfId="46975" xr:uid="{00000000-0005-0000-0000-000081B70000}"/>
    <cellStyle name="Note 2 20 4" xfId="46976" xr:uid="{00000000-0005-0000-0000-000082B70000}"/>
    <cellStyle name="Note 2 20 4 2" xfId="46977" xr:uid="{00000000-0005-0000-0000-000083B70000}"/>
    <cellStyle name="Note 2 20 4 3" xfId="46978" xr:uid="{00000000-0005-0000-0000-000084B70000}"/>
    <cellStyle name="Note 2 20 5" xfId="46979" xr:uid="{00000000-0005-0000-0000-000085B70000}"/>
    <cellStyle name="Note 2 20 5 2" xfId="46980" xr:uid="{00000000-0005-0000-0000-000086B70000}"/>
    <cellStyle name="Note 2 20 5 3" xfId="46981" xr:uid="{00000000-0005-0000-0000-000087B70000}"/>
    <cellStyle name="Note 2 20 6" xfId="46982" xr:uid="{00000000-0005-0000-0000-000088B70000}"/>
    <cellStyle name="Note 2 20 6 2" xfId="46983" xr:uid="{00000000-0005-0000-0000-000089B70000}"/>
    <cellStyle name="Note 2 20 6 3" xfId="46984" xr:uid="{00000000-0005-0000-0000-00008AB70000}"/>
    <cellStyle name="Note 2 20 7" xfId="46985" xr:uid="{00000000-0005-0000-0000-00008BB70000}"/>
    <cellStyle name="Note 2 20 8" xfId="46986" xr:uid="{00000000-0005-0000-0000-00008CB70000}"/>
    <cellStyle name="Note 2 21" xfId="46987" xr:uid="{00000000-0005-0000-0000-00008DB70000}"/>
    <cellStyle name="Note 2 21 2" xfId="46988" xr:uid="{00000000-0005-0000-0000-00008EB70000}"/>
    <cellStyle name="Note 2 21 2 2" xfId="46989" xr:uid="{00000000-0005-0000-0000-00008FB70000}"/>
    <cellStyle name="Note 2 21 2 3" xfId="46990" xr:uid="{00000000-0005-0000-0000-000090B70000}"/>
    <cellStyle name="Note 2 21 2 4" xfId="46991" xr:uid="{00000000-0005-0000-0000-000091B70000}"/>
    <cellStyle name="Note 2 21 2 5" xfId="46992" xr:uid="{00000000-0005-0000-0000-000092B70000}"/>
    <cellStyle name="Note 2 21 2 6" xfId="46993" xr:uid="{00000000-0005-0000-0000-000093B70000}"/>
    <cellStyle name="Note 2 21 3" xfId="46994" xr:uid="{00000000-0005-0000-0000-000094B70000}"/>
    <cellStyle name="Note 2 21 3 2" xfId="46995" xr:uid="{00000000-0005-0000-0000-000095B70000}"/>
    <cellStyle name="Note 2 21 3 3" xfId="46996" xr:uid="{00000000-0005-0000-0000-000096B70000}"/>
    <cellStyle name="Note 2 21 4" xfId="46997" xr:uid="{00000000-0005-0000-0000-000097B70000}"/>
    <cellStyle name="Note 2 21 4 2" xfId="46998" xr:uid="{00000000-0005-0000-0000-000098B70000}"/>
    <cellStyle name="Note 2 21 4 3" xfId="46999" xr:uid="{00000000-0005-0000-0000-000099B70000}"/>
    <cellStyle name="Note 2 21 5" xfId="47000" xr:uid="{00000000-0005-0000-0000-00009AB70000}"/>
    <cellStyle name="Note 2 21 5 2" xfId="47001" xr:uid="{00000000-0005-0000-0000-00009BB70000}"/>
    <cellStyle name="Note 2 21 5 3" xfId="47002" xr:uid="{00000000-0005-0000-0000-00009CB70000}"/>
    <cellStyle name="Note 2 21 6" xfId="47003" xr:uid="{00000000-0005-0000-0000-00009DB70000}"/>
    <cellStyle name="Note 2 21 6 2" xfId="47004" xr:uid="{00000000-0005-0000-0000-00009EB70000}"/>
    <cellStyle name="Note 2 21 6 3" xfId="47005" xr:uid="{00000000-0005-0000-0000-00009FB70000}"/>
    <cellStyle name="Note 2 21 7" xfId="47006" xr:uid="{00000000-0005-0000-0000-0000A0B70000}"/>
    <cellStyle name="Note 2 21 8" xfId="47007" xr:uid="{00000000-0005-0000-0000-0000A1B70000}"/>
    <cellStyle name="Note 2 22" xfId="47008" xr:uid="{00000000-0005-0000-0000-0000A2B70000}"/>
    <cellStyle name="Note 2 22 2" xfId="47009" xr:uid="{00000000-0005-0000-0000-0000A3B70000}"/>
    <cellStyle name="Note 2 22 2 2" xfId="47010" xr:uid="{00000000-0005-0000-0000-0000A4B70000}"/>
    <cellStyle name="Note 2 22 2 3" xfId="47011" xr:uid="{00000000-0005-0000-0000-0000A5B70000}"/>
    <cellStyle name="Note 2 22 2 4" xfId="47012" xr:uid="{00000000-0005-0000-0000-0000A6B70000}"/>
    <cellStyle name="Note 2 22 2 5" xfId="47013" xr:uid="{00000000-0005-0000-0000-0000A7B70000}"/>
    <cellStyle name="Note 2 22 2 6" xfId="47014" xr:uid="{00000000-0005-0000-0000-0000A8B70000}"/>
    <cellStyle name="Note 2 22 3" xfId="47015" xr:uid="{00000000-0005-0000-0000-0000A9B70000}"/>
    <cellStyle name="Note 2 22 3 2" xfId="47016" xr:uid="{00000000-0005-0000-0000-0000AAB70000}"/>
    <cellStyle name="Note 2 22 3 3" xfId="47017" xr:uid="{00000000-0005-0000-0000-0000ABB70000}"/>
    <cellStyle name="Note 2 22 4" xfId="47018" xr:uid="{00000000-0005-0000-0000-0000ACB70000}"/>
    <cellStyle name="Note 2 22 4 2" xfId="47019" xr:uid="{00000000-0005-0000-0000-0000ADB70000}"/>
    <cellStyle name="Note 2 22 4 3" xfId="47020" xr:uid="{00000000-0005-0000-0000-0000AEB70000}"/>
    <cellStyle name="Note 2 22 5" xfId="47021" xr:uid="{00000000-0005-0000-0000-0000AFB70000}"/>
    <cellStyle name="Note 2 22 5 2" xfId="47022" xr:uid="{00000000-0005-0000-0000-0000B0B70000}"/>
    <cellStyle name="Note 2 22 5 3" xfId="47023" xr:uid="{00000000-0005-0000-0000-0000B1B70000}"/>
    <cellStyle name="Note 2 22 6" xfId="47024" xr:uid="{00000000-0005-0000-0000-0000B2B70000}"/>
    <cellStyle name="Note 2 22 6 2" xfId="47025" xr:uid="{00000000-0005-0000-0000-0000B3B70000}"/>
    <cellStyle name="Note 2 22 6 3" xfId="47026" xr:uid="{00000000-0005-0000-0000-0000B4B70000}"/>
    <cellStyle name="Note 2 22 7" xfId="47027" xr:uid="{00000000-0005-0000-0000-0000B5B70000}"/>
    <cellStyle name="Note 2 22 8" xfId="47028" xr:uid="{00000000-0005-0000-0000-0000B6B70000}"/>
    <cellStyle name="Note 2 23" xfId="47029" xr:uid="{00000000-0005-0000-0000-0000B7B70000}"/>
    <cellStyle name="Note 2 23 2" xfId="47030" xr:uid="{00000000-0005-0000-0000-0000B8B70000}"/>
    <cellStyle name="Note 2 23 2 2" xfId="47031" xr:uid="{00000000-0005-0000-0000-0000B9B70000}"/>
    <cellStyle name="Note 2 23 2 3" xfId="47032" xr:uid="{00000000-0005-0000-0000-0000BAB70000}"/>
    <cellStyle name="Note 2 23 2 4" xfId="47033" xr:uid="{00000000-0005-0000-0000-0000BBB70000}"/>
    <cellStyle name="Note 2 23 2 5" xfId="47034" xr:uid="{00000000-0005-0000-0000-0000BCB70000}"/>
    <cellStyle name="Note 2 23 2 6" xfId="47035" xr:uid="{00000000-0005-0000-0000-0000BDB70000}"/>
    <cellStyle name="Note 2 23 3" xfId="47036" xr:uid="{00000000-0005-0000-0000-0000BEB70000}"/>
    <cellStyle name="Note 2 23 3 2" xfId="47037" xr:uid="{00000000-0005-0000-0000-0000BFB70000}"/>
    <cellStyle name="Note 2 23 3 3" xfId="47038" xr:uid="{00000000-0005-0000-0000-0000C0B70000}"/>
    <cellStyle name="Note 2 23 4" xfId="47039" xr:uid="{00000000-0005-0000-0000-0000C1B70000}"/>
    <cellStyle name="Note 2 23 4 2" xfId="47040" xr:uid="{00000000-0005-0000-0000-0000C2B70000}"/>
    <cellStyle name="Note 2 23 4 3" xfId="47041" xr:uid="{00000000-0005-0000-0000-0000C3B70000}"/>
    <cellStyle name="Note 2 23 5" xfId="47042" xr:uid="{00000000-0005-0000-0000-0000C4B70000}"/>
    <cellStyle name="Note 2 23 5 2" xfId="47043" xr:uid="{00000000-0005-0000-0000-0000C5B70000}"/>
    <cellStyle name="Note 2 23 5 3" xfId="47044" xr:uid="{00000000-0005-0000-0000-0000C6B70000}"/>
    <cellStyle name="Note 2 23 6" xfId="47045" xr:uid="{00000000-0005-0000-0000-0000C7B70000}"/>
    <cellStyle name="Note 2 23 6 2" xfId="47046" xr:uid="{00000000-0005-0000-0000-0000C8B70000}"/>
    <cellStyle name="Note 2 23 6 3" xfId="47047" xr:uid="{00000000-0005-0000-0000-0000C9B70000}"/>
    <cellStyle name="Note 2 23 7" xfId="47048" xr:uid="{00000000-0005-0000-0000-0000CAB70000}"/>
    <cellStyle name="Note 2 23 8" xfId="47049" xr:uid="{00000000-0005-0000-0000-0000CBB70000}"/>
    <cellStyle name="Note 2 24" xfId="47050" xr:uid="{00000000-0005-0000-0000-0000CCB70000}"/>
    <cellStyle name="Note 2 24 2" xfId="47051" xr:uid="{00000000-0005-0000-0000-0000CDB70000}"/>
    <cellStyle name="Note 2 24 2 2" xfId="47052" xr:uid="{00000000-0005-0000-0000-0000CEB70000}"/>
    <cellStyle name="Note 2 24 2 3" xfId="47053" xr:uid="{00000000-0005-0000-0000-0000CFB70000}"/>
    <cellStyle name="Note 2 24 2 4" xfId="47054" xr:uid="{00000000-0005-0000-0000-0000D0B70000}"/>
    <cellStyle name="Note 2 24 2 5" xfId="47055" xr:uid="{00000000-0005-0000-0000-0000D1B70000}"/>
    <cellStyle name="Note 2 24 2 6" xfId="47056" xr:uid="{00000000-0005-0000-0000-0000D2B70000}"/>
    <cellStyle name="Note 2 24 3" xfId="47057" xr:uid="{00000000-0005-0000-0000-0000D3B70000}"/>
    <cellStyle name="Note 2 24 3 2" xfId="47058" xr:uid="{00000000-0005-0000-0000-0000D4B70000}"/>
    <cellStyle name="Note 2 24 3 3" xfId="47059" xr:uid="{00000000-0005-0000-0000-0000D5B70000}"/>
    <cellStyle name="Note 2 24 4" xfId="47060" xr:uid="{00000000-0005-0000-0000-0000D6B70000}"/>
    <cellStyle name="Note 2 24 4 2" xfId="47061" xr:uid="{00000000-0005-0000-0000-0000D7B70000}"/>
    <cellStyle name="Note 2 24 4 3" xfId="47062" xr:uid="{00000000-0005-0000-0000-0000D8B70000}"/>
    <cellStyle name="Note 2 24 5" xfId="47063" xr:uid="{00000000-0005-0000-0000-0000D9B70000}"/>
    <cellStyle name="Note 2 24 5 2" xfId="47064" xr:uid="{00000000-0005-0000-0000-0000DAB70000}"/>
    <cellStyle name="Note 2 24 5 3" xfId="47065" xr:uid="{00000000-0005-0000-0000-0000DBB70000}"/>
    <cellStyle name="Note 2 24 6" xfId="47066" xr:uid="{00000000-0005-0000-0000-0000DCB70000}"/>
    <cellStyle name="Note 2 24 6 2" xfId="47067" xr:uid="{00000000-0005-0000-0000-0000DDB70000}"/>
    <cellStyle name="Note 2 24 6 3" xfId="47068" xr:uid="{00000000-0005-0000-0000-0000DEB70000}"/>
    <cellStyle name="Note 2 24 7" xfId="47069" xr:uid="{00000000-0005-0000-0000-0000DFB70000}"/>
    <cellStyle name="Note 2 24 8" xfId="47070" xr:uid="{00000000-0005-0000-0000-0000E0B70000}"/>
    <cellStyle name="Note 2 25" xfId="47071" xr:uid="{00000000-0005-0000-0000-0000E1B70000}"/>
    <cellStyle name="Note 2 25 2" xfId="47072" xr:uid="{00000000-0005-0000-0000-0000E2B70000}"/>
    <cellStyle name="Note 2 25 2 2" xfId="47073" xr:uid="{00000000-0005-0000-0000-0000E3B70000}"/>
    <cellStyle name="Note 2 25 2 3" xfId="47074" xr:uid="{00000000-0005-0000-0000-0000E4B70000}"/>
    <cellStyle name="Note 2 25 2 4" xfId="47075" xr:uid="{00000000-0005-0000-0000-0000E5B70000}"/>
    <cellStyle name="Note 2 25 2 5" xfId="47076" xr:uid="{00000000-0005-0000-0000-0000E6B70000}"/>
    <cellStyle name="Note 2 25 2 6" xfId="47077" xr:uid="{00000000-0005-0000-0000-0000E7B70000}"/>
    <cellStyle name="Note 2 25 3" xfId="47078" xr:uid="{00000000-0005-0000-0000-0000E8B70000}"/>
    <cellStyle name="Note 2 25 3 2" xfId="47079" xr:uid="{00000000-0005-0000-0000-0000E9B70000}"/>
    <cellStyle name="Note 2 25 3 3" xfId="47080" xr:uid="{00000000-0005-0000-0000-0000EAB70000}"/>
    <cellStyle name="Note 2 25 4" xfId="47081" xr:uid="{00000000-0005-0000-0000-0000EBB70000}"/>
    <cellStyle name="Note 2 25 4 2" xfId="47082" xr:uid="{00000000-0005-0000-0000-0000ECB70000}"/>
    <cellStyle name="Note 2 25 4 3" xfId="47083" xr:uid="{00000000-0005-0000-0000-0000EDB70000}"/>
    <cellStyle name="Note 2 25 5" xfId="47084" xr:uid="{00000000-0005-0000-0000-0000EEB70000}"/>
    <cellStyle name="Note 2 25 5 2" xfId="47085" xr:uid="{00000000-0005-0000-0000-0000EFB70000}"/>
    <cellStyle name="Note 2 25 5 3" xfId="47086" xr:uid="{00000000-0005-0000-0000-0000F0B70000}"/>
    <cellStyle name="Note 2 25 6" xfId="47087" xr:uid="{00000000-0005-0000-0000-0000F1B70000}"/>
    <cellStyle name="Note 2 25 6 2" xfId="47088" xr:uid="{00000000-0005-0000-0000-0000F2B70000}"/>
    <cellStyle name="Note 2 25 6 3" xfId="47089" xr:uid="{00000000-0005-0000-0000-0000F3B70000}"/>
    <cellStyle name="Note 2 25 7" xfId="47090" xr:uid="{00000000-0005-0000-0000-0000F4B70000}"/>
    <cellStyle name="Note 2 25 8" xfId="47091" xr:uid="{00000000-0005-0000-0000-0000F5B70000}"/>
    <cellStyle name="Note 2 26" xfId="47092" xr:uid="{00000000-0005-0000-0000-0000F6B70000}"/>
    <cellStyle name="Note 2 26 2" xfId="47093" xr:uid="{00000000-0005-0000-0000-0000F7B70000}"/>
    <cellStyle name="Note 2 26 2 2" xfId="47094" xr:uid="{00000000-0005-0000-0000-0000F8B70000}"/>
    <cellStyle name="Note 2 26 2 3" xfId="47095" xr:uid="{00000000-0005-0000-0000-0000F9B70000}"/>
    <cellStyle name="Note 2 26 2 4" xfId="47096" xr:uid="{00000000-0005-0000-0000-0000FAB70000}"/>
    <cellStyle name="Note 2 26 2 5" xfId="47097" xr:uid="{00000000-0005-0000-0000-0000FBB70000}"/>
    <cellStyle name="Note 2 26 2 6" xfId="47098" xr:uid="{00000000-0005-0000-0000-0000FCB70000}"/>
    <cellStyle name="Note 2 26 3" xfId="47099" xr:uid="{00000000-0005-0000-0000-0000FDB70000}"/>
    <cellStyle name="Note 2 26 3 2" xfId="47100" xr:uid="{00000000-0005-0000-0000-0000FEB70000}"/>
    <cellStyle name="Note 2 26 3 3" xfId="47101" xr:uid="{00000000-0005-0000-0000-0000FFB70000}"/>
    <cellStyle name="Note 2 26 4" xfId="47102" xr:uid="{00000000-0005-0000-0000-000000B80000}"/>
    <cellStyle name="Note 2 26 4 2" xfId="47103" xr:uid="{00000000-0005-0000-0000-000001B80000}"/>
    <cellStyle name="Note 2 26 4 3" xfId="47104" xr:uid="{00000000-0005-0000-0000-000002B80000}"/>
    <cellStyle name="Note 2 26 5" xfId="47105" xr:uid="{00000000-0005-0000-0000-000003B80000}"/>
    <cellStyle name="Note 2 26 5 2" xfId="47106" xr:uid="{00000000-0005-0000-0000-000004B80000}"/>
    <cellStyle name="Note 2 26 5 3" xfId="47107" xr:uid="{00000000-0005-0000-0000-000005B80000}"/>
    <cellStyle name="Note 2 26 6" xfId="47108" xr:uid="{00000000-0005-0000-0000-000006B80000}"/>
    <cellStyle name="Note 2 26 6 2" xfId="47109" xr:uid="{00000000-0005-0000-0000-000007B80000}"/>
    <cellStyle name="Note 2 26 6 3" xfId="47110" xr:uid="{00000000-0005-0000-0000-000008B80000}"/>
    <cellStyle name="Note 2 26 7" xfId="47111" xr:uid="{00000000-0005-0000-0000-000009B80000}"/>
    <cellStyle name="Note 2 26 8" xfId="47112" xr:uid="{00000000-0005-0000-0000-00000AB80000}"/>
    <cellStyle name="Note 2 27" xfId="47113" xr:uid="{00000000-0005-0000-0000-00000BB80000}"/>
    <cellStyle name="Note 2 27 2" xfId="47114" xr:uid="{00000000-0005-0000-0000-00000CB80000}"/>
    <cellStyle name="Note 2 27 2 2" xfId="47115" xr:uid="{00000000-0005-0000-0000-00000DB80000}"/>
    <cellStyle name="Note 2 27 2 3" xfId="47116" xr:uid="{00000000-0005-0000-0000-00000EB80000}"/>
    <cellStyle name="Note 2 27 2 4" xfId="47117" xr:uid="{00000000-0005-0000-0000-00000FB80000}"/>
    <cellStyle name="Note 2 27 2 5" xfId="47118" xr:uid="{00000000-0005-0000-0000-000010B80000}"/>
    <cellStyle name="Note 2 27 2 6" xfId="47119" xr:uid="{00000000-0005-0000-0000-000011B80000}"/>
    <cellStyle name="Note 2 27 3" xfId="47120" xr:uid="{00000000-0005-0000-0000-000012B80000}"/>
    <cellStyle name="Note 2 27 3 2" xfId="47121" xr:uid="{00000000-0005-0000-0000-000013B80000}"/>
    <cellStyle name="Note 2 27 3 3" xfId="47122" xr:uid="{00000000-0005-0000-0000-000014B80000}"/>
    <cellStyle name="Note 2 27 4" xfId="47123" xr:uid="{00000000-0005-0000-0000-000015B80000}"/>
    <cellStyle name="Note 2 27 4 2" xfId="47124" xr:uid="{00000000-0005-0000-0000-000016B80000}"/>
    <cellStyle name="Note 2 27 4 3" xfId="47125" xr:uid="{00000000-0005-0000-0000-000017B80000}"/>
    <cellStyle name="Note 2 27 5" xfId="47126" xr:uid="{00000000-0005-0000-0000-000018B80000}"/>
    <cellStyle name="Note 2 27 5 2" xfId="47127" xr:uid="{00000000-0005-0000-0000-000019B80000}"/>
    <cellStyle name="Note 2 27 5 3" xfId="47128" xr:uid="{00000000-0005-0000-0000-00001AB80000}"/>
    <cellStyle name="Note 2 27 6" xfId="47129" xr:uid="{00000000-0005-0000-0000-00001BB80000}"/>
    <cellStyle name="Note 2 27 6 2" xfId="47130" xr:uid="{00000000-0005-0000-0000-00001CB80000}"/>
    <cellStyle name="Note 2 27 6 3" xfId="47131" xr:uid="{00000000-0005-0000-0000-00001DB80000}"/>
    <cellStyle name="Note 2 27 7" xfId="47132" xr:uid="{00000000-0005-0000-0000-00001EB80000}"/>
    <cellStyle name="Note 2 27 8" xfId="47133" xr:uid="{00000000-0005-0000-0000-00001FB80000}"/>
    <cellStyle name="Note 2 28" xfId="47134" xr:uid="{00000000-0005-0000-0000-000020B80000}"/>
    <cellStyle name="Note 2 28 2" xfId="47135" xr:uid="{00000000-0005-0000-0000-000021B80000}"/>
    <cellStyle name="Note 2 28 2 2" xfId="47136" xr:uid="{00000000-0005-0000-0000-000022B80000}"/>
    <cellStyle name="Note 2 28 2 3" xfId="47137" xr:uid="{00000000-0005-0000-0000-000023B80000}"/>
    <cellStyle name="Note 2 28 2 4" xfId="47138" xr:uid="{00000000-0005-0000-0000-000024B80000}"/>
    <cellStyle name="Note 2 28 2 5" xfId="47139" xr:uid="{00000000-0005-0000-0000-000025B80000}"/>
    <cellStyle name="Note 2 28 2 6" xfId="47140" xr:uid="{00000000-0005-0000-0000-000026B80000}"/>
    <cellStyle name="Note 2 28 3" xfId="47141" xr:uid="{00000000-0005-0000-0000-000027B80000}"/>
    <cellStyle name="Note 2 28 3 2" xfId="47142" xr:uid="{00000000-0005-0000-0000-000028B80000}"/>
    <cellStyle name="Note 2 28 3 3" xfId="47143" xr:uid="{00000000-0005-0000-0000-000029B80000}"/>
    <cellStyle name="Note 2 28 4" xfId="47144" xr:uid="{00000000-0005-0000-0000-00002AB80000}"/>
    <cellStyle name="Note 2 28 4 2" xfId="47145" xr:uid="{00000000-0005-0000-0000-00002BB80000}"/>
    <cellStyle name="Note 2 28 4 3" xfId="47146" xr:uid="{00000000-0005-0000-0000-00002CB80000}"/>
    <cellStyle name="Note 2 28 5" xfId="47147" xr:uid="{00000000-0005-0000-0000-00002DB80000}"/>
    <cellStyle name="Note 2 28 5 2" xfId="47148" xr:uid="{00000000-0005-0000-0000-00002EB80000}"/>
    <cellStyle name="Note 2 28 5 3" xfId="47149" xr:uid="{00000000-0005-0000-0000-00002FB80000}"/>
    <cellStyle name="Note 2 28 6" xfId="47150" xr:uid="{00000000-0005-0000-0000-000030B80000}"/>
    <cellStyle name="Note 2 28 6 2" xfId="47151" xr:uid="{00000000-0005-0000-0000-000031B80000}"/>
    <cellStyle name="Note 2 28 6 3" xfId="47152" xr:uid="{00000000-0005-0000-0000-000032B80000}"/>
    <cellStyle name="Note 2 28 7" xfId="47153" xr:uid="{00000000-0005-0000-0000-000033B80000}"/>
    <cellStyle name="Note 2 28 8" xfId="47154" xr:uid="{00000000-0005-0000-0000-000034B80000}"/>
    <cellStyle name="Note 2 29" xfId="47155" xr:uid="{00000000-0005-0000-0000-000035B80000}"/>
    <cellStyle name="Note 2 29 2" xfId="47156" xr:uid="{00000000-0005-0000-0000-000036B80000}"/>
    <cellStyle name="Note 2 29 2 2" xfId="47157" xr:uid="{00000000-0005-0000-0000-000037B80000}"/>
    <cellStyle name="Note 2 29 2 3" xfId="47158" xr:uid="{00000000-0005-0000-0000-000038B80000}"/>
    <cellStyle name="Note 2 29 2 4" xfId="47159" xr:uid="{00000000-0005-0000-0000-000039B80000}"/>
    <cellStyle name="Note 2 29 2 5" xfId="47160" xr:uid="{00000000-0005-0000-0000-00003AB80000}"/>
    <cellStyle name="Note 2 29 2 6" xfId="47161" xr:uid="{00000000-0005-0000-0000-00003BB80000}"/>
    <cellStyle name="Note 2 29 3" xfId="47162" xr:uid="{00000000-0005-0000-0000-00003CB80000}"/>
    <cellStyle name="Note 2 29 3 2" xfId="47163" xr:uid="{00000000-0005-0000-0000-00003DB80000}"/>
    <cellStyle name="Note 2 29 3 3" xfId="47164" xr:uid="{00000000-0005-0000-0000-00003EB80000}"/>
    <cellStyle name="Note 2 29 4" xfId="47165" xr:uid="{00000000-0005-0000-0000-00003FB80000}"/>
    <cellStyle name="Note 2 29 4 2" xfId="47166" xr:uid="{00000000-0005-0000-0000-000040B80000}"/>
    <cellStyle name="Note 2 29 4 3" xfId="47167" xr:uid="{00000000-0005-0000-0000-000041B80000}"/>
    <cellStyle name="Note 2 29 5" xfId="47168" xr:uid="{00000000-0005-0000-0000-000042B80000}"/>
    <cellStyle name="Note 2 29 5 2" xfId="47169" xr:uid="{00000000-0005-0000-0000-000043B80000}"/>
    <cellStyle name="Note 2 29 5 3" xfId="47170" xr:uid="{00000000-0005-0000-0000-000044B80000}"/>
    <cellStyle name="Note 2 29 6" xfId="47171" xr:uid="{00000000-0005-0000-0000-000045B80000}"/>
    <cellStyle name="Note 2 29 6 2" xfId="47172" xr:uid="{00000000-0005-0000-0000-000046B80000}"/>
    <cellStyle name="Note 2 29 6 3" xfId="47173" xr:uid="{00000000-0005-0000-0000-000047B80000}"/>
    <cellStyle name="Note 2 29 7" xfId="47174" xr:uid="{00000000-0005-0000-0000-000048B80000}"/>
    <cellStyle name="Note 2 29 8" xfId="47175" xr:uid="{00000000-0005-0000-0000-000049B80000}"/>
    <cellStyle name="Note 2 3" xfId="47176" xr:uid="{00000000-0005-0000-0000-00004AB80000}"/>
    <cellStyle name="Note 2 3 10" xfId="47177" xr:uid="{00000000-0005-0000-0000-00004BB80000}"/>
    <cellStyle name="Note 2 3 10 2" xfId="47178" xr:uid="{00000000-0005-0000-0000-00004CB80000}"/>
    <cellStyle name="Note 2 3 10 2 2" xfId="47179" xr:uid="{00000000-0005-0000-0000-00004DB80000}"/>
    <cellStyle name="Note 2 3 10 2 3" xfId="47180" xr:uid="{00000000-0005-0000-0000-00004EB80000}"/>
    <cellStyle name="Note 2 3 10 2 4" xfId="47181" xr:uid="{00000000-0005-0000-0000-00004FB80000}"/>
    <cellStyle name="Note 2 3 10 2 5" xfId="47182" xr:uid="{00000000-0005-0000-0000-000050B80000}"/>
    <cellStyle name="Note 2 3 10 2 6" xfId="47183" xr:uid="{00000000-0005-0000-0000-000051B80000}"/>
    <cellStyle name="Note 2 3 10 3" xfId="47184" xr:uid="{00000000-0005-0000-0000-000052B80000}"/>
    <cellStyle name="Note 2 3 10 3 2" xfId="47185" xr:uid="{00000000-0005-0000-0000-000053B80000}"/>
    <cellStyle name="Note 2 3 10 3 3" xfId="47186" xr:uid="{00000000-0005-0000-0000-000054B80000}"/>
    <cellStyle name="Note 2 3 10 4" xfId="47187" xr:uid="{00000000-0005-0000-0000-000055B80000}"/>
    <cellStyle name="Note 2 3 10 4 2" xfId="47188" xr:uid="{00000000-0005-0000-0000-000056B80000}"/>
    <cellStyle name="Note 2 3 10 4 3" xfId="47189" xr:uid="{00000000-0005-0000-0000-000057B80000}"/>
    <cellStyle name="Note 2 3 10 5" xfId="47190" xr:uid="{00000000-0005-0000-0000-000058B80000}"/>
    <cellStyle name="Note 2 3 10 5 2" xfId="47191" xr:uid="{00000000-0005-0000-0000-000059B80000}"/>
    <cellStyle name="Note 2 3 10 5 3" xfId="47192" xr:uid="{00000000-0005-0000-0000-00005AB80000}"/>
    <cellStyle name="Note 2 3 10 6" xfId="47193" xr:uid="{00000000-0005-0000-0000-00005BB80000}"/>
    <cellStyle name="Note 2 3 10 6 2" xfId="47194" xr:uid="{00000000-0005-0000-0000-00005CB80000}"/>
    <cellStyle name="Note 2 3 10 6 3" xfId="47195" xr:uid="{00000000-0005-0000-0000-00005DB80000}"/>
    <cellStyle name="Note 2 3 10 7" xfId="47196" xr:uid="{00000000-0005-0000-0000-00005EB80000}"/>
    <cellStyle name="Note 2 3 10 8" xfId="47197" xr:uid="{00000000-0005-0000-0000-00005FB80000}"/>
    <cellStyle name="Note 2 3 11" xfId="47198" xr:uid="{00000000-0005-0000-0000-000060B80000}"/>
    <cellStyle name="Note 2 3 11 2" xfId="47199" xr:uid="{00000000-0005-0000-0000-000061B80000}"/>
    <cellStyle name="Note 2 3 11 2 2" xfId="47200" xr:uid="{00000000-0005-0000-0000-000062B80000}"/>
    <cellStyle name="Note 2 3 11 2 3" xfId="47201" xr:uid="{00000000-0005-0000-0000-000063B80000}"/>
    <cellStyle name="Note 2 3 11 2 4" xfId="47202" xr:uid="{00000000-0005-0000-0000-000064B80000}"/>
    <cellStyle name="Note 2 3 11 2 5" xfId="47203" xr:uid="{00000000-0005-0000-0000-000065B80000}"/>
    <cellStyle name="Note 2 3 11 2 6" xfId="47204" xr:uid="{00000000-0005-0000-0000-000066B80000}"/>
    <cellStyle name="Note 2 3 11 3" xfId="47205" xr:uid="{00000000-0005-0000-0000-000067B80000}"/>
    <cellStyle name="Note 2 3 11 3 2" xfId="47206" xr:uid="{00000000-0005-0000-0000-000068B80000}"/>
    <cellStyle name="Note 2 3 11 3 3" xfId="47207" xr:uid="{00000000-0005-0000-0000-000069B80000}"/>
    <cellStyle name="Note 2 3 11 4" xfId="47208" xr:uid="{00000000-0005-0000-0000-00006AB80000}"/>
    <cellStyle name="Note 2 3 11 4 2" xfId="47209" xr:uid="{00000000-0005-0000-0000-00006BB80000}"/>
    <cellStyle name="Note 2 3 11 4 3" xfId="47210" xr:uid="{00000000-0005-0000-0000-00006CB80000}"/>
    <cellStyle name="Note 2 3 11 5" xfId="47211" xr:uid="{00000000-0005-0000-0000-00006DB80000}"/>
    <cellStyle name="Note 2 3 11 5 2" xfId="47212" xr:uid="{00000000-0005-0000-0000-00006EB80000}"/>
    <cellStyle name="Note 2 3 11 5 3" xfId="47213" xr:uid="{00000000-0005-0000-0000-00006FB80000}"/>
    <cellStyle name="Note 2 3 11 6" xfId="47214" xr:uid="{00000000-0005-0000-0000-000070B80000}"/>
    <cellStyle name="Note 2 3 11 6 2" xfId="47215" xr:uid="{00000000-0005-0000-0000-000071B80000}"/>
    <cellStyle name="Note 2 3 11 6 3" xfId="47216" xr:uid="{00000000-0005-0000-0000-000072B80000}"/>
    <cellStyle name="Note 2 3 11 7" xfId="47217" xr:uid="{00000000-0005-0000-0000-000073B80000}"/>
    <cellStyle name="Note 2 3 11 8" xfId="47218" xr:uid="{00000000-0005-0000-0000-000074B80000}"/>
    <cellStyle name="Note 2 3 12" xfId="47219" xr:uid="{00000000-0005-0000-0000-000075B80000}"/>
    <cellStyle name="Note 2 3 12 2" xfId="47220" xr:uid="{00000000-0005-0000-0000-000076B80000}"/>
    <cellStyle name="Note 2 3 12 2 2" xfId="47221" xr:uid="{00000000-0005-0000-0000-000077B80000}"/>
    <cellStyle name="Note 2 3 12 2 3" xfId="47222" xr:uid="{00000000-0005-0000-0000-000078B80000}"/>
    <cellStyle name="Note 2 3 12 2 4" xfId="47223" xr:uid="{00000000-0005-0000-0000-000079B80000}"/>
    <cellStyle name="Note 2 3 12 2 5" xfId="47224" xr:uid="{00000000-0005-0000-0000-00007AB80000}"/>
    <cellStyle name="Note 2 3 12 2 6" xfId="47225" xr:uid="{00000000-0005-0000-0000-00007BB80000}"/>
    <cellStyle name="Note 2 3 12 3" xfId="47226" xr:uid="{00000000-0005-0000-0000-00007CB80000}"/>
    <cellStyle name="Note 2 3 12 3 2" xfId="47227" xr:uid="{00000000-0005-0000-0000-00007DB80000}"/>
    <cellStyle name="Note 2 3 12 3 3" xfId="47228" xr:uid="{00000000-0005-0000-0000-00007EB80000}"/>
    <cellStyle name="Note 2 3 12 4" xfId="47229" xr:uid="{00000000-0005-0000-0000-00007FB80000}"/>
    <cellStyle name="Note 2 3 12 4 2" xfId="47230" xr:uid="{00000000-0005-0000-0000-000080B80000}"/>
    <cellStyle name="Note 2 3 12 4 3" xfId="47231" xr:uid="{00000000-0005-0000-0000-000081B80000}"/>
    <cellStyle name="Note 2 3 12 5" xfId="47232" xr:uid="{00000000-0005-0000-0000-000082B80000}"/>
    <cellStyle name="Note 2 3 12 5 2" xfId="47233" xr:uid="{00000000-0005-0000-0000-000083B80000}"/>
    <cellStyle name="Note 2 3 12 5 3" xfId="47234" xr:uid="{00000000-0005-0000-0000-000084B80000}"/>
    <cellStyle name="Note 2 3 12 6" xfId="47235" xr:uid="{00000000-0005-0000-0000-000085B80000}"/>
    <cellStyle name="Note 2 3 12 6 2" xfId="47236" xr:uid="{00000000-0005-0000-0000-000086B80000}"/>
    <cellStyle name="Note 2 3 12 6 3" xfId="47237" xr:uid="{00000000-0005-0000-0000-000087B80000}"/>
    <cellStyle name="Note 2 3 12 7" xfId="47238" xr:uid="{00000000-0005-0000-0000-000088B80000}"/>
    <cellStyle name="Note 2 3 12 8" xfId="47239" xr:uid="{00000000-0005-0000-0000-000089B80000}"/>
    <cellStyle name="Note 2 3 13" xfId="47240" xr:uid="{00000000-0005-0000-0000-00008AB80000}"/>
    <cellStyle name="Note 2 3 13 2" xfId="47241" xr:uid="{00000000-0005-0000-0000-00008BB80000}"/>
    <cellStyle name="Note 2 3 13 2 2" xfId="47242" xr:uid="{00000000-0005-0000-0000-00008CB80000}"/>
    <cellStyle name="Note 2 3 13 2 3" xfId="47243" xr:uid="{00000000-0005-0000-0000-00008DB80000}"/>
    <cellStyle name="Note 2 3 13 2 4" xfId="47244" xr:uid="{00000000-0005-0000-0000-00008EB80000}"/>
    <cellStyle name="Note 2 3 13 2 5" xfId="47245" xr:uid="{00000000-0005-0000-0000-00008FB80000}"/>
    <cellStyle name="Note 2 3 13 2 6" xfId="47246" xr:uid="{00000000-0005-0000-0000-000090B80000}"/>
    <cellStyle name="Note 2 3 13 3" xfId="47247" xr:uid="{00000000-0005-0000-0000-000091B80000}"/>
    <cellStyle name="Note 2 3 13 3 2" xfId="47248" xr:uid="{00000000-0005-0000-0000-000092B80000}"/>
    <cellStyle name="Note 2 3 13 3 3" xfId="47249" xr:uid="{00000000-0005-0000-0000-000093B80000}"/>
    <cellStyle name="Note 2 3 13 4" xfId="47250" xr:uid="{00000000-0005-0000-0000-000094B80000}"/>
    <cellStyle name="Note 2 3 13 4 2" xfId="47251" xr:uid="{00000000-0005-0000-0000-000095B80000}"/>
    <cellStyle name="Note 2 3 13 4 3" xfId="47252" xr:uid="{00000000-0005-0000-0000-000096B80000}"/>
    <cellStyle name="Note 2 3 13 5" xfId="47253" xr:uid="{00000000-0005-0000-0000-000097B80000}"/>
    <cellStyle name="Note 2 3 13 5 2" xfId="47254" xr:uid="{00000000-0005-0000-0000-000098B80000}"/>
    <cellStyle name="Note 2 3 13 5 3" xfId="47255" xr:uid="{00000000-0005-0000-0000-000099B80000}"/>
    <cellStyle name="Note 2 3 13 6" xfId="47256" xr:uid="{00000000-0005-0000-0000-00009AB80000}"/>
    <cellStyle name="Note 2 3 13 6 2" xfId="47257" xr:uid="{00000000-0005-0000-0000-00009BB80000}"/>
    <cellStyle name="Note 2 3 13 6 3" xfId="47258" xr:uid="{00000000-0005-0000-0000-00009CB80000}"/>
    <cellStyle name="Note 2 3 13 7" xfId="47259" xr:uid="{00000000-0005-0000-0000-00009DB80000}"/>
    <cellStyle name="Note 2 3 13 8" xfId="47260" xr:uid="{00000000-0005-0000-0000-00009EB80000}"/>
    <cellStyle name="Note 2 3 14" xfId="47261" xr:uid="{00000000-0005-0000-0000-00009FB80000}"/>
    <cellStyle name="Note 2 3 14 2" xfId="47262" xr:uid="{00000000-0005-0000-0000-0000A0B80000}"/>
    <cellStyle name="Note 2 3 14 2 2" xfId="47263" xr:uid="{00000000-0005-0000-0000-0000A1B80000}"/>
    <cellStyle name="Note 2 3 14 2 3" xfId="47264" xr:uid="{00000000-0005-0000-0000-0000A2B80000}"/>
    <cellStyle name="Note 2 3 14 2 4" xfId="47265" xr:uid="{00000000-0005-0000-0000-0000A3B80000}"/>
    <cellStyle name="Note 2 3 14 2 5" xfId="47266" xr:uid="{00000000-0005-0000-0000-0000A4B80000}"/>
    <cellStyle name="Note 2 3 14 2 6" xfId="47267" xr:uid="{00000000-0005-0000-0000-0000A5B80000}"/>
    <cellStyle name="Note 2 3 14 3" xfId="47268" xr:uid="{00000000-0005-0000-0000-0000A6B80000}"/>
    <cellStyle name="Note 2 3 14 3 2" xfId="47269" xr:uid="{00000000-0005-0000-0000-0000A7B80000}"/>
    <cellStyle name="Note 2 3 14 3 3" xfId="47270" xr:uid="{00000000-0005-0000-0000-0000A8B80000}"/>
    <cellStyle name="Note 2 3 14 4" xfId="47271" xr:uid="{00000000-0005-0000-0000-0000A9B80000}"/>
    <cellStyle name="Note 2 3 14 4 2" xfId="47272" xr:uid="{00000000-0005-0000-0000-0000AAB80000}"/>
    <cellStyle name="Note 2 3 14 4 3" xfId="47273" xr:uid="{00000000-0005-0000-0000-0000ABB80000}"/>
    <cellStyle name="Note 2 3 14 5" xfId="47274" xr:uid="{00000000-0005-0000-0000-0000ACB80000}"/>
    <cellStyle name="Note 2 3 14 5 2" xfId="47275" xr:uid="{00000000-0005-0000-0000-0000ADB80000}"/>
    <cellStyle name="Note 2 3 14 5 3" xfId="47276" xr:uid="{00000000-0005-0000-0000-0000AEB80000}"/>
    <cellStyle name="Note 2 3 14 6" xfId="47277" xr:uid="{00000000-0005-0000-0000-0000AFB80000}"/>
    <cellStyle name="Note 2 3 14 6 2" xfId="47278" xr:uid="{00000000-0005-0000-0000-0000B0B80000}"/>
    <cellStyle name="Note 2 3 14 6 3" xfId="47279" xr:uid="{00000000-0005-0000-0000-0000B1B80000}"/>
    <cellStyle name="Note 2 3 14 7" xfId="47280" xr:uid="{00000000-0005-0000-0000-0000B2B80000}"/>
    <cellStyle name="Note 2 3 14 8" xfId="47281" xr:uid="{00000000-0005-0000-0000-0000B3B80000}"/>
    <cellStyle name="Note 2 3 15" xfId="47282" xr:uid="{00000000-0005-0000-0000-0000B4B80000}"/>
    <cellStyle name="Note 2 3 15 2" xfId="47283" xr:uid="{00000000-0005-0000-0000-0000B5B80000}"/>
    <cellStyle name="Note 2 3 15 2 2" xfId="47284" xr:uid="{00000000-0005-0000-0000-0000B6B80000}"/>
    <cellStyle name="Note 2 3 15 2 3" xfId="47285" xr:uid="{00000000-0005-0000-0000-0000B7B80000}"/>
    <cellStyle name="Note 2 3 15 2 4" xfId="47286" xr:uid="{00000000-0005-0000-0000-0000B8B80000}"/>
    <cellStyle name="Note 2 3 15 2 5" xfId="47287" xr:uid="{00000000-0005-0000-0000-0000B9B80000}"/>
    <cellStyle name="Note 2 3 15 2 6" xfId="47288" xr:uid="{00000000-0005-0000-0000-0000BAB80000}"/>
    <cellStyle name="Note 2 3 15 3" xfId="47289" xr:uid="{00000000-0005-0000-0000-0000BBB80000}"/>
    <cellStyle name="Note 2 3 15 3 2" xfId="47290" xr:uid="{00000000-0005-0000-0000-0000BCB80000}"/>
    <cellStyle name="Note 2 3 15 3 3" xfId="47291" xr:uid="{00000000-0005-0000-0000-0000BDB80000}"/>
    <cellStyle name="Note 2 3 15 4" xfId="47292" xr:uid="{00000000-0005-0000-0000-0000BEB80000}"/>
    <cellStyle name="Note 2 3 15 4 2" xfId="47293" xr:uid="{00000000-0005-0000-0000-0000BFB80000}"/>
    <cellStyle name="Note 2 3 15 4 3" xfId="47294" xr:uid="{00000000-0005-0000-0000-0000C0B80000}"/>
    <cellStyle name="Note 2 3 15 5" xfId="47295" xr:uid="{00000000-0005-0000-0000-0000C1B80000}"/>
    <cellStyle name="Note 2 3 15 5 2" xfId="47296" xr:uid="{00000000-0005-0000-0000-0000C2B80000}"/>
    <cellStyle name="Note 2 3 15 5 3" xfId="47297" xr:uid="{00000000-0005-0000-0000-0000C3B80000}"/>
    <cellStyle name="Note 2 3 15 6" xfId="47298" xr:uid="{00000000-0005-0000-0000-0000C4B80000}"/>
    <cellStyle name="Note 2 3 15 6 2" xfId="47299" xr:uid="{00000000-0005-0000-0000-0000C5B80000}"/>
    <cellStyle name="Note 2 3 15 6 3" xfId="47300" xr:uid="{00000000-0005-0000-0000-0000C6B80000}"/>
    <cellStyle name="Note 2 3 15 7" xfId="47301" xr:uid="{00000000-0005-0000-0000-0000C7B80000}"/>
    <cellStyle name="Note 2 3 15 8" xfId="47302" xr:uid="{00000000-0005-0000-0000-0000C8B80000}"/>
    <cellStyle name="Note 2 3 16" xfId="47303" xr:uid="{00000000-0005-0000-0000-0000C9B80000}"/>
    <cellStyle name="Note 2 3 16 2" xfId="47304" xr:uid="{00000000-0005-0000-0000-0000CAB80000}"/>
    <cellStyle name="Note 2 3 16 2 2" xfId="47305" xr:uid="{00000000-0005-0000-0000-0000CBB80000}"/>
    <cellStyle name="Note 2 3 16 2 3" xfId="47306" xr:uid="{00000000-0005-0000-0000-0000CCB80000}"/>
    <cellStyle name="Note 2 3 16 2 4" xfId="47307" xr:uid="{00000000-0005-0000-0000-0000CDB80000}"/>
    <cellStyle name="Note 2 3 16 2 5" xfId="47308" xr:uid="{00000000-0005-0000-0000-0000CEB80000}"/>
    <cellStyle name="Note 2 3 16 2 6" xfId="47309" xr:uid="{00000000-0005-0000-0000-0000CFB80000}"/>
    <cellStyle name="Note 2 3 16 3" xfId="47310" xr:uid="{00000000-0005-0000-0000-0000D0B80000}"/>
    <cellStyle name="Note 2 3 16 3 2" xfId="47311" xr:uid="{00000000-0005-0000-0000-0000D1B80000}"/>
    <cellStyle name="Note 2 3 16 3 3" xfId="47312" xr:uid="{00000000-0005-0000-0000-0000D2B80000}"/>
    <cellStyle name="Note 2 3 16 4" xfId="47313" xr:uid="{00000000-0005-0000-0000-0000D3B80000}"/>
    <cellStyle name="Note 2 3 16 4 2" xfId="47314" xr:uid="{00000000-0005-0000-0000-0000D4B80000}"/>
    <cellStyle name="Note 2 3 16 4 3" xfId="47315" xr:uid="{00000000-0005-0000-0000-0000D5B80000}"/>
    <cellStyle name="Note 2 3 16 5" xfId="47316" xr:uid="{00000000-0005-0000-0000-0000D6B80000}"/>
    <cellStyle name="Note 2 3 16 5 2" xfId="47317" xr:uid="{00000000-0005-0000-0000-0000D7B80000}"/>
    <cellStyle name="Note 2 3 16 5 3" xfId="47318" xr:uid="{00000000-0005-0000-0000-0000D8B80000}"/>
    <cellStyle name="Note 2 3 16 6" xfId="47319" xr:uid="{00000000-0005-0000-0000-0000D9B80000}"/>
    <cellStyle name="Note 2 3 16 6 2" xfId="47320" xr:uid="{00000000-0005-0000-0000-0000DAB80000}"/>
    <cellStyle name="Note 2 3 16 6 3" xfId="47321" xr:uid="{00000000-0005-0000-0000-0000DBB80000}"/>
    <cellStyle name="Note 2 3 16 7" xfId="47322" xr:uid="{00000000-0005-0000-0000-0000DCB80000}"/>
    <cellStyle name="Note 2 3 16 8" xfId="47323" xr:uid="{00000000-0005-0000-0000-0000DDB80000}"/>
    <cellStyle name="Note 2 3 17" xfId="47324" xr:uid="{00000000-0005-0000-0000-0000DEB80000}"/>
    <cellStyle name="Note 2 3 17 2" xfId="47325" xr:uid="{00000000-0005-0000-0000-0000DFB80000}"/>
    <cellStyle name="Note 2 3 17 2 2" xfId="47326" xr:uid="{00000000-0005-0000-0000-0000E0B80000}"/>
    <cellStyle name="Note 2 3 17 2 3" xfId="47327" xr:uid="{00000000-0005-0000-0000-0000E1B80000}"/>
    <cellStyle name="Note 2 3 17 2 4" xfId="47328" xr:uid="{00000000-0005-0000-0000-0000E2B80000}"/>
    <cellStyle name="Note 2 3 17 2 5" xfId="47329" xr:uid="{00000000-0005-0000-0000-0000E3B80000}"/>
    <cellStyle name="Note 2 3 17 2 6" xfId="47330" xr:uid="{00000000-0005-0000-0000-0000E4B80000}"/>
    <cellStyle name="Note 2 3 17 3" xfId="47331" xr:uid="{00000000-0005-0000-0000-0000E5B80000}"/>
    <cellStyle name="Note 2 3 17 3 2" xfId="47332" xr:uid="{00000000-0005-0000-0000-0000E6B80000}"/>
    <cellStyle name="Note 2 3 17 3 3" xfId="47333" xr:uid="{00000000-0005-0000-0000-0000E7B80000}"/>
    <cellStyle name="Note 2 3 17 4" xfId="47334" xr:uid="{00000000-0005-0000-0000-0000E8B80000}"/>
    <cellStyle name="Note 2 3 17 4 2" xfId="47335" xr:uid="{00000000-0005-0000-0000-0000E9B80000}"/>
    <cellStyle name="Note 2 3 17 4 3" xfId="47336" xr:uid="{00000000-0005-0000-0000-0000EAB80000}"/>
    <cellStyle name="Note 2 3 17 5" xfId="47337" xr:uid="{00000000-0005-0000-0000-0000EBB80000}"/>
    <cellStyle name="Note 2 3 17 5 2" xfId="47338" xr:uid="{00000000-0005-0000-0000-0000ECB80000}"/>
    <cellStyle name="Note 2 3 17 5 3" xfId="47339" xr:uid="{00000000-0005-0000-0000-0000EDB80000}"/>
    <cellStyle name="Note 2 3 17 6" xfId="47340" xr:uid="{00000000-0005-0000-0000-0000EEB80000}"/>
    <cellStyle name="Note 2 3 17 6 2" xfId="47341" xr:uid="{00000000-0005-0000-0000-0000EFB80000}"/>
    <cellStyle name="Note 2 3 17 6 3" xfId="47342" xr:uid="{00000000-0005-0000-0000-0000F0B80000}"/>
    <cellStyle name="Note 2 3 17 7" xfId="47343" xr:uid="{00000000-0005-0000-0000-0000F1B80000}"/>
    <cellStyle name="Note 2 3 17 8" xfId="47344" xr:uid="{00000000-0005-0000-0000-0000F2B80000}"/>
    <cellStyle name="Note 2 3 18" xfId="47345" xr:uid="{00000000-0005-0000-0000-0000F3B80000}"/>
    <cellStyle name="Note 2 3 18 2" xfId="47346" xr:uid="{00000000-0005-0000-0000-0000F4B80000}"/>
    <cellStyle name="Note 2 3 18 2 2" xfId="47347" xr:uid="{00000000-0005-0000-0000-0000F5B80000}"/>
    <cellStyle name="Note 2 3 18 2 3" xfId="47348" xr:uid="{00000000-0005-0000-0000-0000F6B80000}"/>
    <cellStyle name="Note 2 3 18 2 4" xfId="47349" xr:uid="{00000000-0005-0000-0000-0000F7B80000}"/>
    <cellStyle name="Note 2 3 18 2 5" xfId="47350" xr:uid="{00000000-0005-0000-0000-0000F8B80000}"/>
    <cellStyle name="Note 2 3 18 2 6" xfId="47351" xr:uid="{00000000-0005-0000-0000-0000F9B80000}"/>
    <cellStyle name="Note 2 3 18 3" xfId="47352" xr:uid="{00000000-0005-0000-0000-0000FAB80000}"/>
    <cellStyle name="Note 2 3 18 3 2" xfId="47353" xr:uid="{00000000-0005-0000-0000-0000FBB80000}"/>
    <cellStyle name="Note 2 3 18 3 3" xfId="47354" xr:uid="{00000000-0005-0000-0000-0000FCB80000}"/>
    <cellStyle name="Note 2 3 18 4" xfId="47355" xr:uid="{00000000-0005-0000-0000-0000FDB80000}"/>
    <cellStyle name="Note 2 3 18 4 2" xfId="47356" xr:uid="{00000000-0005-0000-0000-0000FEB80000}"/>
    <cellStyle name="Note 2 3 18 4 3" xfId="47357" xr:uid="{00000000-0005-0000-0000-0000FFB80000}"/>
    <cellStyle name="Note 2 3 18 5" xfId="47358" xr:uid="{00000000-0005-0000-0000-000000B90000}"/>
    <cellStyle name="Note 2 3 18 5 2" xfId="47359" xr:uid="{00000000-0005-0000-0000-000001B90000}"/>
    <cellStyle name="Note 2 3 18 5 3" xfId="47360" xr:uid="{00000000-0005-0000-0000-000002B90000}"/>
    <cellStyle name="Note 2 3 18 6" xfId="47361" xr:uid="{00000000-0005-0000-0000-000003B90000}"/>
    <cellStyle name="Note 2 3 18 6 2" xfId="47362" xr:uid="{00000000-0005-0000-0000-000004B90000}"/>
    <cellStyle name="Note 2 3 18 6 3" xfId="47363" xr:uid="{00000000-0005-0000-0000-000005B90000}"/>
    <cellStyle name="Note 2 3 18 7" xfId="47364" xr:uid="{00000000-0005-0000-0000-000006B90000}"/>
    <cellStyle name="Note 2 3 18 8" xfId="47365" xr:uid="{00000000-0005-0000-0000-000007B90000}"/>
    <cellStyle name="Note 2 3 19" xfId="47366" xr:uid="{00000000-0005-0000-0000-000008B90000}"/>
    <cellStyle name="Note 2 3 19 2" xfId="47367" xr:uid="{00000000-0005-0000-0000-000009B90000}"/>
    <cellStyle name="Note 2 3 19 2 2" xfId="47368" xr:uid="{00000000-0005-0000-0000-00000AB90000}"/>
    <cellStyle name="Note 2 3 19 2 3" xfId="47369" xr:uid="{00000000-0005-0000-0000-00000BB90000}"/>
    <cellStyle name="Note 2 3 19 2 4" xfId="47370" xr:uid="{00000000-0005-0000-0000-00000CB90000}"/>
    <cellStyle name="Note 2 3 19 2 5" xfId="47371" xr:uid="{00000000-0005-0000-0000-00000DB90000}"/>
    <cellStyle name="Note 2 3 19 2 6" xfId="47372" xr:uid="{00000000-0005-0000-0000-00000EB90000}"/>
    <cellStyle name="Note 2 3 19 3" xfId="47373" xr:uid="{00000000-0005-0000-0000-00000FB90000}"/>
    <cellStyle name="Note 2 3 19 3 2" xfId="47374" xr:uid="{00000000-0005-0000-0000-000010B90000}"/>
    <cellStyle name="Note 2 3 19 3 3" xfId="47375" xr:uid="{00000000-0005-0000-0000-000011B90000}"/>
    <cellStyle name="Note 2 3 19 4" xfId="47376" xr:uid="{00000000-0005-0000-0000-000012B90000}"/>
    <cellStyle name="Note 2 3 19 4 2" xfId="47377" xr:uid="{00000000-0005-0000-0000-000013B90000}"/>
    <cellStyle name="Note 2 3 19 4 3" xfId="47378" xr:uid="{00000000-0005-0000-0000-000014B90000}"/>
    <cellStyle name="Note 2 3 19 5" xfId="47379" xr:uid="{00000000-0005-0000-0000-000015B90000}"/>
    <cellStyle name="Note 2 3 19 5 2" xfId="47380" xr:uid="{00000000-0005-0000-0000-000016B90000}"/>
    <cellStyle name="Note 2 3 19 5 3" xfId="47381" xr:uid="{00000000-0005-0000-0000-000017B90000}"/>
    <cellStyle name="Note 2 3 19 6" xfId="47382" xr:uid="{00000000-0005-0000-0000-000018B90000}"/>
    <cellStyle name="Note 2 3 19 6 2" xfId="47383" xr:uid="{00000000-0005-0000-0000-000019B90000}"/>
    <cellStyle name="Note 2 3 19 6 3" xfId="47384" xr:uid="{00000000-0005-0000-0000-00001AB90000}"/>
    <cellStyle name="Note 2 3 19 7" xfId="47385" xr:uid="{00000000-0005-0000-0000-00001BB90000}"/>
    <cellStyle name="Note 2 3 19 8" xfId="47386" xr:uid="{00000000-0005-0000-0000-00001CB90000}"/>
    <cellStyle name="Note 2 3 2" xfId="47387" xr:uid="{00000000-0005-0000-0000-00001DB90000}"/>
    <cellStyle name="Note 2 3 2 10" xfId="47388" xr:uid="{00000000-0005-0000-0000-00001EB90000}"/>
    <cellStyle name="Note 2 3 2 10 2" xfId="47389" xr:uid="{00000000-0005-0000-0000-00001FB90000}"/>
    <cellStyle name="Note 2 3 2 10 2 2" xfId="47390" xr:uid="{00000000-0005-0000-0000-000020B90000}"/>
    <cellStyle name="Note 2 3 2 10 2 3" xfId="47391" xr:uid="{00000000-0005-0000-0000-000021B90000}"/>
    <cellStyle name="Note 2 3 2 10 2 4" xfId="47392" xr:uid="{00000000-0005-0000-0000-000022B90000}"/>
    <cellStyle name="Note 2 3 2 10 2 5" xfId="47393" xr:uid="{00000000-0005-0000-0000-000023B90000}"/>
    <cellStyle name="Note 2 3 2 10 2 6" xfId="47394" xr:uid="{00000000-0005-0000-0000-000024B90000}"/>
    <cellStyle name="Note 2 3 2 10 3" xfId="47395" xr:uid="{00000000-0005-0000-0000-000025B90000}"/>
    <cellStyle name="Note 2 3 2 10 3 2" xfId="47396" xr:uid="{00000000-0005-0000-0000-000026B90000}"/>
    <cellStyle name="Note 2 3 2 10 3 3" xfId="47397" xr:uid="{00000000-0005-0000-0000-000027B90000}"/>
    <cellStyle name="Note 2 3 2 10 4" xfId="47398" xr:uid="{00000000-0005-0000-0000-000028B90000}"/>
    <cellStyle name="Note 2 3 2 10 4 2" xfId="47399" xr:uid="{00000000-0005-0000-0000-000029B90000}"/>
    <cellStyle name="Note 2 3 2 10 4 3" xfId="47400" xr:uid="{00000000-0005-0000-0000-00002AB90000}"/>
    <cellStyle name="Note 2 3 2 10 5" xfId="47401" xr:uid="{00000000-0005-0000-0000-00002BB90000}"/>
    <cellStyle name="Note 2 3 2 10 5 2" xfId="47402" xr:uid="{00000000-0005-0000-0000-00002CB90000}"/>
    <cellStyle name="Note 2 3 2 10 5 3" xfId="47403" xr:uid="{00000000-0005-0000-0000-00002DB90000}"/>
    <cellStyle name="Note 2 3 2 10 6" xfId="47404" xr:uid="{00000000-0005-0000-0000-00002EB90000}"/>
    <cellStyle name="Note 2 3 2 10 6 2" xfId="47405" xr:uid="{00000000-0005-0000-0000-00002FB90000}"/>
    <cellStyle name="Note 2 3 2 10 6 3" xfId="47406" xr:uid="{00000000-0005-0000-0000-000030B90000}"/>
    <cellStyle name="Note 2 3 2 10 7" xfId="47407" xr:uid="{00000000-0005-0000-0000-000031B90000}"/>
    <cellStyle name="Note 2 3 2 10 8" xfId="47408" xr:uid="{00000000-0005-0000-0000-000032B90000}"/>
    <cellStyle name="Note 2 3 2 11" xfId="47409" xr:uid="{00000000-0005-0000-0000-000033B90000}"/>
    <cellStyle name="Note 2 3 2 11 2" xfId="47410" xr:uid="{00000000-0005-0000-0000-000034B90000}"/>
    <cellStyle name="Note 2 3 2 11 2 2" xfId="47411" xr:uid="{00000000-0005-0000-0000-000035B90000}"/>
    <cellStyle name="Note 2 3 2 11 2 3" xfId="47412" xr:uid="{00000000-0005-0000-0000-000036B90000}"/>
    <cellStyle name="Note 2 3 2 11 2 4" xfId="47413" xr:uid="{00000000-0005-0000-0000-000037B90000}"/>
    <cellStyle name="Note 2 3 2 11 2 5" xfId="47414" xr:uid="{00000000-0005-0000-0000-000038B90000}"/>
    <cellStyle name="Note 2 3 2 11 2 6" xfId="47415" xr:uid="{00000000-0005-0000-0000-000039B90000}"/>
    <cellStyle name="Note 2 3 2 11 3" xfId="47416" xr:uid="{00000000-0005-0000-0000-00003AB90000}"/>
    <cellStyle name="Note 2 3 2 11 3 2" xfId="47417" xr:uid="{00000000-0005-0000-0000-00003BB90000}"/>
    <cellStyle name="Note 2 3 2 11 3 3" xfId="47418" xr:uid="{00000000-0005-0000-0000-00003CB90000}"/>
    <cellStyle name="Note 2 3 2 11 4" xfId="47419" xr:uid="{00000000-0005-0000-0000-00003DB90000}"/>
    <cellStyle name="Note 2 3 2 11 4 2" xfId="47420" xr:uid="{00000000-0005-0000-0000-00003EB90000}"/>
    <cellStyle name="Note 2 3 2 11 4 3" xfId="47421" xr:uid="{00000000-0005-0000-0000-00003FB90000}"/>
    <cellStyle name="Note 2 3 2 11 5" xfId="47422" xr:uid="{00000000-0005-0000-0000-000040B90000}"/>
    <cellStyle name="Note 2 3 2 11 5 2" xfId="47423" xr:uid="{00000000-0005-0000-0000-000041B90000}"/>
    <cellStyle name="Note 2 3 2 11 5 3" xfId="47424" xr:uid="{00000000-0005-0000-0000-000042B90000}"/>
    <cellStyle name="Note 2 3 2 11 6" xfId="47425" xr:uid="{00000000-0005-0000-0000-000043B90000}"/>
    <cellStyle name="Note 2 3 2 11 6 2" xfId="47426" xr:uid="{00000000-0005-0000-0000-000044B90000}"/>
    <cellStyle name="Note 2 3 2 11 6 3" xfId="47427" xr:uid="{00000000-0005-0000-0000-000045B90000}"/>
    <cellStyle name="Note 2 3 2 11 7" xfId="47428" xr:uid="{00000000-0005-0000-0000-000046B90000}"/>
    <cellStyle name="Note 2 3 2 11 8" xfId="47429" xr:uid="{00000000-0005-0000-0000-000047B90000}"/>
    <cellStyle name="Note 2 3 2 12" xfId="47430" xr:uid="{00000000-0005-0000-0000-000048B90000}"/>
    <cellStyle name="Note 2 3 2 12 2" xfId="47431" xr:uid="{00000000-0005-0000-0000-000049B90000}"/>
    <cellStyle name="Note 2 3 2 12 2 2" xfId="47432" xr:uid="{00000000-0005-0000-0000-00004AB90000}"/>
    <cellStyle name="Note 2 3 2 12 2 3" xfId="47433" xr:uid="{00000000-0005-0000-0000-00004BB90000}"/>
    <cellStyle name="Note 2 3 2 12 2 4" xfId="47434" xr:uid="{00000000-0005-0000-0000-00004CB90000}"/>
    <cellStyle name="Note 2 3 2 12 2 5" xfId="47435" xr:uid="{00000000-0005-0000-0000-00004DB90000}"/>
    <cellStyle name="Note 2 3 2 12 2 6" xfId="47436" xr:uid="{00000000-0005-0000-0000-00004EB90000}"/>
    <cellStyle name="Note 2 3 2 12 3" xfId="47437" xr:uid="{00000000-0005-0000-0000-00004FB90000}"/>
    <cellStyle name="Note 2 3 2 12 3 2" xfId="47438" xr:uid="{00000000-0005-0000-0000-000050B90000}"/>
    <cellStyle name="Note 2 3 2 12 3 3" xfId="47439" xr:uid="{00000000-0005-0000-0000-000051B90000}"/>
    <cellStyle name="Note 2 3 2 12 4" xfId="47440" xr:uid="{00000000-0005-0000-0000-000052B90000}"/>
    <cellStyle name="Note 2 3 2 12 4 2" xfId="47441" xr:uid="{00000000-0005-0000-0000-000053B90000}"/>
    <cellStyle name="Note 2 3 2 12 4 3" xfId="47442" xr:uid="{00000000-0005-0000-0000-000054B90000}"/>
    <cellStyle name="Note 2 3 2 12 5" xfId="47443" xr:uid="{00000000-0005-0000-0000-000055B90000}"/>
    <cellStyle name="Note 2 3 2 12 5 2" xfId="47444" xr:uid="{00000000-0005-0000-0000-000056B90000}"/>
    <cellStyle name="Note 2 3 2 12 5 3" xfId="47445" xr:uid="{00000000-0005-0000-0000-000057B90000}"/>
    <cellStyle name="Note 2 3 2 12 6" xfId="47446" xr:uid="{00000000-0005-0000-0000-000058B90000}"/>
    <cellStyle name="Note 2 3 2 12 6 2" xfId="47447" xr:uid="{00000000-0005-0000-0000-000059B90000}"/>
    <cellStyle name="Note 2 3 2 12 6 3" xfId="47448" xr:uid="{00000000-0005-0000-0000-00005AB90000}"/>
    <cellStyle name="Note 2 3 2 12 7" xfId="47449" xr:uid="{00000000-0005-0000-0000-00005BB90000}"/>
    <cellStyle name="Note 2 3 2 12 8" xfId="47450" xr:uid="{00000000-0005-0000-0000-00005CB90000}"/>
    <cellStyle name="Note 2 3 2 13" xfId="47451" xr:uid="{00000000-0005-0000-0000-00005DB90000}"/>
    <cellStyle name="Note 2 3 2 13 2" xfId="47452" xr:uid="{00000000-0005-0000-0000-00005EB90000}"/>
    <cellStyle name="Note 2 3 2 13 2 2" xfId="47453" xr:uid="{00000000-0005-0000-0000-00005FB90000}"/>
    <cellStyle name="Note 2 3 2 13 2 3" xfId="47454" xr:uid="{00000000-0005-0000-0000-000060B90000}"/>
    <cellStyle name="Note 2 3 2 13 2 4" xfId="47455" xr:uid="{00000000-0005-0000-0000-000061B90000}"/>
    <cellStyle name="Note 2 3 2 13 2 5" xfId="47456" xr:uid="{00000000-0005-0000-0000-000062B90000}"/>
    <cellStyle name="Note 2 3 2 13 2 6" xfId="47457" xr:uid="{00000000-0005-0000-0000-000063B90000}"/>
    <cellStyle name="Note 2 3 2 13 3" xfId="47458" xr:uid="{00000000-0005-0000-0000-000064B90000}"/>
    <cellStyle name="Note 2 3 2 13 3 2" xfId="47459" xr:uid="{00000000-0005-0000-0000-000065B90000}"/>
    <cellStyle name="Note 2 3 2 13 3 3" xfId="47460" xr:uid="{00000000-0005-0000-0000-000066B90000}"/>
    <cellStyle name="Note 2 3 2 13 4" xfId="47461" xr:uid="{00000000-0005-0000-0000-000067B90000}"/>
    <cellStyle name="Note 2 3 2 13 4 2" xfId="47462" xr:uid="{00000000-0005-0000-0000-000068B90000}"/>
    <cellStyle name="Note 2 3 2 13 4 3" xfId="47463" xr:uid="{00000000-0005-0000-0000-000069B90000}"/>
    <cellStyle name="Note 2 3 2 13 5" xfId="47464" xr:uid="{00000000-0005-0000-0000-00006AB90000}"/>
    <cellStyle name="Note 2 3 2 13 5 2" xfId="47465" xr:uid="{00000000-0005-0000-0000-00006BB90000}"/>
    <cellStyle name="Note 2 3 2 13 5 3" xfId="47466" xr:uid="{00000000-0005-0000-0000-00006CB90000}"/>
    <cellStyle name="Note 2 3 2 13 6" xfId="47467" xr:uid="{00000000-0005-0000-0000-00006DB90000}"/>
    <cellStyle name="Note 2 3 2 13 6 2" xfId="47468" xr:uid="{00000000-0005-0000-0000-00006EB90000}"/>
    <cellStyle name="Note 2 3 2 13 6 3" xfId="47469" xr:uid="{00000000-0005-0000-0000-00006FB90000}"/>
    <cellStyle name="Note 2 3 2 13 7" xfId="47470" xr:uid="{00000000-0005-0000-0000-000070B90000}"/>
    <cellStyle name="Note 2 3 2 13 8" xfId="47471" xr:uid="{00000000-0005-0000-0000-000071B90000}"/>
    <cellStyle name="Note 2 3 2 14" xfId="47472" xr:uid="{00000000-0005-0000-0000-000072B90000}"/>
    <cellStyle name="Note 2 3 2 14 2" xfId="47473" xr:uid="{00000000-0005-0000-0000-000073B90000}"/>
    <cellStyle name="Note 2 3 2 14 2 2" xfId="47474" xr:uid="{00000000-0005-0000-0000-000074B90000}"/>
    <cellStyle name="Note 2 3 2 14 2 3" xfId="47475" xr:uid="{00000000-0005-0000-0000-000075B90000}"/>
    <cellStyle name="Note 2 3 2 14 2 4" xfId="47476" xr:uid="{00000000-0005-0000-0000-000076B90000}"/>
    <cellStyle name="Note 2 3 2 14 2 5" xfId="47477" xr:uid="{00000000-0005-0000-0000-000077B90000}"/>
    <cellStyle name="Note 2 3 2 14 2 6" xfId="47478" xr:uid="{00000000-0005-0000-0000-000078B90000}"/>
    <cellStyle name="Note 2 3 2 14 3" xfId="47479" xr:uid="{00000000-0005-0000-0000-000079B90000}"/>
    <cellStyle name="Note 2 3 2 14 3 2" xfId="47480" xr:uid="{00000000-0005-0000-0000-00007AB90000}"/>
    <cellStyle name="Note 2 3 2 14 3 3" xfId="47481" xr:uid="{00000000-0005-0000-0000-00007BB90000}"/>
    <cellStyle name="Note 2 3 2 14 4" xfId="47482" xr:uid="{00000000-0005-0000-0000-00007CB90000}"/>
    <cellStyle name="Note 2 3 2 14 4 2" xfId="47483" xr:uid="{00000000-0005-0000-0000-00007DB90000}"/>
    <cellStyle name="Note 2 3 2 14 4 3" xfId="47484" xr:uid="{00000000-0005-0000-0000-00007EB90000}"/>
    <cellStyle name="Note 2 3 2 14 5" xfId="47485" xr:uid="{00000000-0005-0000-0000-00007FB90000}"/>
    <cellStyle name="Note 2 3 2 14 5 2" xfId="47486" xr:uid="{00000000-0005-0000-0000-000080B90000}"/>
    <cellStyle name="Note 2 3 2 14 5 3" xfId="47487" xr:uid="{00000000-0005-0000-0000-000081B90000}"/>
    <cellStyle name="Note 2 3 2 14 6" xfId="47488" xr:uid="{00000000-0005-0000-0000-000082B90000}"/>
    <cellStyle name="Note 2 3 2 14 6 2" xfId="47489" xr:uid="{00000000-0005-0000-0000-000083B90000}"/>
    <cellStyle name="Note 2 3 2 14 6 3" xfId="47490" xr:uid="{00000000-0005-0000-0000-000084B90000}"/>
    <cellStyle name="Note 2 3 2 14 7" xfId="47491" xr:uid="{00000000-0005-0000-0000-000085B90000}"/>
    <cellStyle name="Note 2 3 2 14 8" xfId="47492" xr:uid="{00000000-0005-0000-0000-000086B90000}"/>
    <cellStyle name="Note 2 3 2 15" xfId="47493" xr:uid="{00000000-0005-0000-0000-000087B90000}"/>
    <cellStyle name="Note 2 3 2 15 2" xfId="47494" xr:uid="{00000000-0005-0000-0000-000088B90000}"/>
    <cellStyle name="Note 2 3 2 15 2 2" xfId="47495" xr:uid="{00000000-0005-0000-0000-000089B90000}"/>
    <cellStyle name="Note 2 3 2 15 2 3" xfId="47496" xr:uid="{00000000-0005-0000-0000-00008AB90000}"/>
    <cellStyle name="Note 2 3 2 15 2 4" xfId="47497" xr:uid="{00000000-0005-0000-0000-00008BB90000}"/>
    <cellStyle name="Note 2 3 2 15 2 5" xfId="47498" xr:uid="{00000000-0005-0000-0000-00008CB90000}"/>
    <cellStyle name="Note 2 3 2 15 2 6" xfId="47499" xr:uid="{00000000-0005-0000-0000-00008DB90000}"/>
    <cellStyle name="Note 2 3 2 15 3" xfId="47500" xr:uid="{00000000-0005-0000-0000-00008EB90000}"/>
    <cellStyle name="Note 2 3 2 15 3 2" xfId="47501" xr:uid="{00000000-0005-0000-0000-00008FB90000}"/>
    <cellStyle name="Note 2 3 2 15 3 3" xfId="47502" xr:uid="{00000000-0005-0000-0000-000090B90000}"/>
    <cellStyle name="Note 2 3 2 15 4" xfId="47503" xr:uid="{00000000-0005-0000-0000-000091B90000}"/>
    <cellStyle name="Note 2 3 2 15 4 2" xfId="47504" xr:uid="{00000000-0005-0000-0000-000092B90000}"/>
    <cellStyle name="Note 2 3 2 15 4 3" xfId="47505" xr:uid="{00000000-0005-0000-0000-000093B90000}"/>
    <cellStyle name="Note 2 3 2 15 5" xfId="47506" xr:uid="{00000000-0005-0000-0000-000094B90000}"/>
    <cellStyle name="Note 2 3 2 15 5 2" xfId="47507" xr:uid="{00000000-0005-0000-0000-000095B90000}"/>
    <cellStyle name="Note 2 3 2 15 5 3" xfId="47508" xr:uid="{00000000-0005-0000-0000-000096B90000}"/>
    <cellStyle name="Note 2 3 2 15 6" xfId="47509" xr:uid="{00000000-0005-0000-0000-000097B90000}"/>
    <cellStyle name="Note 2 3 2 15 6 2" xfId="47510" xr:uid="{00000000-0005-0000-0000-000098B90000}"/>
    <cellStyle name="Note 2 3 2 15 6 3" xfId="47511" xr:uid="{00000000-0005-0000-0000-000099B90000}"/>
    <cellStyle name="Note 2 3 2 15 7" xfId="47512" xr:uid="{00000000-0005-0000-0000-00009AB90000}"/>
    <cellStyle name="Note 2 3 2 15 8" xfId="47513" xr:uid="{00000000-0005-0000-0000-00009BB90000}"/>
    <cellStyle name="Note 2 3 2 16" xfId="47514" xr:uid="{00000000-0005-0000-0000-00009CB90000}"/>
    <cellStyle name="Note 2 3 2 16 2" xfId="47515" xr:uid="{00000000-0005-0000-0000-00009DB90000}"/>
    <cellStyle name="Note 2 3 2 16 2 2" xfId="47516" xr:uid="{00000000-0005-0000-0000-00009EB90000}"/>
    <cellStyle name="Note 2 3 2 16 2 3" xfId="47517" xr:uid="{00000000-0005-0000-0000-00009FB90000}"/>
    <cellStyle name="Note 2 3 2 16 2 4" xfId="47518" xr:uid="{00000000-0005-0000-0000-0000A0B90000}"/>
    <cellStyle name="Note 2 3 2 16 2 5" xfId="47519" xr:uid="{00000000-0005-0000-0000-0000A1B90000}"/>
    <cellStyle name="Note 2 3 2 16 2 6" xfId="47520" xr:uid="{00000000-0005-0000-0000-0000A2B90000}"/>
    <cellStyle name="Note 2 3 2 16 3" xfId="47521" xr:uid="{00000000-0005-0000-0000-0000A3B90000}"/>
    <cellStyle name="Note 2 3 2 16 3 2" xfId="47522" xr:uid="{00000000-0005-0000-0000-0000A4B90000}"/>
    <cellStyle name="Note 2 3 2 16 3 3" xfId="47523" xr:uid="{00000000-0005-0000-0000-0000A5B90000}"/>
    <cellStyle name="Note 2 3 2 16 4" xfId="47524" xr:uid="{00000000-0005-0000-0000-0000A6B90000}"/>
    <cellStyle name="Note 2 3 2 16 4 2" xfId="47525" xr:uid="{00000000-0005-0000-0000-0000A7B90000}"/>
    <cellStyle name="Note 2 3 2 16 4 3" xfId="47526" xr:uid="{00000000-0005-0000-0000-0000A8B90000}"/>
    <cellStyle name="Note 2 3 2 16 5" xfId="47527" xr:uid="{00000000-0005-0000-0000-0000A9B90000}"/>
    <cellStyle name="Note 2 3 2 16 5 2" xfId="47528" xr:uid="{00000000-0005-0000-0000-0000AAB90000}"/>
    <cellStyle name="Note 2 3 2 16 5 3" xfId="47529" xr:uid="{00000000-0005-0000-0000-0000ABB90000}"/>
    <cellStyle name="Note 2 3 2 16 6" xfId="47530" xr:uid="{00000000-0005-0000-0000-0000ACB90000}"/>
    <cellStyle name="Note 2 3 2 16 6 2" xfId="47531" xr:uid="{00000000-0005-0000-0000-0000ADB90000}"/>
    <cellStyle name="Note 2 3 2 16 6 3" xfId="47532" xr:uid="{00000000-0005-0000-0000-0000AEB90000}"/>
    <cellStyle name="Note 2 3 2 16 7" xfId="47533" xr:uid="{00000000-0005-0000-0000-0000AFB90000}"/>
    <cellStyle name="Note 2 3 2 16 8" xfId="47534" xr:uid="{00000000-0005-0000-0000-0000B0B90000}"/>
    <cellStyle name="Note 2 3 2 17" xfId="47535" xr:uid="{00000000-0005-0000-0000-0000B1B90000}"/>
    <cellStyle name="Note 2 3 2 17 2" xfId="47536" xr:uid="{00000000-0005-0000-0000-0000B2B90000}"/>
    <cellStyle name="Note 2 3 2 17 2 2" xfId="47537" xr:uid="{00000000-0005-0000-0000-0000B3B90000}"/>
    <cellStyle name="Note 2 3 2 17 2 3" xfId="47538" xr:uid="{00000000-0005-0000-0000-0000B4B90000}"/>
    <cellStyle name="Note 2 3 2 17 2 4" xfId="47539" xr:uid="{00000000-0005-0000-0000-0000B5B90000}"/>
    <cellStyle name="Note 2 3 2 17 2 5" xfId="47540" xr:uid="{00000000-0005-0000-0000-0000B6B90000}"/>
    <cellStyle name="Note 2 3 2 17 2 6" xfId="47541" xr:uid="{00000000-0005-0000-0000-0000B7B90000}"/>
    <cellStyle name="Note 2 3 2 17 3" xfId="47542" xr:uid="{00000000-0005-0000-0000-0000B8B90000}"/>
    <cellStyle name="Note 2 3 2 17 3 2" xfId="47543" xr:uid="{00000000-0005-0000-0000-0000B9B90000}"/>
    <cellStyle name="Note 2 3 2 17 3 3" xfId="47544" xr:uid="{00000000-0005-0000-0000-0000BAB90000}"/>
    <cellStyle name="Note 2 3 2 17 4" xfId="47545" xr:uid="{00000000-0005-0000-0000-0000BBB90000}"/>
    <cellStyle name="Note 2 3 2 17 4 2" xfId="47546" xr:uid="{00000000-0005-0000-0000-0000BCB90000}"/>
    <cellStyle name="Note 2 3 2 17 4 3" xfId="47547" xr:uid="{00000000-0005-0000-0000-0000BDB90000}"/>
    <cellStyle name="Note 2 3 2 17 5" xfId="47548" xr:uid="{00000000-0005-0000-0000-0000BEB90000}"/>
    <cellStyle name="Note 2 3 2 17 5 2" xfId="47549" xr:uid="{00000000-0005-0000-0000-0000BFB90000}"/>
    <cellStyle name="Note 2 3 2 17 5 3" xfId="47550" xr:uid="{00000000-0005-0000-0000-0000C0B90000}"/>
    <cellStyle name="Note 2 3 2 17 6" xfId="47551" xr:uid="{00000000-0005-0000-0000-0000C1B90000}"/>
    <cellStyle name="Note 2 3 2 17 6 2" xfId="47552" xr:uid="{00000000-0005-0000-0000-0000C2B90000}"/>
    <cellStyle name="Note 2 3 2 17 6 3" xfId="47553" xr:uid="{00000000-0005-0000-0000-0000C3B90000}"/>
    <cellStyle name="Note 2 3 2 17 7" xfId="47554" xr:uid="{00000000-0005-0000-0000-0000C4B90000}"/>
    <cellStyle name="Note 2 3 2 17 8" xfId="47555" xr:uid="{00000000-0005-0000-0000-0000C5B90000}"/>
    <cellStyle name="Note 2 3 2 18" xfId="47556" xr:uid="{00000000-0005-0000-0000-0000C6B90000}"/>
    <cellStyle name="Note 2 3 2 18 2" xfId="47557" xr:uid="{00000000-0005-0000-0000-0000C7B90000}"/>
    <cellStyle name="Note 2 3 2 18 2 2" xfId="47558" xr:uid="{00000000-0005-0000-0000-0000C8B90000}"/>
    <cellStyle name="Note 2 3 2 18 2 3" xfId="47559" xr:uid="{00000000-0005-0000-0000-0000C9B90000}"/>
    <cellStyle name="Note 2 3 2 18 2 4" xfId="47560" xr:uid="{00000000-0005-0000-0000-0000CAB90000}"/>
    <cellStyle name="Note 2 3 2 18 2 5" xfId="47561" xr:uid="{00000000-0005-0000-0000-0000CBB90000}"/>
    <cellStyle name="Note 2 3 2 18 2 6" xfId="47562" xr:uid="{00000000-0005-0000-0000-0000CCB90000}"/>
    <cellStyle name="Note 2 3 2 18 3" xfId="47563" xr:uid="{00000000-0005-0000-0000-0000CDB90000}"/>
    <cellStyle name="Note 2 3 2 18 3 2" xfId="47564" xr:uid="{00000000-0005-0000-0000-0000CEB90000}"/>
    <cellStyle name="Note 2 3 2 18 3 3" xfId="47565" xr:uid="{00000000-0005-0000-0000-0000CFB90000}"/>
    <cellStyle name="Note 2 3 2 18 4" xfId="47566" xr:uid="{00000000-0005-0000-0000-0000D0B90000}"/>
    <cellStyle name="Note 2 3 2 18 4 2" xfId="47567" xr:uid="{00000000-0005-0000-0000-0000D1B90000}"/>
    <cellStyle name="Note 2 3 2 18 4 3" xfId="47568" xr:uid="{00000000-0005-0000-0000-0000D2B90000}"/>
    <cellStyle name="Note 2 3 2 18 5" xfId="47569" xr:uid="{00000000-0005-0000-0000-0000D3B90000}"/>
    <cellStyle name="Note 2 3 2 18 5 2" xfId="47570" xr:uid="{00000000-0005-0000-0000-0000D4B90000}"/>
    <cellStyle name="Note 2 3 2 18 5 3" xfId="47571" xr:uid="{00000000-0005-0000-0000-0000D5B90000}"/>
    <cellStyle name="Note 2 3 2 18 6" xfId="47572" xr:uid="{00000000-0005-0000-0000-0000D6B90000}"/>
    <cellStyle name="Note 2 3 2 18 6 2" xfId="47573" xr:uid="{00000000-0005-0000-0000-0000D7B90000}"/>
    <cellStyle name="Note 2 3 2 18 6 3" xfId="47574" xr:uid="{00000000-0005-0000-0000-0000D8B90000}"/>
    <cellStyle name="Note 2 3 2 18 7" xfId="47575" xr:uid="{00000000-0005-0000-0000-0000D9B90000}"/>
    <cellStyle name="Note 2 3 2 18 8" xfId="47576" xr:uid="{00000000-0005-0000-0000-0000DAB90000}"/>
    <cellStyle name="Note 2 3 2 19" xfId="47577" xr:uid="{00000000-0005-0000-0000-0000DBB90000}"/>
    <cellStyle name="Note 2 3 2 19 2" xfId="47578" xr:uid="{00000000-0005-0000-0000-0000DCB90000}"/>
    <cellStyle name="Note 2 3 2 19 2 2" xfId="47579" xr:uid="{00000000-0005-0000-0000-0000DDB90000}"/>
    <cellStyle name="Note 2 3 2 19 2 3" xfId="47580" xr:uid="{00000000-0005-0000-0000-0000DEB90000}"/>
    <cellStyle name="Note 2 3 2 19 2 4" xfId="47581" xr:uid="{00000000-0005-0000-0000-0000DFB90000}"/>
    <cellStyle name="Note 2 3 2 19 2 5" xfId="47582" xr:uid="{00000000-0005-0000-0000-0000E0B90000}"/>
    <cellStyle name="Note 2 3 2 19 2 6" xfId="47583" xr:uid="{00000000-0005-0000-0000-0000E1B90000}"/>
    <cellStyle name="Note 2 3 2 19 3" xfId="47584" xr:uid="{00000000-0005-0000-0000-0000E2B90000}"/>
    <cellStyle name="Note 2 3 2 19 3 2" xfId="47585" xr:uid="{00000000-0005-0000-0000-0000E3B90000}"/>
    <cellStyle name="Note 2 3 2 19 3 3" xfId="47586" xr:uid="{00000000-0005-0000-0000-0000E4B90000}"/>
    <cellStyle name="Note 2 3 2 19 4" xfId="47587" xr:uid="{00000000-0005-0000-0000-0000E5B90000}"/>
    <cellStyle name="Note 2 3 2 19 4 2" xfId="47588" xr:uid="{00000000-0005-0000-0000-0000E6B90000}"/>
    <cellStyle name="Note 2 3 2 19 4 3" xfId="47589" xr:uid="{00000000-0005-0000-0000-0000E7B90000}"/>
    <cellStyle name="Note 2 3 2 19 5" xfId="47590" xr:uid="{00000000-0005-0000-0000-0000E8B90000}"/>
    <cellStyle name="Note 2 3 2 19 5 2" xfId="47591" xr:uid="{00000000-0005-0000-0000-0000E9B90000}"/>
    <cellStyle name="Note 2 3 2 19 5 3" xfId="47592" xr:uid="{00000000-0005-0000-0000-0000EAB90000}"/>
    <cellStyle name="Note 2 3 2 19 6" xfId="47593" xr:uid="{00000000-0005-0000-0000-0000EBB90000}"/>
    <cellStyle name="Note 2 3 2 19 6 2" xfId="47594" xr:uid="{00000000-0005-0000-0000-0000ECB90000}"/>
    <cellStyle name="Note 2 3 2 19 6 3" xfId="47595" xr:uid="{00000000-0005-0000-0000-0000EDB90000}"/>
    <cellStyle name="Note 2 3 2 19 7" xfId="47596" xr:uid="{00000000-0005-0000-0000-0000EEB90000}"/>
    <cellStyle name="Note 2 3 2 19 8" xfId="47597" xr:uid="{00000000-0005-0000-0000-0000EFB90000}"/>
    <cellStyle name="Note 2 3 2 2" xfId="47598" xr:uid="{00000000-0005-0000-0000-0000F0B90000}"/>
    <cellStyle name="Note 2 3 2 2 2" xfId="47599" xr:uid="{00000000-0005-0000-0000-0000F1B90000}"/>
    <cellStyle name="Note 2 3 2 2 2 2" xfId="47600" xr:uid="{00000000-0005-0000-0000-0000F2B90000}"/>
    <cellStyle name="Note 2 3 2 2 2 3" xfId="47601" xr:uid="{00000000-0005-0000-0000-0000F3B90000}"/>
    <cellStyle name="Note 2 3 2 2 2 4" xfId="47602" xr:uid="{00000000-0005-0000-0000-0000F4B90000}"/>
    <cellStyle name="Note 2 3 2 2 2 5" xfId="47603" xr:uid="{00000000-0005-0000-0000-0000F5B90000}"/>
    <cellStyle name="Note 2 3 2 2 2 6" xfId="47604" xr:uid="{00000000-0005-0000-0000-0000F6B90000}"/>
    <cellStyle name="Note 2 3 2 2 3" xfId="47605" xr:uid="{00000000-0005-0000-0000-0000F7B90000}"/>
    <cellStyle name="Note 2 3 2 2 3 2" xfId="47606" xr:uid="{00000000-0005-0000-0000-0000F8B90000}"/>
    <cellStyle name="Note 2 3 2 2 3 3" xfId="47607" xr:uid="{00000000-0005-0000-0000-0000F9B90000}"/>
    <cellStyle name="Note 2 3 2 2 4" xfId="47608" xr:uid="{00000000-0005-0000-0000-0000FAB90000}"/>
    <cellStyle name="Note 2 3 2 2 4 2" xfId="47609" xr:uid="{00000000-0005-0000-0000-0000FBB90000}"/>
    <cellStyle name="Note 2 3 2 2 4 3" xfId="47610" xr:uid="{00000000-0005-0000-0000-0000FCB90000}"/>
    <cellStyle name="Note 2 3 2 2 5" xfId="47611" xr:uid="{00000000-0005-0000-0000-0000FDB90000}"/>
    <cellStyle name="Note 2 3 2 2 5 2" xfId="47612" xr:uid="{00000000-0005-0000-0000-0000FEB90000}"/>
    <cellStyle name="Note 2 3 2 2 5 3" xfId="47613" xr:uid="{00000000-0005-0000-0000-0000FFB90000}"/>
    <cellStyle name="Note 2 3 2 2 6" xfId="47614" xr:uid="{00000000-0005-0000-0000-000000BA0000}"/>
    <cellStyle name="Note 2 3 2 2 6 2" xfId="47615" xr:uid="{00000000-0005-0000-0000-000001BA0000}"/>
    <cellStyle name="Note 2 3 2 2 6 3" xfId="47616" xr:uid="{00000000-0005-0000-0000-000002BA0000}"/>
    <cellStyle name="Note 2 3 2 2 7" xfId="47617" xr:uid="{00000000-0005-0000-0000-000003BA0000}"/>
    <cellStyle name="Note 2 3 2 2 8" xfId="47618" xr:uid="{00000000-0005-0000-0000-000004BA0000}"/>
    <cellStyle name="Note 2 3 2 20" xfId="47619" xr:uid="{00000000-0005-0000-0000-000005BA0000}"/>
    <cellStyle name="Note 2 3 2 20 2" xfId="47620" xr:uid="{00000000-0005-0000-0000-000006BA0000}"/>
    <cellStyle name="Note 2 3 2 20 2 2" xfId="47621" xr:uid="{00000000-0005-0000-0000-000007BA0000}"/>
    <cellStyle name="Note 2 3 2 20 2 3" xfId="47622" xr:uid="{00000000-0005-0000-0000-000008BA0000}"/>
    <cellStyle name="Note 2 3 2 20 2 4" xfId="47623" xr:uid="{00000000-0005-0000-0000-000009BA0000}"/>
    <cellStyle name="Note 2 3 2 20 2 5" xfId="47624" xr:uid="{00000000-0005-0000-0000-00000ABA0000}"/>
    <cellStyle name="Note 2 3 2 20 2 6" xfId="47625" xr:uid="{00000000-0005-0000-0000-00000BBA0000}"/>
    <cellStyle name="Note 2 3 2 20 3" xfId="47626" xr:uid="{00000000-0005-0000-0000-00000CBA0000}"/>
    <cellStyle name="Note 2 3 2 20 3 2" xfId="47627" xr:uid="{00000000-0005-0000-0000-00000DBA0000}"/>
    <cellStyle name="Note 2 3 2 20 3 3" xfId="47628" xr:uid="{00000000-0005-0000-0000-00000EBA0000}"/>
    <cellStyle name="Note 2 3 2 20 4" xfId="47629" xr:uid="{00000000-0005-0000-0000-00000FBA0000}"/>
    <cellStyle name="Note 2 3 2 20 4 2" xfId="47630" xr:uid="{00000000-0005-0000-0000-000010BA0000}"/>
    <cellStyle name="Note 2 3 2 20 4 3" xfId="47631" xr:uid="{00000000-0005-0000-0000-000011BA0000}"/>
    <cellStyle name="Note 2 3 2 20 5" xfId="47632" xr:uid="{00000000-0005-0000-0000-000012BA0000}"/>
    <cellStyle name="Note 2 3 2 20 5 2" xfId="47633" xr:uid="{00000000-0005-0000-0000-000013BA0000}"/>
    <cellStyle name="Note 2 3 2 20 5 3" xfId="47634" xr:uid="{00000000-0005-0000-0000-000014BA0000}"/>
    <cellStyle name="Note 2 3 2 20 6" xfId="47635" xr:uid="{00000000-0005-0000-0000-000015BA0000}"/>
    <cellStyle name="Note 2 3 2 20 6 2" xfId="47636" xr:uid="{00000000-0005-0000-0000-000016BA0000}"/>
    <cellStyle name="Note 2 3 2 20 6 3" xfId="47637" xr:uid="{00000000-0005-0000-0000-000017BA0000}"/>
    <cellStyle name="Note 2 3 2 20 7" xfId="47638" xr:uid="{00000000-0005-0000-0000-000018BA0000}"/>
    <cellStyle name="Note 2 3 2 20 8" xfId="47639" xr:uid="{00000000-0005-0000-0000-000019BA0000}"/>
    <cellStyle name="Note 2 3 2 21" xfId="47640" xr:uid="{00000000-0005-0000-0000-00001ABA0000}"/>
    <cellStyle name="Note 2 3 2 21 2" xfId="47641" xr:uid="{00000000-0005-0000-0000-00001BBA0000}"/>
    <cellStyle name="Note 2 3 2 21 2 2" xfId="47642" xr:uid="{00000000-0005-0000-0000-00001CBA0000}"/>
    <cellStyle name="Note 2 3 2 21 2 3" xfId="47643" xr:uid="{00000000-0005-0000-0000-00001DBA0000}"/>
    <cellStyle name="Note 2 3 2 21 2 4" xfId="47644" xr:uid="{00000000-0005-0000-0000-00001EBA0000}"/>
    <cellStyle name="Note 2 3 2 21 2 5" xfId="47645" xr:uid="{00000000-0005-0000-0000-00001FBA0000}"/>
    <cellStyle name="Note 2 3 2 21 2 6" xfId="47646" xr:uid="{00000000-0005-0000-0000-000020BA0000}"/>
    <cellStyle name="Note 2 3 2 21 3" xfId="47647" xr:uid="{00000000-0005-0000-0000-000021BA0000}"/>
    <cellStyle name="Note 2 3 2 21 3 2" xfId="47648" xr:uid="{00000000-0005-0000-0000-000022BA0000}"/>
    <cellStyle name="Note 2 3 2 21 3 3" xfId="47649" xr:uid="{00000000-0005-0000-0000-000023BA0000}"/>
    <cellStyle name="Note 2 3 2 21 4" xfId="47650" xr:uid="{00000000-0005-0000-0000-000024BA0000}"/>
    <cellStyle name="Note 2 3 2 21 4 2" xfId="47651" xr:uid="{00000000-0005-0000-0000-000025BA0000}"/>
    <cellStyle name="Note 2 3 2 21 4 3" xfId="47652" xr:uid="{00000000-0005-0000-0000-000026BA0000}"/>
    <cellStyle name="Note 2 3 2 21 5" xfId="47653" xr:uid="{00000000-0005-0000-0000-000027BA0000}"/>
    <cellStyle name="Note 2 3 2 21 5 2" xfId="47654" xr:uid="{00000000-0005-0000-0000-000028BA0000}"/>
    <cellStyle name="Note 2 3 2 21 5 3" xfId="47655" xr:uid="{00000000-0005-0000-0000-000029BA0000}"/>
    <cellStyle name="Note 2 3 2 21 6" xfId="47656" xr:uid="{00000000-0005-0000-0000-00002ABA0000}"/>
    <cellStyle name="Note 2 3 2 21 6 2" xfId="47657" xr:uid="{00000000-0005-0000-0000-00002BBA0000}"/>
    <cellStyle name="Note 2 3 2 21 6 3" xfId="47658" xr:uid="{00000000-0005-0000-0000-00002CBA0000}"/>
    <cellStyle name="Note 2 3 2 21 7" xfId="47659" xr:uid="{00000000-0005-0000-0000-00002DBA0000}"/>
    <cellStyle name="Note 2 3 2 21 8" xfId="47660" xr:uid="{00000000-0005-0000-0000-00002EBA0000}"/>
    <cellStyle name="Note 2 3 2 22" xfId="47661" xr:uid="{00000000-0005-0000-0000-00002FBA0000}"/>
    <cellStyle name="Note 2 3 2 22 2" xfId="47662" xr:uid="{00000000-0005-0000-0000-000030BA0000}"/>
    <cellStyle name="Note 2 3 2 22 2 2" xfId="47663" xr:uid="{00000000-0005-0000-0000-000031BA0000}"/>
    <cellStyle name="Note 2 3 2 22 2 3" xfId="47664" xr:uid="{00000000-0005-0000-0000-000032BA0000}"/>
    <cellStyle name="Note 2 3 2 22 2 4" xfId="47665" xr:uid="{00000000-0005-0000-0000-000033BA0000}"/>
    <cellStyle name="Note 2 3 2 22 2 5" xfId="47666" xr:uid="{00000000-0005-0000-0000-000034BA0000}"/>
    <cellStyle name="Note 2 3 2 22 2 6" xfId="47667" xr:uid="{00000000-0005-0000-0000-000035BA0000}"/>
    <cellStyle name="Note 2 3 2 22 3" xfId="47668" xr:uid="{00000000-0005-0000-0000-000036BA0000}"/>
    <cellStyle name="Note 2 3 2 22 3 2" xfId="47669" xr:uid="{00000000-0005-0000-0000-000037BA0000}"/>
    <cellStyle name="Note 2 3 2 22 3 3" xfId="47670" xr:uid="{00000000-0005-0000-0000-000038BA0000}"/>
    <cellStyle name="Note 2 3 2 22 4" xfId="47671" xr:uid="{00000000-0005-0000-0000-000039BA0000}"/>
    <cellStyle name="Note 2 3 2 22 4 2" xfId="47672" xr:uid="{00000000-0005-0000-0000-00003ABA0000}"/>
    <cellStyle name="Note 2 3 2 22 4 3" xfId="47673" xr:uid="{00000000-0005-0000-0000-00003BBA0000}"/>
    <cellStyle name="Note 2 3 2 22 5" xfId="47674" xr:uid="{00000000-0005-0000-0000-00003CBA0000}"/>
    <cellStyle name="Note 2 3 2 22 5 2" xfId="47675" xr:uid="{00000000-0005-0000-0000-00003DBA0000}"/>
    <cellStyle name="Note 2 3 2 22 5 3" xfId="47676" xr:uid="{00000000-0005-0000-0000-00003EBA0000}"/>
    <cellStyle name="Note 2 3 2 22 6" xfId="47677" xr:uid="{00000000-0005-0000-0000-00003FBA0000}"/>
    <cellStyle name="Note 2 3 2 22 6 2" xfId="47678" xr:uid="{00000000-0005-0000-0000-000040BA0000}"/>
    <cellStyle name="Note 2 3 2 22 6 3" xfId="47679" xr:uid="{00000000-0005-0000-0000-000041BA0000}"/>
    <cellStyle name="Note 2 3 2 22 7" xfId="47680" xr:uid="{00000000-0005-0000-0000-000042BA0000}"/>
    <cellStyle name="Note 2 3 2 22 8" xfId="47681" xr:uid="{00000000-0005-0000-0000-000043BA0000}"/>
    <cellStyle name="Note 2 3 2 23" xfId="47682" xr:uid="{00000000-0005-0000-0000-000044BA0000}"/>
    <cellStyle name="Note 2 3 2 23 2" xfId="47683" xr:uid="{00000000-0005-0000-0000-000045BA0000}"/>
    <cellStyle name="Note 2 3 2 23 2 2" xfId="47684" xr:uid="{00000000-0005-0000-0000-000046BA0000}"/>
    <cellStyle name="Note 2 3 2 23 2 3" xfId="47685" xr:uid="{00000000-0005-0000-0000-000047BA0000}"/>
    <cellStyle name="Note 2 3 2 23 2 4" xfId="47686" xr:uid="{00000000-0005-0000-0000-000048BA0000}"/>
    <cellStyle name="Note 2 3 2 23 2 5" xfId="47687" xr:uid="{00000000-0005-0000-0000-000049BA0000}"/>
    <cellStyle name="Note 2 3 2 23 2 6" xfId="47688" xr:uid="{00000000-0005-0000-0000-00004ABA0000}"/>
    <cellStyle name="Note 2 3 2 23 3" xfId="47689" xr:uid="{00000000-0005-0000-0000-00004BBA0000}"/>
    <cellStyle name="Note 2 3 2 23 3 2" xfId="47690" xr:uid="{00000000-0005-0000-0000-00004CBA0000}"/>
    <cellStyle name="Note 2 3 2 23 3 3" xfId="47691" xr:uid="{00000000-0005-0000-0000-00004DBA0000}"/>
    <cellStyle name="Note 2 3 2 23 4" xfId="47692" xr:uid="{00000000-0005-0000-0000-00004EBA0000}"/>
    <cellStyle name="Note 2 3 2 23 4 2" xfId="47693" xr:uid="{00000000-0005-0000-0000-00004FBA0000}"/>
    <cellStyle name="Note 2 3 2 23 4 3" xfId="47694" xr:uid="{00000000-0005-0000-0000-000050BA0000}"/>
    <cellStyle name="Note 2 3 2 23 5" xfId="47695" xr:uid="{00000000-0005-0000-0000-000051BA0000}"/>
    <cellStyle name="Note 2 3 2 23 5 2" xfId="47696" xr:uid="{00000000-0005-0000-0000-000052BA0000}"/>
    <cellStyle name="Note 2 3 2 23 5 3" xfId="47697" xr:uid="{00000000-0005-0000-0000-000053BA0000}"/>
    <cellStyle name="Note 2 3 2 23 6" xfId="47698" xr:uid="{00000000-0005-0000-0000-000054BA0000}"/>
    <cellStyle name="Note 2 3 2 23 6 2" xfId="47699" xr:uid="{00000000-0005-0000-0000-000055BA0000}"/>
    <cellStyle name="Note 2 3 2 23 6 3" xfId="47700" xr:uid="{00000000-0005-0000-0000-000056BA0000}"/>
    <cellStyle name="Note 2 3 2 23 7" xfId="47701" xr:uid="{00000000-0005-0000-0000-000057BA0000}"/>
    <cellStyle name="Note 2 3 2 23 8" xfId="47702" xr:uid="{00000000-0005-0000-0000-000058BA0000}"/>
    <cellStyle name="Note 2 3 2 24" xfId="47703" xr:uid="{00000000-0005-0000-0000-000059BA0000}"/>
    <cellStyle name="Note 2 3 2 24 2" xfId="47704" xr:uid="{00000000-0005-0000-0000-00005ABA0000}"/>
    <cellStyle name="Note 2 3 2 24 2 2" xfId="47705" xr:uid="{00000000-0005-0000-0000-00005BBA0000}"/>
    <cellStyle name="Note 2 3 2 24 2 3" xfId="47706" xr:uid="{00000000-0005-0000-0000-00005CBA0000}"/>
    <cellStyle name="Note 2 3 2 24 2 4" xfId="47707" xr:uid="{00000000-0005-0000-0000-00005DBA0000}"/>
    <cellStyle name="Note 2 3 2 24 2 5" xfId="47708" xr:uid="{00000000-0005-0000-0000-00005EBA0000}"/>
    <cellStyle name="Note 2 3 2 24 2 6" xfId="47709" xr:uid="{00000000-0005-0000-0000-00005FBA0000}"/>
    <cellStyle name="Note 2 3 2 24 3" xfId="47710" xr:uid="{00000000-0005-0000-0000-000060BA0000}"/>
    <cellStyle name="Note 2 3 2 24 3 2" xfId="47711" xr:uid="{00000000-0005-0000-0000-000061BA0000}"/>
    <cellStyle name="Note 2 3 2 24 3 3" xfId="47712" xr:uid="{00000000-0005-0000-0000-000062BA0000}"/>
    <cellStyle name="Note 2 3 2 24 4" xfId="47713" xr:uid="{00000000-0005-0000-0000-000063BA0000}"/>
    <cellStyle name="Note 2 3 2 24 4 2" xfId="47714" xr:uid="{00000000-0005-0000-0000-000064BA0000}"/>
    <cellStyle name="Note 2 3 2 24 4 3" xfId="47715" xr:uid="{00000000-0005-0000-0000-000065BA0000}"/>
    <cellStyle name="Note 2 3 2 24 5" xfId="47716" xr:uid="{00000000-0005-0000-0000-000066BA0000}"/>
    <cellStyle name="Note 2 3 2 24 5 2" xfId="47717" xr:uid="{00000000-0005-0000-0000-000067BA0000}"/>
    <cellStyle name="Note 2 3 2 24 5 3" xfId="47718" xr:uid="{00000000-0005-0000-0000-000068BA0000}"/>
    <cellStyle name="Note 2 3 2 24 6" xfId="47719" xr:uid="{00000000-0005-0000-0000-000069BA0000}"/>
    <cellStyle name="Note 2 3 2 24 6 2" xfId="47720" xr:uid="{00000000-0005-0000-0000-00006ABA0000}"/>
    <cellStyle name="Note 2 3 2 24 6 3" xfId="47721" xr:uid="{00000000-0005-0000-0000-00006BBA0000}"/>
    <cellStyle name="Note 2 3 2 24 7" xfId="47722" xr:uid="{00000000-0005-0000-0000-00006CBA0000}"/>
    <cellStyle name="Note 2 3 2 24 8" xfId="47723" xr:uid="{00000000-0005-0000-0000-00006DBA0000}"/>
    <cellStyle name="Note 2 3 2 25" xfId="47724" xr:uid="{00000000-0005-0000-0000-00006EBA0000}"/>
    <cellStyle name="Note 2 3 2 25 2" xfId="47725" xr:uid="{00000000-0005-0000-0000-00006FBA0000}"/>
    <cellStyle name="Note 2 3 2 25 2 2" xfId="47726" xr:uid="{00000000-0005-0000-0000-000070BA0000}"/>
    <cellStyle name="Note 2 3 2 25 2 3" xfId="47727" xr:uid="{00000000-0005-0000-0000-000071BA0000}"/>
    <cellStyle name="Note 2 3 2 25 2 4" xfId="47728" xr:uid="{00000000-0005-0000-0000-000072BA0000}"/>
    <cellStyle name="Note 2 3 2 25 2 5" xfId="47729" xr:uid="{00000000-0005-0000-0000-000073BA0000}"/>
    <cellStyle name="Note 2 3 2 25 2 6" xfId="47730" xr:uid="{00000000-0005-0000-0000-000074BA0000}"/>
    <cellStyle name="Note 2 3 2 25 3" xfId="47731" xr:uid="{00000000-0005-0000-0000-000075BA0000}"/>
    <cellStyle name="Note 2 3 2 25 3 2" xfId="47732" xr:uid="{00000000-0005-0000-0000-000076BA0000}"/>
    <cellStyle name="Note 2 3 2 25 3 3" xfId="47733" xr:uid="{00000000-0005-0000-0000-000077BA0000}"/>
    <cellStyle name="Note 2 3 2 25 4" xfId="47734" xr:uid="{00000000-0005-0000-0000-000078BA0000}"/>
    <cellStyle name="Note 2 3 2 25 4 2" xfId="47735" xr:uid="{00000000-0005-0000-0000-000079BA0000}"/>
    <cellStyle name="Note 2 3 2 25 4 3" xfId="47736" xr:uid="{00000000-0005-0000-0000-00007ABA0000}"/>
    <cellStyle name="Note 2 3 2 25 5" xfId="47737" xr:uid="{00000000-0005-0000-0000-00007BBA0000}"/>
    <cellStyle name="Note 2 3 2 25 5 2" xfId="47738" xr:uid="{00000000-0005-0000-0000-00007CBA0000}"/>
    <cellStyle name="Note 2 3 2 25 5 3" xfId="47739" xr:uid="{00000000-0005-0000-0000-00007DBA0000}"/>
    <cellStyle name="Note 2 3 2 25 6" xfId="47740" xr:uid="{00000000-0005-0000-0000-00007EBA0000}"/>
    <cellStyle name="Note 2 3 2 25 6 2" xfId="47741" xr:uid="{00000000-0005-0000-0000-00007FBA0000}"/>
    <cellStyle name="Note 2 3 2 25 6 3" xfId="47742" xr:uid="{00000000-0005-0000-0000-000080BA0000}"/>
    <cellStyle name="Note 2 3 2 25 7" xfId="47743" xr:uid="{00000000-0005-0000-0000-000081BA0000}"/>
    <cellStyle name="Note 2 3 2 25 8" xfId="47744" xr:uid="{00000000-0005-0000-0000-000082BA0000}"/>
    <cellStyle name="Note 2 3 2 26" xfId="47745" xr:uid="{00000000-0005-0000-0000-000083BA0000}"/>
    <cellStyle name="Note 2 3 2 26 2" xfId="47746" xr:uid="{00000000-0005-0000-0000-000084BA0000}"/>
    <cellStyle name="Note 2 3 2 26 2 2" xfId="47747" xr:uid="{00000000-0005-0000-0000-000085BA0000}"/>
    <cellStyle name="Note 2 3 2 26 2 3" xfId="47748" xr:uid="{00000000-0005-0000-0000-000086BA0000}"/>
    <cellStyle name="Note 2 3 2 26 2 4" xfId="47749" xr:uid="{00000000-0005-0000-0000-000087BA0000}"/>
    <cellStyle name="Note 2 3 2 26 2 5" xfId="47750" xr:uid="{00000000-0005-0000-0000-000088BA0000}"/>
    <cellStyle name="Note 2 3 2 26 2 6" xfId="47751" xr:uid="{00000000-0005-0000-0000-000089BA0000}"/>
    <cellStyle name="Note 2 3 2 26 3" xfId="47752" xr:uid="{00000000-0005-0000-0000-00008ABA0000}"/>
    <cellStyle name="Note 2 3 2 26 3 2" xfId="47753" xr:uid="{00000000-0005-0000-0000-00008BBA0000}"/>
    <cellStyle name="Note 2 3 2 26 3 3" xfId="47754" xr:uid="{00000000-0005-0000-0000-00008CBA0000}"/>
    <cellStyle name="Note 2 3 2 26 4" xfId="47755" xr:uid="{00000000-0005-0000-0000-00008DBA0000}"/>
    <cellStyle name="Note 2 3 2 26 4 2" xfId="47756" xr:uid="{00000000-0005-0000-0000-00008EBA0000}"/>
    <cellStyle name="Note 2 3 2 26 4 3" xfId="47757" xr:uid="{00000000-0005-0000-0000-00008FBA0000}"/>
    <cellStyle name="Note 2 3 2 26 5" xfId="47758" xr:uid="{00000000-0005-0000-0000-000090BA0000}"/>
    <cellStyle name="Note 2 3 2 26 5 2" xfId="47759" xr:uid="{00000000-0005-0000-0000-000091BA0000}"/>
    <cellStyle name="Note 2 3 2 26 5 3" xfId="47760" xr:uid="{00000000-0005-0000-0000-000092BA0000}"/>
    <cellStyle name="Note 2 3 2 26 6" xfId="47761" xr:uid="{00000000-0005-0000-0000-000093BA0000}"/>
    <cellStyle name="Note 2 3 2 26 6 2" xfId="47762" xr:uid="{00000000-0005-0000-0000-000094BA0000}"/>
    <cellStyle name="Note 2 3 2 26 6 3" xfId="47763" xr:uid="{00000000-0005-0000-0000-000095BA0000}"/>
    <cellStyle name="Note 2 3 2 26 7" xfId="47764" xr:uid="{00000000-0005-0000-0000-000096BA0000}"/>
    <cellStyle name="Note 2 3 2 26 8" xfId="47765" xr:uid="{00000000-0005-0000-0000-000097BA0000}"/>
    <cellStyle name="Note 2 3 2 27" xfId="47766" xr:uid="{00000000-0005-0000-0000-000098BA0000}"/>
    <cellStyle name="Note 2 3 2 27 2" xfId="47767" xr:uid="{00000000-0005-0000-0000-000099BA0000}"/>
    <cellStyle name="Note 2 3 2 27 2 2" xfId="47768" xr:uid="{00000000-0005-0000-0000-00009ABA0000}"/>
    <cellStyle name="Note 2 3 2 27 2 3" xfId="47769" xr:uid="{00000000-0005-0000-0000-00009BBA0000}"/>
    <cellStyle name="Note 2 3 2 27 2 4" xfId="47770" xr:uid="{00000000-0005-0000-0000-00009CBA0000}"/>
    <cellStyle name="Note 2 3 2 27 2 5" xfId="47771" xr:uid="{00000000-0005-0000-0000-00009DBA0000}"/>
    <cellStyle name="Note 2 3 2 27 2 6" xfId="47772" xr:uid="{00000000-0005-0000-0000-00009EBA0000}"/>
    <cellStyle name="Note 2 3 2 27 3" xfId="47773" xr:uid="{00000000-0005-0000-0000-00009FBA0000}"/>
    <cellStyle name="Note 2 3 2 27 3 2" xfId="47774" xr:uid="{00000000-0005-0000-0000-0000A0BA0000}"/>
    <cellStyle name="Note 2 3 2 27 3 3" xfId="47775" xr:uid="{00000000-0005-0000-0000-0000A1BA0000}"/>
    <cellStyle name="Note 2 3 2 27 4" xfId="47776" xr:uid="{00000000-0005-0000-0000-0000A2BA0000}"/>
    <cellStyle name="Note 2 3 2 27 4 2" xfId="47777" xr:uid="{00000000-0005-0000-0000-0000A3BA0000}"/>
    <cellStyle name="Note 2 3 2 27 4 3" xfId="47778" xr:uid="{00000000-0005-0000-0000-0000A4BA0000}"/>
    <cellStyle name="Note 2 3 2 27 5" xfId="47779" xr:uid="{00000000-0005-0000-0000-0000A5BA0000}"/>
    <cellStyle name="Note 2 3 2 27 5 2" xfId="47780" xr:uid="{00000000-0005-0000-0000-0000A6BA0000}"/>
    <cellStyle name="Note 2 3 2 27 5 3" xfId="47781" xr:uid="{00000000-0005-0000-0000-0000A7BA0000}"/>
    <cellStyle name="Note 2 3 2 27 6" xfId="47782" xr:uid="{00000000-0005-0000-0000-0000A8BA0000}"/>
    <cellStyle name="Note 2 3 2 27 6 2" xfId="47783" xr:uid="{00000000-0005-0000-0000-0000A9BA0000}"/>
    <cellStyle name="Note 2 3 2 27 6 3" xfId="47784" xr:uid="{00000000-0005-0000-0000-0000AABA0000}"/>
    <cellStyle name="Note 2 3 2 27 7" xfId="47785" xr:uid="{00000000-0005-0000-0000-0000ABBA0000}"/>
    <cellStyle name="Note 2 3 2 27 8" xfId="47786" xr:uid="{00000000-0005-0000-0000-0000ACBA0000}"/>
    <cellStyle name="Note 2 3 2 28" xfId="47787" xr:uid="{00000000-0005-0000-0000-0000ADBA0000}"/>
    <cellStyle name="Note 2 3 2 28 2" xfId="47788" xr:uid="{00000000-0005-0000-0000-0000AEBA0000}"/>
    <cellStyle name="Note 2 3 2 28 2 2" xfId="47789" xr:uid="{00000000-0005-0000-0000-0000AFBA0000}"/>
    <cellStyle name="Note 2 3 2 28 2 3" xfId="47790" xr:uid="{00000000-0005-0000-0000-0000B0BA0000}"/>
    <cellStyle name="Note 2 3 2 28 2 4" xfId="47791" xr:uid="{00000000-0005-0000-0000-0000B1BA0000}"/>
    <cellStyle name="Note 2 3 2 28 2 5" xfId="47792" xr:uid="{00000000-0005-0000-0000-0000B2BA0000}"/>
    <cellStyle name="Note 2 3 2 28 2 6" xfId="47793" xr:uid="{00000000-0005-0000-0000-0000B3BA0000}"/>
    <cellStyle name="Note 2 3 2 28 3" xfId="47794" xr:uid="{00000000-0005-0000-0000-0000B4BA0000}"/>
    <cellStyle name="Note 2 3 2 28 3 2" xfId="47795" xr:uid="{00000000-0005-0000-0000-0000B5BA0000}"/>
    <cellStyle name="Note 2 3 2 28 3 3" xfId="47796" xr:uid="{00000000-0005-0000-0000-0000B6BA0000}"/>
    <cellStyle name="Note 2 3 2 28 4" xfId="47797" xr:uid="{00000000-0005-0000-0000-0000B7BA0000}"/>
    <cellStyle name="Note 2 3 2 28 4 2" xfId="47798" xr:uid="{00000000-0005-0000-0000-0000B8BA0000}"/>
    <cellStyle name="Note 2 3 2 28 4 3" xfId="47799" xr:uid="{00000000-0005-0000-0000-0000B9BA0000}"/>
    <cellStyle name="Note 2 3 2 28 5" xfId="47800" xr:uid="{00000000-0005-0000-0000-0000BABA0000}"/>
    <cellStyle name="Note 2 3 2 28 5 2" xfId="47801" xr:uid="{00000000-0005-0000-0000-0000BBBA0000}"/>
    <cellStyle name="Note 2 3 2 28 5 3" xfId="47802" xr:uid="{00000000-0005-0000-0000-0000BCBA0000}"/>
    <cellStyle name="Note 2 3 2 28 6" xfId="47803" xr:uid="{00000000-0005-0000-0000-0000BDBA0000}"/>
    <cellStyle name="Note 2 3 2 28 6 2" xfId="47804" xr:uid="{00000000-0005-0000-0000-0000BEBA0000}"/>
    <cellStyle name="Note 2 3 2 28 6 3" xfId="47805" xr:uid="{00000000-0005-0000-0000-0000BFBA0000}"/>
    <cellStyle name="Note 2 3 2 28 7" xfId="47806" xr:uid="{00000000-0005-0000-0000-0000C0BA0000}"/>
    <cellStyle name="Note 2 3 2 28 8" xfId="47807" xr:uid="{00000000-0005-0000-0000-0000C1BA0000}"/>
    <cellStyle name="Note 2 3 2 29" xfId="47808" xr:uid="{00000000-0005-0000-0000-0000C2BA0000}"/>
    <cellStyle name="Note 2 3 2 29 2" xfId="47809" xr:uid="{00000000-0005-0000-0000-0000C3BA0000}"/>
    <cellStyle name="Note 2 3 2 29 2 2" xfId="47810" xr:uid="{00000000-0005-0000-0000-0000C4BA0000}"/>
    <cellStyle name="Note 2 3 2 29 2 3" xfId="47811" xr:uid="{00000000-0005-0000-0000-0000C5BA0000}"/>
    <cellStyle name="Note 2 3 2 29 2 4" xfId="47812" xr:uid="{00000000-0005-0000-0000-0000C6BA0000}"/>
    <cellStyle name="Note 2 3 2 29 2 5" xfId="47813" xr:uid="{00000000-0005-0000-0000-0000C7BA0000}"/>
    <cellStyle name="Note 2 3 2 29 2 6" xfId="47814" xr:uid="{00000000-0005-0000-0000-0000C8BA0000}"/>
    <cellStyle name="Note 2 3 2 29 3" xfId="47815" xr:uid="{00000000-0005-0000-0000-0000C9BA0000}"/>
    <cellStyle name="Note 2 3 2 29 3 2" xfId="47816" xr:uid="{00000000-0005-0000-0000-0000CABA0000}"/>
    <cellStyle name="Note 2 3 2 29 3 3" xfId="47817" xr:uid="{00000000-0005-0000-0000-0000CBBA0000}"/>
    <cellStyle name="Note 2 3 2 29 4" xfId="47818" xr:uid="{00000000-0005-0000-0000-0000CCBA0000}"/>
    <cellStyle name="Note 2 3 2 29 4 2" xfId="47819" xr:uid="{00000000-0005-0000-0000-0000CDBA0000}"/>
    <cellStyle name="Note 2 3 2 29 4 3" xfId="47820" xr:uid="{00000000-0005-0000-0000-0000CEBA0000}"/>
    <cellStyle name="Note 2 3 2 29 5" xfId="47821" xr:uid="{00000000-0005-0000-0000-0000CFBA0000}"/>
    <cellStyle name="Note 2 3 2 29 5 2" xfId="47822" xr:uid="{00000000-0005-0000-0000-0000D0BA0000}"/>
    <cellStyle name="Note 2 3 2 29 5 3" xfId="47823" xr:uid="{00000000-0005-0000-0000-0000D1BA0000}"/>
    <cellStyle name="Note 2 3 2 29 6" xfId="47824" xr:uid="{00000000-0005-0000-0000-0000D2BA0000}"/>
    <cellStyle name="Note 2 3 2 29 6 2" xfId="47825" xr:uid="{00000000-0005-0000-0000-0000D3BA0000}"/>
    <cellStyle name="Note 2 3 2 29 6 3" xfId="47826" xr:uid="{00000000-0005-0000-0000-0000D4BA0000}"/>
    <cellStyle name="Note 2 3 2 29 7" xfId="47827" xr:uid="{00000000-0005-0000-0000-0000D5BA0000}"/>
    <cellStyle name="Note 2 3 2 29 8" xfId="47828" xr:uid="{00000000-0005-0000-0000-0000D6BA0000}"/>
    <cellStyle name="Note 2 3 2 3" xfId="47829" xr:uid="{00000000-0005-0000-0000-0000D7BA0000}"/>
    <cellStyle name="Note 2 3 2 3 2" xfId="47830" xr:uid="{00000000-0005-0000-0000-0000D8BA0000}"/>
    <cellStyle name="Note 2 3 2 3 2 2" xfId="47831" xr:uid="{00000000-0005-0000-0000-0000D9BA0000}"/>
    <cellStyle name="Note 2 3 2 3 2 3" xfId="47832" xr:uid="{00000000-0005-0000-0000-0000DABA0000}"/>
    <cellStyle name="Note 2 3 2 3 2 4" xfId="47833" xr:uid="{00000000-0005-0000-0000-0000DBBA0000}"/>
    <cellStyle name="Note 2 3 2 3 2 5" xfId="47834" xr:uid="{00000000-0005-0000-0000-0000DCBA0000}"/>
    <cellStyle name="Note 2 3 2 3 2 6" xfId="47835" xr:uid="{00000000-0005-0000-0000-0000DDBA0000}"/>
    <cellStyle name="Note 2 3 2 3 3" xfId="47836" xr:uid="{00000000-0005-0000-0000-0000DEBA0000}"/>
    <cellStyle name="Note 2 3 2 3 3 2" xfId="47837" xr:uid="{00000000-0005-0000-0000-0000DFBA0000}"/>
    <cellStyle name="Note 2 3 2 3 3 3" xfId="47838" xr:uid="{00000000-0005-0000-0000-0000E0BA0000}"/>
    <cellStyle name="Note 2 3 2 3 4" xfId="47839" xr:uid="{00000000-0005-0000-0000-0000E1BA0000}"/>
    <cellStyle name="Note 2 3 2 3 4 2" xfId="47840" xr:uid="{00000000-0005-0000-0000-0000E2BA0000}"/>
    <cellStyle name="Note 2 3 2 3 4 3" xfId="47841" xr:uid="{00000000-0005-0000-0000-0000E3BA0000}"/>
    <cellStyle name="Note 2 3 2 3 5" xfId="47842" xr:uid="{00000000-0005-0000-0000-0000E4BA0000}"/>
    <cellStyle name="Note 2 3 2 3 5 2" xfId="47843" xr:uid="{00000000-0005-0000-0000-0000E5BA0000}"/>
    <cellStyle name="Note 2 3 2 3 5 3" xfId="47844" xr:uid="{00000000-0005-0000-0000-0000E6BA0000}"/>
    <cellStyle name="Note 2 3 2 3 6" xfId="47845" xr:uid="{00000000-0005-0000-0000-0000E7BA0000}"/>
    <cellStyle name="Note 2 3 2 3 6 2" xfId="47846" xr:uid="{00000000-0005-0000-0000-0000E8BA0000}"/>
    <cellStyle name="Note 2 3 2 3 6 3" xfId="47847" xr:uid="{00000000-0005-0000-0000-0000E9BA0000}"/>
    <cellStyle name="Note 2 3 2 3 7" xfId="47848" xr:uid="{00000000-0005-0000-0000-0000EABA0000}"/>
    <cellStyle name="Note 2 3 2 3 8" xfId="47849" xr:uid="{00000000-0005-0000-0000-0000EBBA0000}"/>
    <cellStyle name="Note 2 3 2 30" xfId="47850" xr:uid="{00000000-0005-0000-0000-0000ECBA0000}"/>
    <cellStyle name="Note 2 3 2 30 2" xfId="47851" xr:uid="{00000000-0005-0000-0000-0000EDBA0000}"/>
    <cellStyle name="Note 2 3 2 30 2 2" xfId="47852" xr:uid="{00000000-0005-0000-0000-0000EEBA0000}"/>
    <cellStyle name="Note 2 3 2 30 2 3" xfId="47853" xr:uid="{00000000-0005-0000-0000-0000EFBA0000}"/>
    <cellStyle name="Note 2 3 2 30 2 4" xfId="47854" xr:uid="{00000000-0005-0000-0000-0000F0BA0000}"/>
    <cellStyle name="Note 2 3 2 30 2 5" xfId="47855" xr:uid="{00000000-0005-0000-0000-0000F1BA0000}"/>
    <cellStyle name="Note 2 3 2 30 2 6" xfId="47856" xr:uid="{00000000-0005-0000-0000-0000F2BA0000}"/>
    <cellStyle name="Note 2 3 2 30 3" xfId="47857" xr:uid="{00000000-0005-0000-0000-0000F3BA0000}"/>
    <cellStyle name="Note 2 3 2 30 3 2" xfId="47858" xr:uid="{00000000-0005-0000-0000-0000F4BA0000}"/>
    <cellStyle name="Note 2 3 2 30 3 3" xfId="47859" xr:uid="{00000000-0005-0000-0000-0000F5BA0000}"/>
    <cellStyle name="Note 2 3 2 30 4" xfId="47860" xr:uid="{00000000-0005-0000-0000-0000F6BA0000}"/>
    <cellStyle name="Note 2 3 2 30 4 2" xfId="47861" xr:uid="{00000000-0005-0000-0000-0000F7BA0000}"/>
    <cellStyle name="Note 2 3 2 30 4 3" xfId="47862" xr:uid="{00000000-0005-0000-0000-0000F8BA0000}"/>
    <cellStyle name="Note 2 3 2 30 5" xfId="47863" xr:uid="{00000000-0005-0000-0000-0000F9BA0000}"/>
    <cellStyle name="Note 2 3 2 30 5 2" xfId="47864" xr:uid="{00000000-0005-0000-0000-0000FABA0000}"/>
    <cellStyle name="Note 2 3 2 30 5 3" xfId="47865" xr:uid="{00000000-0005-0000-0000-0000FBBA0000}"/>
    <cellStyle name="Note 2 3 2 30 6" xfId="47866" xr:uid="{00000000-0005-0000-0000-0000FCBA0000}"/>
    <cellStyle name="Note 2 3 2 30 6 2" xfId="47867" xr:uid="{00000000-0005-0000-0000-0000FDBA0000}"/>
    <cellStyle name="Note 2 3 2 30 6 3" xfId="47868" xr:uid="{00000000-0005-0000-0000-0000FEBA0000}"/>
    <cellStyle name="Note 2 3 2 30 7" xfId="47869" xr:uid="{00000000-0005-0000-0000-0000FFBA0000}"/>
    <cellStyle name="Note 2 3 2 30 8" xfId="47870" xr:uid="{00000000-0005-0000-0000-000000BB0000}"/>
    <cellStyle name="Note 2 3 2 31" xfId="47871" xr:uid="{00000000-0005-0000-0000-000001BB0000}"/>
    <cellStyle name="Note 2 3 2 31 2" xfId="47872" xr:uid="{00000000-0005-0000-0000-000002BB0000}"/>
    <cellStyle name="Note 2 3 2 31 2 2" xfId="47873" xr:uid="{00000000-0005-0000-0000-000003BB0000}"/>
    <cellStyle name="Note 2 3 2 31 2 3" xfId="47874" xr:uid="{00000000-0005-0000-0000-000004BB0000}"/>
    <cellStyle name="Note 2 3 2 31 2 4" xfId="47875" xr:uid="{00000000-0005-0000-0000-000005BB0000}"/>
    <cellStyle name="Note 2 3 2 31 2 5" xfId="47876" xr:uid="{00000000-0005-0000-0000-000006BB0000}"/>
    <cellStyle name="Note 2 3 2 31 2 6" xfId="47877" xr:uid="{00000000-0005-0000-0000-000007BB0000}"/>
    <cellStyle name="Note 2 3 2 31 3" xfId="47878" xr:uid="{00000000-0005-0000-0000-000008BB0000}"/>
    <cellStyle name="Note 2 3 2 31 3 2" xfId="47879" xr:uid="{00000000-0005-0000-0000-000009BB0000}"/>
    <cellStyle name="Note 2 3 2 31 3 3" xfId="47880" xr:uid="{00000000-0005-0000-0000-00000ABB0000}"/>
    <cellStyle name="Note 2 3 2 31 4" xfId="47881" xr:uid="{00000000-0005-0000-0000-00000BBB0000}"/>
    <cellStyle name="Note 2 3 2 31 4 2" xfId="47882" xr:uid="{00000000-0005-0000-0000-00000CBB0000}"/>
    <cellStyle name="Note 2 3 2 31 4 3" xfId="47883" xr:uid="{00000000-0005-0000-0000-00000DBB0000}"/>
    <cellStyle name="Note 2 3 2 31 5" xfId="47884" xr:uid="{00000000-0005-0000-0000-00000EBB0000}"/>
    <cellStyle name="Note 2 3 2 31 5 2" xfId="47885" xr:uid="{00000000-0005-0000-0000-00000FBB0000}"/>
    <cellStyle name="Note 2 3 2 31 5 3" xfId="47886" xr:uid="{00000000-0005-0000-0000-000010BB0000}"/>
    <cellStyle name="Note 2 3 2 31 6" xfId="47887" xr:uid="{00000000-0005-0000-0000-000011BB0000}"/>
    <cellStyle name="Note 2 3 2 31 6 2" xfId="47888" xr:uid="{00000000-0005-0000-0000-000012BB0000}"/>
    <cellStyle name="Note 2 3 2 31 6 3" xfId="47889" xr:uid="{00000000-0005-0000-0000-000013BB0000}"/>
    <cellStyle name="Note 2 3 2 31 7" xfId="47890" xr:uid="{00000000-0005-0000-0000-000014BB0000}"/>
    <cellStyle name="Note 2 3 2 31 8" xfId="47891" xr:uid="{00000000-0005-0000-0000-000015BB0000}"/>
    <cellStyle name="Note 2 3 2 32" xfId="47892" xr:uid="{00000000-0005-0000-0000-000016BB0000}"/>
    <cellStyle name="Note 2 3 2 32 2" xfId="47893" xr:uid="{00000000-0005-0000-0000-000017BB0000}"/>
    <cellStyle name="Note 2 3 2 32 2 2" xfId="47894" xr:uid="{00000000-0005-0000-0000-000018BB0000}"/>
    <cellStyle name="Note 2 3 2 32 2 3" xfId="47895" xr:uid="{00000000-0005-0000-0000-000019BB0000}"/>
    <cellStyle name="Note 2 3 2 32 2 4" xfId="47896" xr:uid="{00000000-0005-0000-0000-00001ABB0000}"/>
    <cellStyle name="Note 2 3 2 32 2 5" xfId="47897" xr:uid="{00000000-0005-0000-0000-00001BBB0000}"/>
    <cellStyle name="Note 2 3 2 32 2 6" xfId="47898" xr:uid="{00000000-0005-0000-0000-00001CBB0000}"/>
    <cellStyle name="Note 2 3 2 32 3" xfId="47899" xr:uid="{00000000-0005-0000-0000-00001DBB0000}"/>
    <cellStyle name="Note 2 3 2 32 3 2" xfId="47900" xr:uid="{00000000-0005-0000-0000-00001EBB0000}"/>
    <cellStyle name="Note 2 3 2 32 3 3" xfId="47901" xr:uid="{00000000-0005-0000-0000-00001FBB0000}"/>
    <cellStyle name="Note 2 3 2 32 4" xfId="47902" xr:uid="{00000000-0005-0000-0000-000020BB0000}"/>
    <cellStyle name="Note 2 3 2 32 4 2" xfId="47903" xr:uid="{00000000-0005-0000-0000-000021BB0000}"/>
    <cellStyle name="Note 2 3 2 32 4 3" xfId="47904" xr:uid="{00000000-0005-0000-0000-000022BB0000}"/>
    <cellStyle name="Note 2 3 2 32 5" xfId="47905" xr:uid="{00000000-0005-0000-0000-000023BB0000}"/>
    <cellStyle name="Note 2 3 2 32 5 2" xfId="47906" xr:uid="{00000000-0005-0000-0000-000024BB0000}"/>
    <cellStyle name="Note 2 3 2 32 5 3" xfId="47907" xr:uid="{00000000-0005-0000-0000-000025BB0000}"/>
    <cellStyle name="Note 2 3 2 32 6" xfId="47908" xr:uid="{00000000-0005-0000-0000-000026BB0000}"/>
    <cellStyle name="Note 2 3 2 32 6 2" xfId="47909" xr:uid="{00000000-0005-0000-0000-000027BB0000}"/>
    <cellStyle name="Note 2 3 2 32 6 3" xfId="47910" xr:uid="{00000000-0005-0000-0000-000028BB0000}"/>
    <cellStyle name="Note 2 3 2 32 7" xfId="47911" xr:uid="{00000000-0005-0000-0000-000029BB0000}"/>
    <cellStyle name="Note 2 3 2 32 8" xfId="47912" xr:uid="{00000000-0005-0000-0000-00002ABB0000}"/>
    <cellStyle name="Note 2 3 2 33" xfId="47913" xr:uid="{00000000-0005-0000-0000-00002BBB0000}"/>
    <cellStyle name="Note 2 3 2 33 2" xfId="47914" xr:uid="{00000000-0005-0000-0000-00002CBB0000}"/>
    <cellStyle name="Note 2 3 2 33 2 2" xfId="47915" xr:uid="{00000000-0005-0000-0000-00002DBB0000}"/>
    <cellStyle name="Note 2 3 2 33 2 3" xfId="47916" xr:uid="{00000000-0005-0000-0000-00002EBB0000}"/>
    <cellStyle name="Note 2 3 2 33 2 4" xfId="47917" xr:uid="{00000000-0005-0000-0000-00002FBB0000}"/>
    <cellStyle name="Note 2 3 2 33 2 5" xfId="47918" xr:uid="{00000000-0005-0000-0000-000030BB0000}"/>
    <cellStyle name="Note 2 3 2 33 2 6" xfId="47919" xr:uid="{00000000-0005-0000-0000-000031BB0000}"/>
    <cellStyle name="Note 2 3 2 33 3" xfId="47920" xr:uid="{00000000-0005-0000-0000-000032BB0000}"/>
    <cellStyle name="Note 2 3 2 33 3 2" xfId="47921" xr:uid="{00000000-0005-0000-0000-000033BB0000}"/>
    <cellStyle name="Note 2 3 2 33 3 3" xfId="47922" xr:uid="{00000000-0005-0000-0000-000034BB0000}"/>
    <cellStyle name="Note 2 3 2 33 4" xfId="47923" xr:uid="{00000000-0005-0000-0000-000035BB0000}"/>
    <cellStyle name="Note 2 3 2 33 4 2" xfId="47924" xr:uid="{00000000-0005-0000-0000-000036BB0000}"/>
    <cellStyle name="Note 2 3 2 33 4 3" xfId="47925" xr:uid="{00000000-0005-0000-0000-000037BB0000}"/>
    <cellStyle name="Note 2 3 2 33 5" xfId="47926" xr:uid="{00000000-0005-0000-0000-000038BB0000}"/>
    <cellStyle name="Note 2 3 2 33 5 2" xfId="47927" xr:uid="{00000000-0005-0000-0000-000039BB0000}"/>
    <cellStyle name="Note 2 3 2 33 5 3" xfId="47928" xr:uid="{00000000-0005-0000-0000-00003ABB0000}"/>
    <cellStyle name="Note 2 3 2 33 6" xfId="47929" xr:uid="{00000000-0005-0000-0000-00003BBB0000}"/>
    <cellStyle name="Note 2 3 2 33 6 2" xfId="47930" xr:uid="{00000000-0005-0000-0000-00003CBB0000}"/>
    <cellStyle name="Note 2 3 2 33 6 3" xfId="47931" xr:uid="{00000000-0005-0000-0000-00003DBB0000}"/>
    <cellStyle name="Note 2 3 2 33 7" xfId="47932" xr:uid="{00000000-0005-0000-0000-00003EBB0000}"/>
    <cellStyle name="Note 2 3 2 33 8" xfId="47933" xr:uid="{00000000-0005-0000-0000-00003FBB0000}"/>
    <cellStyle name="Note 2 3 2 34" xfId="47934" xr:uid="{00000000-0005-0000-0000-000040BB0000}"/>
    <cellStyle name="Note 2 3 2 34 2" xfId="47935" xr:uid="{00000000-0005-0000-0000-000041BB0000}"/>
    <cellStyle name="Note 2 3 2 34 2 2" xfId="47936" xr:uid="{00000000-0005-0000-0000-000042BB0000}"/>
    <cellStyle name="Note 2 3 2 34 2 3" xfId="47937" xr:uid="{00000000-0005-0000-0000-000043BB0000}"/>
    <cellStyle name="Note 2 3 2 34 2 4" xfId="47938" xr:uid="{00000000-0005-0000-0000-000044BB0000}"/>
    <cellStyle name="Note 2 3 2 34 2 5" xfId="47939" xr:uid="{00000000-0005-0000-0000-000045BB0000}"/>
    <cellStyle name="Note 2 3 2 34 2 6" xfId="47940" xr:uid="{00000000-0005-0000-0000-000046BB0000}"/>
    <cellStyle name="Note 2 3 2 34 3" xfId="47941" xr:uid="{00000000-0005-0000-0000-000047BB0000}"/>
    <cellStyle name="Note 2 3 2 34 3 2" xfId="47942" xr:uid="{00000000-0005-0000-0000-000048BB0000}"/>
    <cellStyle name="Note 2 3 2 34 3 3" xfId="47943" xr:uid="{00000000-0005-0000-0000-000049BB0000}"/>
    <cellStyle name="Note 2 3 2 34 4" xfId="47944" xr:uid="{00000000-0005-0000-0000-00004ABB0000}"/>
    <cellStyle name="Note 2 3 2 34 4 2" xfId="47945" xr:uid="{00000000-0005-0000-0000-00004BBB0000}"/>
    <cellStyle name="Note 2 3 2 34 4 3" xfId="47946" xr:uid="{00000000-0005-0000-0000-00004CBB0000}"/>
    <cellStyle name="Note 2 3 2 34 5" xfId="47947" xr:uid="{00000000-0005-0000-0000-00004DBB0000}"/>
    <cellStyle name="Note 2 3 2 34 5 2" xfId="47948" xr:uid="{00000000-0005-0000-0000-00004EBB0000}"/>
    <cellStyle name="Note 2 3 2 34 5 3" xfId="47949" xr:uid="{00000000-0005-0000-0000-00004FBB0000}"/>
    <cellStyle name="Note 2 3 2 34 6" xfId="47950" xr:uid="{00000000-0005-0000-0000-000050BB0000}"/>
    <cellStyle name="Note 2 3 2 34 6 2" xfId="47951" xr:uid="{00000000-0005-0000-0000-000051BB0000}"/>
    <cellStyle name="Note 2 3 2 34 6 3" xfId="47952" xr:uid="{00000000-0005-0000-0000-000052BB0000}"/>
    <cellStyle name="Note 2 3 2 34 7" xfId="47953" xr:uid="{00000000-0005-0000-0000-000053BB0000}"/>
    <cellStyle name="Note 2 3 2 34 8" xfId="47954" xr:uid="{00000000-0005-0000-0000-000054BB0000}"/>
    <cellStyle name="Note 2 3 2 35" xfId="47955" xr:uid="{00000000-0005-0000-0000-000055BB0000}"/>
    <cellStyle name="Note 2 3 2 35 2" xfId="47956" xr:uid="{00000000-0005-0000-0000-000056BB0000}"/>
    <cellStyle name="Note 2 3 2 35 3" xfId="47957" xr:uid="{00000000-0005-0000-0000-000057BB0000}"/>
    <cellStyle name="Note 2 3 2 35 4" xfId="47958" xr:uid="{00000000-0005-0000-0000-000058BB0000}"/>
    <cellStyle name="Note 2 3 2 35 5" xfId="47959" xr:uid="{00000000-0005-0000-0000-000059BB0000}"/>
    <cellStyle name="Note 2 3 2 35 6" xfId="47960" xr:uid="{00000000-0005-0000-0000-00005ABB0000}"/>
    <cellStyle name="Note 2 3 2 36" xfId="47961" xr:uid="{00000000-0005-0000-0000-00005BBB0000}"/>
    <cellStyle name="Note 2 3 2 36 2" xfId="47962" xr:uid="{00000000-0005-0000-0000-00005CBB0000}"/>
    <cellStyle name="Note 2 3 2 36 3" xfId="47963" xr:uid="{00000000-0005-0000-0000-00005DBB0000}"/>
    <cellStyle name="Note 2 3 2 36 4" xfId="47964" xr:uid="{00000000-0005-0000-0000-00005EBB0000}"/>
    <cellStyle name="Note 2 3 2 36 5" xfId="47965" xr:uid="{00000000-0005-0000-0000-00005FBB0000}"/>
    <cellStyle name="Note 2 3 2 36 6" xfId="47966" xr:uid="{00000000-0005-0000-0000-000060BB0000}"/>
    <cellStyle name="Note 2 3 2 37" xfId="47967" xr:uid="{00000000-0005-0000-0000-000061BB0000}"/>
    <cellStyle name="Note 2 3 2 37 2" xfId="47968" xr:uid="{00000000-0005-0000-0000-000062BB0000}"/>
    <cellStyle name="Note 2 3 2 37 3" xfId="47969" xr:uid="{00000000-0005-0000-0000-000063BB0000}"/>
    <cellStyle name="Note 2 3 2 38" xfId="47970" xr:uid="{00000000-0005-0000-0000-000064BB0000}"/>
    <cellStyle name="Note 2 3 2 38 2" xfId="47971" xr:uid="{00000000-0005-0000-0000-000065BB0000}"/>
    <cellStyle name="Note 2 3 2 38 3" xfId="47972" xr:uid="{00000000-0005-0000-0000-000066BB0000}"/>
    <cellStyle name="Note 2 3 2 39" xfId="47973" xr:uid="{00000000-0005-0000-0000-000067BB0000}"/>
    <cellStyle name="Note 2 3 2 39 2" xfId="47974" xr:uid="{00000000-0005-0000-0000-000068BB0000}"/>
    <cellStyle name="Note 2 3 2 39 3" xfId="47975" xr:uid="{00000000-0005-0000-0000-000069BB0000}"/>
    <cellStyle name="Note 2 3 2 4" xfId="47976" xr:uid="{00000000-0005-0000-0000-00006ABB0000}"/>
    <cellStyle name="Note 2 3 2 4 2" xfId="47977" xr:uid="{00000000-0005-0000-0000-00006BBB0000}"/>
    <cellStyle name="Note 2 3 2 4 2 2" xfId="47978" xr:uid="{00000000-0005-0000-0000-00006CBB0000}"/>
    <cellStyle name="Note 2 3 2 4 2 3" xfId="47979" xr:uid="{00000000-0005-0000-0000-00006DBB0000}"/>
    <cellStyle name="Note 2 3 2 4 2 4" xfId="47980" xr:uid="{00000000-0005-0000-0000-00006EBB0000}"/>
    <cellStyle name="Note 2 3 2 4 2 5" xfId="47981" xr:uid="{00000000-0005-0000-0000-00006FBB0000}"/>
    <cellStyle name="Note 2 3 2 4 2 6" xfId="47982" xr:uid="{00000000-0005-0000-0000-000070BB0000}"/>
    <cellStyle name="Note 2 3 2 4 3" xfId="47983" xr:uid="{00000000-0005-0000-0000-000071BB0000}"/>
    <cellStyle name="Note 2 3 2 4 3 2" xfId="47984" xr:uid="{00000000-0005-0000-0000-000072BB0000}"/>
    <cellStyle name="Note 2 3 2 4 3 3" xfId="47985" xr:uid="{00000000-0005-0000-0000-000073BB0000}"/>
    <cellStyle name="Note 2 3 2 4 4" xfId="47986" xr:uid="{00000000-0005-0000-0000-000074BB0000}"/>
    <cellStyle name="Note 2 3 2 4 4 2" xfId="47987" xr:uid="{00000000-0005-0000-0000-000075BB0000}"/>
    <cellStyle name="Note 2 3 2 4 4 3" xfId="47988" xr:uid="{00000000-0005-0000-0000-000076BB0000}"/>
    <cellStyle name="Note 2 3 2 4 5" xfId="47989" xr:uid="{00000000-0005-0000-0000-000077BB0000}"/>
    <cellStyle name="Note 2 3 2 4 5 2" xfId="47990" xr:uid="{00000000-0005-0000-0000-000078BB0000}"/>
    <cellStyle name="Note 2 3 2 4 5 3" xfId="47991" xr:uid="{00000000-0005-0000-0000-000079BB0000}"/>
    <cellStyle name="Note 2 3 2 4 6" xfId="47992" xr:uid="{00000000-0005-0000-0000-00007ABB0000}"/>
    <cellStyle name="Note 2 3 2 4 6 2" xfId="47993" xr:uid="{00000000-0005-0000-0000-00007BBB0000}"/>
    <cellStyle name="Note 2 3 2 4 6 3" xfId="47994" xr:uid="{00000000-0005-0000-0000-00007CBB0000}"/>
    <cellStyle name="Note 2 3 2 4 7" xfId="47995" xr:uid="{00000000-0005-0000-0000-00007DBB0000}"/>
    <cellStyle name="Note 2 3 2 4 8" xfId="47996" xr:uid="{00000000-0005-0000-0000-00007EBB0000}"/>
    <cellStyle name="Note 2 3 2 40" xfId="47997" xr:uid="{00000000-0005-0000-0000-00007FBB0000}"/>
    <cellStyle name="Note 2 3 2 41" xfId="47998" xr:uid="{00000000-0005-0000-0000-000080BB0000}"/>
    <cellStyle name="Note 2 3 2 5" xfId="47999" xr:uid="{00000000-0005-0000-0000-000081BB0000}"/>
    <cellStyle name="Note 2 3 2 5 2" xfId="48000" xr:uid="{00000000-0005-0000-0000-000082BB0000}"/>
    <cellStyle name="Note 2 3 2 5 2 2" xfId="48001" xr:uid="{00000000-0005-0000-0000-000083BB0000}"/>
    <cellStyle name="Note 2 3 2 5 2 3" xfId="48002" xr:uid="{00000000-0005-0000-0000-000084BB0000}"/>
    <cellStyle name="Note 2 3 2 5 2 4" xfId="48003" xr:uid="{00000000-0005-0000-0000-000085BB0000}"/>
    <cellStyle name="Note 2 3 2 5 2 5" xfId="48004" xr:uid="{00000000-0005-0000-0000-000086BB0000}"/>
    <cellStyle name="Note 2 3 2 5 2 6" xfId="48005" xr:uid="{00000000-0005-0000-0000-000087BB0000}"/>
    <cellStyle name="Note 2 3 2 5 3" xfId="48006" xr:uid="{00000000-0005-0000-0000-000088BB0000}"/>
    <cellStyle name="Note 2 3 2 5 3 2" xfId="48007" xr:uid="{00000000-0005-0000-0000-000089BB0000}"/>
    <cellStyle name="Note 2 3 2 5 3 3" xfId="48008" xr:uid="{00000000-0005-0000-0000-00008ABB0000}"/>
    <cellStyle name="Note 2 3 2 5 4" xfId="48009" xr:uid="{00000000-0005-0000-0000-00008BBB0000}"/>
    <cellStyle name="Note 2 3 2 5 4 2" xfId="48010" xr:uid="{00000000-0005-0000-0000-00008CBB0000}"/>
    <cellStyle name="Note 2 3 2 5 4 3" xfId="48011" xr:uid="{00000000-0005-0000-0000-00008DBB0000}"/>
    <cellStyle name="Note 2 3 2 5 5" xfId="48012" xr:uid="{00000000-0005-0000-0000-00008EBB0000}"/>
    <cellStyle name="Note 2 3 2 5 5 2" xfId="48013" xr:uid="{00000000-0005-0000-0000-00008FBB0000}"/>
    <cellStyle name="Note 2 3 2 5 5 3" xfId="48014" xr:uid="{00000000-0005-0000-0000-000090BB0000}"/>
    <cellStyle name="Note 2 3 2 5 6" xfId="48015" xr:uid="{00000000-0005-0000-0000-000091BB0000}"/>
    <cellStyle name="Note 2 3 2 5 6 2" xfId="48016" xr:uid="{00000000-0005-0000-0000-000092BB0000}"/>
    <cellStyle name="Note 2 3 2 5 6 3" xfId="48017" xr:uid="{00000000-0005-0000-0000-000093BB0000}"/>
    <cellStyle name="Note 2 3 2 5 7" xfId="48018" xr:uid="{00000000-0005-0000-0000-000094BB0000}"/>
    <cellStyle name="Note 2 3 2 5 8" xfId="48019" xr:uid="{00000000-0005-0000-0000-000095BB0000}"/>
    <cellStyle name="Note 2 3 2 6" xfId="48020" xr:uid="{00000000-0005-0000-0000-000096BB0000}"/>
    <cellStyle name="Note 2 3 2 6 2" xfId="48021" xr:uid="{00000000-0005-0000-0000-000097BB0000}"/>
    <cellStyle name="Note 2 3 2 6 2 2" xfId="48022" xr:uid="{00000000-0005-0000-0000-000098BB0000}"/>
    <cellStyle name="Note 2 3 2 6 2 3" xfId="48023" xr:uid="{00000000-0005-0000-0000-000099BB0000}"/>
    <cellStyle name="Note 2 3 2 6 2 4" xfId="48024" xr:uid="{00000000-0005-0000-0000-00009ABB0000}"/>
    <cellStyle name="Note 2 3 2 6 2 5" xfId="48025" xr:uid="{00000000-0005-0000-0000-00009BBB0000}"/>
    <cellStyle name="Note 2 3 2 6 2 6" xfId="48026" xr:uid="{00000000-0005-0000-0000-00009CBB0000}"/>
    <cellStyle name="Note 2 3 2 6 3" xfId="48027" xr:uid="{00000000-0005-0000-0000-00009DBB0000}"/>
    <cellStyle name="Note 2 3 2 6 3 2" xfId="48028" xr:uid="{00000000-0005-0000-0000-00009EBB0000}"/>
    <cellStyle name="Note 2 3 2 6 3 3" xfId="48029" xr:uid="{00000000-0005-0000-0000-00009FBB0000}"/>
    <cellStyle name="Note 2 3 2 6 4" xfId="48030" xr:uid="{00000000-0005-0000-0000-0000A0BB0000}"/>
    <cellStyle name="Note 2 3 2 6 4 2" xfId="48031" xr:uid="{00000000-0005-0000-0000-0000A1BB0000}"/>
    <cellStyle name="Note 2 3 2 6 4 3" xfId="48032" xr:uid="{00000000-0005-0000-0000-0000A2BB0000}"/>
    <cellStyle name="Note 2 3 2 6 5" xfId="48033" xr:uid="{00000000-0005-0000-0000-0000A3BB0000}"/>
    <cellStyle name="Note 2 3 2 6 5 2" xfId="48034" xr:uid="{00000000-0005-0000-0000-0000A4BB0000}"/>
    <cellStyle name="Note 2 3 2 6 5 3" xfId="48035" xr:uid="{00000000-0005-0000-0000-0000A5BB0000}"/>
    <cellStyle name="Note 2 3 2 6 6" xfId="48036" xr:uid="{00000000-0005-0000-0000-0000A6BB0000}"/>
    <cellStyle name="Note 2 3 2 6 6 2" xfId="48037" xr:uid="{00000000-0005-0000-0000-0000A7BB0000}"/>
    <cellStyle name="Note 2 3 2 6 6 3" xfId="48038" xr:uid="{00000000-0005-0000-0000-0000A8BB0000}"/>
    <cellStyle name="Note 2 3 2 6 7" xfId="48039" xr:uid="{00000000-0005-0000-0000-0000A9BB0000}"/>
    <cellStyle name="Note 2 3 2 6 8" xfId="48040" xr:uid="{00000000-0005-0000-0000-0000AABB0000}"/>
    <cellStyle name="Note 2 3 2 7" xfId="48041" xr:uid="{00000000-0005-0000-0000-0000ABBB0000}"/>
    <cellStyle name="Note 2 3 2 7 2" xfId="48042" xr:uid="{00000000-0005-0000-0000-0000ACBB0000}"/>
    <cellStyle name="Note 2 3 2 7 2 2" xfId="48043" xr:uid="{00000000-0005-0000-0000-0000ADBB0000}"/>
    <cellStyle name="Note 2 3 2 7 2 3" xfId="48044" xr:uid="{00000000-0005-0000-0000-0000AEBB0000}"/>
    <cellStyle name="Note 2 3 2 7 2 4" xfId="48045" xr:uid="{00000000-0005-0000-0000-0000AFBB0000}"/>
    <cellStyle name="Note 2 3 2 7 2 5" xfId="48046" xr:uid="{00000000-0005-0000-0000-0000B0BB0000}"/>
    <cellStyle name="Note 2 3 2 7 2 6" xfId="48047" xr:uid="{00000000-0005-0000-0000-0000B1BB0000}"/>
    <cellStyle name="Note 2 3 2 7 3" xfId="48048" xr:uid="{00000000-0005-0000-0000-0000B2BB0000}"/>
    <cellStyle name="Note 2 3 2 7 3 2" xfId="48049" xr:uid="{00000000-0005-0000-0000-0000B3BB0000}"/>
    <cellStyle name="Note 2 3 2 7 3 3" xfId="48050" xr:uid="{00000000-0005-0000-0000-0000B4BB0000}"/>
    <cellStyle name="Note 2 3 2 7 4" xfId="48051" xr:uid="{00000000-0005-0000-0000-0000B5BB0000}"/>
    <cellStyle name="Note 2 3 2 7 4 2" xfId="48052" xr:uid="{00000000-0005-0000-0000-0000B6BB0000}"/>
    <cellStyle name="Note 2 3 2 7 4 3" xfId="48053" xr:uid="{00000000-0005-0000-0000-0000B7BB0000}"/>
    <cellStyle name="Note 2 3 2 7 5" xfId="48054" xr:uid="{00000000-0005-0000-0000-0000B8BB0000}"/>
    <cellStyle name="Note 2 3 2 7 5 2" xfId="48055" xr:uid="{00000000-0005-0000-0000-0000B9BB0000}"/>
    <cellStyle name="Note 2 3 2 7 5 3" xfId="48056" xr:uid="{00000000-0005-0000-0000-0000BABB0000}"/>
    <cellStyle name="Note 2 3 2 7 6" xfId="48057" xr:uid="{00000000-0005-0000-0000-0000BBBB0000}"/>
    <cellStyle name="Note 2 3 2 7 6 2" xfId="48058" xr:uid="{00000000-0005-0000-0000-0000BCBB0000}"/>
    <cellStyle name="Note 2 3 2 7 6 3" xfId="48059" xr:uid="{00000000-0005-0000-0000-0000BDBB0000}"/>
    <cellStyle name="Note 2 3 2 7 7" xfId="48060" xr:uid="{00000000-0005-0000-0000-0000BEBB0000}"/>
    <cellStyle name="Note 2 3 2 7 8" xfId="48061" xr:uid="{00000000-0005-0000-0000-0000BFBB0000}"/>
    <cellStyle name="Note 2 3 2 8" xfId="48062" xr:uid="{00000000-0005-0000-0000-0000C0BB0000}"/>
    <cellStyle name="Note 2 3 2 8 2" xfId="48063" xr:uid="{00000000-0005-0000-0000-0000C1BB0000}"/>
    <cellStyle name="Note 2 3 2 8 2 2" xfId="48064" xr:uid="{00000000-0005-0000-0000-0000C2BB0000}"/>
    <cellStyle name="Note 2 3 2 8 2 3" xfId="48065" xr:uid="{00000000-0005-0000-0000-0000C3BB0000}"/>
    <cellStyle name="Note 2 3 2 8 2 4" xfId="48066" xr:uid="{00000000-0005-0000-0000-0000C4BB0000}"/>
    <cellStyle name="Note 2 3 2 8 2 5" xfId="48067" xr:uid="{00000000-0005-0000-0000-0000C5BB0000}"/>
    <cellStyle name="Note 2 3 2 8 2 6" xfId="48068" xr:uid="{00000000-0005-0000-0000-0000C6BB0000}"/>
    <cellStyle name="Note 2 3 2 8 3" xfId="48069" xr:uid="{00000000-0005-0000-0000-0000C7BB0000}"/>
    <cellStyle name="Note 2 3 2 8 3 2" xfId="48070" xr:uid="{00000000-0005-0000-0000-0000C8BB0000}"/>
    <cellStyle name="Note 2 3 2 8 3 3" xfId="48071" xr:uid="{00000000-0005-0000-0000-0000C9BB0000}"/>
    <cellStyle name="Note 2 3 2 8 4" xfId="48072" xr:uid="{00000000-0005-0000-0000-0000CABB0000}"/>
    <cellStyle name="Note 2 3 2 8 4 2" xfId="48073" xr:uid="{00000000-0005-0000-0000-0000CBBB0000}"/>
    <cellStyle name="Note 2 3 2 8 4 3" xfId="48074" xr:uid="{00000000-0005-0000-0000-0000CCBB0000}"/>
    <cellStyle name="Note 2 3 2 8 5" xfId="48075" xr:uid="{00000000-0005-0000-0000-0000CDBB0000}"/>
    <cellStyle name="Note 2 3 2 8 5 2" xfId="48076" xr:uid="{00000000-0005-0000-0000-0000CEBB0000}"/>
    <cellStyle name="Note 2 3 2 8 5 3" xfId="48077" xr:uid="{00000000-0005-0000-0000-0000CFBB0000}"/>
    <cellStyle name="Note 2 3 2 8 6" xfId="48078" xr:uid="{00000000-0005-0000-0000-0000D0BB0000}"/>
    <cellStyle name="Note 2 3 2 8 6 2" xfId="48079" xr:uid="{00000000-0005-0000-0000-0000D1BB0000}"/>
    <cellStyle name="Note 2 3 2 8 6 3" xfId="48080" xr:uid="{00000000-0005-0000-0000-0000D2BB0000}"/>
    <cellStyle name="Note 2 3 2 8 7" xfId="48081" xr:uid="{00000000-0005-0000-0000-0000D3BB0000}"/>
    <cellStyle name="Note 2 3 2 8 8" xfId="48082" xr:uid="{00000000-0005-0000-0000-0000D4BB0000}"/>
    <cellStyle name="Note 2 3 2 9" xfId="48083" xr:uid="{00000000-0005-0000-0000-0000D5BB0000}"/>
    <cellStyle name="Note 2 3 2 9 2" xfId="48084" xr:uid="{00000000-0005-0000-0000-0000D6BB0000}"/>
    <cellStyle name="Note 2 3 2 9 2 2" xfId="48085" xr:uid="{00000000-0005-0000-0000-0000D7BB0000}"/>
    <cellStyle name="Note 2 3 2 9 2 3" xfId="48086" xr:uid="{00000000-0005-0000-0000-0000D8BB0000}"/>
    <cellStyle name="Note 2 3 2 9 2 4" xfId="48087" xr:uid="{00000000-0005-0000-0000-0000D9BB0000}"/>
    <cellStyle name="Note 2 3 2 9 2 5" xfId="48088" xr:uid="{00000000-0005-0000-0000-0000DABB0000}"/>
    <cellStyle name="Note 2 3 2 9 2 6" xfId="48089" xr:uid="{00000000-0005-0000-0000-0000DBBB0000}"/>
    <cellStyle name="Note 2 3 2 9 3" xfId="48090" xr:uid="{00000000-0005-0000-0000-0000DCBB0000}"/>
    <cellStyle name="Note 2 3 2 9 3 2" xfId="48091" xr:uid="{00000000-0005-0000-0000-0000DDBB0000}"/>
    <cellStyle name="Note 2 3 2 9 3 3" xfId="48092" xr:uid="{00000000-0005-0000-0000-0000DEBB0000}"/>
    <cellStyle name="Note 2 3 2 9 4" xfId="48093" xr:uid="{00000000-0005-0000-0000-0000DFBB0000}"/>
    <cellStyle name="Note 2 3 2 9 4 2" xfId="48094" xr:uid="{00000000-0005-0000-0000-0000E0BB0000}"/>
    <cellStyle name="Note 2 3 2 9 4 3" xfId="48095" xr:uid="{00000000-0005-0000-0000-0000E1BB0000}"/>
    <cellStyle name="Note 2 3 2 9 5" xfId="48096" xr:uid="{00000000-0005-0000-0000-0000E2BB0000}"/>
    <cellStyle name="Note 2 3 2 9 5 2" xfId="48097" xr:uid="{00000000-0005-0000-0000-0000E3BB0000}"/>
    <cellStyle name="Note 2 3 2 9 5 3" xfId="48098" xr:uid="{00000000-0005-0000-0000-0000E4BB0000}"/>
    <cellStyle name="Note 2 3 2 9 6" xfId="48099" xr:uid="{00000000-0005-0000-0000-0000E5BB0000}"/>
    <cellStyle name="Note 2 3 2 9 6 2" xfId="48100" xr:uid="{00000000-0005-0000-0000-0000E6BB0000}"/>
    <cellStyle name="Note 2 3 2 9 6 3" xfId="48101" xr:uid="{00000000-0005-0000-0000-0000E7BB0000}"/>
    <cellStyle name="Note 2 3 2 9 7" xfId="48102" xr:uid="{00000000-0005-0000-0000-0000E8BB0000}"/>
    <cellStyle name="Note 2 3 2 9 8" xfId="48103" xr:uid="{00000000-0005-0000-0000-0000E9BB0000}"/>
    <cellStyle name="Note 2 3 20" xfId="48104" xr:uid="{00000000-0005-0000-0000-0000EABB0000}"/>
    <cellStyle name="Note 2 3 20 2" xfId="48105" xr:uid="{00000000-0005-0000-0000-0000EBBB0000}"/>
    <cellStyle name="Note 2 3 20 2 2" xfId="48106" xr:uid="{00000000-0005-0000-0000-0000ECBB0000}"/>
    <cellStyle name="Note 2 3 20 2 3" xfId="48107" xr:uid="{00000000-0005-0000-0000-0000EDBB0000}"/>
    <cellStyle name="Note 2 3 20 2 4" xfId="48108" xr:uid="{00000000-0005-0000-0000-0000EEBB0000}"/>
    <cellStyle name="Note 2 3 20 2 5" xfId="48109" xr:uid="{00000000-0005-0000-0000-0000EFBB0000}"/>
    <cellStyle name="Note 2 3 20 2 6" xfId="48110" xr:uid="{00000000-0005-0000-0000-0000F0BB0000}"/>
    <cellStyle name="Note 2 3 20 3" xfId="48111" xr:uid="{00000000-0005-0000-0000-0000F1BB0000}"/>
    <cellStyle name="Note 2 3 20 3 2" xfId="48112" xr:uid="{00000000-0005-0000-0000-0000F2BB0000}"/>
    <cellStyle name="Note 2 3 20 3 3" xfId="48113" xr:uid="{00000000-0005-0000-0000-0000F3BB0000}"/>
    <cellStyle name="Note 2 3 20 4" xfId="48114" xr:uid="{00000000-0005-0000-0000-0000F4BB0000}"/>
    <cellStyle name="Note 2 3 20 4 2" xfId="48115" xr:uid="{00000000-0005-0000-0000-0000F5BB0000}"/>
    <cellStyle name="Note 2 3 20 4 3" xfId="48116" xr:uid="{00000000-0005-0000-0000-0000F6BB0000}"/>
    <cellStyle name="Note 2 3 20 5" xfId="48117" xr:uid="{00000000-0005-0000-0000-0000F7BB0000}"/>
    <cellStyle name="Note 2 3 20 5 2" xfId="48118" xr:uid="{00000000-0005-0000-0000-0000F8BB0000}"/>
    <cellStyle name="Note 2 3 20 5 3" xfId="48119" xr:uid="{00000000-0005-0000-0000-0000F9BB0000}"/>
    <cellStyle name="Note 2 3 20 6" xfId="48120" xr:uid="{00000000-0005-0000-0000-0000FABB0000}"/>
    <cellStyle name="Note 2 3 20 6 2" xfId="48121" xr:uid="{00000000-0005-0000-0000-0000FBBB0000}"/>
    <cellStyle name="Note 2 3 20 6 3" xfId="48122" xr:uid="{00000000-0005-0000-0000-0000FCBB0000}"/>
    <cellStyle name="Note 2 3 20 7" xfId="48123" xr:uid="{00000000-0005-0000-0000-0000FDBB0000}"/>
    <cellStyle name="Note 2 3 20 8" xfId="48124" xr:uid="{00000000-0005-0000-0000-0000FEBB0000}"/>
    <cellStyle name="Note 2 3 21" xfId="48125" xr:uid="{00000000-0005-0000-0000-0000FFBB0000}"/>
    <cellStyle name="Note 2 3 21 2" xfId="48126" xr:uid="{00000000-0005-0000-0000-000000BC0000}"/>
    <cellStyle name="Note 2 3 21 2 2" xfId="48127" xr:uid="{00000000-0005-0000-0000-000001BC0000}"/>
    <cellStyle name="Note 2 3 21 2 3" xfId="48128" xr:uid="{00000000-0005-0000-0000-000002BC0000}"/>
    <cellStyle name="Note 2 3 21 2 4" xfId="48129" xr:uid="{00000000-0005-0000-0000-000003BC0000}"/>
    <cellStyle name="Note 2 3 21 2 5" xfId="48130" xr:uid="{00000000-0005-0000-0000-000004BC0000}"/>
    <cellStyle name="Note 2 3 21 2 6" xfId="48131" xr:uid="{00000000-0005-0000-0000-000005BC0000}"/>
    <cellStyle name="Note 2 3 21 3" xfId="48132" xr:uid="{00000000-0005-0000-0000-000006BC0000}"/>
    <cellStyle name="Note 2 3 21 3 2" xfId="48133" xr:uid="{00000000-0005-0000-0000-000007BC0000}"/>
    <cellStyle name="Note 2 3 21 3 3" xfId="48134" xr:uid="{00000000-0005-0000-0000-000008BC0000}"/>
    <cellStyle name="Note 2 3 21 4" xfId="48135" xr:uid="{00000000-0005-0000-0000-000009BC0000}"/>
    <cellStyle name="Note 2 3 21 4 2" xfId="48136" xr:uid="{00000000-0005-0000-0000-00000ABC0000}"/>
    <cellStyle name="Note 2 3 21 4 3" xfId="48137" xr:uid="{00000000-0005-0000-0000-00000BBC0000}"/>
    <cellStyle name="Note 2 3 21 5" xfId="48138" xr:uid="{00000000-0005-0000-0000-00000CBC0000}"/>
    <cellStyle name="Note 2 3 21 5 2" xfId="48139" xr:uid="{00000000-0005-0000-0000-00000DBC0000}"/>
    <cellStyle name="Note 2 3 21 5 3" xfId="48140" xr:uid="{00000000-0005-0000-0000-00000EBC0000}"/>
    <cellStyle name="Note 2 3 21 6" xfId="48141" xr:uid="{00000000-0005-0000-0000-00000FBC0000}"/>
    <cellStyle name="Note 2 3 21 6 2" xfId="48142" xr:uid="{00000000-0005-0000-0000-000010BC0000}"/>
    <cellStyle name="Note 2 3 21 6 3" xfId="48143" xr:uid="{00000000-0005-0000-0000-000011BC0000}"/>
    <cellStyle name="Note 2 3 21 7" xfId="48144" xr:uid="{00000000-0005-0000-0000-000012BC0000}"/>
    <cellStyle name="Note 2 3 21 8" xfId="48145" xr:uid="{00000000-0005-0000-0000-000013BC0000}"/>
    <cellStyle name="Note 2 3 22" xfId="48146" xr:uid="{00000000-0005-0000-0000-000014BC0000}"/>
    <cellStyle name="Note 2 3 22 2" xfId="48147" xr:uid="{00000000-0005-0000-0000-000015BC0000}"/>
    <cellStyle name="Note 2 3 22 2 2" xfId="48148" xr:uid="{00000000-0005-0000-0000-000016BC0000}"/>
    <cellStyle name="Note 2 3 22 2 3" xfId="48149" xr:uid="{00000000-0005-0000-0000-000017BC0000}"/>
    <cellStyle name="Note 2 3 22 2 4" xfId="48150" xr:uid="{00000000-0005-0000-0000-000018BC0000}"/>
    <cellStyle name="Note 2 3 22 2 5" xfId="48151" xr:uid="{00000000-0005-0000-0000-000019BC0000}"/>
    <cellStyle name="Note 2 3 22 2 6" xfId="48152" xr:uid="{00000000-0005-0000-0000-00001ABC0000}"/>
    <cellStyle name="Note 2 3 22 3" xfId="48153" xr:uid="{00000000-0005-0000-0000-00001BBC0000}"/>
    <cellStyle name="Note 2 3 22 3 2" xfId="48154" xr:uid="{00000000-0005-0000-0000-00001CBC0000}"/>
    <cellStyle name="Note 2 3 22 3 3" xfId="48155" xr:uid="{00000000-0005-0000-0000-00001DBC0000}"/>
    <cellStyle name="Note 2 3 22 4" xfId="48156" xr:uid="{00000000-0005-0000-0000-00001EBC0000}"/>
    <cellStyle name="Note 2 3 22 4 2" xfId="48157" xr:uid="{00000000-0005-0000-0000-00001FBC0000}"/>
    <cellStyle name="Note 2 3 22 4 3" xfId="48158" xr:uid="{00000000-0005-0000-0000-000020BC0000}"/>
    <cellStyle name="Note 2 3 22 5" xfId="48159" xr:uid="{00000000-0005-0000-0000-000021BC0000}"/>
    <cellStyle name="Note 2 3 22 5 2" xfId="48160" xr:uid="{00000000-0005-0000-0000-000022BC0000}"/>
    <cellStyle name="Note 2 3 22 5 3" xfId="48161" xr:uid="{00000000-0005-0000-0000-000023BC0000}"/>
    <cellStyle name="Note 2 3 22 6" xfId="48162" xr:uid="{00000000-0005-0000-0000-000024BC0000}"/>
    <cellStyle name="Note 2 3 22 6 2" xfId="48163" xr:uid="{00000000-0005-0000-0000-000025BC0000}"/>
    <cellStyle name="Note 2 3 22 6 3" xfId="48164" xr:uid="{00000000-0005-0000-0000-000026BC0000}"/>
    <cellStyle name="Note 2 3 22 7" xfId="48165" xr:uid="{00000000-0005-0000-0000-000027BC0000}"/>
    <cellStyle name="Note 2 3 22 8" xfId="48166" xr:uid="{00000000-0005-0000-0000-000028BC0000}"/>
    <cellStyle name="Note 2 3 23" xfId="48167" xr:uid="{00000000-0005-0000-0000-000029BC0000}"/>
    <cellStyle name="Note 2 3 23 2" xfId="48168" xr:uid="{00000000-0005-0000-0000-00002ABC0000}"/>
    <cellStyle name="Note 2 3 23 2 2" xfId="48169" xr:uid="{00000000-0005-0000-0000-00002BBC0000}"/>
    <cellStyle name="Note 2 3 23 2 3" xfId="48170" xr:uid="{00000000-0005-0000-0000-00002CBC0000}"/>
    <cellStyle name="Note 2 3 23 2 4" xfId="48171" xr:uid="{00000000-0005-0000-0000-00002DBC0000}"/>
    <cellStyle name="Note 2 3 23 2 5" xfId="48172" xr:uid="{00000000-0005-0000-0000-00002EBC0000}"/>
    <cellStyle name="Note 2 3 23 2 6" xfId="48173" xr:uid="{00000000-0005-0000-0000-00002FBC0000}"/>
    <cellStyle name="Note 2 3 23 3" xfId="48174" xr:uid="{00000000-0005-0000-0000-000030BC0000}"/>
    <cellStyle name="Note 2 3 23 3 2" xfId="48175" xr:uid="{00000000-0005-0000-0000-000031BC0000}"/>
    <cellStyle name="Note 2 3 23 3 3" xfId="48176" xr:uid="{00000000-0005-0000-0000-000032BC0000}"/>
    <cellStyle name="Note 2 3 23 4" xfId="48177" xr:uid="{00000000-0005-0000-0000-000033BC0000}"/>
    <cellStyle name="Note 2 3 23 4 2" xfId="48178" xr:uid="{00000000-0005-0000-0000-000034BC0000}"/>
    <cellStyle name="Note 2 3 23 4 3" xfId="48179" xr:uid="{00000000-0005-0000-0000-000035BC0000}"/>
    <cellStyle name="Note 2 3 23 5" xfId="48180" xr:uid="{00000000-0005-0000-0000-000036BC0000}"/>
    <cellStyle name="Note 2 3 23 5 2" xfId="48181" xr:uid="{00000000-0005-0000-0000-000037BC0000}"/>
    <cellStyle name="Note 2 3 23 5 3" xfId="48182" xr:uid="{00000000-0005-0000-0000-000038BC0000}"/>
    <cellStyle name="Note 2 3 23 6" xfId="48183" xr:uid="{00000000-0005-0000-0000-000039BC0000}"/>
    <cellStyle name="Note 2 3 23 6 2" xfId="48184" xr:uid="{00000000-0005-0000-0000-00003ABC0000}"/>
    <cellStyle name="Note 2 3 23 6 3" xfId="48185" xr:uid="{00000000-0005-0000-0000-00003BBC0000}"/>
    <cellStyle name="Note 2 3 23 7" xfId="48186" xr:uid="{00000000-0005-0000-0000-00003CBC0000}"/>
    <cellStyle name="Note 2 3 23 8" xfId="48187" xr:uid="{00000000-0005-0000-0000-00003DBC0000}"/>
    <cellStyle name="Note 2 3 24" xfId="48188" xr:uid="{00000000-0005-0000-0000-00003EBC0000}"/>
    <cellStyle name="Note 2 3 24 2" xfId="48189" xr:uid="{00000000-0005-0000-0000-00003FBC0000}"/>
    <cellStyle name="Note 2 3 24 2 2" xfId="48190" xr:uid="{00000000-0005-0000-0000-000040BC0000}"/>
    <cellStyle name="Note 2 3 24 2 3" xfId="48191" xr:uid="{00000000-0005-0000-0000-000041BC0000}"/>
    <cellStyle name="Note 2 3 24 2 4" xfId="48192" xr:uid="{00000000-0005-0000-0000-000042BC0000}"/>
    <cellStyle name="Note 2 3 24 2 5" xfId="48193" xr:uid="{00000000-0005-0000-0000-000043BC0000}"/>
    <cellStyle name="Note 2 3 24 2 6" xfId="48194" xr:uid="{00000000-0005-0000-0000-000044BC0000}"/>
    <cellStyle name="Note 2 3 24 3" xfId="48195" xr:uid="{00000000-0005-0000-0000-000045BC0000}"/>
    <cellStyle name="Note 2 3 24 3 2" xfId="48196" xr:uid="{00000000-0005-0000-0000-000046BC0000}"/>
    <cellStyle name="Note 2 3 24 3 3" xfId="48197" xr:uid="{00000000-0005-0000-0000-000047BC0000}"/>
    <cellStyle name="Note 2 3 24 4" xfId="48198" xr:uid="{00000000-0005-0000-0000-000048BC0000}"/>
    <cellStyle name="Note 2 3 24 4 2" xfId="48199" xr:uid="{00000000-0005-0000-0000-000049BC0000}"/>
    <cellStyle name="Note 2 3 24 4 3" xfId="48200" xr:uid="{00000000-0005-0000-0000-00004ABC0000}"/>
    <cellStyle name="Note 2 3 24 5" xfId="48201" xr:uid="{00000000-0005-0000-0000-00004BBC0000}"/>
    <cellStyle name="Note 2 3 24 5 2" xfId="48202" xr:uid="{00000000-0005-0000-0000-00004CBC0000}"/>
    <cellStyle name="Note 2 3 24 5 3" xfId="48203" xr:uid="{00000000-0005-0000-0000-00004DBC0000}"/>
    <cellStyle name="Note 2 3 24 6" xfId="48204" xr:uid="{00000000-0005-0000-0000-00004EBC0000}"/>
    <cellStyle name="Note 2 3 24 6 2" xfId="48205" xr:uid="{00000000-0005-0000-0000-00004FBC0000}"/>
    <cellStyle name="Note 2 3 24 6 3" xfId="48206" xr:uid="{00000000-0005-0000-0000-000050BC0000}"/>
    <cellStyle name="Note 2 3 24 7" xfId="48207" xr:uid="{00000000-0005-0000-0000-000051BC0000}"/>
    <cellStyle name="Note 2 3 24 8" xfId="48208" xr:uid="{00000000-0005-0000-0000-000052BC0000}"/>
    <cellStyle name="Note 2 3 25" xfId="48209" xr:uid="{00000000-0005-0000-0000-000053BC0000}"/>
    <cellStyle name="Note 2 3 25 2" xfId="48210" xr:uid="{00000000-0005-0000-0000-000054BC0000}"/>
    <cellStyle name="Note 2 3 25 2 2" xfId="48211" xr:uid="{00000000-0005-0000-0000-000055BC0000}"/>
    <cellStyle name="Note 2 3 25 2 3" xfId="48212" xr:uid="{00000000-0005-0000-0000-000056BC0000}"/>
    <cellStyle name="Note 2 3 25 2 4" xfId="48213" xr:uid="{00000000-0005-0000-0000-000057BC0000}"/>
    <cellStyle name="Note 2 3 25 2 5" xfId="48214" xr:uid="{00000000-0005-0000-0000-000058BC0000}"/>
    <cellStyle name="Note 2 3 25 2 6" xfId="48215" xr:uid="{00000000-0005-0000-0000-000059BC0000}"/>
    <cellStyle name="Note 2 3 25 3" xfId="48216" xr:uid="{00000000-0005-0000-0000-00005ABC0000}"/>
    <cellStyle name="Note 2 3 25 3 2" xfId="48217" xr:uid="{00000000-0005-0000-0000-00005BBC0000}"/>
    <cellStyle name="Note 2 3 25 3 3" xfId="48218" xr:uid="{00000000-0005-0000-0000-00005CBC0000}"/>
    <cellStyle name="Note 2 3 25 4" xfId="48219" xr:uid="{00000000-0005-0000-0000-00005DBC0000}"/>
    <cellStyle name="Note 2 3 25 4 2" xfId="48220" xr:uid="{00000000-0005-0000-0000-00005EBC0000}"/>
    <cellStyle name="Note 2 3 25 4 3" xfId="48221" xr:uid="{00000000-0005-0000-0000-00005FBC0000}"/>
    <cellStyle name="Note 2 3 25 5" xfId="48222" xr:uid="{00000000-0005-0000-0000-000060BC0000}"/>
    <cellStyle name="Note 2 3 25 5 2" xfId="48223" xr:uid="{00000000-0005-0000-0000-000061BC0000}"/>
    <cellStyle name="Note 2 3 25 5 3" xfId="48224" xr:uid="{00000000-0005-0000-0000-000062BC0000}"/>
    <cellStyle name="Note 2 3 25 6" xfId="48225" xr:uid="{00000000-0005-0000-0000-000063BC0000}"/>
    <cellStyle name="Note 2 3 25 6 2" xfId="48226" xr:uid="{00000000-0005-0000-0000-000064BC0000}"/>
    <cellStyle name="Note 2 3 25 6 3" xfId="48227" xr:uid="{00000000-0005-0000-0000-000065BC0000}"/>
    <cellStyle name="Note 2 3 25 7" xfId="48228" xr:uid="{00000000-0005-0000-0000-000066BC0000}"/>
    <cellStyle name="Note 2 3 25 8" xfId="48229" xr:uid="{00000000-0005-0000-0000-000067BC0000}"/>
    <cellStyle name="Note 2 3 26" xfId="48230" xr:uid="{00000000-0005-0000-0000-000068BC0000}"/>
    <cellStyle name="Note 2 3 26 2" xfId="48231" xr:uid="{00000000-0005-0000-0000-000069BC0000}"/>
    <cellStyle name="Note 2 3 26 2 2" xfId="48232" xr:uid="{00000000-0005-0000-0000-00006ABC0000}"/>
    <cellStyle name="Note 2 3 26 2 3" xfId="48233" xr:uid="{00000000-0005-0000-0000-00006BBC0000}"/>
    <cellStyle name="Note 2 3 26 2 4" xfId="48234" xr:uid="{00000000-0005-0000-0000-00006CBC0000}"/>
    <cellStyle name="Note 2 3 26 2 5" xfId="48235" xr:uid="{00000000-0005-0000-0000-00006DBC0000}"/>
    <cellStyle name="Note 2 3 26 2 6" xfId="48236" xr:uid="{00000000-0005-0000-0000-00006EBC0000}"/>
    <cellStyle name="Note 2 3 26 3" xfId="48237" xr:uid="{00000000-0005-0000-0000-00006FBC0000}"/>
    <cellStyle name="Note 2 3 26 3 2" xfId="48238" xr:uid="{00000000-0005-0000-0000-000070BC0000}"/>
    <cellStyle name="Note 2 3 26 3 3" xfId="48239" xr:uid="{00000000-0005-0000-0000-000071BC0000}"/>
    <cellStyle name="Note 2 3 26 4" xfId="48240" xr:uid="{00000000-0005-0000-0000-000072BC0000}"/>
    <cellStyle name="Note 2 3 26 4 2" xfId="48241" xr:uid="{00000000-0005-0000-0000-000073BC0000}"/>
    <cellStyle name="Note 2 3 26 4 3" xfId="48242" xr:uid="{00000000-0005-0000-0000-000074BC0000}"/>
    <cellStyle name="Note 2 3 26 5" xfId="48243" xr:uid="{00000000-0005-0000-0000-000075BC0000}"/>
    <cellStyle name="Note 2 3 26 5 2" xfId="48244" xr:uid="{00000000-0005-0000-0000-000076BC0000}"/>
    <cellStyle name="Note 2 3 26 5 3" xfId="48245" xr:uid="{00000000-0005-0000-0000-000077BC0000}"/>
    <cellStyle name="Note 2 3 26 6" xfId="48246" xr:uid="{00000000-0005-0000-0000-000078BC0000}"/>
    <cellStyle name="Note 2 3 26 6 2" xfId="48247" xr:uid="{00000000-0005-0000-0000-000079BC0000}"/>
    <cellStyle name="Note 2 3 26 6 3" xfId="48248" xr:uid="{00000000-0005-0000-0000-00007ABC0000}"/>
    <cellStyle name="Note 2 3 26 7" xfId="48249" xr:uid="{00000000-0005-0000-0000-00007BBC0000}"/>
    <cellStyle name="Note 2 3 26 8" xfId="48250" xr:uid="{00000000-0005-0000-0000-00007CBC0000}"/>
    <cellStyle name="Note 2 3 27" xfId="48251" xr:uid="{00000000-0005-0000-0000-00007DBC0000}"/>
    <cellStyle name="Note 2 3 27 2" xfId="48252" xr:uid="{00000000-0005-0000-0000-00007EBC0000}"/>
    <cellStyle name="Note 2 3 27 2 2" xfId="48253" xr:uid="{00000000-0005-0000-0000-00007FBC0000}"/>
    <cellStyle name="Note 2 3 27 2 3" xfId="48254" xr:uid="{00000000-0005-0000-0000-000080BC0000}"/>
    <cellStyle name="Note 2 3 27 2 4" xfId="48255" xr:uid="{00000000-0005-0000-0000-000081BC0000}"/>
    <cellStyle name="Note 2 3 27 2 5" xfId="48256" xr:uid="{00000000-0005-0000-0000-000082BC0000}"/>
    <cellStyle name="Note 2 3 27 2 6" xfId="48257" xr:uid="{00000000-0005-0000-0000-000083BC0000}"/>
    <cellStyle name="Note 2 3 27 3" xfId="48258" xr:uid="{00000000-0005-0000-0000-000084BC0000}"/>
    <cellStyle name="Note 2 3 27 3 2" xfId="48259" xr:uid="{00000000-0005-0000-0000-000085BC0000}"/>
    <cellStyle name="Note 2 3 27 3 3" xfId="48260" xr:uid="{00000000-0005-0000-0000-000086BC0000}"/>
    <cellStyle name="Note 2 3 27 4" xfId="48261" xr:uid="{00000000-0005-0000-0000-000087BC0000}"/>
    <cellStyle name="Note 2 3 27 4 2" xfId="48262" xr:uid="{00000000-0005-0000-0000-000088BC0000}"/>
    <cellStyle name="Note 2 3 27 4 3" xfId="48263" xr:uid="{00000000-0005-0000-0000-000089BC0000}"/>
    <cellStyle name="Note 2 3 27 5" xfId="48264" xr:uid="{00000000-0005-0000-0000-00008ABC0000}"/>
    <cellStyle name="Note 2 3 27 5 2" xfId="48265" xr:uid="{00000000-0005-0000-0000-00008BBC0000}"/>
    <cellStyle name="Note 2 3 27 5 3" xfId="48266" xr:uid="{00000000-0005-0000-0000-00008CBC0000}"/>
    <cellStyle name="Note 2 3 27 6" xfId="48267" xr:uid="{00000000-0005-0000-0000-00008DBC0000}"/>
    <cellStyle name="Note 2 3 27 6 2" xfId="48268" xr:uid="{00000000-0005-0000-0000-00008EBC0000}"/>
    <cellStyle name="Note 2 3 27 6 3" xfId="48269" xr:uid="{00000000-0005-0000-0000-00008FBC0000}"/>
    <cellStyle name="Note 2 3 27 7" xfId="48270" xr:uid="{00000000-0005-0000-0000-000090BC0000}"/>
    <cellStyle name="Note 2 3 27 8" xfId="48271" xr:uid="{00000000-0005-0000-0000-000091BC0000}"/>
    <cellStyle name="Note 2 3 28" xfId="48272" xr:uid="{00000000-0005-0000-0000-000092BC0000}"/>
    <cellStyle name="Note 2 3 28 2" xfId="48273" xr:uid="{00000000-0005-0000-0000-000093BC0000}"/>
    <cellStyle name="Note 2 3 28 2 2" xfId="48274" xr:uid="{00000000-0005-0000-0000-000094BC0000}"/>
    <cellStyle name="Note 2 3 28 2 3" xfId="48275" xr:uid="{00000000-0005-0000-0000-000095BC0000}"/>
    <cellStyle name="Note 2 3 28 2 4" xfId="48276" xr:uid="{00000000-0005-0000-0000-000096BC0000}"/>
    <cellStyle name="Note 2 3 28 2 5" xfId="48277" xr:uid="{00000000-0005-0000-0000-000097BC0000}"/>
    <cellStyle name="Note 2 3 28 2 6" xfId="48278" xr:uid="{00000000-0005-0000-0000-000098BC0000}"/>
    <cellStyle name="Note 2 3 28 3" xfId="48279" xr:uid="{00000000-0005-0000-0000-000099BC0000}"/>
    <cellStyle name="Note 2 3 28 3 2" xfId="48280" xr:uid="{00000000-0005-0000-0000-00009ABC0000}"/>
    <cellStyle name="Note 2 3 28 3 3" xfId="48281" xr:uid="{00000000-0005-0000-0000-00009BBC0000}"/>
    <cellStyle name="Note 2 3 28 4" xfId="48282" xr:uid="{00000000-0005-0000-0000-00009CBC0000}"/>
    <cellStyle name="Note 2 3 28 4 2" xfId="48283" xr:uid="{00000000-0005-0000-0000-00009DBC0000}"/>
    <cellStyle name="Note 2 3 28 4 3" xfId="48284" xr:uid="{00000000-0005-0000-0000-00009EBC0000}"/>
    <cellStyle name="Note 2 3 28 5" xfId="48285" xr:uid="{00000000-0005-0000-0000-00009FBC0000}"/>
    <cellStyle name="Note 2 3 28 5 2" xfId="48286" xr:uid="{00000000-0005-0000-0000-0000A0BC0000}"/>
    <cellStyle name="Note 2 3 28 5 3" xfId="48287" xr:uid="{00000000-0005-0000-0000-0000A1BC0000}"/>
    <cellStyle name="Note 2 3 28 6" xfId="48288" xr:uid="{00000000-0005-0000-0000-0000A2BC0000}"/>
    <cellStyle name="Note 2 3 28 6 2" xfId="48289" xr:uid="{00000000-0005-0000-0000-0000A3BC0000}"/>
    <cellStyle name="Note 2 3 28 6 3" xfId="48290" xr:uid="{00000000-0005-0000-0000-0000A4BC0000}"/>
    <cellStyle name="Note 2 3 28 7" xfId="48291" xr:uid="{00000000-0005-0000-0000-0000A5BC0000}"/>
    <cellStyle name="Note 2 3 28 8" xfId="48292" xr:uid="{00000000-0005-0000-0000-0000A6BC0000}"/>
    <cellStyle name="Note 2 3 29" xfId="48293" xr:uid="{00000000-0005-0000-0000-0000A7BC0000}"/>
    <cellStyle name="Note 2 3 29 2" xfId="48294" xr:uid="{00000000-0005-0000-0000-0000A8BC0000}"/>
    <cellStyle name="Note 2 3 29 2 2" xfId="48295" xr:uid="{00000000-0005-0000-0000-0000A9BC0000}"/>
    <cellStyle name="Note 2 3 29 2 3" xfId="48296" xr:uid="{00000000-0005-0000-0000-0000AABC0000}"/>
    <cellStyle name="Note 2 3 29 2 4" xfId="48297" xr:uid="{00000000-0005-0000-0000-0000ABBC0000}"/>
    <cellStyle name="Note 2 3 29 2 5" xfId="48298" xr:uid="{00000000-0005-0000-0000-0000ACBC0000}"/>
    <cellStyle name="Note 2 3 29 2 6" xfId="48299" xr:uid="{00000000-0005-0000-0000-0000ADBC0000}"/>
    <cellStyle name="Note 2 3 29 3" xfId="48300" xr:uid="{00000000-0005-0000-0000-0000AEBC0000}"/>
    <cellStyle name="Note 2 3 29 3 2" xfId="48301" xr:uid="{00000000-0005-0000-0000-0000AFBC0000}"/>
    <cellStyle name="Note 2 3 29 3 3" xfId="48302" xr:uid="{00000000-0005-0000-0000-0000B0BC0000}"/>
    <cellStyle name="Note 2 3 29 4" xfId="48303" xr:uid="{00000000-0005-0000-0000-0000B1BC0000}"/>
    <cellStyle name="Note 2 3 29 4 2" xfId="48304" xr:uid="{00000000-0005-0000-0000-0000B2BC0000}"/>
    <cellStyle name="Note 2 3 29 4 3" xfId="48305" xr:uid="{00000000-0005-0000-0000-0000B3BC0000}"/>
    <cellStyle name="Note 2 3 29 5" xfId="48306" xr:uid="{00000000-0005-0000-0000-0000B4BC0000}"/>
    <cellStyle name="Note 2 3 29 5 2" xfId="48307" xr:uid="{00000000-0005-0000-0000-0000B5BC0000}"/>
    <cellStyle name="Note 2 3 29 5 3" xfId="48308" xr:uid="{00000000-0005-0000-0000-0000B6BC0000}"/>
    <cellStyle name="Note 2 3 29 6" xfId="48309" xr:uid="{00000000-0005-0000-0000-0000B7BC0000}"/>
    <cellStyle name="Note 2 3 29 6 2" xfId="48310" xr:uid="{00000000-0005-0000-0000-0000B8BC0000}"/>
    <cellStyle name="Note 2 3 29 6 3" xfId="48311" xr:uid="{00000000-0005-0000-0000-0000B9BC0000}"/>
    <cellStyle name="Note 2 3 29 7" xfId="48312" xr:uid="{00000000-0005-0000-0000-0000BABC0000}"/>
    <cellStyle name="Note 2 3 29 8" xfId="48313" xr:uid="{00000000-0005-0000-0000-0000BBBC0000}"/>
    <cellStyle name="Note 2 3 3" xfId="48314" xr:uid="{00000000-0005-0000-0000-0000BCBC0000}"/>
    <cellStyle name="Note 2 3 3 2" xfId="48315" xr:uid="{00000000-0005-0000-0000-0000BDBC0000}"/>
    <cellStyle name="Note 2 3 3 2 2" xfId="48316" xr:uid="{00000000-0005-0000-0000-0000BEBC0000}"/>
    <cellStyle name="Note 2 3 3 2 3" xfId="48317" xr:uid="{00000000-0005-0000-0000-0000BFBC0000}"/>
    <cellStyle name="Note 2 3 3 3" xfId="48318" xr:uid="{00000000-0005-0000-0000-0000C0BC0000}"/>
    <cellStyle name="Note 2 3 3 3 2" xfId="48319" xr:uid="{00000000-0005-0000-0000-0000C1BC0000}"/>
    <cellStyle name="Note 2 3 3 3 3" xfId="48320" xr:uid="{00000000-0005-0000-0000-0000C2BC0000}"/>
    <cellStyle name="Note 2 3 3 3 4" xfId="48321" xr:uid="{00000000-0005-0000-0000-0000C3BC0000}"/>
    <cellStyle name="Note 2 3 3 3 5" xfId="48322" xr:uid="{00000000-0005-0000-0000-0000C4BC0000}"/>
    <cellStyle name="Note 2 3 3 3 6" xfId="48323" xr:uid="{00000000-0005-0000-0000-0000C5BC0000}"/>
    <cellStyle name="Note 2 3 3 4" xfId="48324" xr:uid="{00000000-0005-0000-0000-0000C6BC0000}"/>
    <cellStyle name="Note 2 3 3 4 2" xfId="48325" xr:uid="{00000000-0005-0000-0000-0000C7BC0000}"/>
    <cellStyle name="Note 2 3 3 4 3" xfId="48326" xr:uid="{00000000-0005-0000-0000-0000C8BC0000}"/>
    <cellStyle name="Note 2 3 3 5" xfId="48327" xr:uid="{00000000-0005-0000-0000-0000C9BC0000}"/>
    <cellStyle name="Note 2 3 3 5 2" xfId="48328" xr:uid="{00000000-0005-0000-0000-0000CABC0000}"/>
    <cellStyle name="Note 2 3 3 5 3" xfId="48329" xr:uid="{00000000-0005-0000-0000-0000CBBC0000}"/>
    <cellStyle name="Note 2 3 3 6" xfId="48330" xr:uid="{00000000-0005-0000-0000-0000CCBC0000}"/>
    <cellStyle name="Note 2 3 3 6 2" xfId="48331" xr:uid="{00000000-0005-0000-0000-0000CDBC0000}"/>
    <cellStyle name="Note 2 3 3 6 3" xfId="48332" xr:uid="{00000000-0005-0000-0000-0000CEBC0000}"/>
    <cellStyle name="Note 2 3 3 7" xfId="48333" xr:uid="{00000000-0005-0000-0000-0000CFBC0000}"/>
    <cellStyle name="Note 2 3 3 8" xfId="48334" xr:uid="{00000000-0005-0000-0000-0000D0BC0000}"/>
    <cellStyle name="Note 2 3 30" xfId="48335" xr:uid="{00000000-0005-0000-0000-0000D1BC0000}"/>
    <cellStyle name="Note 2 3 30 2" xfId="48336" xr:uid="{00000000-0005-0000-0000-0000D2BC0000}"/>
    <cellStyle name="Note 2 3 30 2 2" xfId="48337" xr:uid="{00000000-0005-0000-0000-0000D3BC0000}"/>
    <cellStyle name="Note 2 3 30 2 3" xfId="48338" xr:uid="{00000000-0005-0000-0000-0000D4BC0000}"/>
    <cellStyle name="Note 2 3 30 2 4" xfId="48339" xr:uid="{00000000-0005-0000-0000-0000D5BC0000}"/>
    <cellStyle name="Note 2 3 30 2 5" xfId="48340" xr:uid="{00000000-0005-0000-0000-0000D6BC0000}"/>
    <cellStyle name="Note 2 3 30 2 6" xfId="48341" xr:uid="{00000000-0005-0000-0000-0000D7BC0000}"/>
    <cellStyle name="Note 2 3 30 3" xfId="48342" xr:uid="{00000000-0005-0000-0000-0000D8BC0000}"/>
    <cellStyle name="Note 2 3 30 3 2" xfId="48343" xr:uid="{00000000-0005-0000-0000-0000D9BC0000}"/>
    <cellStyle name="Note 2 3 30 3 3" xfId="48344" xr:uid="{00000000-0005-0000-0000-0000DABC0000}"/>
    <cellStyle name="Note 2 3 30 4" xfId="48345" xr:uid="{00000000-0005-0000-0000-0000DBBC0000}"/>
    <cellStyle name="Note 2 3 30 4 2" xfId="48346" xr:uid="{00000000-0005-0000-0000-0000DCBC0000}"/>
    <cellStyle name="Note 2 3 30 4 3" xfId="48347" xr:uid="{00000000-0005-0000-0000-0000DDBC0000}"/>
    <cellStyle name="Note 2 3 30 5" xfId="48348" xr:uid="{00000000-0005-0000-0000-0000DEBC0000}"/>
    <cellStyle name="Note 2 3 30 5 2" xfId="48349" xr:uid="{00000000-0005-0000-0000-0000DFBC0000}"/>
    <cellStyle name="Note 2 3 30 5 3" xfId="48350" xr:uid="{00000000-0005-0000-0000-0000E0BC0000}"/>
    <cellStyle name="Note 2 3 30 6" xfId="48351" xr:uid="{00000000-0005-0000-0000-0000E1BC0000}"/>
    <cellStyle name="Note 2 3 30 6 2" xfId="48352" xr:uid="{00000000-0005-0000-0000-0000E2BC0000}"/>
    <cellStyle name="Note 2 3 30 6 3" xfId="48353" xr:uid="{00000000-0005-0000-0000-0000E3BC0000}"/>
    <cellStyle name="Note 2 3 30 7" xfId="48354" xr:uid="{00000000-0005-0000-0000-0000E4BC0000}"/>
    <cellStyle name="Note 2 3 30 8" xfId="48355" xr:uid="{00000000-0005-0000-0000-0000E5BC0000}"/>
    <cellStyle name="Note 2 3 31" xfId="48356" xr:uid="{00000000-0005-0000-0000-0000E6BC0000}"/>
    <cellStyle name="Note 2 3 31 2" xfId="48357" xr:uid="{00000000-0005-0000-0000-0000E7BC0000}"/>
    <cellStyle name="Note 2 3 31 2 2" xfId="48358" xr:uid="{00000000-0005-0000-0000-0000E8BC0000}"/>
    <cellStyle name="Note 2 3 31 2 3" xfId="48359" xr:uid="{00000000-0005-0000-0000-0000E9BC0000}"/>
    <cellStyle name="Note 2 3 31 2 4" xfId="48360" xr:uid="{00000000-0005-0000-0000-0000EABC0000}"/>
    <cellStyle name="Note 2 3 31 2 5" xfId="48361" xr:uid="{00000000-0005-0000-0000-0000EBBC0000}"/>
    <cellStyle name="Note 2 3 31 2 6" xfId="48362" xr:uid="{00000000-0005-0000-0000-0000ECBC0000}"/>
    <cellStyle name="Note 2 3 31 3" xfId="48363" xr:uid="{00000000-0005-0000-0000-0000EDBC0000}"/>
    <cellStyle name="Note 2 3 31 3 2" xfId="48364" xr:uid="{00000000-0005-0000-0000-0000EEBC0000}"/>
    <cellStyle name="Note 2 3 31 3 3" xfId="48365" xr:uid="{00000000-0005-0000-0000-0000EFBC0000}"/>
    <cellStyle name="Note 2 3 31 4" xfId="48366" xr:uid="{00000000-0005-0000-0000-0000F0BC0000}"/>
    <cellStyle name="Note 2 3 31 4 2" xfId="48367" xr:uid="{00000000-0005-0000-0000-0000F1BC0000}"/>
    <cellStyle name="Note 2 3 31 4 3" xfId="48368" xr:uid="{00000000-0005-0000-0000-0000F2BC0000}"/>
    <cellStyle name="Note 2 3 31 5" xfId="48369" xr:uid="{00000000-0005-0000-0000-0000F3BC0000}"/>
    <cellStyle name="Note 2 3 31 5 2" xfId="48370" xr:uid="{00000000-0005-0000-0000-0000F4BC0000}"/>
    <cellStyle name="Note 2 3 31 5 3" xfId="48371" xr:uid="{00000000-0005-0000-0000-0000F5BC0000}"/>
    <cellStyle name="Note 2 3 31 6" xfId="48372" xr:uid="{00000000-0005-0000-0000-0000F6BC0000}"/>
    <cellStyle name="Note 2 3 31 6 2" xfId="48373" xr:uid="{00000000-0005-0000-0000-0000F7BC0000}"/>
    <cellStyle name="Note 2 3 31 6 3" xfId="48374" xr:uid="{00000000-0005-0000-0000-0000F8BC0000}"/>
    <cellStyle name="Note 2 3 31 7" xfId="48375" xr:uid="{00000000-0005-0000-0000-0000F9BC0000}"/>
    <cellStyle name="Note 2 3 31 8" xfId="48376" xr:uid="{00000000-0005-0000-0000-0000FABC0000}"/>
    <cellStyle name="Note 2 3 32" xfId="48377" xr:uid="{00000000-0005-0000-0000-0000FBBC0000}"/>
    <cellStyle name="Note 2 3 32 2" xfId="48378" xr:uid="{00000000-0005-0000-0000-0000FCBC0000}"/>
    <cellStyle name="Note 2 3 32 2 2" xfId="48379" xr:uid="{00000000-0005-0000-0000-0000FDBC0000}"/>
    <cellStyle name="Note 2 3 32 2 3" xfId="48380" xr:uid="{00000000-0005-0000-0000-0000FEBC0000}"/>
    <cellStyle name="Note 2 3 32 2 4" xfId="48381" xr:uid="{00000000-0005-0000-0000-0000FFBC0000}"/>
    <cellStyle name="Note 2 3 32 2 5" xfId="48382" xr:uid="{00000000-0005-0000-0000-000000BD0000}"/>
    <cellStyle name="Note 2 3 32 2 6" xfId="48383" xr:uid="{00000000-0005-0000-0000-000001BD0000}"/>
    <cellStyle name="Note 2 3 32 3" xfId="48384" xr:uid="{00000000-0005-0000-0000-000002BD0000}"/>
    <cellStyle name="Note 2 3 32 3 2" xfId="48385" xr:uid="{00000000-0005-0000-0000-000003BD0000}"/>
    <cellStyle name="Note 2 3 32 3 3" xfId="48386" xr:uid="{00000000-0005-0000-0000-000004BD0000}"/>
    <cellStyle name="Note 2 3 32 4" xfId="48387" xr:uid="{00000000-0005-0000-0000-000005BD0000}"/>
    <cellStyle name="Note 2 3 32 4 2" xfId="48388" xr:uid="{00000000-0005-0000-0000-000006BD0000}"/>
    <cellStyle name="Note 2 3 32 4 3" xfId="48389" xr:uid="{00000000-0005-0000-0000-000007BD0000}"/>
    <cellStyle name="Note 2 3 32 5" xfId="48390" xr:uid="{00000000-0005-0000-0000-000008BD0000}"/>
    <cellStyle name="Note 2 3 32 5 2" xfId="48391" xr:uid="{00000000-0005-0000-0000-000009BD0000}"/>
    <cellStyle name="Note 2 3 32 5 3" xfId="48392" xr:uid="{00000000-0005-0000-0000-00000ABD0000}"/>
    <cellStyle name="Note 2 3 32 6" xfId="48393" xr:uid="{00000000-0005-0000-0000-00000BBD0000}"/>
    <cellStyle name="Note 2 3 32 6 2" xfId="48394" xr:uid="{00000000-0005-0000-0000-00000CBD0000}"/>
    <cellStyle name="Note 2 3 32 6 3" xfId="48395" xr:uid="{00000000-0005-0000-0000-00000DBD0000}"/>
    <cellStyle name="Note 2 3 32 7" xfId="48396" xr:uid="{00000000-0005-0000-0000-00000EBD0000}"/>
    <cellStyle name="Note 2 3 32 8" xfId="48397" xr:uid="{00000000-0005-0000-0000-00000FBD0000}"/>
    <cellStyle name="Note 2 3 33" xfId="48398" xr:uid="{00000000-0005-0000-0000-000010BD0000}"/>
    <cellStyle name="Note 2 3 33 2" xfId="48399" xr:uid="{00000000-0005-0000-0000-000011BD0000}"/>
    <cellStyle name="Note 2 3 33 2 2" xfId="48400" xr:uid="{00000000-0005-0000-0000-000012BD0000}"/>
    <cellStyle name="Note 2 3 33 2 3" xfId="48401" xr:uid="{00000000-0005-0000-0000-000013BD0000}"/>
    <cellStyle name="Note 2 3 33 2 4" xfId="48402" xr:uid="{00000000-0005-0000-0000-000014BD0000}"/>
    <cellStyle name="Note 2 3 33 2 5" xfId="48403" xr:uid="{00000000-0005-0000-0000-000015BD0000}"/>
    <cellStyle name="Note 2 3 33 2 6" xfId="48404" xr:uid="{00000000-0005-0000-0000-000016BD0000}"/>
    <cellStyle name="Note 2 3 33 3" xfId="48405" xr:uid="{00000000-0005-0000-0000-000017BD0000}"/>
    <cellStyle name="Note 2 3 33 3 2" xfId="48406" xr:uid="{00000000-0005-0000-0000-000018BD0000}"/>
    <cellStyle name="Note 2 3 33 3 3" xfId="48407" xr:uid="{00000000-0005-0000-0000-000019BD0000}"/>
    <cellStyle name="Note 2 3 33 4" xfId="48408" xr:uid="{00000000-0005-0000-0000-00001ABD0000}"/>
    <cellStyle name="Note 2 3 33 4 2" xfId="48409" xr:uid="{00000000-0005-0000-0000-00001BBD0000}"/>
    <cellStyle name="Note 2 3 33 4 3" xfId="48410" xr:uid="{00000000-0005-0000-0000-00001CBD0000}"/>
    <cellStyle name="Note 2 3 33 5" xfId="48411" xr:uid="{00000000-0005-0000-0000-00001DBD0000}"/>
    <cellStyle name="Note 2 3 33 5 2" xfId="48412" xr:uid="{00000000-0005-0000-0000-00001EBD0000}"/>
    <cellStyle name="Note 2 3 33 5 3" xfId="48413" xr:uid="{00000000-0005-0000-0000-00001FBD0000}"/>
    <cellStyle name="Note 2 3 33 6" xfId="48414" xr:uid="{00000000-0005-0000-0000-000020BD0000}"/>
    <cellStyle name="Note 2 3 33 6 2" xfId="48415" xr:uid="{00000000-0005-0000-0000-000021BD0000}"/>
    <cellStyle name="Note 2 3 33 6 3" xfId="48416" xr:uid="{00000000-0005-0000-0000-000022BD0000}"/>
    <cellStyle name="Note 2 3 33 7" xfId="48417" xr:uid="{00000000-0005-0000-0000-000023BD0000}"/>
    <cellStyle name="Note 2 3 33 8" xfId="48418" xr:uid="{00000000-0005-0000-0000-000024BD0000}"/>
    <cellStyle name="Note 2 3 34" xfId="48419" xr:uid="{00000000-0005-0000-0000-000025BD0000}"/>
    <cellStyle name="Note 2 3 34 2" xfId="48420" xr:uid="{00000000-0005-0000-0000-000026BD0000}"/>
    <cellStyle name="Note 2 3 34 2 2" xfId="48421" xr:uid="{00000000-0005-0000-0000-000027BD0000}"/>
    <cellStyle name="Note 2 3 34 2 3" xfId="48422" xr:uid="{00000000-0005-0000-0000-000028BD0000}"/>
    <cellStyle name="Note 2 3 34 2 4" xfId="48423" xr:uid="{00000000-0005-0000-0000-000029BD0000}"/>
    <cellStyle name="Note 2 3 34 2 5" xfId="48424" xr:uid="{00000000-0005-0000-0000-00002ABD0000}"/>
    <cellStyle name="Note 2 3 34 2 6" xfId="48425" xr:uid="{00000000-0005-0000-0000-00002BBD0000}"/>
    <cellStyle name="Note 2 3 34 3" xfId="48426" xr:uid="{00000000-0005-0000-0000-00002CBD0000}"/>
    <cellStyle name="Note 2 3 34 3 2" xfId="48427" xr:uid="{00000000-0005-0000-0000-00002DBD0000}"/>
    <cellStyle name="Note 2 3 34 3 3" xfId="48428" xr:uid="{00000000-0005-0000-0000-00002EBD0000}"/>
    <cellStyle name="Note 2 3 34 4" xfId="48429" xr:uid="{00000000-0005-0000-0000-00002FBD0000}"/>
    <cellStyle name="Note 2 3 34 4 2" xfId="48430" xr:uid="{00000000-0005-0000-0000-000030BD0000}"/>
    <cellStyle name="Note 2 3 34 4 3" xfId="48431" xr:uid="{00000000-0005-0000-0000-000031BD0000}"/>
    <cellStyle name="Note 2 3 34 5" xfId="48432" xr:uid="{00000000-0005-0000-0000-000032BD0000}"/>
    <cellStyle name="Note 2 3 34 5 2" xfId="48433" xr:uid="{00000000-0005-0000-0000-000033BD0000}"/>
    <cellStyle name="Note 2 3 34 5 3" xfId="48434" xr:uid="{00000000-0005-0000-0000-000034BD0000}"/>
    <cellStyle name="Note 2 3 34 6" xfId="48435" xr:uid="{00000000-0005-0000-0000-000035BD0000}"/>
    <cellStyle name="Note 2 3 34 6 2" xfId="48436" xr:uid="{00000000-0005-0000-0000-000036BD0000}"/>
    <cellStyle name="Note 2 3 34 6 3" xfId="48437" xr:uid="{00000000-0005-0000-0000-000037BD0000}"/>
    <cellStyle name="Note 2 3 34 7" xfId="48438" xr:uid="{00000000-0005-0000-0000-000038BD0000}"/>
    <cellStyle name="Note 2 3 34 8" xfId="48439" xr:uid="{00000000-0005-0000-0000-000039BD0000}"/>
    <cellStyle name="Note 2 3 35" xfId="48440" xr:uid="{00000000-0005-0000-0000-00003ABD0000}"/>
    <cellStyle name="Note 2 3 35 2" xfId="48441" xr:uid="{00000000-0005-0000-0000-00003BBD0000}"/>
    <cellStyle name="Note 2 3 35 2 2" xfId="48442" xr:uid="{00000000-0005-0000-0000-00003CBD0000}"/>
    <cellStyle name="Note 2 3 35 2 3" xfId="48443" xr:uid="{00000000-0005-0000-0000-00003DBD0000}"/>
    <cellStyle name="Note 2 3 35 2 4" xfId="48444" xr:uid="{00000000-0005-0000-0000-00003EBD0000}"/>
    <cellStyle name="Note 2 3 35 2 5" xfId="48445" xr:uid="{00000000-0005-0000-0000-00003FBD0000}"/>
    <cellStyle name="Note 2 3 35 2 6" xfId="48446" xr:uid="{00000000-0005-0000-0000-000040BD0000}"/>
    <cellStyle name="Note 2 3 35 3" xfId="48447" xr:uid="{00000000-0005-0000-0000-000041BD0000}"/>
    <cellStyle name="Note 2 3 35 3 2" xfId="48448" xr:uid="{00000000-0005-0000-0000-000042BD0000}"/>
    <cellStyle name="Note 2 3 35 3 3" xfId="48449" xr:uid="{00000000-0005-0000-0000-000043BD0000}"/>
    <cellStyle name="Note 2 3 35 4" xfId="48450" xr:uid="{00000000-0005-0000-0000-000044BD0000}"/>
    <cellStyle name="Note 2 3 35 4 2" xfId="48451" xr:uid="{00000000-0005-0000-0000-000045BD0000}"/>
    <cellStyle name="Note 2 3 35 4 3" xfId="48452" xr:uid="{00000000-0005-0000-0000-000046BD0000}"/>
    <cellStyle name="Note 2 3 35 5" xfId="48453" xr:uid="{00000000-0005-0000-0000-000047BD0000}"/>
    <cellStyle name="Note 2 3 35 5 2" xfId="48454" xr:uid="{00000000-0005-0000-0000-000048BD0000}"/>
    <cellStyle name="Note 2 3 35 5 3" xfId="48455" xr:uid="{00000000-0005-0000-0000-000049BD0000}"/>
    <cellStyle name="Note 2 3 35 6" xfId="48456" xr:uid="{00000000-0005-0000-0000-00004ABD0000}"/>
    <cellStyle name="Note 2 3 35 6 2" xfId="48457" xr:uid="{00000000-0005-0000-0000-00004BBD0000}"/>
    <cellStyle name="Note 2 3 35 6 3" xfId="48458" xr:uid="{00000000-0005-0000-0000-00004CBD0000}"/>
    <cellStyle name="Note 2 3 35 7" xfId="48459" xr:uid="{00000000-0005-0000-0000-00004DBD0000}"/>
    <cellStyle name="Note 2 3 35 8" xfId="48460" xr:uid="{00000000-0005-0000-0000-00004EBD0000}"/>
    <cellStyle name="Note 2 3 36" xfId="48461" xr:uid="{00000000-0005-0000-0000-00004FBD0000}"/>
    <cellStyle name="Note 2 3 36 2" xfId="48462" xr:uid="{00000000-0005-0000-0000-000050BD0000}"/>
    <cellStyle name="Note 2 3 36 3" xfId="48463" xr:uid="{00000000-0005-0000-0000-000051BD0000}"/>
    <cellStyle name="Note 2 3 36 4" xfId="48464" xr:uid="{00000000-0005-0000-0000-000052BD0000}"/>
    <cellStyle name="Note 2 3 36 5" xfId="48465" xr:uid="{00000000-0005-0000-0000-000053BD0000}"/>
    <cellStyle name="Note 2 3 36 6" xfId="48466" xr:uid="{00000000-0005-0000-0000-000054BD0000}"/>
    <cellStyle name="Note 2 3 37" xfId="48467" xr:uid="{00000000-0005-0000-0000-000055BD0000}"/>
    <cellStyle name="Note 2 3 37 2" xfId="48468" xr:uid="{00000000-0005-0000-0000-000056BD0000}"/>
    <cellStyle name="Note 2 3 37 3" xfId="48469" xr:uid="{00000000-0005-0000-0000-000057BD0000}"/>
    <cellStyle name="Note 2 3 37 4" xfId="48470" xr:uid="{00000000-0005-0000-0000-000058BD0000}"/>
    <cellStyle name="Note 2 3 37 5" xfId="48471" xr:uid="{00000000-0005-0000-0000-000059BD0000}"/>
    <cellStyle name="Note 2 3 37 6" xfId="48472" xr:uid="{00000000-0005-0000-0000-00005ABD0000}"/>
    <cellStyle name="Note 2 3 38" xfId="48473" xr:uid="{00000000-0005-0000-0000-00005BBD0000}"/>
    <cellStyle name="Note 2 3 38 2" xfId="48474" xr:uid="{00000000-0005-0000-0000-00005CBD0000}"/>
    <cellStyle name="Note 2 3 38 3" xfId="48475" xr:uid="{00000000-0005-0000-0000-00005DBD0000}"/>
    <cellStyle name="Note 2 3 39" xfId="48476" xr:uid="{00000000-0005-0000-0000-00005EBD0000}"/>
    <cellStyle name="Note 2 3 39 2" xfId="48477" xr:uid="{00000000-0005-0000-0000-00005FBD0000}"/>
    <cellStyle name="Note 2 3 39 3" xfId="48478" xr:uid="{00000000-0005-0000-0000-000060BD0000}"/>
    <cellStyle name="Note 2 3 4" xfId="48479" xr:uid="{00000000-0005-0000-0000-000061BD0000}"/>
    <cellStyle name="Note 2 3 4 2" xfId="48480" xr:uid="{00000000-0005-0000-0000-000062BD0000}"/>
    <cellStyle name="Note 2 3 4 2 2" xfId="48481" xr:uid="{00000000-0005-0000-0000-000063BD0000}"/>
    <cellStyle name="Note 2 3 4 2 3" xfId="48482" xr:uid="{00000000-0005-0000-0000-000064BD0000}"/>
    <cellStyle name="Note 2 3 4 3" xfId="48483" xr:uid="{00000000-0005-0000-0000-000065BD0000}"/>
    <cellStyle name="Note 2 3 4 3 2" xfId="48484" xr:uid="{00000000-0005-0000-0000-000066BD0000}"/>
    <cellStyle name="Note 2 3 4 3 3" xfId="48485" xr:uid="{00000000-0005-0000-0000-000067BD0000}"/>
    <cellStyle name="Note 2 3 4 3 4" xfId="48486" xr:uid="{00000000-0005-0000-0000-000068BD0000}"/>
    <cellStyle name="Note 2 3 4 3 5" xfId="48487" xr:uid="{00000000-0005-0000-0000-000069BD0000}"/>
    <cellStyle name="Note 2 3 4 3 6" xfId="48488" xr:uid="{00000000-0005-0000-0000-00006ABD0000}"/>
    <cellStyle name="Note 2 3 4 4" xfId="48489" xr:uid="{00000000-0005-0000-0000-00006BBD0000}"/>
    <cellStyle name="Note 2 3 4 4 2" xfId="48490" xr:uid="{00000000-0005-0000-0000-00006CBD0000}"/>
    <cellStyle name="Note 2 3 4 4 3" xfId="48491" xr:uid="{00000000-0005-0000-0000-00006DBD0000}"/>
    <cellStyle name="Note 2 3 4 5" xfId="48492" xr:uid="{00000000-0005-0000-0000-00006EBD0000}"/>
    <cellStyle name="Note 2 3 4 5 2" xfId="48493" xr:uid="{00000000-0005-0000-0000-00006FBD0000}"/>
    <cellStyle name="Note 2 3 4 5 3" xfId="48494" xr:uid="{00000000-0005-0000-0000-000070BD0000}"/>
    <cellStyle name="Note 2 3 4 6" xfId="48495" xr:uid="{00000000-0005-0000-0000-000071BD0000}"/>
    <cellStyle name="Note 2 3 4 6 2" xfId="48496" xr:uid="{00000000-0005-0000-0000-000072BD0000}"/>
    <cellStyle name="Note 2 3 4 6 3" xfId="48497" xr:uid="{00000000-0005-0000-0000-000073BD0000}"/>
    <cellStyle name="Note 2 3 4 7" xfId="48498" xr:uid="{00000000-0005-0000-0000-000074BD0000}"/>
    <cellStyle name="Note 2 3 4 8" xfId="48499" xr:uid="{00000000-0005-0000-0000-000075BD0000}"/>
    <cellStyle name="Note 2 3 40" xfId="48500" xr:uid="{00000000-0005-0000-0000-000076BD0000}"/>
    <cellStyle name="Note 2 3 40 2" xfId="48501" xr:uid="{00000000-0005-0000-0000-000077BD0000}"/>
    <cellStyle name="Note 2 3 40 3" xfId="48502" xr:uid="{00000000-0005-0000-0000-000078BD0000}"/>
    <cellStyle name="Note 2 3 41" xfId="48503" xr:uid="{00000000-0005-0000-0000-000079BD0000}"/>
    <cellStyle name="Note 2 3 42" xfId="48504" xr:uid="{00000000-0005-0000-0000-00007ABD0000}"/>
    <cellStyle name="Note 2 3 43" xfId="48505" xr:uid="{00000000-0005-0000-0000-00007BBD0000}"/>
    <cellStyle name="Note 2 3 5" xfId="48506" xr:uid="{00000000-0005-0000-0000-00007CBD0000}"/>
    <cellStyle name="Note 2 3 5 2" xfId="48507" xr:uid="{00000000-0005-0000-0000-00007DBD0000}"/>
    <cellStyle name="Note 2 3 5 2 2" xfId="48508" xr:uid="{00000000-0005-0000-0000-00007EBD0000}"/>
    <cellStyle name="Note 2 3 5 2 3" xfId="48509" xr:uid="{00000000-0005-0000-0000-00007FBD0000}"/>
    <cellStyle name="Note 2 3 5 2 4" xfId="48510" xr:uid="{00000000-0005-0000-0000-000080BD0000}"/>
    <cellStyle name="Note 2 3 5 2 5" xfId="48511" xr:uid="{00000000-0005-0000-0000-000081BD0000}"/>
    <cellStyle name="Note 2 3 5 2 6" xfId="48512" xr:uid="{00000000-0005-0000-0000-000082BD0000}"/>
    <cellStyle name="Note 2 3 5 3" xfId="48513" xr:uid="{00000000-0005-0000-0000-000083BD0000}"/>
    <cellStyle name="Note 2 3 5 3 2" xfId="48514" xr:uid="{00000000-0005-0000-0000-000084BD0000}"/>
    <cellStyle name="Note 2 3 5 3 3" xfId="48515" xr:uid="{00000000-0005-0000-0000-000085BD0000}"/>
    <cellStyle name="Note 2 3 5 4" xfId="48516" xr:uid="{00000000-0005-0000-0000-000086BD0000}"/>
    <cellStyle name="Note 2 3 5 4 2" xfId="48517" xr:uid="{00000000-0005-0000-0000-000087BD0000}"/>
    <cellStyle name="Note 2 3 5 4 3" xfId="48518" xr:uid="{00000000-0005-0000-0000-000088BD0000}"/>
    <cellStyle name="Note 2 3 5 5" xfId="48519" xr:uid="{00000000-0005-0000-0000-000089BD0000}"/>
    <cellStyle name="Note 2 3 5 5 2" xfId="48520" xr:uid="{00000000-0005-0000-0000-00008ABD0000}"/>
    <cellStyle name="Note 2 3 5 5 3" xfId="48521" xr:uid="{00000000-0005-0000-0000-00008BBD0000}"/>
    <cellStyle name="Note 2 3 5 6" xfId="48522" xr:uid="{00000000-0005-0000-0000-00008CBD0000}"/>
    <cellStyle name="Note 2 3 5 6 2" xfId="48523" xr:uid="{00000000-0005-0000-0000-00008DBD0000}"/>
    <cellStyle name="Note 2 3 5 6 3" xfId="48524" xr:uid="{00000000-0005-0000-0000-00008EBD0000}"/>
    <cellStyle name="Note 2 3 5 7" xfId="48525" xr:uid="{00000000-0005-0000-0000-00008FBD0000}"/>
    <cellStyle name="Note 2 3 5 8" xfId="48526" xr:uid="{00000000-0005-0000-0000-000090BD0000}"/>
    <cellStyle name="Note 2 3 6" xfId="48527" xr:uid="{00000000-0005-0000-0000-000091BD0000}"/>
    <cellStyle name="Note 2 3 6 2" xfId="48528" xr:uid="{00000000-0005-0000-0000-000092BD0000}"/>
    <cellStyle name="Note 2 3 6 2 2" xfId="48529" xr:uid="{00000000-0005-0000-0000-000093BD0000}"/>
    <cellStyle name="Note 2 3 6 2 3" xfId="48530" xr:uid="{00000000-0005-0000-0000-000094BD0000}"/>
    <cellStyle name="Note 2 3 6 2 4" xfId="48531" xr:uid="{00000000-0005-0000-0000-000095BD0000}"/>
    <cellStyle name="Note 2 3 6 2 5" xfId="48532" xr:uid="{00000000-0005-0000-0000-000096BD0000}"/>
    <cellStyle name="Note 2 3 6 2 6" xfId="48533" xr:uid="{00000000-0005-0000-0000-000097BD0000}"/>
    <cellStyle name="Note 2 3 6 3" xfId="48534" xr:uid="{00000000-0005-0000-0000-000098BD0000}"/>
    <cellStyle name="Note 2 3 6 3 2" xfId="48535" xr:uid="{00000000-0005-0000-0000-000099BD0000}"/>
    <cellStyle name="Note 2 3 6 3 3" xfId="48536" xr:uid="{00000000-0005-0000-0000-00009ABD0000}"/>
    <cellStyle name="Note 2 3 6 4" xfId="48537" xr:uid="{00000000-0005-0000-0000-00009BBD0000}"/>
    <cellStyle name="Note 2 3 6 4 2" xfId="48538" xr:uid="{00000000-0005-0000-0000-00009CBD0000}"/>
    <cellStyle name="Note 2 3 6 4 3" xfId="48539" xr:uid="{00000000-0005-0000-0000-00009DBD0000}"/>
    <cellStyle name="Note 2 3 6 5" xfId="48540" xr:uid="{00000000-0005-0000-0000-00009EBD0000}"/>
    <cellStyle name="Note 2 3 6 5 2" xfId="48541" xr:uid="{00000000-0005-0000-0000-00009FBD0000}"/>
    <cellStyle name="Note 2 3 6 5 3" xfId="48542" xr:uid="{00000000-0005-0000-0000-0000A0BD0000}"/>
    <cellStyle name="Note 2 3 6 6" xfId="48543" xr:uid="{00000000-0005-0000-0000-0000A1BD0000}"/>
    <cellStyle name="Note 2 3 6 6 2" xfId="48544" xr:uid="{00000000-0005-0000-0000-0000A2BD0000}"/>
    <cellStyle name="Note 2 3 6 6 3" xfId="48545" xr:uid="{00000000-0005-0000-0000-0000A3BD0000}"/>
    <cellStyle name="Note 2 3 6 7" xfId="48546" xr:uid="{00000000-0005-0000-0000-0000A4BD0000}"/>
    <cellStyle name="Note 2 3 6 8" xfId="48547" xr:uid="{00000000-0005-0000-0000-0000A5BD0000}"/>
    <cellStyle name="Note 2 3 7" xfId="48548" xr:uid="{00000000-0005-0000-0000-0000A6BD0000}"/>
    <cellStyle name="Note 2 3 7 2" xfId="48549" xr:uid="{00000000-0005-0000-0000-0000A7BD0000}"/>
    <cellStyle name="Note 2 3 7 2 2" xfId="48550" xr:uid="{00000000-0005-0000-0000-0000A8BD0000}"/>
    <cellStyle name="Note 2 3 7 2 3" xfId="48551" xr:uid="{00000000-0005-0000-0000-0000A9BD0000}"/>
    <cellStyle name="Note 2 3 7 2 4" xfId="48552" xr:uid="{00000000-0005-0000-0000-0000AABD0000}"/>
    <cellStyle name="Note 2 3 7 2 5" xfId="48553" xr:uid="{00000000-0005-0000-0000-0000ABBD0000}"/>
    <cellStyle name="Note 2 3 7 2 6" xfId="48554" xr:uid="{00000000-0005-0000-0000-0000ACBD0000}"/>
    <cellStyle name="Note 2 3 7 3" xfId="48555" xr:uid="{00000000-0005-0000-0000-0000ADBD0000}"/>
    <cellStyle name="Note 2 3 7 3 2" xfId="48556" xr:uid="{00000000-0005-0000-0000-0000AEBD0000}"/>
    <cellStyle name="Note 2 3 7 3 3" xfId="48557" xr:uid="{00000000-0005-0000-0000-0000AFBD0000}"/>
    <cellStyle name="Note 2 3 7 4" xfId="48558" xr:uid="{00000000-0005-0000-0000-0000B0BD0000}"/>
    <cellStyle name="Note 2 3 7 4 2" xfId="48559" xr:uid="{00000000-0005-0000-0000-0000B1BD0000}"/>
    <cellStyle name="Note 2 3 7 4 3" xfId="48560" xr:uid="{00000000-0005-0000-0000-0000B2BD0000}"/>
    <cellStyle name="Note 2 3 7 5" xfId="48561" xr:uid="{00000000-0005-0000-0000-0000B3BD0000}"/>
    <cellStyle name="Note 2 3 7 5 2" xfId="48562" xr:uid="{00000000-0005-0000-0000-0000B4BD0000}"/>
    <cellStyle name="Note 2 3 7 5 3" xfId="48563" xr:uid="{00000000-0005-0000-0000-0000B5BD0000}"/>
    <cellStyle name="Note 2 3 7 6" xfId="48564" xr:uid="{00000000-0005-0000-0000-0000B6BD0000}"/>
    <cellStyle name="Note 2 3 7 6 2" xfId="48565" xr:uid="{00000000-0005-0000-0000-0000B7BD0000}"/>
    <cellStyle name="Note 2 3 7 6 3" xfId="48566" xr:uid="{00000000-0005-0000-0000-0000B8BD0000}"/>
    <cellStyle name="Note 2 3 7 7" xfId="48567" xr:uid="{00000000-0005-0000-0000-0000B9BD0000}"/>
    <cellStyle name="Note 2 3 7 8" xfId="48568" xr:uid="{00000000-0005-0000-0000-0000BABD0000}"/>
    <cellStyle name="Note 2 3 8" xfId="48569" xr:uid="{00000000-0005-0000-0000-0000BBBD0000}"/>
    <cellStyle name="Note 2 3 8 2" xfId="48570" xr:uid="{00000000-0005-0000-0000-0000BCBD0000}"/>
    <cellStyle name="Note 2 3 8 2 2" xfId="48571" xr:uid="{00000000-0005-0000-0000-0000BDBD0000}"/>
    <cellStyle name="Note 2 3 8 2 3" xfId="48572" xr:uid="{00000000-0005-0000-0000-0000BEBD0000}"/>
    <cellStyle name="Note 2 3 8 2 4" xfId="48573" xr:uid="{00000000-0005-0000-0000-0000BFBD0000}"/>
    <cellStyle name="Note 2 3 8 2 5" xfId="48574" xr:uid="{00000000-0005-0000-0000-0000C0BD0000}"/>
    <cellStyle name="Note 2 3 8 2 6" xfId="48575" xr:uid="{00000000-0005-0000-0000-0000C1BD0000}"/>
    <cellStyle name="Note 2 3 8 3" xfId="48576" xr:uid="{00000000-0005-0000-0000-0000C2BD0000}"/>
    <cellStyle name="Note 2 3 8 3 2" xfId="48577" xr:uid="{00000000-0005-0000-0000-0000C3BD0000}"/>
    <cellStyle name="Note 2 3 8 3 3" xfId="48578" xr:uid="{00000000-0005-0000-0000-0000C4BD0000}"/>
    <cellStyle name="Note 2 3 8 4" xfId="48579" xr:uid="{00000000-0005-0000-0000-0000C5BD0000}"/>
    <cellStyle name="Note 2 3 8 4 2" xfId="48580" xr:uid="{00000000-0005-0000-0000-0000C6BD0000}"/>
    <cellStyle name="Note 2 3 8 4 3" xfId="48581" xr:uid="{00000000-0005-0000-0000-0000C7BD0000}"/>
    <cellStyle name="Note 2 3 8 5" xfId="48582" xr:uid="{00000000-0005-0000-0000-0000C8BD0000}"/>
    <cellStyle name="Note 2 3 8 5 2" xfId="48583" xr:uid="{00000000-0005-0000-0000-0000C9BD0000}"/>
    <cellStyle name="Note 2 3 8 5 3" xfId="48584" xr:uid="{00000000-0005-0000-0000-0000CABD0000}"/>
    <cellStyle name="Note 2 3 8 6" xfId="48585" xr:uid="{00000000-0005-0000-0000-0000CBBD0000}"/>
    <cellStyle name="Note 2 3 8 6 2" xfId="48586" xr:uid="{00000000-0005-0000-0000-0000CCBD0000}"/>
    <cellStyle name="Note 2 3 8 6 3" xfId="48587" xr:uid="{00000000-0005-0000-0000-0000CDBD0000}"/>
    <cellStyle name="Note 2 3 8 7" xfId="48588" xr:uid="{00000000-0005-0000-0000-0000CEBD0000}"/>
    <cellStyle name="Note 2 3 8 8" xfId="48589" xr:uid="{00000000-0005-0000-0000-0000CFBD0000}"/>
    <cellStyle name="Note 2 3 9" xfId="48590" xr:uid="{00000000-0005-0000-0000-0000D0BD0000}"/>
    <cellStyle name="Note 2 3 9 2" xfId="48591" xr:uid="{00000000-0005-0000-0000-0000D1BD0000}"/>
    <cellStyle name="Note 2 3 9 2 2" xfId="48592" xr:uid="{00000000-0005-0000-0000-0000D2BD0000}"/>
    <cellStyle name="Note 2 3 9 2 3" xfId="48593" xr:uid="{00000000-0005-0000-0000-0000D3BD0000}"/>
    <cellStyle name="Note 2 3 9 2 4" xfId="48594" xr:uid="{00000000-0005-0000-0000-0000D4BD0000}"/>
    <cellStyle name="Note 2 3 9 2 5" xfId="48595" xr:uid="{00000000-0005-0000-0000-0000D5BD0000}"/>
    <cellStyle name="Note 2 3 9 2 6" xfId="48596" xr:uid="{00000000-0005-0000-0000-0000D6BD0000}"/>
    <cellStyle name="Note 2 3 9 3" xfId="48597" xr:uid="{00000000-0005-0000-0000-0000D7BD0000}"/>
    <cellStyle name="Note 2 3 9 3 2" xfId="48598" xr:uid="{00000000-0005-0000-0000-0000D8BD0000}"/>
    <cellStyle name="Note 2 3 9 3 3" xfId="48599" xr:uid="{00000000-0005-0000-0000-0000D9BD0000}"/>
    <cellStyle name="Note 2 3 9 4" xfId="48600" xr:uid="{00000000-0005-0000-0000-0000DABD0000}"/>
    <cellStyle name="Note 2 3 9 4 2" xfId="48601" xr:uid="{00000000-0005-0000-0000-0000DBBD0000}"/>
    <cellStyle name="Note 2 3 9 4 3" xfId="48602" xr:uid="{00000000-0005-0000-0000-0000DCBD0000}"/>
    <cellStyle name="Note 2 3 9 5" xfId="48603" xr:uid="{00000000-0005-0000-0000-0000DDBD0000}"/>
    <cellStyle name="Note 2 3 9 5 2" xfId="48604" xr:uid="{00000000-0005-0000-0000-0000DEBD0000}"/>
    <cellStyle name="Note 2 3 9 5 3" xfId="48605" xr:uid="{00000000-0005-0000-0000-0000DFBD0000}"/>
    <cellStyle name="Note 2 3 9 6" xfId="48606" xr:uid="{00000000-0005-0000-0000-0000E0BD0000}"/>
    <cellStyle name="Note 2 3 9 6 2" xfId="48607" xr:uid="{00000000-0005-0000-0000-0000E1BD0000}"/>
    <cellStyle name="Note 2 3 9 6 3" xfId="48608" xr:uid="{00000000-0005-0000-0000-0000E2BD0000}"/>
    <cellStyle name="Note 2 3 9 7" xfId="48609" xr:uid="{00000000-0005-0000-0000-0000E3BD0000}"/>
    <cellStyle name="Note 2 3 9 8" xfId="48610" xr:uid="{00000000-0005-0000-0000-0000E4BD0000}"/>
    <cellStyle name="Note 2 30" xfId="48611" xr:uid="{00000000-0005-0000-0000-0000E5BD0000}"/>
    <cellStyle name="Note 2 30 2" xfId="48612" xr:uid="{00000000-0005-0000-0000-0000E6BD0000}"/>
    <cellStyle name="Note 2 30 2 2" xfId="48613" xr:uid="{00000000-0005-0000-0000-0000E7BD0000}"/>
    <cellStyle name="Note 2 30 2 3" xfId="48614" xr:uid="{00000000-0005-0000-0000-0000E8BD0000}"/>
    <cellStyle name="Note 2 30 2 4" xfId="48615" xr:uid="{00000000-0005-0000-0000-0000E9BD0000}"/>
    <cellStyle name="Note 2 30 2 5" xfId="48616" xr:uid="{00000000-0005-0000-0000-0000EABD0000}"/>
    <cellStyle name="Note 2 30 2 6" xfId="48617" xr:uid="{00000000-0005-0000-0000-0000EBBD0000}"/>
    <cellStyle name="Note 2 30 3" xfId="48618" xr:uid="{00000000-0005-0000-0000-0000ECBD0000}"/>
    <cellStyle name="Note 2 30 3 2" xfId="48619" xr:uid="{00000000-0005-0000-0000-0000EDBD0000}"/>
    <cellStyle name="Note 2 30 3 3" xfId="48620" xr:uid="{00000000-0005-0000-0000-0000EEBD0000}"/>
    <cellStyle name="Note 2 30 4" xfId="48621" xr:uid="{00000000-0005-0000-0000-0000EFBD0000}"/>
    <cellStyle name="Note 2 30 4 2" xfId="48622" xr:uid="{00000000-0005-0000-0000-0000F0BD0000}"/>
    <cellStyle name="Note 2 30 4 3" xfId="48623" xr:uid="{00000000-0005-0000-0000-0000F1BD0000}"/>
    <cellStyle name="Note 2 30 5" xfId="48624" xr:uid="{00000000-0005-0000-0000-0000F2BD0000}"/>
    <cellStyle name="Note 2 30 5 2" xfId="48625" xr:uid="{00000000-0005-0000-0000-0000F3BD0000}"/>
    <cellStyle name="Note 2 30 5 3" xfId="48626" xr:uid="{00000000-0005-0000-0000-0000F4BD0000}"/>
    <cellStyle name="Note 2 30 6" xfId="48627" xr:uid="{00000000-0005-0000-0000-0000F5BD0000}"/>
    <cellStyle name="Note 2 30 6 2" xfId="48628" xr:uid="{00000000-0005-0000-0000-0000F6BD0000}"/>
    <cellStyle name="Note 2 30 6 3" xfId="48629" xr:uid="{00000000-0005-0000-0000-0000F7BD0000}"/>
    <cellStyle name="Note 2 30 7" xfId="48630" xr:uid="{00000000-0005-0000-0000-0000F8BD0000}"/>
    <cellStyle name="Note 2 30 8" xfId="48631" xr:uid="{00000000-0005-0000-0000-0000F9BD0000}"/>
    <cellStyle name="Note 2 31" xfId="48632" xr:uid="{00000000-0005-0000-0000-0000FABD0000}"/>
    <cellStyle name="Note 2 31 2" xfId="48633" xr:uid="{00000000-0005-0000-0000-0000FBBD0000}"/>
    <cellStyle name="Note 2 31 2 2" xfId="48634" xr:uid="{00000000-0005-0000-0000-0000FCBD0000}"/>
    <cellStyle name="Note 2 31 2 3" xfId="48635" xr:uid="{00000000-0005-0000-0000-0000FDBD0000}"/>
    <cellStyle name="Note 2 31 2 4" xfId="48636" xr:uid="{00000000-0005-0000-0000-0000FEBD0000}"/>
    <cellStyle name="Note 2 31 2 5" xfId="48637" xr:uid="{00000000-0005-0000-0000-0000FFBD0000}"/>
    <cellStyle name="Note 2 31 2 6" xfId="48638" xr:uid="{00000000-0005-0000-0000-000000BE0000}"/>
    <cellStyle name="Note 2 31 3" xfId="48639" xr:uid="{00000000-0005-0000-0000-000001BE0000}"/>
    <cellStyle name="Note 2 31 3 2" xfId="48640" xr:uid="{00000000-0005-0000-0000-000002BE0000}"/>
    <cellStyle name="Note 2 31 3 3" xfId="48641" xr:uid="{00000000-0005-0000-0000-000003BE0000}"/>
    <cellStyle name="Note 2 31 4" xfId="48642" xr:uid="{00000000-0005-0000-0000-000004BE0000}"/>
    <cellStyle name="Note 2 31 4 2" xfId="48643" xr:uid="{00000000-0005-0000-0000-000005BE0000}"/>
    <cellStyle name="Note 2 31 4 3" xfId="48644" xr:uid="{00000000-0005-0000-0000-000006BE0000}"/>
    <cellStyle name="Note 2 31 5" xfId="48645" xr:uid="{00000000-0005-0000-0000-000007BE0000}"/>
    <cellStyle name="Note 2 31 5 2" xfId="48646" xr:uid="{00000000-0005-0000-0000-000008BE0000}"/>
    <cellStyle name="Note 2 31 5 3" xfId="48647" xr:uid="{00000000-0005-0000-0000-000009BE0000}"/>
    <cellStyle name="Note 2 31 6" xfId="48648" xr:uid="{00000000-0005-0000-0000-00000ABE0000}"/>
    <cellStyle name="Note 2 31 6 2" xfId="48649" xr:uid="{00000000-0005-0000-0000-00000BBE0000}"/>
    <cellStyle name="Note 2 31 6 3" xfId="48650" xr:uid="{00000000-0005-0000-0000-00000CBE0000}"/>
    <cellStyle name="Note 2 31 7" xfId="48651" xr:uid="{00000000-0005-0000-0000-00000DBE0000}"/>
    <cellStyle name="Note 2 31 8" xfId="48652" xr:uid="{00000000-0005-0000-0000-00000EBE0000}"/>
    <cellStyle name="Note 2 32" xfId="48653" xr:uid="{00000000-0005-0000-0000-00000FBE0000}"/>
    <cellStyle name="Note 2 32 2" xfId="48654" xr:uid="{00000000-0005-0000-0000-000010BE0000}"/>
    <cellStyle name="Note 2 32 2 2" xfId="48655" xr:uid="{00000000-0005-0000-0000-000011BE0000}"/>
    <cellStyle name="Note 2 32 2 3" xfId="48656" xr:uid="{00000000-0005-0000-0000-000012BE0000}"/>
    <cellStyle name="Note 2 32 2 4" xfId="48657" xr:uid="{00000000-0005-0000-0000-000013BE0000}"/>
    <cellStyle name="Note 2 32 2 5" xfId="48658" xr:uid="{00000000-0005-0000-0000-000014BE0000}"/>
    <cellStyle name="Note 2 32 2 6" xfId="48659" xr:uid="{00000000-0005-0000-0000-000015BE0000}"/>
    <cellStyle name="Note 2 32 3" xfId="48660" xr:uid="{00000000-0005-0000-0000-000016BE0000}"/>
    <cellStyle name="Note 2 32 3 2" xfId="48661" xr:uid="{00000000-0005-0000-0000-000017BE0000}"/>
    <cellStyle name="Note 2 32 3 3" xfId="48662" xr:uid="{00000000-0005-0000-0000-000018BE0000}"/>
    <cellStyle name="Note 2 32 4" xfId="48663" xr:uid="{00000000-0005-0000-0000-000019BE0000}"/>
    <cellStyle name="Note 2 32 4 2" xfId="48664" xr:uid="{00000000-0005-0000-0000-00001ABE0000}"/>
    <cellStyle name="Note 2 32 4 3" xfId="48665" xr:uid="{00000000-0005-0000-0000-00001BBE0000}"/>
    <cellStyle name="Note 2 32 5" xfId="48666" xr:uid="{00000000-0005-0000-0000-00001CBE0000}"/>
    <cellStyle name="Note 2 32 5 2" xfId="48667" xr:uid="{00000000-0005-0000-0000-00001DBE0000}"/>
    <cellStyle name="Note 2 32 5 3" xfId="48668" xr:uid="{00000000-0005-0000-0000-00001EBE0000}"/>
    <cellStyle name="Note 2 32 6" xfId="48669" xr:uid="{00000000-0005-0000-0000-00001FBE0000}"/>
    <cellStyle name="Note 2 32 6 2" xfId="48670" xr:uid="{00000000-0005-0000-0000-000020BE0000}"/>
    <cellStyle name="Note 2 32 6 3" xfId="48671" xr:uid="{00000000-0005-0000-0000-000021BE0000}"/>
    <cellStyle name="Note 2 32 7" xfId="48672" xr:uid="{00000000-0005-0000-0000-000022BE0000}"/>
    <cellStyle name="Note 2 32 8" xfId="48673" xr:uid="{00000000-0005-0000-0000-000023BE0000}"/>
    <cellStyle name="Note 2 33" xfId="48674" xr:uid="{00000000-0005-0000-0000-000024BE0000}"/>
    <cellStyle name="Note 2 33 2" xfId="48675" xr:uid="{00000000-0005-0000-0000-000025BE0000}"/>
    <cellStyle name="Note 2 33 2 2" xfId="48676" xr:uid="{00000000-0005-0000-0000-000026BE0000}"/>
    <cellStyle name="Note 2 33 2 3" xfId="48677" xr:uid="{00000000-0005-0000-0000-000027BE0000}"/>
    <cellStyle name="Note 2 33 2 4" xfId="48678" xr:uid="{00000000-0005-0000-0000-000028BE0000}"/>
    <cellStyle name="Note 2 33 2 5" xfId="48679" xr:uid="{00000000-0005-0000-0000-000029BE0000}"/>
    <cellStyle name="Note 2 33 2 6" xfId="48680" xr:uid="{00000000-0005-0000-0000-00002ABE0000}"/>
    <cellStyle name="Note 2 33 3" xfId="48681" xr:uid="{00000000-0005-0000-0000-00002BBE0000}"/>
    <cellStyle name="Note 2 33 3 2" xfId="48682" xr:uid="{00000000-0005-0000-0000-00002CBE0000}"/>
    <cellStyle name="Note 2 33 3 3" xfId="48683" xr:uid="{00000000-0005-0000-0000-00002DBE0000}"/>
    <cellStyle name="Note 2 33 4" xfId="48684" xr:uid="{00000000-0005-0000-0000-00002EBE0000}"/>
    <cellStyle name="Note 2 33 4 2" xfId="48685" xr:uid="{00000000-0005-0000-0000-00002FBE0000}"/>
    <cellStyle name="Note 2 33 4 3" xfId="48686" xr:uid="{00000000-0005-0000-0000-000030BE0000}"/>
    <cellStyle name="Note 2 33 5" xfId="48687" xr:uid="{00000000-0005-0000-0000-000031BE0000}"/>
    <cellStyle name="Note 2 33 5 2" xfId="48688" xr:uid="{00000000-0005-0000-0000-000032BE0000}"/>
    <cellStyle name="Note 2 33 5 3" xfId="48689" xr:uid="{00000000-0005-0000-0000-000033BE0000}"/>
    <cellStyle name="Note 2 33 6" xfId="48690" xr:uid="{00000000-0005-0000-0000-000034BE0000}"/>
    <cellStyle name="Note 2 33 6 2" xfId="48691" xr:uid="{00000000-0005-0000-0000-000035BE0000}"/>
    <cellStyle name="Note 2 33 6 3" xfId="48692" xr:uid="{00000000-0005-0000-0000-000036BE0000}"/>
    <cellStyle name="Note 2 33 7" xfId="48693" xr:uid="{00000000-0005-0000-0000-000037BE0000}"/>
    <cellStyle name="Note 2 33 8" xfId="48694" xr:uid="{00000000-0005-0000-0000-000038BE0000}"/>
    <cellStyle name="Note 2 34" xfId="48695" xr:uid="{00000000-0005-0000-0000-000039BE0000}"/>
    <cellStyle name="Note 2 34 2" xfId="48696" xr:uid="{00000000-0005-0000-0000-00003ABE0000}"/>
    <cellStyle name="Note 2 34 2 2" xfId="48697" xr:uid="{00000000-0005-0000-0000-00003BBE0000}"/>
    <cellStyle name="Note 2 34 2 3" xfId="48698" xr:uid="{00000000-0005-0000-0000-00003CBE0000}"/>
    <cellStyle name="Note 2 34 2 4" xfId="48699" xr:uid="{00000000-0005-0000-0000-00003DBE0000}"/>
    <cellStyle name="Note 2 34 2 5" xfId="48700" xr:uid="{00000000-0005-0000-0000-00003EBE0000}"/>
    <cellStyle name="Note 2 34 2 6" xfId="48701" xr:uid="{00000000-0005-0000-0000-00003FBE0000}"/>
    <cellStyle name="Note 2 34 3" xfId="48702" xr:uid="{00000000-0005-0000-0000-000040BE0000}"/>
    <cellStyle name="Note 2 34 3 2" xfId="48703" xr:uid="{00000000-0005-0000-0000-000041BE0000}"/>
    <cellStyle name="Note 2 34 3 3" xfId="48704" xr:uid="{00000000-0005-0000-0000-000042BE0000}"/>
    <cellStyle name="Note 2 34 4" xfId="48705" xr:uid="{00000000-0005-0000-0000-000043BE0000}"/>
    <cellStyle name="Note 2 34 4 2" xfId="48706" xr:uid="{00000000-0005-0000-0000-000044BE0000}"/>
    <cellStyle name="Note 2 34 4 3" xfId="48707" xr:uid="{00000000-0005-0000-0000-000045BE0000}"/>
    <cellStyle name="Note 2 34 5" xfId="48708" xr:uid="{00000000-0005-0000-0000-000046BE0000}"/>
    <cellStyle name="Note 2 34 5 2" xfId="48709" xr:uid="{00000000-0005-0000-0000-000047BE0000}"/>
    <cellStyle name="Note 2 34 5 3" xfId="48710" xr:uid="{00000000-0005-0000-0000-000048BE0000}"/>
    <cellStyle name="Note 2 34 6" xfId="48711" xr:uid="{00000000-0005-0000-0000-000049BE0000}"/>
    <cellStyle name="Note 2 34 6 2" xfId="48712" xr:uid="{00000000-0005-0000-0000-00004ABE0000}"/>
    <cellStyle name="Note 2 34 6 3" xfId="48713" xr:uid="{00000000-0005-0000-0000-00004BBE0000}"/>
    <cellStyle name="Note 2 34 7" xfId="48714" xr:uid="{00000000-0005-0000-0000-00004CBE0000}"/>
    <cellStyle name="Note 2 34 8" xfId="48715" xr:uid="{00000000-0005-0000-0000-00004DBE0000}"/>
    <cellStyle name="Note 2 35" xfId="48716" xr:uid="{00000000-0005-0000-0000-00004EBE0000}"/>
    <cellStyle name="Note 2 35 2" xfId="48717" xr:uid="{00000000-0005-0000-0000-00004FBE0000}"/>
    <cellStyle name="Note 2 35 2 2" xfId="48718" xr:uid="{00000000-0005-0000-0000-000050BE0000}"/>
    <cellStyle name="Note 2 35 2 3" xfId="48719" xr:uid="{00000000-0005-0000-0000-000051BE0000}"/>
    <cellStyle name="Note 2 35 2 4" xfId="48720" xr:uid="{00000000-0005-0000-0000-000052BE0000}"/>
    <cellStyle name="Note 2 35 2 5" xfId="48721" xr:uid="{00000000-0005-0000-0000-000053BE0000}"/>
    <cellStyle name="Note 2 35 2 6" xfId="48722" xr:uid="{00000000-0005-0000-0000-000054BE0000}"/>
    <cellStyle name="Note 2 35 3" xfId="48723" xr:uid="{00000000-0005-0000-0000-000055BE0000}"/>
    <cellStyle name="Note 2 35 3 2" xfId="48724" xr:uid="{00000000-0005-0000-0000-000056BE0000}"/>
    <cellStyle name="Note 2 35 3 3" xfId="48725" xr:uid="{00000000-0005-0000-0000-000057BE0000}"/>
    <cellStyle name="Note 2 35 4" xfId="48726" xr:uid="{00000000-0005-0000-0000-000058BE0000}"/>
    <cellStyle name="Note 2 35 4 2" xfId="48727" xr:uid="{00000000-0005-0000-0000-000059BE0000}"/>
    <cellStyle name="Note 2 35 4 3" xfId="48728" xr:uid="{00000000-0005-0000-0000-00005ABE0000}"/>
    <cellStyle name="Note 2 35 5" xfId="48729" xr:uid="{00000000-0005-0000-0000-00005BBE0000}"/>
    <cellStyle name="Note 2 35 5 2" xfId="48730" xr:uid="{00000000-0005-0000-0000-00005CBE0000}"/>
    <cellStyle name="Note 2 35 5 3" xfId="48731" xr:uid="{00000000-0005-0000-0000-00005DBE0000}"/>
    <cellStyle name="Note 2 35 6" xfId="48732" xr:uid="{00000000-0005-0000-0000-00005EBE0000}"/>
    <cellStyle name="Note 2 35 6 2" xfId="48733" xr:uid="{00000000-0005-0000-0000-00005FBE0000}"/>
    <cellStyle name="Note 2 35 6 3" xfId="48734" xr:uid="{00000000-0005-0000-0000-000060BE0000}"/>
    <cellStyle name="Note 2 35 7" xfId="48735" xr:uid="{00000000-0005-0000-0000-000061BE0000}"/>
    <cellStyle name="Note 2 35 8" xfId="48736" xr:uid="{00000000-0005-0000-0000-000062BE0000}"/>
    <cellStyle name="Note 2 36" xfId="48737" xr:uid="{00000000-0005-0000-0000-000063BE0000}"/>
    <cellStyle name="Note 2 36 2" xfId="48738" xr:uid="{00000000-0005-0000-0000-000064BE0000}"/>
    <cellStyle name="Note 2 36 2 2" xfId="48739" xr:uid="{00000000-0005-0000-0000-000065BE0000}"/>
    <cellStyle name="Note 2 36 2 3" xfId="48740" xr:uid="{00000000-0005-0000-0000-000066BE0000}"/>
    <cellStyle name="Note 2 36 2 4" xfId="48741" xr:uid="{00000000-0005-0000-0000-000067BE0000}"/>
    <cellStyle name="Note 2 36 2 5" xfId="48742" xr:uid="{00000000-0005-0000-0000-000068BE0000}"/>
    <cellStyle name="Note 2 36 2 6" xfId="48743" xr:uid="{00000000-0005-0000-0000-000069BE0000}"/>
    <cellStyle name="Note 2 36 3" xfId="48744" xr:uid="{00000000-0005-0000-0000-00006ABE0000}"/>
    <cellStyle name="Note 2 36 3 2" xfId="48745" xr:uid="{00000000-0005-0000-0000-00006BBE0000}"/>
    <cellStyle name="Note 2 36 3 3" xfId="48746" xr:uid="{00000000-0005-0000-0000-00006CBE0000}"/>
    <cellStyle name="Note 2 36 4" xfId="48747" xr:uid="{00000000-0005-0000-0000-00006DBE0000}"/>
    <cellStyle name="Note 2 36 4 2" xfId="48748" xr:uid="{00000000-0005-0000-0000-00006EBE0000}"/>
    <cellStyle name="Note 2 36 4 3" xfId="48749" xr:uid="{00000000-0005-0000-0000-00006FBE0000}"/>
    <cellStyle name="Note 2 36 5" xfId="48750" xr:uid="{00000000-0005-0000-0000-000070BE0000}"/>
    <cellStyle name="Note 2 36 5 2" xfId="48751" xr:uid="{00000000-0005-0000-0000-000071BE0000}"/>
    <cellStyle name="Note 2 36 5 3" xfId="48752" xr:uid="{00000000-0005-0000-0000-000072BE0000}"/>
    <cellStyle name="Note 2 36 6" xfId="48753" xr:uid="{00000000-0005-0000-0000-000073BE0000}"/>
    <cellStyle name="Note 2 36 6 2" xfId="48754" xr:uid="{00000000-0005-0000-0000-000074BE0000}"/>
    <cellStyle name="Note 2 36 6 3" xfId="48755" xr:uid="{00000000-0005-0000-0000-000075BE0000}"/>
    <cellStyle name="Note 2 36 7" xfId="48756" xr:uid="{00000000-0005-0000-0000-000076BE0000}"/>
    <cellStyle name="Note 2 36 8" xfId="48757" xr:uid="{00000000-0005-0000-0000-000077BE0000}"/>
    <cellStyle name="Note 2 37" xfId="48758" xr:uid="{00000000-0005-0000-0000-000078BE0000}"/>
    <cellStyle name="Note 2 37 2" xfId="48759" xr:uid="{00000000-0005-0000-0000-000079BE0000}"/>
    <cellStyle name="Note 2 37 3" xfId="48760" xr:uid="{00000000-0005-0000-0000-00007ABE0000}"/>
    <cellStyle name="Note 2 37 4" xfId="48761" xr:uid="{00000000-0005-0000-0000-00007BBE0000}"/>
    <cellStyle name="Note 2 37 5" xfId="48762" xr:uid="{00000000-0005-0000-0000-00007CBE0000}"/>
    <cellStyle name="Note 2 37 6" xfId="48763" xr:uid="{00000000-0005-0000-0000-00007DBE0000}"/>
    <cellStyle name="Note 2 38" xfId="48764" xr:uid="{00000000-0005-0000-0000-00007EBE0000}"/>
    <cellStyle name="Note 2 38 2" xfId="48765" xr:uid="{00000000-0005-0000-0000-00007FBE0000}"/>
    <cellStyle name="Note 2 38 3" xfId="48766" xr:uid="{00000000-0005-0000-0000-000080BE0000}"/>
    <cellStyle name="Note 2 39" xfId="48767" xr:uid="{00000000-0005-0000-0000-000081BE0000}"/>
    <cellStyle name="Note 2 4" xfId="48768" xr:uid="{00000000-0005-0000-0000-000082BE0000}"/>
    <cellStyle name="Note 2 4 10" xfId="48769" xr:uid="{00000000-0005-0000-0000-000083BE0000}"/>
    <cellStyle name="Note 2 4 10 2" xfId="48770" xr:uid="{00000000-0005-0000-0000-000084BE0000}"/>
    <cellStyle name="Note 2 4 10 2 2" xfId="48771" xr:uid="{00000000-0005-0000-0000-000085BE0000}"/>
    <cellStyle name="Note 2 4 10 2 3" xfId="48772" xr:uid="{00000000-0005-0000-0000-000086BE0000}"/>
    <cellStyle name="Note 2 4 10 2 4" xfId="48773" xr:uid="{00000000-0005-0000-0000-000087BE0000}"/>
    <cellStyle name="Note 2 4 10 2 5" xfId="48774" xr:uid="{00000000-0005-0000-0000-000088BE0000}"/>
    <cellStyle name="Note 2 4 10 2 6" xfId="48775" xr:uid="{00000000-0005-0000-0000-000089BE0000}"/>
    <cellStyle name="Note 2 4 10 3" xfId="48776" xr:uid="{00000000-0005-0000-0000-00008ABE0000}"/>
    <cellStyle name="Note 2 4 10 3 2" xfId="48777" xr:uid="{00000000-0005-0000-0000-00008BBE0000}"/>
    <cellStyle name="Note 2 4 10 3 3" xfId="48778" xr:uid="{00000000-0005-0000-0000-00008CBE0000}"/>
    <cellStyle name="Note 2 4 10 4" xfId="48779" xr:uid="{00000000-0005-0000-0000-00008DBE0000}"/>
    <cellStyle name="Note 2 4 10 4 2" xfId="48780" xr:uid="{00000000-0005-0000-0000-00008EBE0000}"/>
    <cellStyle name="Note 2 4 10 4 3" xfId="48781" xr:uid="{00000000-0005-0000-0000-00008FBE0000}"/>
    <cellStyle name="Note 2 4 10 5" xfId="48782" xr:uid="{00000000-0005-0000-0000-000090BE0000}"/>
    <cellStyle name="Note 2 4 10 5 2" xfId="48783" xr:uid="{00000000-0005-0000-0000-000091BE0000}"/>
    <cellStyle name="Note 2 4 10 5 3" xfId="48784" xr:uid="{00000000-0005-0000-0000-000092BE0000}"/>
    <cellStyle name="Note 2 4 10 6" xfId="48785" xr:uid="{00000000-0005-0000-0000-000093BE0000}"/>
    <cellStyle name="Note 2 4 10 6 2" xfId="48786" xr:uid="{00000000-0005-0000-0000-000094BE0000}"/>
    <cellStyle name="Note 2 4 10 6 3" xfId="48787" xr:uid="{00000000-0005-0000-0000-000095BE0000}"/>
    <cellStyle name="Note 2 4 10 7" xfId="48788" xr:uid="{00000000-0005-0000-0000-000096BE0000}"/>
    <cellStyle name="Note 2 4 10 8" xfId="48789" xr:uid="{00000000-0005-0000-0000-000097BE0000}"/>
    <cellStyle name="Note 2 4 11" xfId="48790" xr:uid="{00000000-0005-0000-0000-000098BE0000}"/>
    <cellStyle name="Note 2 4 11 2" xfId="48791" xr:uid="{00000000-0005-0000-0000-000099BE0000}"/>
    <cellStyle name="Note 2 4 11 2 2" xfId="48792" xr:uid="{00000000-0005-0000-0000-00009ABE0000}"/>
    <cellStyle name="Note 2 4 11 2 3" xfId="48793" xr:uid="{00000000-0005-0000-0000-00009BBE0000}"/>
    <cellStyle name="Note 2 4 11 2 4" xfId="48794" xr:uid="{00000000-0005-0000-0000-00009CBE0000}"/>
    <cellStyle name="Note 2 4 11 2 5" xfId="48795" xr:uid="{00000000-0005-0000-0000-00009DBE0000}"/>
    <cellStyle name="Note 2 4 11 2 6" xfId="48796" xr:uid="{00000000-0005-0000-0000-00009EBE0000}"/>
    <cellStyle name="Note 2 4 11 3" xfId="48797" xr:uid="{00000000-0005-0000-0000-00009FBE0000}"/>
    <cellStyle name="Note 2 4 11 3 2" xfId="48798" xr:uid="{00000000-0005-0000-0000-0000A0BE0000}"/>
    <cellStyle name="Note 2 4 11 3 3" xfId="48799" xr:uid="{00000000-0005-0000-0000-0000A1BE0000}"/>
    <cellStyle name="Note 2 4 11 4" xfId="48800" xr:uid="{00000000-0005-0000-0000-0000A2BE0000}"/>
    <cellStyle name="Note 2 4 11 4 2" xfId="48801" xr:uid="{00000000-0005-0000-0000-0000A3BE0000}"/>
    <cellStyle name="Note 2 4 11 4 3" xfId="48802" xr:uid="{00000000-0005-0000-0000-0000A4BE0000}"/>
    <cellStyle name="Note 2 4 11 5" xfId="48803" xr:uid="{00000000-0005-0000-0000-0000A5BE0000}"/>
    <cellStyle name="Note 2 4 11 5 2" xfId="48804" xr:uid="{00000000-0005-0000-0000-0000A6BE0000}"/>
    <cellStyle name="Note 2 4 11 5 3" xfId="48805" xr:uid="{00000000-0005-0000-0000-0000A7BE0000}"/>
    <cellStyle name="Note 2 4 11 6" xfId="48806" xr:uid="{00000000-0005-0000-0000-0000A8BE0000}"/>
    <cellStyle name="Note 2 4 11 6 2" xfId="48807" xr:uid="{00000000-0005-0000-0000-0000A9BE0000}"/>
    <cellStyle name="Note 2 4 11 6 3" xfId="48808" xr:uid="{00000000-0005-0000-0000-0000AABE0000}"/>
    <cellStyle name="Note 2 4 11 7" xfId="48809" xr:uid="{00000000-0005-0000-0000-0000ABBE0000}"/>
    <cellStyle name="Note 2 4 11 8" xfId="48810" xr:uid="{00000000-0005-0000-0000-0000ACBE0000}"/>
    <cellStyle name="Note 2 4 12" xfId="48811" xr:uid="{00000000-0005-0000-0000-0000ADBE0000}"/>
    <cellStyle name="Note 2 4 12 2" xfId="48812" xr:uid="{00000000-0005-0000-0000-0000AEBE0000}"/>
    <cellStyle name="Note 2 4 12 2 2" xfId="48813" xr:uid="{00000000-0005-0000-0000-0000AFBE0000}"/>
    <cellStyle name="Note 2 4 12 2 3" xfId="48814" xr:uid="{00000000-0005-0000-0000-0000B0BE0000}"/>
    <cellStyle name="Note 2 4 12 2 4" xfId="48815" xr:uid="{00000000-0005-0000-0000-0000B1BE0000}"/>
    <cellStyle name="Note 2 4 12 2 5" xfId="48816" xr:uid="{00000000-0005-0000-0000-0000B2BE0000}"/>
    <cellStyle name="Note 2 4 12 2 6" xfId="48817" xr:uid="{00000000-0005-0000-0000-0000B3BE0000}"/>
    <cellStyle name="Note 2 4 12 3" xfId="48818" xr:uid="{00000000-0005-0000-0000-0000B4BE0000}"/>
    <cellStyle name="Note 2 4 12 3 2" xfId="48819" xr:uid="{00000000-0005-0000-0000-0000B5BE0000}"/>
    <cellStyle name="Note 2 4 12 3 3" xfId="48820" xr:uid="{00000000-0005-0000-0000-0000B6BE0000}"/>
    <cellStyle name="Note 2 4 12 4" xfId="48821" xr:uid="{00000000-0005-0000-0000-0000B7BE0000}"/>
    <cellStyle name="Note 2 4 12 4 2" xfId="48822" xr:uid="{00000000-0005-0000-0000-0000B8BE0000}"/>
    <cellStyle name="Note 2 4 12 4 3" xfId="48823" xr:uid="{00000000-0005-0000-0000-0000B9BE0000}"/>
    <cellStyle name="Note 2 4 12 5" xfId="48824" xr:uid="{00000000-0005-0000-0000-0000BABE0000}"/>
    <cellStyle name="Note 2 4 12 5 2" xfId="48825" xr:uid="{00000000-0005-0000-0000-0000BBBE0000}"/>
    <cellStyle name="Note 2 4 12 5 3" xfId="48826" xr:uid="{00000000-0005-0000-0000-0000BCBE0000}"/>
    <cellStyle name="Note 2 4 12 6" xfId="48827" xr:uid="{00000000-0005-0000-0000-0000BDBE0000}"/>
    <cellStyle name="Note 2 4 12 6 2" xfId="48828" xr:uid="{00000000-0005-0000-0000-0000BEBE0000}"/>
    <cellStyle name="Note 2 4 12 6 3" xfId="48829" xr:uid="{00000000-0005-0000-0000-0000BFBE0000}"/>
    <cellStyle name="Note 2 4 12 7" xfId="48830" xr:uid="{00000000-0005-0000-0000-0000C0BE0000}"/>
    <cellStyle name="Note 2 4 12 8" xfId="48831" xr:uid="{00000000-0005-0000-0000-0000C1BE0000}"/>
    <cellStyle name="Note 2 4 13" xfId="48832" xr:uid="{00000000-0005-0000-0000-0000C2BE0000}"/>
    <cellStyle name="Note 2 4 13 2" xfId="48833" xr:uid="{00000000-0005-0000-0000-0000C3BE0000}"/>
    <cellStyle name="Note 2 4 13 2 2" xfId="48834" xr:uid="{00000000-0005-0000-0000-0000C4BE0000}"/>
    <cellStyle name="Note 2 4 13 2 3" xfId="48835" xr:uid="{00000000-0005-0000-0000-0000C5BE0000}"/>
    <cellStyle name="Note 2 4 13 2 4" xfId="48836" xr:uid="{00000000-0005-0000-0000-0000C6BE0000}"/>
    <cellStyle name="Note 2 4 13 2 5" xfId="48837" xr:uid="{00000000-0005-0000-0000-0000C7BE0000}"/>
    <cellStyle name="Note 2 4 13 2 6" xfId="48838" xr:uid="{00000000-0005-0000-0000-0000C8BE0000}"/>
    <cellStyle name="Note 2 4 13 3" xfId="48839" xr:uid="{00000000-0005-0000-0000-0000C9BE0000}"/>
    <cellStyle name="Note 2 4 13 3 2" xfId="48840" xr:uid="{00000000-0005-0000-0000-0000CABE0000}"/>
    <cellStyle name="Note 2 4 13 3 3" xfId="48841" xr:uid="{00000000-0005-0000-0000-0000CBBE0000}"/>
    <cellStyle name="Note 2 4 13 4" xfId="48842" xr:uid="{00000000-0005-0000-0000-0000CCBE0000}"/>
    <cellStyle name="Note 2 4 13 4 2" xfId="48843" xr:uid="{00000000-0005-0000-0000-0000CDBE0000}"/>
    <cellStyle name="Note 2 4 13 4 3" xfId="48844" xr:uid="{00000000-0005-0000-0000-0000CEBE0000}"/>
    <cellStyle name="Note 2 4 13 5" xfId="48845" xr:uid="{00000000-0005-0000-0000-0000CFBE0000}"/>
    <cellStyle name="Note 2 4 13 5 2" xfId="48846" xr:uid="{00000000-0005-0000-0000-0000D0BE0000}"/>
    <cellStyle name="Note 2 4 13 5 3" xfId="48847" xr:uid="{00000000-0005-0000-0000-0000D1BE0000}"/>
    <cellStyle name="Note 2 4 13 6" xfId="48848" xr:uid="{00000000-0005-0000-0000-0000D2BE0000}"/>
    <cellStyle name="Note 2 4 13 6 2" xfId="48849" xr:uid="{00000000-0005-0000-0000-0000D3BE0000}"/>
    <cellStyle name="Note 2 4 13 6 3" xfId="48850" xr:uid="{00000000-0005-0000-0000-0000D4BE0000}"/>
    <cellStyle name="Note 2 4 13 7" xfId="48851" xr:uid="{00000000-0005-0000-0000-0000D5BE0000}"/>
    <cellStyle name="Note 2 4 13 8" xfId="48852" xr:uid="{00000000-0005-0000-0000-0000D6BE0000}"/>
    <cellStyle name="Note 2 4 14" xfId="48853" xr:uid="{00000000-0005-0000-0000-0000D7BE0000}"/>
    <cellStyle name="Note 2 4 14 2" xfId="48854" xr:uid="{00000000-0005-0000-0000-0000D8BE0000}"/>
    <cellStyle name="Note 2 4 14 2 2" xfId="48855" xr:uid="{00000000-0005-0000-0000-0000D9BE0000}"/>
    <cellStyle name="Note 2 4 14 2 3" xfId="48856" xr:uid="{00000000-0005-0000-0000-0000DABE0000}"/>
    <cellStyle name="Note 2 4 14 2 4" xfId="48857" xr:uid="{00000000-0005-0000-0000-0000DBBE0000}"/>
    <cellStyle name="Note 2 4 14 2 5" xfId="48858" xr:uid="{00000000-0005-0000-0000-0000DCBE0000}"/>
    <cellStyle name="Note 2 4 14 2 6" xfId="48859" xr:uid="{00000000-0005-0000-0000-0000DDBE0000}"/>
    <cellStyle name="Note 2 4 14 3" xfId="48860" xr:uid="{00000000-0005-0000-0000-0000DEBE0000}"/>
    <cellStyle name="Note 2 4 14 3 2" xfId="48861" xr:uid="{00000000-0005-0000-0000-0000DFBE0000}"/>
    <cellStyle name="Note 2 4 14 3 3" xfId="48862" xr:uid="{00000000-0005-0000-0000-0000E0BE0000}"/>
    <cellStyle name="Note 2 4 14 4" xfId="48863" xr:uid="{00000000-0005-0000-0000-0000E1BE0000}"/>
    <cellStyle name="Note 2 4 14 4 2" xfId="48864" xr:uid="{00000000-0005-0000-0000-0000E2BE0000}"/>
    <cellStyle name="Note 2 4 14 4 3" xfId="48865" xr:uid="{00000000-0005-0000-0000-0000E3BE0000}"/>
    <cellStyle name="Note 2 4 14 5" xfId="48866" xr:uid="{00000000-0005-0000-0000-0000E4BE0000}"/>
    <cellStyle name="Note 2 4 14 5 2" xfId="48867" xr:uid="{00000000-0005-0000-0000-0000E5BE0000}"/>
    <cellStyle name="Note 2 4 14 5 3" xfId="48868" xr:uid="{00000000-0005-0000-0000-0000E6BE0000}"/>
    <cellStyle name="Note 2 4 14 6" xfId="48869" xr:uid="{00000000-0005-0000-0000-0000E7BE0000}"/>
    <cellStyle name="Note 2 4 14 6 2" xfId="48870" xr:uid="{00000000-0005-0000-0000-0000E8BE0000}"/>
    <cellStyle name="Note 2 4 14 6 3" xfId="48871" xr:uid="{00000000-0005-0000-0000-0000E9BE0000}"/>
    <cellStyle name="Note 2 4 14 7" xfId="48872" xr:uid="{00000000-0005-0000-0000-0000EABE0000}"/>
    <cellStyle name="Note 2 4 14 8" xfId="48873" xr:uid="{00000000-0005-0000-0000-0000EBBE0000}"/>
    <cellStyle name="Note 2 4 15" xfId="48874" xr:uid="{00000000-0005-0000-0000-0000ECBE0000}"/>
    <cellStyle name="Note 2 4 15 2" xfId="48875" xr:uid="{00000000-0005-0000-0000-0000EDBE0000}"/>
    <cellStyle name="Note 2 4 15 2 2" xfId="48876" xr:uid="{00000000-0005-0000-0000-0000EEBE0000}"/>
    <cellStyle name="Note 2 4 15 2 3" xfId="48877" xr:uid="{00000000-0005-0000-0000-0000EFBE0000}"/>
    <cellStyle name="Note 2 4 15 2 4" xfId="48878" xr:uid="{00000000-0005-0000-0000-0000F0BE0000}"/>
    <cellStyle name="Note 2 4 15 2 5" xfId="48879" xr:uid="{00000000-0005-0000-0000-0000F1BE0000}"/>
    <cellStyle name="Note 2 4 15 2 6" xfId="48880" xr:uid="{00000000-0005-0000-0000-0000F2BE0000}"/>
    <cellStyle name="Note 2 4 15 3" xfId="48881" xr:uid="{00000000-0005-0000-0000-0000F3BE0000}"/>
    <cellStyle name="Note 2 4 15 3 2" xfId="48882" xr:uid="{00000000-0005-0000-0000-0000F4BE0000}"/>
    <cellStyle name="Note 2 4 15 3 3" xfId="48883" xr:uid="{00000000-0005-0000-0000-0000F5BE0000}"/>
    <cellStyle name="Note 2 4 15 4" xfId="48884" xr:uid="{00000000-0005-0000-0000-0000F6BE0000}"/>
    <cellStyle name="Note 2 4 15 4 2" xfId="48885" xr:uid="{00000000-0005-0000-0000-0000F7BE0000}"/>
    <cellStyle name="Note 2 4 15 4 3" xfId="48886" xr:uid="{00000000-0005-0000-0000-0000F8BE0000}"/>
    <cellStyle name="Note 2 4 15 5" xfId="48887" xr:uid="{00000000-0005-0000-0000-0000F9BE0000}"/>
    <cellStyle name="Note 2 4 15 5 2" xfId="48888" xr:uid="{00000000-0005-0000-0000-0000FABE0000}"/>
    <cellStyle name="Note 2 4 15 5 3" xfId="48889" xr:uid="{00000000-0005-0000-0000-0000FBBE0000}"/>
    <cellStyle name="Note 2 4 15 6" xfId="48890" xr:uid="{00000000-0005-0000-0000-0000FCBE0000}"/>
    <cellStyle name="Note 2 4 15 6 2" xfId="48891" xr:uid="{00000000-0005-0000-0000-0000FDBE0000}"/>
    <cellStyle name="Note 2 4 15 6 3" xfId="48892" xr:uid="{00000000-0005-0000-0000-0000FEBE0000}"/>
    <cellStyle name="Note 2 4 15 7" xfId="48893" xr:uid="{00000000-0005-0000-0000-0000FFBE0000}"/>
    <cellStyle name="Note 2 4 15 8" xfId="48894" xr:uid="{00000000-0005-0000-0000-000000BF0000}"/>
    <cellStyle name="Note 2 4 16" xfId="48895" xr:uid="{00000000-0005-0000-0000-000001BF0000}"/>
    <cellStyle name="Note 2 4 16 2" xfId="48896" xr:uid="{00000000-0005-0000-0000-000002BF0000}"/>
    <cellStyle name="Note 2 4 16 2 2" xfId="48897" xr:uid="{00000000-0005-0000-0000-000003BF0000}"/>
    <cellStyle name="Note 2 4 16 2 3" xfId="48898" xr:uid="{00000000-0005-0000-0000-000004BF0000}"/>
    <cellStyle name="Note 2 4 16 2 4" xfId="48899" xr:uid="{00000000-0005-0000-0000-000005BF0000}"/>
    <cellStyle name="Note 2 4 16 2 5" xfId="48900" xr:uid="{00000000-0005-0000-0000-000006BF0000}"/>
    <cellStyle name="Note 2 4 16 2 6" xfId="48901" xr:uid="{00000000-0005-0000-0000-000007BF0000}"/>
    <cellStyle name="Note 2 4 16 3" xfId="48902" xr:uid="{00000000-0005-0000-0000-000008BF0000}"/>
    <cellStyle name="Note 2 4 16 3 2" xfId="48903" xr:uid="{00000000-0005-0000-0000-000009BF0000}"/>
    <cellStyle name="Note 2 4 16 3 3" xfId="48904" xr:uid="{00000000-0005-0000-0000-00000ABF0000}"/>
    <cellStyle name="Note 2 4 16 4" xfId="48905" xr:uid="{00000000-0005-0000-0000-00000BBF0000}"/>
    <cellStyle name="Note 2 4 16 4 2" xfId="48906" xr:uid="{00000000-0005-0000-0000-00000CBF0000}"/>
    <cellStyle name="Note 2 4 16 4 3" xfId="48907" xr:uid="{00000000-0005-0000-0000-00000DBF0000}"/>
    <cellStyle name="Note 2 4 16 5" xfId="48908" xr:uid="{00000000-0005-0000-0000-00000EBF0000}"/>
    <cellStyle name="Note 2 4 16 5 2" xfId="48909" xr:uid="{00000000-0005-0000-0000-00000FBF0000}"/>
    <cellStyle name="Note 2 4 16 5 3" xfId="48910" xr:uid="{00000000-0005-0000-0000-000010BF0000}"/>
    <cellStyle name="Note 2 4 16 6" xfId="48911" xr:uid="{00000000-0005-0000-0000-000011BF0000}"/>
    <cellStyle name="Note 2 4 16 6 2" xfId="48912" xr:uid="{00000000-0005-0000-0000-000012BF0000}"/>
    <cellStyle name="Note 2 4 16 6 3" xfId="48913" xr:uid="{00000000-0005-0000-0000-000013BF0000}"/>
    <cellStyle name="Note 2 4 16 7" xfId="48914" xr:uid="{00000000-0005-0000-0000-000014BF0000}"/>
    <cellStyle name="Note 2 4 16 8" xfId="48915" xr:uid="{00000000-0005-0000-0000-000015BF0000}"/>
    <cellStyle name="Note 2 4 17" xfId="48916" xr:uid="{00000000-0005-0000-0000-000016BF0000}"/>
    <cellStyle name="Note 2 4 17 2" xfId="48917" xr:uid="{00000000-0005-0000-0000-000017BF0000}"/>
    <cellStyle name="Note 2 4 17 2 2" xfId="48918" xr:uid="{00000000-0005-0000-0000-000018BF0000}"/>
    <cellStyle name="Note 2 4 17 2 3" xfId="48919" xr:uid="{00000000-0005-0000-0000-000019BF0000}"/>
    <cellStyle name="Note 2 4 17 2 4" xfId="48920" xr:uid="{00000000-0005-0000-0000-00001ABF0000}"/>
    <cellStyle name="Note 2 4 17 2 5" xfId="48921" xr:uid="{00000000-0005-0000-0000-00001BBF0000}"/>
    <cellStyle name="Note 2 4 17 2 6" xfId="48922" xr:uid="{00000000-0005-0000-0000-00001CBF0000}"/>
    <cellStyle name="Note 2 4 17 3" xfId="48923" xr:uid="{00000000-0005-0000-0000-00001DBF0000}"/>
    <cellStyle name="Note 2 4 17 3 2" xfId="48924" xr:uid="{00000000-0005-0000-0000-00001EBF0000}"/>
    <cellStyle name="Note 2 4 17 3 3" xfId="48925" xr:uid="{00000000-0005-0000-0000-00001FBF0000}"/>
    <cellStyle name="Note 2 4 17 4" xfId="48926" xr:uid="{00000000-0005-0000-0000-000020BF0000}"/>
    <cellStyle name="Note 2 4 17 4 2" xfId="48927" xr:uid="{00000000-0005-0000-0000-000021BF0000}"/>
    <cellStyle name="Note 2 4 17 4 3" xfId="48928" xr:uid="{00000000-0005-0000-0000-000022BF0000}"/>
    <cellStyle name="Note 2 4 17 5" xfId="48929" xr:uid="{00000000-0005-0000-0000-000023BF0000}"/>
    <cellStyle name="Note 2 4 17 5 2" xfId="48930" xr:uid="{00000000-0005-0000-0000-000024BF0000}"/>
    <cellStyle name="Note 2 4 17 5 3" xfId="48931" xr:uid="{00000000-0005-0000-0000-000025BF0000}"/>
    <cellStyle name="Note 2 4 17 6" xfId="48932" xr:uid="{00000000-0005-0000-0000-000026BF0000}"/>
    <cellStyle name="Note 2 4 17 6 2" xfId="48933" xr:uid="{00000000-0005-0000-0000-000027BF0000}"/>
    <cellStyle name="Note 2 4 17 6 3" xfId="48934" xr:uid="{00000000-0005-0000-0000-000028BF0000}"/>
    <cellStyle name="Note 2 4 17 7" xfId="48935" xr:uid="{00000000-0005-0000-0000-000029BF0000}"/>
    <cellStyle name="Note 2 4 17 8" xfId="48936" xr:uid="{00000000-0005-0000-0000-00002ABF0000}"/>
    <cellStyle name="Note 2 4 18" xfId="48937" xr:uid="{00000000-0005-0000-0000-00002BBF0000}"/>
    <cellStyle name="Note 2 4 18 2" xfId="48938" xr:uid="{00000000-0005-0000-0000-00002CBF0000}"/>
    <cellStyle name="Note 2 4 18 2 2" xfId="48939" xr:uid="{00000000-0005-0000-0000-00002DBF0000}"/>
    <cellStyle name="Note 2 4 18 2 3" xfId="48940" xr:uid="{00000000-0005-0000-0000-00002EBF0000}"/>
    <cellStyle name="Note 2 4 18 2 4" xfId="48941" xr:uid="{00000000-0005-0000-0000-00002FBF0000}"/>
    <cellStyle name="Note 2 4 18 2 5" xfId="48942" xr:uid="{00000000-0005-0000-0000-000030BF0000}"/>
    <cellStyle name="Note 2 4 18 2 6" xfId="48943" xr:uid="{00000000-0005-0000-0000-000031BF0000}"/>
    <cellStyle name="Note 2 4 18 3" xfId="48944" xr:uid="{00000000-0005-0000-0000-000032BF0000}"/>
    <cellStyle name="Note 2 4 18 3 2" xfId="48945" xr:uid="{00000000-0005-0000-0000-000033BF0000}"/>
    <cellStyle name="Note 2 4 18 3 3" xfId="48946" xr:uid="{00000000-0005-0000-0000-000034BF0000}"/>
    <cellStyle name="Note 2 4 18 4" xfId="48947" xr:uid="{00000000-0005-0000-0000-000035BF0000}"/>
    <cellStyle name="Note 2 4 18 4 2" xfId="48948" xr:uid="{00000000-0005-0000-0000-000036BF0000}"/>
    <cellStyle name="Note 2 4 18 4 3" xfId="48949" xr:uid="{00000000-0005-0000-0000-000037BF0000}"/>
    <cellStyle name="Note 2 4 18 5" xfId="48950" xr:uid="{00000000-0005-0000-0000-000038BF0000}"/>
    <cellStyle name="Note 2 4 18 5 2" xfId="48951" xr:uid="{00000000-0005-0000-0000-000039BF0000}"/>
    <cellStyle name="Note 2 4 18 5 3" xfId="48952" xr:uid="{00000000-0005-0000-0000-00003ABF0000}"/>
    <cellStyle name="Note 2 4 18 6" xfId="48953" xr:uid="{00000000-0005-0000-0000-00003BBF0000}"/>
    <cellStyle name="Note 2 4 18 6 2" xfId="48954" xr:uid="{00000000-0005-0000-0000-00003CBF0000}"/>
    <cellStyle name="Note 2 4 18 6 3" xfId="48955" xr:uid="{00000000-0005-0000-0000-00003DBF0000}"/>
    <cellStyle name="Note 2 4 18 7" xfId="48956" xr:uid="{00000000-0005-0000-0000-00003EBF0000}"/>
    <cellStyle name="Note 2 4 18 8" xfId="48957" xr:uid="{00000000-0005-0000-0000-00003FBF0000}"/>
    <cellStyle name="Note 2 4 19" xfId="48958" xr:uid="{00000000-0005-0000-0000-000040BF0000}"/>
    <cellStyle name="Note 2 4 19 2" xfId="48959" xr:uid="{00000000-0005-0000-0000-000041BF0000}"/>
    <cellStyle name="Note 2 4 19 2 2" xfId="48960" xr:uid="{00000000-0005-0000-0000-000042BF0000}"/>
    <cellStyle name="Note 2 4 19 2 3" xfId="48961" xr:uid="{00000000-0005-0000-0000-000043BF0000}"/>
    <cellStyle name="Note 2 4 19 2 4" xfId="48962" xr:uid="{00000000-0005-0000-0000-000044BF0000}"/>
    <cellStyle name="Note 2 4 19 2 5" xfId="48963" xr:uid="{00000000-0005-0000-0000-000045BF0000}"/>
    <cellStyle name="Note 2 4 19 2 6" xfId="48964" xr:uid="{00000000-0005-0000-0000-000046BF0000}"/>
    <cellStyle name="Note 2 4 19 3" xfId="48965" xr:uid="{00000000-0005-0000-0000-000047BF0000}"/>
    <cellStyle name="Note 2 4 19 3 2" xfId="48966" xr:uid="{00000000-0005-0000-0000-000048BF0000}"/>
    <cellStyle name="Note 2 4 19 3 3" xfId="48967" xr:uid="{00000000-0005-0000-0000-000049BF0000}"/>
    <cellStyle name="Note 2 4 19 4" xfId="48968" xr:uid="{00000000-0005-0000-0000-00004ABF0000}"/>
    <cellStyle name="Note 2 4 19 4 2" xfId="48969" xr:uid="{00000000-0005-0000-0000-00004BBF0000}"/>
    <cellStyle name="Note 2 4 19 4 3" xfId="48970" xr:uid="{00000000-0005-0000-0000-00004CBF0000}"/>
    <cellStyle name="Note 2 4 19 5" xfId="48971" xr:uid="{00000000-0005-0000-0000-00004DBF0000}"/>
    <cellStyle name="Note 2 4 19 5 2" xfId="48972" xr:uid="{00000000-0005-0000-0000-00004EBF0000}"/>
    <cellStyle name="Note 2 4 19 5 3" xfId="48973" xr:uid="{00000000-0005-0000-0000-00004FBF0000}"/>
    <cellStyle name="Note 2 4 19 6" xfId="48974" xr:uid="{00000000-0005-0000-0000-000050BF0000}"/>
    <cellStyle name="Note 2 4 19 6 2" xfId="48975" xr:uid="{00000000-0005-0000-0000-000051BF0000}"/>
    <cellStyle name="Note 2 4 19 6 3" xfId="48976" xr:uid="{00000000-0005-0000-0000-000052BF0000}"/>
    <cellStyle name="Note 2 4 19 7" xfId="48977" xr:uid="{00000000-0005-0000-0000-000053BF0000}"/>
    <cellStyle name="Note 2 4 19 8" xfId="48978" xr:uid="{00000000-0005-0000-0000-000054BF0000}"/>
    <cellStyle name="Note 2 4 2" xfId="48979" xr:uid="{00000000-0005-0000-0000-000055BF0000}"/>
    <cellStyle name="Note 2 4 2 2" xfId="48980" xr:uid="{00000000-0005-0000-0000-000056BF0000}"/>
    <cellStyle name="Note 2 4 2 2 2" xfId="48981" xr:uid="{00000000-0005-0000-0000-000057BF0000}"/>
    <cellStyle name="Note 2 4 2 2 3" xfId="48982" xr:uid="{00000000-0005-0000-0000-000058BF0000}"/>
    <cellStyle name="Note 2 4 2 2 4" xfId="48983" xr:uid="{00000000-0005-0000-0000-000059BF0000}"/>
    <cellStyle name="Note 2 4 2 2 5" xfId="48984" xr:uid="{00000000-0005-0000-0000-00005ABF0000}"/>
    <cellStyle name="Note 2 4 2 2 6" xfId="48985" xr:uid="{00000000-0005-0000-0000-00005BBF0000}"/>
    <cellStyle name="Note 2 4 2 3" xfId="48986" xr:uid="{00000000-0005-0000-0000-00005CBF0000}"/>
    <cellStyle name="Note 2 4 2 3 2" xfId="48987" xr:uid="{00000000-0005-0000-0000-00005DBF0000}"/>
    <cellStyle name="Note 2 4 2 3 3" xfId="48988" xr:uid="{00000000-0005-0000-0000-00005EBF0000}"/>
    <cellStyle name="Note 2 4 2 4" xfId="48989" xr:uid="{00000000-0005-0000-0000-00005FBF0000}"/>
    <cellStyle name="Note 2 4 2 4 2" xfId="48990" xr:uid="{00000000-0005-0000-0000-000060BF0000}"/>
    <cellStyle name="Note 2 4 2 4 3" xfId="48991" xr:uid="{00000000-0005-0000-0000-000061BF0000}"/>
    <cellStyle name="Note 2 4 2 5" xfId="48992" xr:uid="{00000000-0005-0000-0000-000062BF0000}"/>
    <cellStyle name="Note 2 4 2 5 2" xfId="48993" xr:uid="{00000000-0005-0000-0000-000063BF0000}"/>
    <cellStyle name="Note 2 4 2 5 3" xfId="48994" xr:uid="{00000000-0005-0000-0000-000064BF0000}"/>
    <cellStyle name="Note 2 4 2 6" xfId="48995" xr:uid="{00000000-0005-0000-0000-000065BF0000}"/>
    <cellStyle name="Note 2 4 2 6 2" xfId="48996" xr:uid="{00000000-0005-0000-0000-000066BF0000}"/>
    <cellStyle name="Note 2 4 2 6 3" xfId="48997" xr:uid="{00000000-0005-0000-0000-000067BF0000}"/>
    <cellStyle name="Note 2 4 2 7" xfId="48998" xr:uid="{00000000-0005-0000-0000-000068BF0000}"/>
    <cellStyle name="Note 2 4 2 8" xfId="48999" xr:uid="{00000000-0005-0000-0000-000069BF0000}"/>
    <cellStyle name="Note 2 4 20" xfId="49000" xr:uid="{00000000-0005-0000-0000-00006ABF0000}"/>
    <cellStyle name="Note 2 4 20 2" xfId="49001" xr:uid="{00000000-0005-0000-0000-00006BBF0000}"/>
    <cellStyle name="Note 2 4 20 2 2" xfId="49002" xr:uid="{00000000-0005-0000-0000-00006CBF0000}"/>
    <cellStyle name="Note 2 4 20 2 3" xfId="49003" xr:uid="{00000000-0005-0000-0000-00006DBF0000}"/>
    <cellStyle name="Note 2 4 20 2 4" xfId="49004" xr:uid="{00000000-0005-0000-0000-00006EBF0000}"/>
    <cellStyle name="Note 2 4 20 2 5" xfId="49005" xr:uid="{00000000-0005-0000-0000-00006FBF0000}"/>
    <cellStyle name="Note 2 4 20 2 6" xfId="49006" xr:uid="{00000000-0005-0000-0000-000070BF0000}"/>
    <cellStyle name="Note 2 4 20 3" xfId="49007" xr:uid="{00000000-0005-0000-0000-000071BF0000}"/>
    <cellStyle name="Note 2 4 20 3 2" xfId="49008" xr:uid="{00000000-0005-0000-0000-000072BF0000}"/>
    <cellStyle name="Note 2 4 20 3 3" xfId="49009" xr:uid="{00000000-0005-0000-0000-000073BF0000}"/>
    <cellStyle name="Note 2 4 20 4" xfId="49010" xr:uid="{00000000-0005-0000-0000-000074BF0000}"/>
    <cellStyle name="Note 2 4 20 4 2" xfId="49011" xr:uid="{00000000-0005-0000-0000-000075BF0000}"/>
    <cellStyle name="Note 2 4 20 4 3" xfId="49012" xr:uid="{00000000-0005-0000-0000-000076BF0000}"/>
    <cellStyle name="Note 2 4 20 5" xfId="49013" xr:uid="{00000000-0005-0000-0000-000077BF0000}"/>
    <cellStyle name="Note 2 4 20 5 2" xfId="49014" xr:uid="{00000000-0005-0000-0000-000078BF0000}"/>
    <cellStyle name="Note 2 4 20 5 3" xfId="49015" xr:uid="{00000000-0005-0000-0000-000079BF0000}"/>
    <cellStyle name="Note 2 4 20 6" xfId="49016" xr:uid="{00000000-0005-0000-0000-00007ABF0000}"/>
    <cellStyle name="Note 2 4 20 6 2" xfId="49017" xr:uid="{00000000-0005-0000-0000-00007BBF0000}"/>
    <cellStyle name="Note 2 4 20 6 3" xfId="49018" xr:uid="{00000000-0005-0000-0000-00007CBF0000}"/>
    <cellStyle name="Note 2 4 20 7" xfId="49019" xr:uid="{00000000-0005-0000-0000-00007DBF0000}"/>
    <cellStyle name="Note 2 4 20 8" xfId="49020" xr:uid="{00000000-0005-0000-0000-00007EBF0000}"/>
    <cellStyle name="Note 2 4 21" xfId="49021" xr:uid="{00000000-0005-0000-0000-00007FBF0000}"/>
    <cellStyle name="Note 2 4 21 2" xfId="49022" xr:uid="{00000000-0005-0000-0000-000080BF0000}"/>
    <cellStyle name="Note 2 4 21 2 2" xfId="49023" xr:uid="{00000000-0005-0000-0000-000081BF0000}"/>
    <cellStyle name="Note 2 4 21 2 3" xfId="49024" xr:uid="{00000000-0005-0000-0000-000082BF0000}"/>
    <cellStyle name="Note 2 4 21 2 4" xfId="49025" xr:uid="{00000000-0005-0000-0000-000083BF0000}"/>
    <cellStyle name="Note 2 4 21 2 5" xfId="49026" xr:uid="{00000000-0005-0000-0000-000084BF0000}"/>
    <cellStyle name="Note 2 4 21 2 6" xfId="49027" xr:uid="{00000000-0005-0000-0000-000085BF0000}"/>
    <cellStyle name="Note 2 4 21 3" xfId="49028" xr:uid="{00000000-0005-0000-0000-000086BF0000}"/>
    <cellStyle name="Note 2 4 21 3 2" xfId="49029" xr:uid="{00000000-0005-0000-0000-000087BF0000}"/>
    <cellStyle name="Note 2 4 21 3 3" xfId="49030" xr:uid="{00000000-0005-0000-0000-000088BF0000}"/>
    <cellStyle name="Note 2 4 21 4" xfId="49031" xr:uid="{00000000-0005-0000-0000-000089BF0000}"/>
    <cellStyle name="Note 2 4 21 4 2" xfId="49032" xr:uid="{00000000-0005-0000-0000-00008ABF0000}"/>
    <cellStyle name="Note 2 4 21 4 3" xfId="49033" xr:uid="{00000000-0005-0000-0000-00008BBF0000}"/>
    <cellStyle name="Note 2 4 21 5" xfId="49034" xr:uid="{00000000-0005-0000-0000-00008CBF0000}"/>
    <cellStyle name="Note 2 4 21 5 2" xfId="49035" xr:uid="{00000000-0005-0000-0000-00008DBF0000}"/>
    <cellStyle name="Note 2 4 21 5 3" xfId="49036" xr:uid="{00000000-0005-0000-0000-00008EBF0000}"/>
    <cellStyle name="Note 2 4 21 6" xfId="49037" xr:uid="{00000000-0005-0000-0000-00008FBF0000}"/>
    <cellStyle name="Note 2 4 21 6 2" xfId="49038" xr:uid="{00000000-0005-0000-0000-000090BF0000}"/>
    <cellStyle name="Note 2 4 21 6 3" xfId="49039" xr:uid="{00000000-0005-0000-0000-000091BF0000}"/>
    <cellStyle name="Note 2 4 21 7" xfId="49040" xr:uid="{00000000-0005-0000-0000-000092BF0000}"/>
    <cellStyle name="Note 2 4 21 8" xfId="49041" xr:uid="{00000000-0005-0000-0000-000093BF0000}"/>
    <cellStyle name="Note 2 4 22" xfId="49042" xr:uid="{00000000-0005-0000-0000-000094BF0000}"/>
    <cellStyle name="Note 2 4 22 2" xfId="49043" xr:uid="{00000000-0005-0000-0000-000095BF0000}"/>
    <cellStyle name="Note 2 4 22 2 2" xfId="49044" xr:uid="{00000000-0005-0000-0000-000096BF0000}"/>
    <cellStyle name="Note 2 4 22 2 3" xfId="49045" xr:uid="{00000000-0005-0000-0000-000097BF0000}"/>
    <cellStyle name="Note 2 4 22 2 4" xfId="49046" xr:uid="{00000000-0005-0000-0000-000098BF0000}"/>
    <cellStyle name="Note 2 4 22 2 5" xfId="49047" xr:uid="{00000000-0005-0000-0000-000099BF0000}"/>
    <cellStyle name="Note 2 4 22 2 6" xfId="49048" xr:uid="{00000000-0005-0000-0000-00009ABF0000}"/>
    <cellStyle name="Note 2 4 22 3" xfId="49049" xr:uid="{00000000-0005-0000-0000-00009BBF0000}"/>
    <cellStyle name="Note 2 4 22 3 2" xfId="49050" xr:uid="{00000000-0005-0000-0000-00009CBF0000}"/>
    <cellStyle name="Note 2 4 22 3 3" xfId="49051" xr:uid="{00000000-0005-0000-0000-00009DBF0000}"/>
    <cellStyle name="Note 2 4 22 4" xfId="49052" xr:uid="{00000000-0005-0000-0000-00009EBF0000}"/>
    <cellStyle name="Note 2 4 22 4 2" xfId="49053" xr:uid="{00000000-0005-0000-0000-00009FBF0000}"/>
    <cellStyle name="Note 2 4 22 4 3" xfId="49054" xr:uid="{00000000-0005-0000-0000-0000A0BF0000}"/>
    <cellStyle name="Note 2 4 22 5" xfId="49055" xr:uid="{00000000-0005-0000-0000-0000A1BF0000}"/>
    <cellStyle name="Note 2 4 22 5 2" xfId="49056" xr:uid="{00000000-0005-0000-0000-0000A2BF0000}"/>
    <cellStyle name="Note 2 4 22 5 3" xfId="49057" xr:uid="{00000000-0005-0000-0000-0000A3BF0000}"/>
    <cellStyle name="Note 2 4 22 6" xfId="49058" xr:uid="{00000000-0005-0000-0000-0000A4BF0000}"/>
    <cellStyle name="Note 2 4 22 6 2" xfId="49059" xr:uid="{00000000-0005-0000-0000-0000A5BF0000}"/>
    <cellStyle name="Note 2 4 22 6 3" xfId="49060" xr:uid="{00000000-0005-0000-0000-0000A6BF0000}"/>
    <cellStyle name="Note 2 4 22 7" xfId="49061" xr:uid="{00000000-0005-0000-0000-0000A7BF0000}"/>
    <cellStyle name="Note 2 4 22 8" xfId="49062" xr:uid="{00000000-0005-0000-0000-0000A8BF0000}"/>
    <cellStyle name="Note 2 4 23" xfId="49063" xr:uid="{00000000-0005-0000-0000-0000A9BF0000}"/>
    <cellStyle name="Note 2 4 23 2" xfId="49064" xr:uid="{00000000-0005-0000-0000-0000AABF0000}"/>
    <cellStyle name="Note 2 4 23 2 2" xfId="49065" xr:uid="{00000000-0005-0000-0000-0000ABBF0000}"/>
    <cellStyle name="Note 2 4 23 2 3" xfId="49066" xr:uid="{00000000-0005-0000-0000-0000ACBF0000}"/>
    <cellStyle name="Note 2 4 23 2 4" xfId="49067" xr:uid="{00000000-0005-0000-0000-0000ADBF0000}"/>
    <cellStyle name="Note 2 4 23 2 5" xfId="49068" xr:uid="{00000000-0005-0000-0000-0000AEBF0000}"/>
    <cellStyle name="Note 2 4 23 2 6" xfId="49069" xr:uid="{00000000-0005-0000-0000-0000AFBF0000}"/>
    <cellStyle name="Note 2 4 23 3" xfId="49070" xr:uid="{00000000-0005-0000-0000-0000B0BF0000}"/>
    <cellStyle name="Note 2 4 23 3 2" xfId="49071" xr:uid="{00000000-0005-0000-0000-0000B1BF0000}"/>
    <cellStyle name="Note 2 4 23 3 3" xfId="49072" xr:uid="{00000000-0005-0000-0000-0000B2BF0000}"/>
    <cellStyle name="Note 2 4 23 4" xfId="49073" xr:uid="{00000000-0005-0000-0000-0000B3BF0000}"/>
    <cellStyle name="Note 2 4 23 4 2" xfId="49074" xr:uid="{00000000-0005-0000-0000-0000B4BF0000}"/>
    <cellStyle name="Note 2 4 23 4 3" xfId="49075" xr:uid="{00000000-0005-0000-0000-0000B5BF0000}"/>
    <cellStyle name="Note 2 4 23 5" xfId="49076" xr:uid="{00000000-0005-0000-0000-0000B6BF0000}"/>
    <cellStyle name="Note 2 4 23 5 2" xfId="49077" xr:uid="{00000000-0005-0000-0000-0000B7BF0000}"/>
    <cellStyle name="Note 2 4 23 5 3" xfId="49078" xr:uid="{00000000-0005-0000-0000-0000B8BF0000}"/>
    <cellStyle name="Note 2 4 23 6" xfId="49079" xr:uid="{00000000-0005-0000-0000-0000B9BF0000}"/>
    <cellStyle name="Note 2 4 23 6 2" xfId="49080" xr:uid="{00000000-0005-0000-0000-0000BABF0000}"/>
    <cellStyle name="Note 2 4 23 6 3" xfId="49081" xr:uid="{00000000-0005-0000-0000-0000BBBF0000}"/>
    <cellStyle name="Note 2 4 23 7" xfId="49082" xr:uid="{00000000-0005-0000-0000-0000BCBF0000}"/>
    <cellStyle name="Note 2 4 23 8" xfId="49083" xr:uid="{00000000-0005-0000-0000-0000BDBF0000}"/>
    <cellStyle name="Note 2 4 24" xfId="49084" xr:uid="{00000000-0005-0000-0000-0000BEBF0000}"/>
    <cellStyle name="Note 2 4 24 2" xfId="49085" xr:uid="{00000000-0005-0000-0000-0000BFBF0000}"/>
    <cellStyle name="Note 2 4 24 2 2" xfId="49086" xr:uid="{00000000-0005-0000-0000-0000C0BF0000}"/>
    <cellStyle name="Note 2 4 24 2 3" xfId="49087" xr:uid="{00000000-0005-0000-0000-0000C1BF0000}"/>
    <cellStyle name="Note 2 4 24 2 4" xfId="49088" xr:uid="{00000000-0005-0000-0000-0000C2BF0000}"/>
    <cellStyle name="Note 2 4 24 2 5" xfId="49089" xr:uid="{00000000-0005-0000-0000-0000C3BF0000}"/>
    <cellStyle name="Note 2 4 24 2 6" xfId="49090" xr:uid="{00000000-0005-0000-0000-0000C4BF0000}"/>
    <cellStyle name="Note 2 4 24 3" xfId="49091" xr:uid="{00000000-0005-0000-0000-0000C5BF0000}"/>
    <cellStyle name="Note 2 4 24 3 2" xfId="49092" xr:uid="{00000000-0005-0000-0000-0000C6BF0000}"/>
    <cellStyle name="Note 2 4 24 3 3" xfId="49093" xr:uid="{00000000-0005-0000-0000-0000C7BF0000}"/>
    <cellStyle name="Note 2 4 24 4" xfId="49094" xr:uid="{00000000-0005-0000-0000-0000C8BF0000}"/>
    <cellStyle name="Note 2 4 24 4 2" xfId="49095" xr:uid="{00000000-0005-0000-0000-0000C9BF0000}"/>
    <cellStyle name="Note 2 4 24 4 3" xfId="49096" xr:uid="{00000000-0005-0000-0000-0000CABF0000}"/>
    <cellStyle name="Note 2 4 24 5" xfId="49097" xr:uid="{00000000-0005-0000-0000-0000CBBF0000}"/>
    <cellStyle name="Note 2 4 24 5 2" xfId="49098" xr:uid="{00000000-0005-0000-0000-0000CCBF0000}"/>
    <cellStyle name="Note 2 4 24 5 3" xfId="49099" xr:uid="{00000000-0005-0000-0000-0000CDBF0000}"/>
    <cellStyle name="Note 2 4 24 6" xfId="49100" xr:uid="{00000000-0005-0000-0000-0000CEBF0000}"/>
    <cellStyle name="Note 2 4 24 6 2" xfId="49101" xr:uid="{00000000-0005-0000-0000-0000CFBF0000}"/>
    <cellStyle name="Note 2 4 24 6 3" xfId="49102" xr:uid="{00000000-0005-0000-0000-0000D0BF0000}"/>
    <cellStyle name="Note 2 4 24 7" xfId="49103" xr:uid="{00000000-0005-0000-0000-0000D1BF0000}"/>
    <cellStyle name="Note 2 4 24 8" xfId="49104" xr:uid="{00000000-0005-0000-0000-0000D2BF0000}"/>
    <cellStyle name="Note 2 4 25" xfId="49105" xr:uid="{00000000-0005-0000-0000-0000D3BF0000}"/>
    <cellStyle name="Note 2 4 25 2" xfId="49106" xr:uid="{00000000-0005-0000-0000-0000D4BF0000}"/>
    <cellStyle name="Note 2 4 25 2 2" xfId="49107" xr:uid="{00000000-0005-0000-0000-0000D5BF0000}"/>
    <cellStyle name="Note 2 4 25 2 3" xfId="49108" xr:uid="{00000000-0005-0000-0000-0000D6BF0000}"/>
    <cellStyle name="Note 2 4 25 2 4" xfId="49109" xr:uid="{00000000-0005-0000-0000-0000D7BF0000}"/>
    <cellStyle name="Note 2 4 25 2 5" xfId="49110" xr:uid="{00000000-0005-0000-0000-0000D8BF0000}"/>
    <cellStyle name="Note 2 4 25 2 6" xfId="49111" xr:uid="{00000000-0005-0000-0000-0000D9BF0000}"/>
    <cellStyle name="Note 2 4 25 3" xfId="49112" xr:uid="{00000000-0005-0000-0000-0000DABF0000}"/>
    <cellStyle name="Note 2 4 25 3 2" xfId="49113" xr:uid="{00000000-0005-0000-0000-0000DBBF0000}"/>
    <cellStyle name="Note 2 4 25 3 3" xfId="49114" xr:uid="{00000000-0005-0000-0000-0000DCBF0000}"/>
    <cellStyle name="Note 2 4 25 4" xfId="49115" xr:uid="{00000000-0005-0000-0000-0000DDBF0000}"/>
    <cellStyle name="Note 2 4 25 4 2" xfId="49116" xr:uid="{00000000-0005-0000-0000-0000DEBF0000}"/>
    <cellStyle name="Note 2 4 25 4 3" xfId="49117" xr:uid="{00000000-0005-0000-0000-0000DFBF0000}"/>
    <cellStyle name="Note 2 4 25 5" xfId="49118" xr:uid="{00000000-0005-0000-0000-0000E0BF0000}"/>
    <cellStyle name="Note 2 4 25 5 2" xfId="49119" xr:uid="{00000000-0005-0000-0000-0000E1BF0000}"/>
    <cellStyle name="Note 2 4 25 5 3" xfId="49120" xr:uid="{00000000-0005-0000-0000-0000E2BF0000}"/>
    <cellStyle name="Note 2 4 25 6" xfId="49121" xr:uid="{00000000-0005-0000-0000-0000E3BF0000}"/>
    <cellStyle name="Note 2 4 25 6 2" xfId="49122" xr:uid="{00000000-0005-0000-0000-0000E4BF0000}"/>
    <cellStyle name="Note 2 4 25 6 3" xfId="49123" xr:uid="{00000000-0005-0000-0000-0000E5BF0000}"/>
    <cellStyle name="Note 2 4 25 7" xfId="49124" xr:uid="{00000000-0005-0000-0000-0000E6BF0000}"/>
    <cellStyle name="Note 2 4 25 8" xfId="49125" xr:uid="{00000000-0005-0000-0000-0000E7BF0000}"/>
    <cellStyle name="Note 2 4 26" xfId="49126" xr:uid="{00000000-0005-0000-0000-0000E8BF0000}"/>
    <cellStyle name="Note 2 4 26 2" xfId="49127" xr:uid="{00000000-0005-0000-0000-0000E9BF0000}"/>
    <cellStyle name="Note 2 4 26 2 2" xfId="49128" xr:uid="{00000000-0005-0000-0000-0000EABF0000}"/>
    <cellStyle name="Note 2 4 26 2 3" xfId="49129" xr:uid="{00000000-0005-0000-0000-0000EBBF0000}"/>
    <cellStyle name="Note 2 4 26 2 4" xfId="49130" xr:uid="{00000000-0005-0000-0000-0000ECBF0000}"/>
    <cellStyle name="Note 2 4 26 2 5" xfId="49131" xr:uid="{00000000-0005-0000-0000-0000EDBF0000}"/>
    <cellStyle name="Note 2 4 26 2 6" xfId="49132" xr:uid="{00000000-0005-0000-0000-0000EEBF0000}"/>
    <cellStyle name="Note 2 4 26 3" xfId="49133" xr:uid="{00000000-0005-0000-0000-0000EFBF0000}"/>
    <cellStyle name="Note 2 4 26 3 2" xfId="49134" xr:uid="{00000000-0005-0000-0000-0000F0BF0000}"/>
    <cellStyle name="Note 2 4 26 3 3" xfId="49135" xr:uid="{00000000-0005-0000-0000-0000F1BF0000}"/>
    <cellStyle name="Note 2 4 26 4" xfId="49136" xr:uid="{00000000-0005-0000-0000-0000F2BF0000}"/>
    <cellStyle name="Note 2 4 26 4 2" xfId="49137" xr:uid="{00000000-0005-0000-0000-0000F3BF0000}"/>
    <cellStyle name="Note 2 4 26 4 3" xfId="49138" xr:uid="{00000000-0005-0000-0000-0000F4BF0000}"/>
    <cellStyle name="Note 2 4 26 5" xfId="49139" xr:uid="{00000000-0005-0000-0000-0000F5BF0000}"/>
    <cellStyle name="Note 2 4 26 5 2" xfId="49140" xr:uid="{00000000-0005-0000-0000-0000F6BF0000}"/>
    <cellStyle name="Note 2 4 26 5 3" xfId="49141" xr:uid="{00000000-0005-0000-0000-0000F7BF0000}"/>
    <cellStyle name="Note 2 4 26 6" xfId="49142" xr:uid="{00000000-0005-0000-0000-0000F8BF0000}"/>
    <cellStyle name="Note 2 4 26 6 2" xfId="49143" xr:uid="{00000000-0005-0000-0000-0000F9BF0000}"/>
    <cellStyle name="Note 2 4 26 6 3" xfId="49144" xr:uid="{00000000-0005-0000-0000-0000FABF0000}"/>
    <cellStyle name="Note 2 4 26 7" xfId="49145" xr:uid="{00000000-0005-0000-0000-0000FBBF0000}"/>
    <cellStyle name="Note 2 4 26 8" xfId="49146" xr:uid="{00000000-0005-0000-0000-0000FCBF0000}"/>
    <cellStyle name="Note 2 4 27" xfId="49147" xr:uid="{00000000-0005-0000-0000-0000FDBF0000}"/>
    <cellStyle name="Note 2 4 27 2" xfId="49148" xr:uid="{00000000-0005-0000-0000-0000FEBF0000}"/>
    <cellStyle name="Note 2 4 27 2 2" xfId="49149" xr:uid="{00000000-0005-0000-0000-0000FFBF0000}"/>
    <cellStyle name="Note 2 4 27 2 3" xfId="49150" xr:uid="{00000000-0005-0000-0000-000000C00000}"/>
    <cellStyle name="Note 2 4 27 2 4" xfId="49151" xr:uid="{00000000-0005-0000-0000-000001C00000}"/>
    <cellStyle name="Note 2 4 27 2 5" xfId="49152" xr:uid="{00000000-0005-0000-0000-000002C00000}"/>
    <cellStyle name="Note 2 4 27 2 6" xfId="49153" xr:uid="{00000000-0005-0000-0000-000003C00000}"/>
    <cellStyle name="Note 2 4 27 3" xfId="49154" xr:uid="{00000000-0005-0000-0000-000004C00000}"/>
    <cellStyle name="Note 2 4 27 3 2" xfId="49155" xr:uid="{00000000-0005-0000-0000-000005C00000}"/>
    <cellStyle name="Note 2 4 27 3 3" xfId="49156" xr:uid="{00000000-0005-0000-0000-000006C00000}"/>
    <cellStyle name="Note 2 4 27 4" xfId="49157" xr:uid="{00000000-0005-0000-0000-000007C00000}"/>
    <cellStyle name="Note 2 4 27 4 2" xfId="49158" xr:uid="{00000000-0005-0000-0000-000008C00000}"/>
    <cellStyle name="Note 2 4 27 4 3" xfId="49159" xr:uid="{00000000-0005-0000-0000-000009C00000}"/>
    <cellStyle name="Note 2 4 27 5" xfId="49160" xr:uid="{00000000-0005-0000-0000-00000AC00000}"/>
    <cellStyle name="Note 2 4 27 5 2" xfId="49161" xr:uid="{00000000-0005-0000-0000-00000BC00000}"/>
    <cellStyle name="Note 2 4 27 5 3" xfId="49162" xr:uid="{00000000-0005-0000-0000-00000CC00000}"/>
    <cellStyle name="Note 2 4 27 6" xfId="49163" xr:uid="{00000000-0005-0000-0000-00000DC00000}"/>
    <cellStyle name="Note 2 4 27 6 2" xfId="49164" xr:uid="{00000000-0005-0000-0000-00000EC00000}"/>
    <cellStyle name="Note 2 4 27 6 3" xfId="49165" xr:uid="{00000000-0005-0000-0000-00000FC00000}"/>
    <cellStyle name="Note 2 4 27 7" xfId="49166" xr:uid="{00000000-0005-0000-0000-000010C00000}"/>
    <cellStyle name="Note 2 4 27 8" xfId="49167" xr:uid="{00000000-0005-0000-0000-000011C00000}"/>
    <cellStyle name="Note 2 4 28" xfId="49168" xr:uid="{00000000-0005-0000-0000-000012C00000}"/>
    <cellStyle name="Note 2 4 28 2" xfId="49169" xr:uid="{00000000-0005-0000-0000-000013C00000}"/>
    <cellStyle name="Note 2 4 28 2 2" xfId="49170" xr:uid="{00000000-0005-0000-0000-000014C00000}"/>
    <cellStyle name="Note 2 4 28 2 3" xfId="49171" xr:uid="{00000000-0005-0000-0000-000015C00000}"/>
    <cellStyle name="Note 2 4 28 2 4" xfId="49172" xr:uid="{00000000-0005-0000-0000-000016C00000}"/>
    <cellStyle name="Note 2 4 28 2 5" xfId="49173" xr:uid="{00000000-0005-0000-0000-000017C00000}"/>
    <cellStyle name="Note 2 4 28 2 6" xfId="49174" xr:uid="{00000000-0005-0000-0000-000018C00000}"/>
    <cellStyle name="Note 2 4 28 3" xfId="49175" xr:uid="{00000000-0005-0000-0000-000019C00000}"/>
    <cellStyle name="Note 2 4 28 3 2" xfId="49176" xr:uid="{00000000-0005-0000-0000-00001AC00000}"/>
    <cellStyle name="Note 2 4 28 3 3" xfId="49177" xr:uid="{00000000-0005-0000-0000-00001BC00000}"/>
    <cellStyle name="Note 2 4 28 4" xfId="49178" xr:uid="{00000000-0005-0000-0000-00001CC00000}"/>
    <cellStyle name="Note 2 4 28 4 2" xfId="49179" xr:uid="{00000000-0005-0000-0000-00001DC00000}"/>
    <cellStyle name="Note 2 4 28 4 3" xfId="49180" xr:uid="{00000000-0005-0000-0000-00001EC00000}"/>
    <cellStyle name="Note 2 4 28 5" xfId="49181" xr:uid="{00000000-0005-0000-0000-00001FC00000}"/>
    <cellStyle name="Note 2 4 28 5 2" xfId="49182" xr:uid="{00000000-0005-0000-0000-000020C00000}"/>
    <cellStyle name="Note 2 4 28 5 3" xfId="49183" xr:uid="{00000000-0005-0000-0000-000021C00000}"/>
    <cellStyle name="Note 2 4 28 6" xfId="49184" xr:uid="{00000000-0005-0000-0000-000022C00000}"/>
    <cellStyle name="Note 2 4 28 6 2" xfId="49185" xr:uid="{00000000-0005-0000-0000-000023C00000}"/>
    <cellStyle name="Note 2 4 28 6 3" xfId="49186" xr:uid="{00000000-0005-0000-0000-000024C00000}"/>
    <cellStyle name="Note 2 4 28 7" xfId="49187" xr:uid="{00000000-0005-0000-0000-000025C00000}"/>
    <cellStyle name="Note 2 4 28 8" xfId="49188" xr:uid="{00000000-0005-0000-0000-000026C00000}"/>
    <cellStyle name="Note 2 4 29" xfId="49189" xr:uid="{00000000-0005-0000-0000-000027C00000}"/>
    <cellStyle name="Note 2 4 29 2" xfId="49190" xr:uid="{00000000-0005-0000-0000-000028C00000}"/>
    <cellStyle name="Note 2 4 29 2 2" xfId="49191" xr:uid="{00000000-0005-0000-0000-000029C00000}"/>
    <cellStyle name="Note 2 4 29 2 3" xfId="49192" xr:uid="{00000000-0005-0000-0000-00002AC00000}"/>
    <cellStyle name="Note 2 4 29 2 4" xfId="49193" xr:uid="{00000000-0005-0000-0000-00002BC00000}"/>
    <cellStyle name="Note 2 4 29 2 5" xfId="49194" xr:uid="{00000000-0005-0000-0000-00002CC00000}"/>
    <cellStyle name="Note 2 4 29 2 6" xfId="49195" xr:uid="{00000000-0005-0000-0000-00002DC00000}"/>
    <cellStyle name="Note 2 4 29 3" xfId="49196" xr:uid="{00000000-0005-0000-0000-00002EC00000}"/>
    <cellStyle name="Note 2 4 29 3 2" xfId="49197" xr:uid="{00000000-0005-0000-0000-00002FC00000}"/>
    <cellStyle name="Note 2 4 29 3 3" xfId="49198" xr:uid="{00000000-0005-0000-0000-000030C00000}"/>
    <cellStyle name="Note 2 4 29 4" xfId="49199" xr:uid="{00000000-0005-0000-0000-000031C00000}"/>
    <cellStyle name="Note 2 4 29 4 2" xfId="49200" xr:uid="{00000000-0005-0000-0000-000032C00000}"/>
    <cellStyle name="Note 2 4 29 4 3" xfId="49201" xr:uid="{00000000-0005-0000-0000-000033C00000}"/>
    <cellStyle name="Note 2 4 29 5" xfId="49202" xr:uid="{00000000-0005-0000-0000-000034C00000}"/>
    <cellStyle name="Note 2 4 29 5 2" xfId="49203" xr:uid="{00000000-0005-0000-0000-000035C00000}"/>
    <cellStyle name="Note 2 4 29 5 3" xfId="49204" xr:uid="{00000000-0005-0000-0000-000036C00000}"/>
    <cellStyle name="Note 2 4 29 6" xfId="49205" xr:uid="{00000000-0005-0000-0000-000037C00000}"/>
    <cellStyle name="Note 2 4 29 6 2" xfId="49206" xr:uid="{00000000-0005-0000-0000-000038C00000}"/>
    <cellStyle name="Note 2 4 29 6 3" xfId="49207" xr:uid="{00000000-0005-0000-0000-000039C00000}"/>
    <cellStyle name="Note 2 4 29 7" xfId="49208" xr:uid="{00000000-0005-0000-0000-00003AC00000}"/>
    <cellStyle name="Note 2 4 29 8" xfId="49209" xr:uid="{00000000-0005-0000-0000-00003BC00000}"/>
    <cellStyle name="Note 2 4 3" xfId="49210" xr:uid="{00000000-0005-0000-0000-00003CC00000}"/>
    <cellStyle name="Note 2 4 3 2" xfId="49211" xr:uid="{00000000-0005-0000-0000-00003DC00000}"/>
    <cellStyle name="Note 2 4 3 2 2" xfId="49212" xr:uid="{00000000-0005-0000-0000-00003EC00000}"/>
    <cellStyle name="Note 2 4 3 2 3" xfId="49213" xr:uid="{00000000-0005-0000-0000-00003FC00000}"/>
    <cellStyle name="Note 2 4 3 2 4" xfId="49214" xr:uid="{00000000-0005-0000-0000-000040C00000}"/>
    <cellStyle name="Note 2 4 3 2 5" xfId="49215" xr:uid="{00000000-0005-0000-0000-000041C00000}"/>
    <cellStyle name="Note 2 4 3 2 6" xfId="49216" xr:uid="{00000000-0005-0000-0000-000042C00000}"/>
    <cellStyle name="Note 2 4 3 3" xfId="49217" xr:uid="{00000000-0005-0000-0000-000043C00000}"/>
    <cellStyle name="Note 2 4 3 3 2" xfId="49218" xr:uid="{00000000-0005-0000-0000-000044C00000}"/>
    <cellStyle name="Note 2 4 3 3 3" xfId="49219" xr:uid="{00000000-0005-0000-0000-000045C00000}"/>
    <cellStyle name="Note 2 4 3 4" xfId="49220" xr:uid="{00000000-0005-0000-0000-000046C00000}"/>
    <cellStyle name="Note 2 4 3 4 2" xfId="49221" xr:uid="{00000000-0005-0000-0000-000047C00000}"/>
    <cellStyle name="Note 2 4 3 4 3" xfId="49222" xr:uid="{00000000-0005-0000-0000-000048C00000}"/>
    <cellStyle name="Note 2 4 3 5" xfId="49223" xr:uid="{00000000-0005-0000-0000-000049C00000}"/>
    <cellStyle name="Note 2 4 3 5 2" xfId="49224" xr:uid="{00000000-0005-0000-0000-00004AC00000}"/>
    <cellStyle name="Note 2 4 3 5 3" xfId="49225" xr:uid="{00000000-0005-0000-0000-00004BC00000}"/>
    <cellStyle name="Note 2 4 3 6" xfId="49226" xr:uid="{00000000-0005-0000-0000-00004CC00000}"/>
    <cellStyle name="Note 2 4 3 6 2" xfId="49227" xr:uid="{00000000-0005-0000-0000-00004DC00000}"/>
    <cellStyle name="Note 2 4 3 6 3" xfId="49228" xr:uid="{00000000-0005-0000-0000-00004EC00000}"/>
    <cellStyle name="Note 2 4 3 7" xfId="49229" xr:uid="{00000000-0005-0000-0000-00004FC00000}"/>
    <cellStyle name="Note 2 4 3 8" xfId="49230" xr:uid="{00000000-0005-0000-0000-000050C00000}"/>
    <cellStyle name="Note 2 4 30" xfId="49231" xr:uid="{00000000-0005-0000-0000-000051C00000}"/>
    <cellStyle name="Note 2 4 30 2" xfId="49232" xr:uid="{00000000-0005-0000-0000-000052C00000}"/>
    <cellStyle name="Note 2 4 30 2 2" xfId="49233" xr:uid="{00000000-0005-0000-0000-000053C00000}"/>
    <cellStyle name="Note 2 4 30 2 3" xfId="49234" xr:uid="{00000000-0005-0000-0000-000054C00000}"/>
    <cellStyle name="Note 2 4 30 2 4" xfId="49235" xr:uid="{00000000-0005-0000-0000-000055C00000}"/>
    <cellStyle name="Note 2 4 30 2 5" xfId="49236" xr:uid="{00000000-0005-0000-0000-000056C00000}"/>
    <cellStyle name="Note 2 4 30 2 6" xfId="49237" xr:uid="{00000000-0005-0000-0000-000057C00000}"/>
    <cellStyle name="Note 2 4 30 3" xfId="49238" xr:uid="{00000000-0005-0000-0000-000058C00000}"/>
    <cellStyle name="Note 2 4 30 3 2" xfId="49239" xr:uid="{00000000-0005-0000-0000-000059C00000}"/>
    <cellStyle name="Note 2 4 30 3 3" xfId="49240" xr:uid="{00000000-0005-0000-0000-00005AC00000}"/>
    <cellStyle name="Note 2 4 30 4" xfId="49241" xr:uid="{00000000-0005-0000-0000-00005BC00000}"/>
    <cellStyle name="Note 2 4 30 4 2" xfId="49242" xr:uid="{00000000-0005-0000-0000-00005CC00000}"/>
    <cellStyle name="Note 2 4 30 4 3" xfId="49243" xr:uid="{00000000-0005-0000-0000-00005DC00000}"/>
    <cellStyle name="Note 2 4 30 5" xfId="49244" xr:uid="{00000000-0005-0000-0000-00005EC00000}"/>
    <cellStyle name="Note 2 4 30 5 2" xfId="49245" xr:uid="{00000000-0005-0000-0000-00005FC00000}"/>
    <cellStyle name="Note 2 4 30 5 3" xfId="49246" xr:uid="{00000000-0005-0000-0000-000060C00000}"/>
    <cellStyle name="Note 2 4 30 6" xfId="49247" xr:uid="{00000000-0005-0000-0000-000061C00000}"/>
    <cellStyle name="Note 2 4 30 6 2" xfId="49248" xr:uid="{00000000-0005-0000-0000-000062C00000}"/>
    <cellStyle name="Note 2 4 30 6 3" xfId="49249" xr:uid="{00000000-0005-0000-0000-000063C00000}"/>
    <cellStyle name="Note 2 4 30 7" xfId="49250" xr:uid="{00000000-0005-0000-0000-000064C00000}"/>
    <cellStyle name="Note 2 4 30 8" xfId="49251" xr:uid="{00000000-0005-0000-0000-000065C00000}"/>
    <cellStyle name="Note 2 4 31" xfId="49252" xr:uid="{00000000-0005-0000-0000-000066C00000}"/>
    <cellStyle name="Note 2 4 31 2" xfId="49253" xr:uid="{00000000-0005-0000-0000-000067C00000}"/>
    <cellStyle name="Note 2 4 31 2 2" xfId="49254" xr:uid="{00000000-0005-0000-0000-000068C00000}"/>
    <cellStyle name="Note 2 4 31 2 3" xfId="49255" xr:uid="{00000000-0005-0000-0000-000069C00000}"/>
    <cellStyle name="Note 2 4 31 2 4" xfId="49256" xr:uid="{00000000-0005-0000-0000-00006AC00000}"/>
    <cellStyle name="Note 2 4 31 2 5" xfId="49257" xr:uid="{00000000-0005-0000-0000-00006BC00000}"/>
    <cellStyle name="Note 2 4 31 2 6" xfId="49258" xr:uid="{00000000-0005-0000-0000-00006CC00000}"/>
    <cellStyle name="Note 2 4 31 3" xfId="49259" xr:uid="{00000000-0005-0000-0000-00006DC00000}"/>
    <cellStyle name="Note 2 4 31 3 2" xfId="49260" xr:uid="{00000000-0005-0000-0000-00006EC00000}"/>
    <cellStyle name="Note 2 4 31 3 3" xfId="49261" xr:uid="{00000000-0005-0000-0000-00006FC00000}"/>
    <cellStyle name="Note 2 4 31 4" xfId="49262" xr:uid="{00000000-0005-0000-0000-000070C00000}"/>
    <cellStyle name="Note 2 4 31 4 2" xfId="49263" xr:uid="{00000000-0005-0000-0000-000071C00000}"/>
    <cellStyle name="Note 2 4 31 4 3" xfId="49264" xr:uid="{00000000-0005-0000-0000-000072C00000}"/>
    <cellStyle name="Note 2 4 31 5" xfId="49265" xr:uid="{00000000-0005-0000-0000-000073C00000}"/>
    <cellStyle name="Note 2 4 31 5 2" xfId="49266" xr:uid="{00000000-0005-0000-0000-000074C00000}"/>
    <cellStyle name="Note 2 4 31 5 3" xfId="49267" xr:uid="{00000000-0005-0000-0000-000075C00000}"/>
    <cellStyle name="Note 2 4 31 6" xfId="49268" xr:uid="{00000000-0005-0000-0000-000076C00000}"/>
    <cellStyle name="Note 2 4 31 6 2" xfId="49269" xr:uid="{00000000-0005-0000-0000-000077C00000}"/>
    <cellStyle name="Note 2 4 31 6 3" xfId="49270" xr:uid="{00000000-0005-0000-0000-000078C00000}"/>
    <cellStyle name="Note 2 4 31 7" xfId="49271" xr:uid="{00000000-0005-0000-0000-000079C00000}"/>
    <cellStyle name="Note 2 4 31 8" xfId="49272" xr:uid="{00000000-0005-0000-0000-00007AC00000}"/>
    <cellStyle name="Note 2 4 32" xfId="49273" xr:uid="{00000000-0005-0000-0000-00007BC00000}"/>
    <cellStyle name="Note 2 4 32 2" xfId="49274" xr:uid="{00000000-0005-0000-0000-00007CC00000}"/>
    <cellStyle name="Note 2 4 32 2 2" xfId="49275" xr:uid="{00000000-0005-0000-0000-00007DC00000}"/>
    <cellStyle name="Note 2 4 32 2 3" xfId="49276" xr:uid="{00000000-0005-0000-0000-00007EC00000}"/>
    <cellStyle name="Note 2 4 32 2 4" xfId="49277" xr:uid="{00000000-0005-0000-0000-00007FC00000}"/>
    <cellStyle name="Note 2 4 32 2 5" xfId="49278" xr:uid="{00000000-0005-0000-0000-000080C00000}"/>
    <cellStyle name="Note 2 4 32 2 6" xfId="49279" xr:uid="{00000000-0005-0000-0000-000081C00000}"/>
    <cellStyle name="Note 2 4 32 3" xfId="49280" xr:uid="{00000000-0005-0000-0000-000082C00000}"/>
    <cellStyle name="Note 2 4 32 3 2" xfId="49281" xr:uid="{00000000-0005-0000-0000-000083C00000}"/>
    <cellStyle name="Note 2 4 32 3 3" xfId="49282" xr:uid="{00000000-0005-0000-0000-000084C00000}"/>
    <cellStyle name="Note 2 4 32 4" xfId="49283" xr:uid="{00000000-0005-0000-0000-000085C00000}"/>
    <cellStyle name="Note 2 4 32 4 2" xfId="49284" xr:uid="{00000000-0005-0000-0000-000086C00000}"/>
    <cellStyle name="Note 2 4 32 4 3" xfId="49285" xr:uid="{00000000-0005-0000-0000-000087C00000}"/>
    <cellStyle name="Note 2 4 32 5" xfId="49286" xr:uid="{00000000-0005-0000-0000-000088C00000}"/>
    <cellStyle name="Note 2 4 32 5 2" xfId="49287" xr:uid="{00000000-0005-0000-0000-000089C00000}"/>
    <cellStyle name="Note 2 4 32 5 3" xfId="49288" xr:uid="{00000000-0005-0000-0000-00008AC00000}"/>
    <cellStyle name="Note 2 4 32 6" xfId="49289" xr:uid="{00000000-0005-0000-0000-00008BC00000}"/>
    <cellStyle name="Note 2 4 32 6 2" xfId="49290" xr:uid="{00000000-0005-0000-0000-00008CC00000}"/>
    <cellStyle name="Note 2 4 32 6 3" xfId="49291" xr:uid="{00000000-0005-0000-0000-00008DC00000}"/>
    <cellStyle name="Note 2 4 32 7" xfId="49292" xr:uid="{00000000-0005-0000-0000-00008EC00000}"/>
    <cellStyle name="Note 2 4 32 8" xfId="49293" xr:uid="{00000000-0005-0000-0000-00008FC00000}"/>
    <cellStyle name="Note 2 4 33" xfId="49294" xr:uid="{00000000-0005-0000-0000-000090C00000}"/>
    <cellStyle name="Note 2 4 33 2" xfId="49295" xr:uid="{00000000-0005-0000-0000-000091C00000}"/>
    <cellStyle name="Note 2 4 33 2 2" xfId="49296" xr:uid="{00000000-0005-0000-0000-000092C00000}"/>
    <cellStyle name="Note 2 4 33 2 3" xfId="49297" xr:uid="{00000000-0005-0000-0000-000093C00000}"/>
    <cellStyle name="Note 2 4 33 2 4" xfId="49298" xr:uid="{00000000-0005-0000-0000-000094C00000}"/>
    <cellStyle name="Note 2 4 33 2 5" xfId="49299" xr:uid="{00000000-0005-0000-0000-000095C00000}"/>
    <cellStyle name="Note 2 4 33 2 6" xfId="49300" xr:uid="{00000000-0005-0000-0000-000096C00000}"/>
    <cellStyle name="Note 2 4 33 3" xfId="49301" xr:uid="{00000000-0005-0000-0000-000097C00000}"/>
    <cellStyle name="Note 2 4 33 3 2" xfId="49302" xr:uid="{00000000-0005-0000-0000-000098C00000}"/>
    <cellStyle name="Note 2 4 33 3 3" xfId="49303" xr:uid="{00000000-0005-0000-0000-000099C00000}"/>
    <cellStyle name="Note 2 4 33 4" xfId="49304" xr:uid="{00000000-0005-0000-0000-00009AC00000}"/>
    <cellStyle name="Note 2 4 33 4 2" xfId="49305" xr:uid="{00000000-0005-0000-0000-00009BC00000}"/>
    <cellStyle name="Note 2 4 33 4 3" xfId="49306" xr:uid="{00000000-0005-0000-0000-00009CC00000}"/>
    <cellStyle name="Note 2 4 33 5" xfId="49307" xr:uid="{00000000-0005-0000-0000-00009DC00000}"/>
    <cellStyle name="Note 2 4 33 5 2" xfId="49308" xr:uid="{00000000-0005-0000-0000-00009EC00000}"/>
    <cellStyle name="Note 2 4 33 5 3" xfId="49309" xr:uid="{00000000-0005-0000-0000-00009FC00000}"/>
    <cellStyle name="Note 2 4 33 6" xfId="49310" xr:uid="{00000000-0005-0000-0000-0000A0C00000}"/>
    <cellStyle name="Note 2 4 33 6 2" xfId="49311" xr:uid="{00000000-0005-0000-0000-0000A1C00000}"/>
    <cellStyle name="Note 2 4 33 6 3" xfId="49312" xr:uid="{00000000-0005-0000-0000-0000A2C00000}"/>
    <cellStyle name="Note 2 4 33 7" xfId="49313" xr:uid="{00000000-0005-0000-0000-0000A3C00000}"/>
    <cellStyle name="Note 2 4 33 8" xfId="49314" xr:uid="{00000000-0005-0000-0000-0000A4C00000}"/>
    <cellStyle name="Note 2 4 34" xfId="49315" xr:uid="{00000000-0005-0000-0000-0000A5C00000}"/>
    <cellStyle name="Note 2 4 34 2" xfId="49316" xr:uid="{00000000-0005-0000-0000-0000A6C00000}"/>
    <cellStyle name="Note 2 4 34 2 2" xfId="49317" xr:uid="{00000000-0005-0000-0000-0000A7C00000}"/>
    <cellStyle name="Note 2 4 34 2 3" xfId="49318" xr:uid="{00000000-0005-0000-0000-0000A8C00000}"/>
    <cellStyle name="Note 2 4 34 2 4" xfId="49319" xr:uid="{00000000-0005-0000-0000-0000A9C00000}"/>
    <cellStyle name="Note 2 4 34 2 5" xfId="49320" xr:uid="{00000000-0005-0000-0000-0000AAC00000}"/>
    <cellStyle name="Note 2 4 34 2 6" xfId="49321" xr:uid="{00000000-0005-0000-0000-0000ABC00000}"/>
    <cellStyle name="Note 2 4 34 3" xfId="49322" xr:uid="{00000000-0005-0000-0000-0000ACC00000}"/>
    <cellStyle name="Note 2 4 34 3 2" xfId="49323" xr:uid="{00000000-0005-0000-0000-0000ADC00000}"/>
    <cellStyle name="Note 2 4 34 3 3" xfId="49324" xr:uid="{00000000-0005-0000-0000-0000AEC00000}"/>
    <cellStyle name="Note 2 4 34 4" xfId="49325" xr:uid="{00000000-0005-0000-0000-0000AFC00000}"/>
    <cellStyle name="Note 2 4 34 4 2" xfId="49326" xr:uid="{00000000-0005-0000-0000-0000B0C00000}"/>
    <cellStyle name="Note 2 4 34 4 3" xfId="49327" xr:uid="{00000000-0005-0000-0000-0000B1C00000}"/>
    <cellStyle name="Note 2 4 34 5" xfId="49328" xr:uid="{00000000-0005-0000-0000-0000B2C00000}"/>
    <cellStyle name="Note 2 4 34 5 2" xfId="49329" xr:uid="{00000000-0005-0000-0000-0000B3C00000}"/>
    <cellStyle name="Note 2 4 34 5 3" xfId="49330" xr:uid="{00000000-0005-0000-0000-0000B4C00000}"/>
    <cellStyle name="Note 2 4 34 6" xfId="49331" xr:uid="{00000000-0005-0000-0000-0000B5C00000}"/>
    <cellStyle name="Note 2 4 34 6 2" xfId="49332" xr:uid="{00000000-0005-0000-0000-0000B6C00000}"/>
    <cellStyle name="Note 2 4 34 6 3" xfId="49333" xr:uid="{00000000-0005-0000-0000-0000B7C00000}"/>
    <cellStyle name="Note 2 4 34 7" xfId="49334" xr:uid="{00000000-0005-0000-0000-0000B8C00000}"/>
    <cellStyle name="Note 2 4 34 8" xfId="49335" xr:uid="{00000000-0005-0000-0000-0000B9C00000}"/>
    <cellStyle name="Note 2 4 35" xfId="49336" xr:uid="{00000000-0005-0000-0000-0000BAC00000}"/>
    <cellStyle name="Note 2 4 35 2" xfId="49337" xr:uid="{00000000-0005-0000-0000-0000BBC00000}"/>
    <cellStyle name="Note 2 4 35 3" xfId="49338" xr:uid="{00000000-0005-0000-0000-0000BCC00000}"/>
    <cellStyle name="Note 2 4 36" xfId="49339" xr:uid="{00000000-0005-0000-0000-0000BDC00000}"/>
    <cellStyle name="Note 2 4 36 2" xfId="49340" xr:uid="{00000000-0005-0000-0000-0000BEC00000}"/>
    <cellStyle name="Note 2 4 36 3" xfId="49341" xr:uid="{00000000-0005-0000-0000-0000BFC00000}"/>
    <cellStyle name="Note 2 4 36 4" xfId="49342" xr:uid="{00000000-0005-0000-0000-0000C0C00000}"/>
    <cellStyle name="Note 2 4 36 5" xfId="49343" xr:uid="{00000000-0005-0000-0000-0000C1C00000}"/>
    <cellStyle name="Note 2 4 36 6" xfId="49344" xr:uid="{00000000-0005-0000-0000-0000C2C00000}"/>
    <cellStyle name="Note 2 4 37" xfId="49345" xr:uid="{00000000-0005-0000-0000-0000C3C00000}"/>
    <cellStyle name="Note 2 4 37 2" xfId="49346" xr:uid="{00000000-0005-0000-0000-0000C4C00000}"/>
    <cellStyle name="Note 2 4 37 3" xfId="49347" xr:uid="{00000000-0005-0000-0000-0000C5C00000}"/>
    <cellStyle name="Note 2 4 38" xfId="49348" xr:uid="{00000000-0005-0000-0000-0000C6C00000}"/>
    <cellStyle name="Note 2 4 38 2" xfId="49349" xr:uid="{00000000-0005-0000-0000-0000C7C00000}"/>
    <cellStyle name="Note 2 4 38 3" xfId="49350" xr:uid="{00000000-0005-0000-0000-0000C8C00000}"/>
    <cellStyle name="Note 2 4 39" xfId="49351" xr:uid="{00000000-0005-0000-0000-0000C9C00000}"/>
    <cellStyle name="Note 2 4 39 2" xfId="49352" xr:uid="{00000000-0005-0000-0000-0000CAC00000}"/>
    <cellStyle name="Note 2 4 39 3" xfId="49353" xr:uid="{00000000-0005-0000-0000-0000CBC00000}"/>
    <cellStyle name="Note 2 4 4" xfId="49354" xr:uid="{00000000-0005-0000-0000-0000CCC00000}"/>
    <cellStyle name="Note 2 4 4 2" xfId="49355" xr:uid="{00000000-0005-0000-0000-0000CDC00000}"/>
    <cellStyle name="Note 2 4 4 2 2" xfId="49356" xr:uid="{00000000-0005-0000-0000-0000CEC00000}"/>
    <cellStyle name="Note 2 4 4 2 3" xfId="49357" xr:uid="{00000000-0005-0000-0000-0000CFC00000}"/>
    <cellStyle name="Note 2 4 4 2 4" xfId="49358" xr:uid="{00000000-0005-0000-0000-0000D0C00000}"/>
    <cellStyle name="Note 2 4 4 2 5" xfId="49359" xr:uid="{00000000-0005-0000-0000-0000D1C00000}"/>
    <cellStyle name="Note 2 4 4 2 6" xfId="49360" xr:uid="{00000000-0005-0000-0000-0000D2C00000}"/>
    <cellStyle name="Note 2 4 4 3" xfId="49361" xr:uid="{00000000-0005-0000-0000-0000D3C00000}"/>
    <cellStyle name="Note 2 4 4 3 2" xfId="49362" xr:uid="{00000000-0005-0000-0000-0000D4C00000}"/>
    <cellStyle name="Note 2 4 4 3 3" xfId="49363" xr:uid="{00000000-0005-0000-0000-0000D5C00000}"/>
    <cellStyle name="Note 2 4 4 4" xfId="49364" xr:uid="{00000000-0005-0000-0000-0000D6C00000}"/>
    <cellStyle name="Note 2 4 4 4 2" xfId="49365" xr:uid="{00000000-0005-0000-0000-0000D7C00000}"/>
    <cellStyle name="Note 2 4 4 4 3" xfId="49366" xr:uid="{00000000-0005-0000-0000-0000D8C00000}"/>
    <cellStyle name="Note 2 4 4 5" xfId="49367" xr:uid="{00000000-0005-0000-0000-0000D9C00000}"/>
    <cellStyle name="Note 2 4 4 5 2" xfId="49368" xr:uid="{00000000-0005-0000-0000-0000DAC00000}"/>
    <cellStyle name="Note 2 4 4 5 3" xfId="49369" xr:uid="{00000000-0005-0000-0000-0000DBC00000}"/>
    <cellStyle name="Note 2 4 4 6" xfId="49370" xr:uid="{00000000-0005-0000-0000-0000DCC00000}"/>
    <cellStyle name="Note 2 4 4 6 2" xfId="49371" xr:uid="{00000000-0005-0000-0000-0000DDC00000}"/>
    <cellStyle name="Note 2 4 4 6 3" xfId="49372" xr:uid="{00000000-0005-0000-0000-0000DEC00000}"/>
    <cellStyle name="Note 2 4 4 7" xfId="49373" xr:uid="{00000000-0005-0000-0000-0000DFC00000}"/>
    <cellStyle name="Note 2 4 4 8" xfId="49374" xr:uid="{00000000-0005-0000-0000-0000E0C00000}"/>
    <cellStyle name="Note 2 4 40" xfId="49375" xr:uid="{00000000-0005-0000-0000-0000E1C00000}"/>
    <cellStyle name="Note 2 4 41" xfId="49376" xr:uid="{00000000-0005-0000-0000-0000E2C00000}"/>
    <cellStyle name="Note 2 4 5" xfId="49377" xr:uid="{00000000-0005-0000-0000-0000E3C00000}"/>
    <cellStyle name="Note 2 4 5 2" xfId="49378" xr:uid="{00000000-0005-0000-0000-0000E4C00000}"/>
    <cellStyle name="Note 2 4 5 2 2" xfId="49379" xr:uid="{00000000-0005-0000-0000-0000E5C00000}"/>
    <cellStyle name="Note 2 4 5 2 3" xfId="49380" xr:uid="{00000000-0005-0000-0000-0000E6C00000}"/>
    <cellStyle name="Note 2 4 5 2 4" xfId="49381" xr:uid="{00000000-0005-0000-0000-0000E7C00000}"/>
    <cellStyle name="Note 2 4 5 2 5" xfId="49382" xr:uid="{00000000-0005-0000-0000-0000E8C00000}"/>
    <cellStyle name="Note 2 4 5 2 6" xfId="49383" xr:uid="{00000000-0005-0000-0000-0000E9C00000}"/>
    <cellStyle name="Note 2 4 5 3" xfId="49384" xr:uid="{00000000-0005-0000-0000-0000EAC00000}"/>
    <cellStyle name="Note 2 4 5 3 2" xfId="49385" xr:uid="{00000000-0005-0000-0000-0000EBC00000}"/>
    <cellStyle name="Note 2 4 5 3 3" xfId="49386" xr:uid="{00000000-0005-0000-0000-0000ECC00000}"/>
    <cellStyle name="Note 2 4 5 4" xfId="49387" xr:uid="{00000000-0005-0000-0000-0000EDC00000}"/>
    <cellStyle name="Note 2 4 5 4 2" xfId="49388" xr:uid="{00000000-0005-0000-0000-0000EEC00000}"/>
    <cellStyle name="Note 2 4 5 4 3" xfId="49389" xr:uid="{00000000-0005-0000-0000-0000EFC00000}"/>
    <cellStyle name="Note 2 4 5 5" xfId="49390" xr:uid="{00000000-0005-0000-0000-0000F0C00000}"/>
    <cellStyle name="Note 2 4 5 5 2" xfId="49391" xr:uid="{00000000-0005-0000-0000-0000F1C00000}"/>
    <cellStyle name="Note 2 4 5 5 3" xfId="49392" xr:uid="{00000000-0005-0000-0000-0000F2C00000}"/>
    <cellStyle name="Note 2 4 5 6" xfId="49393" xr:uid="{00000000-0005-0000-0000-0000F3C00000}"/>
    <cellStyle name="Note 2 4 5 6 2" xfId="49394" xr:uid="{00000000-0005-0000-0000-0000F4C00000}"/>
    <cellStyle name="Note 2 4 5 6 3" xfId="49395" xr:uid="{00000000-0005-0000-0000-0000F5C00000}"/>
    <cellStyle name="Note 2 4 5 7" xfId="49396" xr:uid="{00000000-0005-0000-0000-0000F6C00000}"/>
    <cellStyle name="Note 2 4 5 8" xfId="49397" xr:uid="{00000000-0005-0000-0000-0000F7C00000}"/>
    <cellStyle name="Note 2 4 6" xfId="49398" xr:uid="{00000000-0005-0000-0000-0000F8C00000}"/>
    <cellStyle name="Note 2 4 6 2" xfId="49399" xr:uid="{00000000-0005-0000-0000-0000F9C00000}"/>
    <cellStyle name="Note 2 4 6 2 2" xfId="49400" xr:uid="{00000000-0005-0000-0000-0000FAC00000}"/>
    <cellStyle name="Note 2 4 6 2 3" xfId="49401" xr:uid="{00000000-0005-0000-0000-0000FBC00000}"/>
    <cellStyle name="Note 2 4 6 2 4" xfId="49402" xr:uid="{00000000-0005-0000-0000-0000FCC00000}"/>
    <cellStyle name="Note 2 4 6 2 5" xfId="49403" xr:uid="{00000000-0005-0000-0000-0000FDC00000}"/>
    <cellStyle name="Note 2 4 6 2 6" xfId="49404" xr:uid="{00000000-0005-0000-0000-0000FEC00000}"/>
    <cellStyle name="Note 2 4 6 3" xfId="49405" xr:uid="{00000000-0005-0000-0000-0000FFC00000}"/>
    <cellStyle name="Note 2 4 6 3 2" xfId="49406" xr:uid="{00000000-0005-0000-0000-000000C10000}"/>
    <cellStyle name="Note 2 4 6 3 3" xfId="49407" xr:uid="{00000000-0005-0000-0000-000001C10000}"/>
    <cellStyle name="Note 2 4 6 4" xfId="49408" xr:uid="{00000000-0005-0000-0000-000002C10000}"/>
    <cellStyle name="Note 2 4 6 4 2" xfId="49409" xr:uid="{00000000-0005-0000-0000-000003C10000}"/>
    <cellStyle name="Note 2 4 6 4 3" xfId="49410" xr:uid="{00000000-0005-0000-0000-000004C10000}"/>
    <cellStyle name="Note 2 4 6 5" xfId="49411" xr:uid="{00000000-0005-0000-0000-000005C10000}"/>
    <cellStyle name="Note 2 4 6 5 2" xfId="49412" xr:uid="{00000000-0005-0000-0000-000006C10000}"/>
    <cellStyle name="Note 2 4 6 5 3" xfId="49413" xr:uid="{00000000-0005-0000-0000-000007C10000}"/>
    <cellStyle name="Note 2 4 6 6" xfId="49414" xr:uid="{00000000-0005-0000-0000-000008C10000}"/>
    <cellStyle name="Note 2 4 6 6 2" xfId="49415" xr:uid="{00000000-0005-0000-0000-000009C10000}"/>
    <cellStyle name="Note 2 4 6 6 3" xfId="49416" xr:uid="{00000000-0005-0000-0000-00000AC10000}"/>
    <cellStyle name="Note 2 4 6 7" xfId="49417" xr:uid="{00000000-0005-0000-0000-00000BC10000}"/>
    <cellStyle name="Note 2 4 6 8" xfId="49418" xr:uid="{00000000-0005-0000-0000-00000CC10000}"/>
    <cellStyle name="Note 2 4 7" xfId="49419" xr:uid="{00000000-0005-0000-0000-00000DC10000}"/>
    <cellStyle name="Note 2 4 7 2" xfId="49420" xr:uid="{00000000-0005-0000-0000-00000EC10000}"/>
    <cellStyle name="Note 2 4 7 2 2" xfId="49421" xr:uid="{00000000-0005-0000-0000-00000FC10000}"/>
    <cellStyle name="Note 2 4 7 2 3" xfId="49422" xr:uid="{00000000-0005-0000-0000-000010C10000}"/>
    <cellStyle name="Note 2 4 7 2 4" xfId="49423" xr:uid="{00000000-0005-0000-0000-000011C10000}"/>
    <cellStyle name="Note 2 4 7 2 5" xfId="49424" xr:uid="{00000000-0005-0000-0000-000012C10000}"/>
    <cellStyle name="Note 2 4 7 2 6" xfId="49425" xr:uid="{00000000-0005-0000-0000-000013C10000}"/>
    <cellStyle name="Note 2 4 7 3" xfId="49426" xr:uid="{00000000-0005-0000-0000-000014C10000}"/>
    <cellStyle name="Note 2 4 7 3 2" xfId="49427" xr:uid="{00000000-0005-0000-0000-000015C10000}"/>
    <cellStyle name="Note 2 4 7 3 3" xfId="49428" xr:uid="{00000000-0005-0000-0000-000016C10000}"/>
    <cellStyle name="Note 2 4 7 4" xfId="49429" xr:uid="{00000000-0005-0000-0000-000017C10000}"/>
    <cellStyle name="Note 2 4 7 4 2" xfId="49430" xr:uid="{00000000-0005-0000-0000-000018C10000}"/>
    <cellStyle name="Note 2 4 7 4 3" xfId="49431" xr:uid="{00000000-0005-0000-0000-000019C10000}"/>
    <cellStyle name="Note 2 4 7 5" xfId="49432" xr:uid="{00000000-0005-0000-0000-00001AC10000}"/>
    <cellStyle name="Note 2 4 7 5 2" xfId="49433" xr:uid="{00000000-0005-0000-0000-00001BC10000}"/>
    <cellStyle name="Note 2 4 7 5 3" xfId="49434" xr:uid="{00000000-0005-0000-0000-00001CC10000}"/>
    <cellStyle name="Note 2 4 7 6" xfId="49435" xr:uid="{00000000-0005-0000-0000-00001DC10000}"/>
    <cellStyle name="Note 2 4 7 6 2" xfId="49436" xr:uid="{00000000-0005-0000-0000-00001EC10000}"/>
    <cellStyle name="Note 2 4 7 6 3" xfId="49437" xr:uid="{00000000-0005-0000-0000-00001FC10000}"/>
    <cellStyle name="Note 2 4 7 7" xfId="49438" xr:uid="{00000000-0005-0000-0000-000020C10000}"/>
    <cellStyle name="Note 2 4 7 8" xfId="49439" xr:uid="{00000000-0005-0000-0000-000021C10000}"/>
    <cellStyle name="Note 2 4 8" xfId="49440" xr:uid="{00000000-0005-0000-0000-000022C10000}"/>
    <cellStyle name="Note 2 4 8 2" xfId="49441" xr:uid="{00000000-0005-0000-0000-000023C10000}"/>
    <cellStyle name="Note 2 4 8 2 2" xfId="49442" xr:uid="{00000000-0005-0000-0000-000024C10000}"/>
    <cellStyle name="Note 2 4 8 2 3" xfId="49443" xr:uid="{00000000-0005-0000-0000-000025C10000}"/>
    <cellStyle name="Note 2 4 8 2 4" xfId="49444" xr:uid="{00000000-0005-0000-0000-000026C10000}"/>
    <cellStyle name="Note 2 4 8 2 5" xfId="49445" xr:uid="{00000000-0005-0000-0000-000027C10000}"/>
    <cellStyle name="Note 2 4 8 2 6" xfId="49446" xr:uid="{00000000-0005-0000-0000-000028C10000}"/>
    <cellStyle name="Note 2 4 8 3" xfId="49447" xr:uid="{00000000-0005-0000-0000-000029C10000}"/>
    <cellStyle name="Note 2 4 8 3 2" xfId="49448" xr:uid="{00000000-0005-0000-0000-00002AC10000}"/>
    <cellStyle name="Note 2 4 8 3 3" xfId="49449" xr:uid="{00000000-0005-0000-0000-00002BC10000}"/>
    <cellStyle name="Note 2 4 8 4" xfId="49450" xr:uid="{00000000-0005-0000-0000-00002CC10000}"/>
    <cellStyle name="Note 2 4 8 4 2" xfId="49451" xr:uid="{00000000-0005-0000-0000-00002DC10000}"/>
    <cellStyle name="Note 2 4 8 4 3" xfId="49452" xr:uid="{00000000-0005-0000-0000-00002EC10000}"/>
    <cellStyle name="Note 2 4 8 5" xfId="49453" xr:uid="{00000000-0005-0000-0000-00002FC10000}"/>
    <cellStyle name="Note 2 4 8 5 2" xfId="49454" xr:uid="{00000000-0005-0000-0000-000030C10000}"/>
    <cellStyle name="Note 2 4 8 5 3" xfId="49455" xr:uid="{00000000-0005-0000-0000-000031C10000}"/>
    <cellStyle name="Note 2 4 8 6" xfId="49456" xr:uid="{00000000-0005-0000-0000-000032C10000}"/>
    <cellStyle name="Note 2 4 8 6 2" xfId="49457" xr:uid="{00000000-0005-0000-0000-000033C10000}"/>
    <cellStyle name="Note 2 4 8 6 3" xfId="49458" xr:uid="{00000000-0005-0000-0000-000034C10000}"/>
    <cellStyle name="Note 2 4 8 7" xfId="49459" xr:uid="{00000000-0005-0000-0000-000035C10000}"/>
    <cellStyle name="Note 2 4 8 8" xfId="49460" xr:uid="{00000000-0005-0000-0000-000036C10000}"/>
    <cellStyle name="Note 2 4 9" xfId="49461" xr:uid="{00000000-0005-0000-0000-000037C10000}"/>
    <cellStyle name="Note 2 4 9 2" xfId="49462" xr:uid="{00000000-0005-0000-0000-000038C10000}"/>
    <cellStyle name="Note 2 4 9 2 2" xfId="49463" xr:uid="{00000000-0005-0000-0000-000039C10000}"/>
    <cellStyle name="Note 2 4 9 2 3" xfId="49464" xr:uid="{00000000-0005-0000-0000-00003AC10000}"/>
    <cellStyle name="Note 2 4 9 2 4" xfId="49465" xr:uid="{00000000-0005-0000-0000-00003BC10000}"/>
    <cellStyle name="Note 2 4 9 2 5" xfId="49466" xr:uid="{00000000-0005-0000-0000-00003CC10000}"/>
    <cellStyle name="Note 2 4 9 2 6" xfId="49467" xr:uid="{00000000-0005-0000-0000-00003DC10000}"/>
    <cellStyle name="Note 2 4 9 3" xfId="49468" xr:uid="{00000000-0005-0000-0000-00003EC10000}"/>
    <cellStyle name="Note 2 4 9 3 2" xfId="49469" xr:uid="{00000000-0005-0000-0000-00003FC10000}"/>
    <cellStyle name="Note 2 4 9 3 3" xfId="49470" xr:uid="{00000000-0005-0000-0000-000040C10000}"/>
    <cellStyle name="Note 2 4 9 4" xfId="49471" xr:uid="{00000000-0005-0000-0000-000041C10000}"/>
    <cellStyle name="Note 2 4 9 4 2" xfId="49472" xr:uid="{00000000-0005-0000-0000-000042C10000}"/>
    <cellStyle name="Note 2 4 9 4 3" xfId="49473" xr:uid="{00000000-0005-0000-0000-000043C10000}"/>
    <cellStyle name="Note 2 4 9 5" xfId="49474" xr:uid="{00000000-0005-0000-0000-000044C10000}"/>
    <cellStyle name="Note 2 4 9 5 2" xfId="49475" xr:uid="{00000000-0005-0000-0000-000045C10000}"/>
    <cellStyle name="Note 2 4 9 5 3" xfId="49476" xr:uid="{00000000-0005-0000-0000-000046C10000}"/>
    <cellStyle name="Note 2 4 9 6" xfId="49477" xr:uid="{00000000-0005-0000-0000-000047C10000}"/>
    <cellStyle name="Note 2 4 9 6 2" xfId="49478" xr:uid="{00000000-0005-0000-0000-000048C10000}"/>
    <cellStyle name="Note 2 4 9 6 3" xfId="49479" xr:uid="{00000000-0005-0000-0000-000049C10000}"/>
    <cellStyle name="Note 2 4 9 7" xfId="49480" xr:uid="{00000000-0005-0000-0000-00004AC10000}"/>
    <cellStyle name="Note 2 4 9 8" xfId="49481" xr:uid="{00000000-0005-0000-0000-00004BC10000}"/>
    <cellStyle name="Note 2 40" xfId="49482" xr:uid="{00000000-0005-0000-0000-00004CC10000}"/>
    <cellStyle name="Note 2 41" xfId="49483" xr:uid="{00000000-0005-0000-0000-00004DC10000}"/>
    <cellStyle name="Note 2 42" xfId="49484" xr:uid="{00000000-0005-0000-0000-00004EC10000}"/>
    <cellStyle name="Note 2 43" xfId="49485" xr:uid="{00000000-0005-0000-0000-00004FC10000}"/>
    <cellStyle name="Note 2 44" xfId="49486" xr:uid="{00000000-0005-0000-0000-000050C10000}"/>
    <cellStyle name="Note 2 45" xfId="49487" xr:uid="{00000000-0005-0000-0000-000051C10000}"/>
    <cellStyle name="Note 2 5" xfId="49488" xr:uid="{00000000-0005-0000-0000-000052C10000}"/>
    <cellStyle name="Note 2 5 10" xfId="49489" xr:uid="{00000000-0005-0000-0000-000053C10000}"/>
    <cellStyle name="Note 2 5 10 2" xfId="49490" xr:uid="{00000000-0005-0000-0000-000054C10000}"/>
    <cellStyle name="Note 2 5 10 2 2" xfId="49491" xr:uid="{00000000-0005-0000-0000-000055C10000}"/>
    <cellStyle name="Note 2 5 10 2 3" xfId="49492" xr:uid="{00000000-0005-0000-0000-000056C10000}"/>
    <cellStyle name="Note 2 5 10 2 4" xfId="49493" xr:uid="{00000000-0005-0000-0000-000057C10000}"/>
    <cellStyle name="Note 2 5 10 2 5" xfId="49494" xr:uid="{00000000-0005-0000-0000-000058C10000}"/>
    <cellStyle name="Note 2 5 10 2 6" xfId="49495" xr:uid="{00000000-0005-0000-0000-000059C10000}"/>
    <cellStyle name="Note 2 5 10 3" xfId="49496" xr:uid="{00000000-0005-0000-0000-00005AC10000}"/>
    <cellStyle name="Note 2 5 10 3 2" xfId="49497" xr:uid="{00000000-0005-0000-0000-00005BC10000}"/>
    <cellStyle name="Note 2 5 10 3 3" xfId="49498" xr:uid="{00000000-0005-0000-0000-00005CC10000}"/>
    <cellStyle name="Note 2 5 10 4" xfId="49499" xr:uid="{00000000-0005-0000-0000-00005DC10000}"/>
    <cellStyle name="Note 2 5 10 4 2" xfId="49500" xr:uid="{00000000-0005-0000-0000-00005EC10000}"/>
    <cellStyle name="Note 2 5 10 4 3" xfId="49501" xr:uid="{00000000-0005-0000-0000-00005FC10000}"/>
    <cellStyle name="Note 2 5 10 5" xfId="49502" xr:uid="{00000000-0005-0000-0000-000060C10000}"/>
    <cellStyle name="Note 2 5 10 5 2" xfId="49503" xr:uid="{00000000-0005-0000-0000-000061C10000}"/>
    <cellStyle name="Note 2 5 10 5 3" xfId="49504" xr:uid="{00000000-0005-0000-0000-000062C10000}"/>
    <cellStyle name="Note 2 5 10 6" xfId="49505" xr:uid="{00000000-0005-0000-0000-000063C10000}"/>
    <cellStyle name="Note 2 5 10 6 2" xfId="49506" xr:uid="{00000000-0005-0000-0000-000064C10000}"/>
    <cellStyle name="Note 2 5 10 6 3" xfId="49507" xr:uid="{00000000-0005-0000-0000-000065C10000}"/>
    <cellStyle name="Note 2 5 10 7" xfId="49508" xr:uid="{00000000-0005-0000-0000-000066C10000}"/>
    <cellStyle name="Note 2 5 10 8" xfId="49509" xr:uid="{00000000-0005-0000-0000-000067C10000}"/>
    <cellStyle name="Note 2 5 11" xfId="49510" xr:uid="{00000000-0005-0000-0000-000068C10000}"/>
    <cellStyle name="Note 2 5 11 2" xfId="49511" xr:uid="{00000000-0005-0000-0000-000069C10000}"/>
    <cellStyle name="Note 2 5 11 2 2" xfId="49512" xr:uid="{00000000-0005-0000-0000-00006AC10000}"/>
    <cellStyle name="Note 2 5 11 2 3" xfId="49513" xr:uid="{00000000-0005-0000-0000-00006BC10000}"/>
    <cellStyle name="Note 2 5 11 2 4" xfId="49514" xr:uid="{00000000-0005-0000-0000-00006CC10000}"/>
    <cellStyle name="Note 2 5 11 2 5" xfId="49515" xr:uid="{00000000-0005-0000-0000-00006DC10000}"/>
    <cellStyle name="Note 2 5 11 2 6" xfId="49516" xr:uid="{00000000-0005-0000-0000-00006EC10000}"/>
    <cellStyle name="Note 2 5 11 3" xfId="49517" xr:uid="{00000000-0005-0000-0000-00006FC10000}"/>
    <cellStyle name="Note 2 5 11 3 2" xfId="49518" xr:uid="{00000000-0005-0000-0000-000070C10000}"/>
    <cellStyle name="Note 2 5 11 3 3" xfId="49519" xr:uid="{00000000-0005-0000-0000-000071C10000}"/>
    <cellStyle name="Note 2 5 11 4" xfId="49520" xr:uid="{00000000-0005-0000-0000-000072C10000}"/>
    <cellStyle name="Note 2 5 11 4 2" xfId="49521" xr:uid="{00000000-0005-0000-0000-000073C10000}"/>
    <cellStyle name="Note 2 5 11 4 3" xfId="49522" xr:uid="{00000000-0005-0000-0000-000074C10000}"/>
    <cellStyle name="Note 2 5 11 5" xfId="49523" xr:uid="{00000000-0005-0000-0000-000075C10000}"/>
    <cellStyle name="Note 2 5 11 5 2" xfId="49524" xr:uid="{00000000-0005-0000-0000-000076C10000}"/>
    <cellStyle name="Note 2 5 11 5 3" xfId="49525" xr:uid="{00000000-0005-0000-0000-000077C10000}"/>
    <cellStyle name="Note 2 5 11 6" xfId="49526" xr:uid="{00000000-0005-0000-0000-000078C10000}"/>
    <cellStyle name="Note 2 5 11 6 2" xfId="49527" xr:uid="{00000000-0005-0000-0000-000079C10000}"/>
    <cellStyle name="Note 2 5 11 6 3" xfId="49528" xr:uid="{00000000-0005-0000-0000-00007AC10000}"/>
    <cellStyle name="Note 2 5 11 7" xfId="49529" xr:uid="{00000000-0005-0000-0000-00007BC10000}"/>
    <cellStyle name="Note 2 5 11 8" xfId="49530" xr:uid="{00000000-0005-0000-0000-00007CC10000}"/>
    <cellStyle name="Note 2 5 12" xfId="49531" xr:uid="{00000000-0005-0000-0000-00007DC10000}"/>
    <cellStyle name="Note 2 5 12 2" xfId="49532" xr:uid="{00000000-0005-0000-0000-00007EC10000}"/>
    <cellStyle name="Note 2 5 12 2 2" xfId="49533" xr:uid="{00000000-0005-0000-0000-00007FC10000}"/>
    <cellStyle name="Note 2 5 12 2 3" xfId="49534" xr:uid="{00000000-0005-0000-0000-000080C10000}"/>
    <cellStyle name="Note 2 5 12 2 4" xfId="49535" xr:uid="{00000000-0005-0000-0000-000081C10000}"/>
    <cellStyle name="Note 2 5 12 2 5" xfId="49536" xr:uid="{00000000-0005-0000-0000-000082C10000}"/>
    <cellStyle name="Note 2 5 12 2 6" xfId="49537" xr:uid="{00000000-0005-0000-0000-000083C10000}"/>
    <cellStyle name="Note 2 5 12 3" xfId="49538" xr:uid="{00000000-0005-0000-0000-000084C10000}"/>
    <cellStyle name="Note 2 5 12 3 2" xfId="49539" xr:uid="{00000000-0005-0000-0000-000085C10000}"/>
    <cellStyle name="Note 2 5 12 3 3" xfId="49540" xr:uid="{00000000-0005-0000-0000-000086C10000}"/>
    <cellStyle name="Note 2 5 12 4" xfId="49541" xr:uid="{00000000-0005-0000-0000-000087C10000}"/>
    <cellStyle name="Note 2 5 12 4 2" xfId="49542" xr:uid="{00000000-0005-0000-0000-000088C10000}"/>
    <cellStyle name="Note 2 5 12 4 3" xfId="49543" xr:uid="{00000000-0005-0000-0000-000089C10000}"/>
    <cellStyle name="Note 2 5 12 5" xfId="49544" xr:uid="{00000000-0005-0000-0000-00008AC10000}"/>
    <cellStyle name="Note 2 5 12 5 2" xfId="49545" xr:uid="{00000000-0005-0000-0000-00008BC10000}"/>
    <cellStyle name="Note 2 5 12 5 3" xfId="49546" xr:uid="{00000000-0005-0000-0000-00008CC10000}"/>
    <cellStyle name="Note 2 5 12 6" xfId="49547" xr:uid="{00000000-0005-0000-0000-00008DC10000}"/>
    <cellStyle name="Note 2 5 12 6 2" xfId="49548" xr:uid="{00000000-0005-0000-0000-00008EC10000}"/>
    <cellStyle name="Note 2 5 12 6 3" xfId="49549" xr:uid="{00000000-0005-0000-0000-00008FC10000}"/>
    <cellStyle name="Note 2 5 12 7" xfId="49550" xr:uid="{00000000-0005-0000-0000-000090C10000}"/>
    <cellStyle name="Note 2 5 12 8" xfId="49551" xr:uid="{00000000-0005-0000-0000-000091C10000}"/>
    <cellStyle name="Note 2 5 13" xfId="49552" xr:uid="{00000000-0005-0000-0000-000092C10000}"/>
    <cellStyle name="Note 2 5 13 2" xfId="49553" xr:uid="{00000000-0005-0000-0000-000093C10000}"/>
    <cellStyle name="Note 2 5 13 2 2" xfId="49554" xr:uid="{00000000-0005-0000-0000-000094C10000}"/>
    <cellStyle name="Note 2 5 13 2 3" xfId="49555" xr:uid="{00000000-0005-0000-0000-000095C10000}"/>
    <cellStyle name="Note 2 5 13 2 4" xfId="49556" xr:uid="{00000000-0005-0000-0000-000096C10000}"/>
    <cellStyle name="Note 2 5 13 2 5" xfId="49557" xr:uid="{00000000-0005-0000-0000-000097C10000}"/>
    <cellStyle name="Note 2 5 13 2 6" xfId="49558" xr:uid="{00000000-0005-0000-0000-000098C10000}"/>
    <cellStyle name="Note 2 5 13 3" xfId="49559" xr:uid="{00000000-0005-0000-0000-000099C10000}"/>
    <cellStyle name="Note 2 5 13 3 2" xfId="49560" xr:uid="{00000000-0005-0000-0000-00009AC10000}"/>
    <cellStyle name="Note 2 5 13 3 3" xfId="49561" xr:uid="{00000000-0005-0000-0000-00009BC10000}"/>
    <cellStyle name="Note 2 5 13 4" xfId="49562" xr:uid="{00000000-0005-0000-0000-00009CC10000}"/>
    <cellStyle name="Note 2 5 13 4 2" xfId="49563" xr:uid="{00000000-0005-0000-0000-00009DC10000}"/>
    <cellStyle name="Note 2 5 13 4 3" xfId="49564" xr:uid="{00000000-0005-0000-0000-00009EC10000}"/>
    <cellStyle name="Note 2 5 13 5" xfId="49565" xr:uid="{00000000-0005-0000-0000-00009FC10000}"/>
    <cellStyle name="Note 2 5 13 5 2" xfId="49566" xr:uid="{00000000-0005-0000-0000-0000A0C10000}"/>
    <cellStyle name="Note 2 5 13 5 3" xfId="49567" xr:uid="{00000000-0005-0000-0000-0000A1C10000}"/>
    <cellStyle name="Note 2 5 13 6" xfId="49568" xr:uid="{00000000-0005-0000-0000-0000A2C10000}"/>
    <cellStyle name="Note 2 5 13 6 2" xfId="49569" xr:uid="{00000000-0005-0000-0000-0000A3C10000}"/>
    <cellStyle name="Note 2 5 13 6 3" xfId="49570" xr:uid="{00000000-0005-0000-0000-0000A4C10000}"/>
    <cellStyle name="Note 2 5 13 7" xfId="49571" xr:uid="{00000000-0005-0000-0000-0000A5C10000}"/>
    <cellStyle name="Note 2 5 13 8" xfId="49572" xr:uid="{00000000-0005-0000-0000-0000A6C10000}"/>
    <cellStyle name="Note 2 5 14" xfId="49573" xr:uid="{00000000-0005-0000-0000-0000A7C10000}"/>
    <cellStyle name="Note 2 5 14 2" xfId="49574" xr:uid="{00000000-0005-0000-0000-0000A8C10000}"/>
    <cellStyle name="Note 2 5 14 2 2" xfId="49575" xr:uid="{00000000-0005-0000-0000-0000A9C10000}"/>
    <cellStyle name="Note 2 5 14 2 3" xfId="49576" xr:uid="{00000000-0005-0000-0000-0000AAC10000}"/>
    <cellStyle name="Note 2 5 14 2 4" xfId="49577" xr:uid="{00000000-0005-0000-0000-0000ABC10000}"/>
    <cellStyle name="Note 2 5 14 2 5" xfId="49578" xr:uid="{00000000-0005-0000-0000-0000ACC10000}"/>
    <cellStyle name="Note 2 5 14 2 6" xfId="49579" xr:uid="{00000000-0005-0000-0000-0000ADC10000}"/>
    <cellStyle name="Note 2 5 14 3" xfId="49580" xr:uid="{00000000-0005-0000-0000-0000AEC10000}"/>
    <cellStyle name="Note 2 5 14 3 2" xfId="49581" xr:uid="{00000000-0005-0000-0000-0000AFC10000}"/>
    <cellStyle name="Note 2 5 14 3 3" xfId="49582" xr:uid="{00000000-0005-0000-0000-0000B0C10000}"/>
    <cellStyle name="Note 2 5 14 4" xfId="49583" xr:uid="{00000000-0005-0000-0000-0000B1C10000}"/>
    <cellStyle name="Note 2 5 14 4 2" xfId="49584" xr:uid="{00000000-0005-0000-0000-0000B2C10000}"/>
    <cellStyle name="Note 2 5 14 4 3" xfId="49585" xr:uid="{00000000-0005-0000-0000-0000B3C10000}"/>
    <cellStyle name="Note 2 5 14 5" xfId="49586" xr:uid="{00000000-0005-0000-0000-0000B4C10000}"/>
    <cellStyle name="Note 2 5 14 5 2" xfId="49587" xr:uid="{00000000-0005-0000-0000-0000B5C10000}"/>
    <cellStyle name="Note 2 5 14 5 3" xfId="49588" xr:uid="{00000000-0005-0000-0000-0000B6C10000}"/>
    <cellStyle name="Note 2 5 14 6" xfId="49589" xr:uid="{00000000-0005-0000-0000-0000B7C10000}"/>
    <cellStyle name="Note 2 5 14 6 2" xfId="49590" xr:uid="{00000000-0005-0000-0000-0000B8C10000}"/>
    <cellStyle name="Note 2 5 14 6 3" xfId="49591" xr:uid="{00000000-0005-0000-0000-0000B9C10000}"/>
    <cellStyle name="Note 2 5 14 7" xfId="49592" xr:uid="{00000000-0005-0000-0000-0000BAC10000}"/>
    <cellStyle name="Note 2 5 14 8" xfId="49593" xr:uid="{00000000-0005-0000-0000-0000BBC10000}"/>
    <cellStyle name="Note 2 5 15" xfId="49594" xr:uid="{00000000-0005-0000-0000-0000BCC10000}"/>
    <cellStyle name="Note 2 5 15 2" xfId="49595" xr:uid="{00000000-0005-0000-0000-0000BDC10000}"/>
    <cellStyle name="Note 2 5 15 2 2" xfId="49596" xr:uid="{00000000-0005-0000-0000-0000BEC10000}"/>
    <cellStyle name="Note 2 5 15 2 3" xfId="49597" xr:uid="{00000000-0005-0000-0000-0000BFC10000}"/>
    <cellStyle name="Note 2 5 15 2 4" xfId="49598" xr:uid="{00000000-0005-0000-0000-0000C0C10000}"/>
    <cellStyle name="Note 2 5 15 2 5" xfId="49599" xr:uid="{00000000-0005-0000-0000-0000C1C10000}"/>
    <cellStyle name="Note 2 5 15 2 6" xfId="49600" xr:uid="{00000000-0005-0000-0000-0000C2C10000}"/>
    <cellStyle name="Note 2 5 15 3" xfId="49601" xr:uid="{00000000-0005-0000-0000-0000C3C10000}"/>
    <cellStyle name="Note 2 5 15 3 2" xfId="49602" xr:uid="{00000000-0005-0000-0000-0000C4C10000}"/>
    <cellStyle name="Note 2 5 15 3 3" xfId="49603" xr:uid="{00000000-0005-0000-0000-0000C5C10000}"/>
    <cellStyle name="Note 2 5 15 4" xfId="49604" xr:uid="{00000000-0005-0000-0000-0000C6C10000}"/>
    <cellStyle name="Note 2 5 15 4 2" xfId="49605" xr:uid="{00000000-0005-0000-0000-0000C7C10000}"/>
    <cellStyle name="Note 2 5 15 4 3" xfId="49606" xr:uid="{00000000-0005-0000-0000-0000C8C10000}"/>
    <cellStyle name="Note 2 5 15 5" xfId="49607" xr:uid="{00000000-0005-0000-0000-0000C9C10000}"/>
    <cellStyle name="Note 2 5 15 5 2" xfId="49608" xr:uid="{00000000-0005-0000-0000-0000CAC10000}"/>
    <cellStyle name="Note 2 5 15 5 3" xfId="49609" xr:uid="{00000000-0005-0000-0000-0000CBC10000}"/>
    <cellStyle name="Note 2 5 15 6" xfId="49610" xr:uid="{00000000-0005-0000-0000-0000CCC10000}"/>
    <cellStyle name="Note 2 5 15 6 2" xfId="49611" xr:uid="{00000000-0005-0000-0000-0000CDC10000}"/>
    <cellStyle name="Note 2 5 15 6 3" xfId="49612" xr:uid="{00000000-0005-0000-0000-0000CEC10000}"/>
    <cellStyle name="Note 2 5 15 7" xfId="49613" xr:uid="{00000000-0005-0000-0000-0000CFC10000}"/>
    <cellStyle name="Note 2 5 15 8" xfId="49614" xr:uid="{00000000-0005-0000-0000-0000D0C10000}"/>
    <cellStyle name="Note 2 5 16" xfId="49615" xr:uid="{00000000-0005-0000-0000-0000D1C10000}"/>
    <cellStyle name="Note 2 5 16 2" xfId="49616" xr:uid="{00000000-0005-0000-0000-0000D2C10000}"/>
    <cellStyle name="Note 2 5 16 2 2" xfId="49617" xr:uid="{00000000-0005-0000-0000-0000D3C10000}"/>
    <cellStyle name="Note 2 5 16 2 3" xfId="49618" xr:uid="{00000000-0005-0000-0000-0000D4C10000}"/>
    <cellStyle name="Note 2 5 16 2 4" xfId="49619" xr:uid="{00000000-0005-0000-0000-0000D5C10000}"/>
    <cellStyle name="Note 2 5 16 2 5" xfId="49620" xr:uid="{00000000-0005-0000-0000-0000D6C10000}"/>
    <cellStyle name="Note 2 5 16 2 6" xfId="49621" xr:uid="{00000000-0005-0000-0000-0000D7C10000}"/>
    <cellStyle name="Note 2 5 16 3" xfId="49622" xr:uid="{00000000-0005-0000-0000-0000D8C10000}"/>
    <cellStyle name="Note 2 5 16 3 2" xfId="49623" xr:uid="{00000000-0005-0000-0000-0000D9C10000}"/>
    <cellStyle name="Note 2 5 16 3 3" xfId="49624" xr:uid="{00000000-0005-0000-0000-0000DAC10000}"/>
    <cellStyle name="Note 2 5 16 4" xfId="49625" xr:uid="{00000000-0005-0000-0000-0000DBC10000}"/>
    <cellStyle name="Note 2 5 16 4 2" xfId="49626" xr:uid="{00000000-0005-0000-0000-0000DCC10000}"/>
    <cellStyle name="Note 2 5 16 4 3" xfId="49627" xr:uid="{00000000-0005-0000-0000-0000DDC10000}"/>
    <cellStyle name="Note 2 5 16 5" xfId="49628" xr:uid="{00000000-0005-0000-0000-0000DEC10000}"/>
    <cellStyle name="Note 2 5 16 5 2" xfId="49629" xr:uid="{00000000-0005-0000-0000-0000DFC10000}"/>
    <cellStyle name="Note 2 5 16 5 3" xfId="49630" xr:uid="{00000000-0005-0000-0000-0000E0C10000}"/>
    <cellStyle name="Note 2 5 16 6" xfId="49631" xr:uid="{00000000-0005-0000-0000-0000E1C10000}"/>
    <cellStyle name="Note 2 5 16 6 2" xfId="49632" xr:uid="{00000000-0005-0000-0000-0000E2C10000}"/>
    <cellStyle name="Note 2 5 16 6 3" xfId="49633" xr:uid="{00000000-0005-0000-0000-0000E3C10000}"/>
    <cellStyle name="Note 2 5 16 7" xfId="49634" xr:uid="{00000000-0005-0000-0000-0000E4C10000}"/>
    <cellStyle name="Note 2 5 16 8" xfId="49635" xr:uid="{00000000-0005-0000-0000-0000E5C10000}"/>
    <cellStyle name="Note 2 5 17" xfId="49636" xr:uid="{00000000-0005-0000-0000-0000E6C10000}"/>
    <cellStyle name="Note 2 5 17 2" xfId="49637" xr:uid="{00000000-0005-0000-0000-0000E7C10000}"/>
    <cellStyle name="Note 2 5 17 2 2" xfId="49638" xr:uid="{00000000-0005-0000-0000-0000E8C10000}"/>
    <cellStyle name="Note 2 5 17 2 3" xfId="49639" xr:uid="{00000000-0005-0000-0000-0000E9C10000}"/>
    <cellStyle name="Note 2 5 17 2 4" xfId="49640" xr:uid="{00000000-0005-0000-0000-0000EAC10000}"/>
    <cellStyle name="Note 2 5 17 2 5" xfId="49641" xr:uid="{00000000-0005-0000-0000-0000EBC10000}"/>
    <cellStyle name="Note 2 5 17 2 6" xfId="49642" xr:uid="{00000000-0005-0000-0000-0000ECC10000}"/>
    <cellStyle name="Note 2 5 17 3" xfId="49643" xr:uid="{00000000-0005-0000-0000-0000EDC10000}"/>
    <cellStyle name="Note 2 5 17 3 2" xfId="49644" xr:uid="{00000000-0005-0000-0000-0000EEC10000}"/>
    <cellStyle name="Note 2 5 17 3 3" xfId="49645" xr:uid="{00000000-0005-0000-0000-0000EFC10000}"/>
    <cellStyle name="Note 2 5 17 4" xfId="49646" xr:uid="{00000000-0005-0000-0000-0000F0C10000}"/>
    <cellStyle name="Note 2 5 17 4 2" xfId="49647" xr:uid="{00000000-0005-0000-0000-0000F1C10000}"/>
    <cellStyle name="Note 2 5 17 4 3" xfId="49648" xr:uid="{00000000-0005-0000-0000-0000F2C10000}"/>
    <cellStyle name="Note 2 5 17 5" xfId="49649" xr:uid="{00000000-0005-0000-0000-0000F3C10000}"/>
    <cellStyle name="Note 2 5 17 5 2" xfId="49650" xr:uid="{00000000-0005-0000-0000-0000F4C10000}"/>
    <cellStyle name="Note 2 5 17 5 3" xfId="49651" xr:uid="{00000000-0005-0000-0000-0000F5C10000}"/>
    <cellStyle name="Note 2 5 17 6" xfId="49652" xr:uid="{00000000-0005-0000-0000-0000F6C10000}"/>
    <cellStyle name="Note 2 5 17 6 2" xfId="49653" xr:uid="{00000000-0005-0000-0000-0000F7C10000}"/>
    <cellStyle name="Note 2 5 17 6 3" xfId="49654" xr:uid="{00000000-0005-0000-0000-0000F8C10000}"/>
    <cellStyle name="Note 2 5 17 7" xfId="49655" xr:uid="{00000000-0005-0000-0000-0000F9C10000}"/>
    <cellStyle name="Note 2 5 17 8" xfId="49656" xr:uid="{00000000-0005-0000-0000-0000FAC10000}"/>
    <cellStyle name="Note 2 5 18" xfId="49657" xr:uid="{00000000-0005-0000-0000-0000FBC10000}"/>
    <cellStyle name="Note 2 5 18 2" xfId="49658" xr:uid="{00000000-0005-0000-0000-0000FCC10000}"/>
    <cellStyle name="Note 2 5 18 2 2" xfId="49659" xr:uid="{00000000-0005-0000-0000-0000FDC10000}"/>
    <cellStyle name="Note 2 5 18 2 3" xfId="49660" xr:uid="{00000000-0005-0000-0000-0000FEC10000}"/>
    <cellStyle name="Note 2 5 18 2 4" xfId="49661" xr:uid="{00000000-0005-0000-0000-0000FFC10000}"/>
    <cellStyle name="Note 2 5 18 2 5" xfId="49662" xr:uid="{00000000-0005-0000-0000-000000C20000}"/>
    <cellStyle name="Note 2 5 18 2 6" xfId="49663" xr:uid="{00000000-0005-0000-0000-000001C20000}"/>
    <cellStyle name="Note 2 5 18 3" xfId="49664" xr:uid="{00000000-0005-0000-0000-000002C20000}"/>
    <cellStyle name="Note 2 5 18 3 2" xfId="49665" xr:uid="{00000000-0005-0000-0000-000003C20000}"/>
    <cellStyle name="Note 2 5 18 3 3" xfId="49666" xr:uid="{00000000-0005-0000-0000-000004C20000}"/>
    <cellStyle name="Note 2 5 18 4" xfId="49667" xr:uid="{00000000-0005-0000-0000-000005C20000}"/>
    <cellStyle name="Note 2 5 18 4 2" xfId="49668" xr:uid="{00000000-0005-0000-0000-000006C20000}"/>
    <cellStyle name="Note 2 5 18 4 3" xfId="49669" xr:uid="{00000000-0005-0000-0000-000007C20000}"/>
    <cellStyle name="Note 2 5 18 5" xfId="49670" xr:uid="{00000000-0005-0000-0000-000008C20000}"/>
    <cellStyle name="Note 2 5 18 5 2" xfId="49671" xr:uid="{00000000-0005-0000-0000-000009C20000}"/>
    <cellStyle name="Note 2 5 18 5 3" xfId="49672" xr:uid="{00000000-0005-0000-0000-00000AC20000}"/>
    <cellStyle name="Note 2 5 18 6" xfId="49673" xr:uid="{00000000-0005-0000-0000-00000BC20000}"/>
    <cellStyle name="Note 2 5 18 6 2" xfId="49674" xr:uid="{00000000-0005-0000-0000-00000CC20000}"/>
    <cellStyle name="Note 2 5 18 6 3" xfId="49675" xr:uid="{00000000-0005-0000-0000-00000DC20000}"/>
    <cellStyle name="Note 2 5 18 7" xfId="49676" xr:uid="{00000000-0005-0000-0000-00000EC20000}"/>
    <cellStyle name="Note 2 5 18 8" xfId="49677" xr:uid="{00000000-0005-0000-0000-00000FC20000}"/>
    <cellStyle name="Note 2 5 19" xfId="49678" xr:uid="{00000000-0005-0000-0000-000010C20000}"/>
    <cellStyle name="Note 2 5 19 2" xfId="49679" xr:uid="{00000000-0005-0000-0000-000011C20000}"/>
    <cellStyle name="Note 2 5 19 2 2" xfId="49680" xr:uid="{00000000-0005-0000-0000-000012C20000}"/>
    <cellStyle name="Note 2 5 19 2 3" xfId="49681" xr:uid="{00000000-0005-0000-0000-000013C20000}"/>
    <cellStyle name="Note 2 5 19 2 4" xfId="49682" xr:uid="{00000000-0005-0000-0000-000014C20000}"/>
    <cellStyle name="Note 2 5 19 2 5" xfId="49683" xr:uid="{00000000-0005-0000-0000-000015C20000}"/>
    <cellStyle name="Note 2 5 19 2 6" xfId="49684" xr:uid="{00000000-0005-0000-0000-000016C20000}"/>
    <cellStyle name="Note 2 5 19 3" xfId="49685" xr:uid="{00000000-0005-0000-0000-000017C20000}"/>
    <cellStyle name="Note 2 5 19 3 2" xfId="49686" xr:uid="{00000000-0005-0000-0000-000018C20000}"/>
    <cellStyle name="Note 2 5 19 3 3" xfId="49687" xr:uid="{00000000-0005-0000-0000-000019C20000}"/>
    <cellStyle name="Note 2 5 19 4" xfId="49688" xr:uid="{00000000-0005-0000-0000-00001AC20000}"/>
    <cellStyle name="Note 2 5 19 4 2" xfId="49689" xr:uid="{00000000-0005-0000-0000-00001BC20000}"/>
    <cellStyle name="Note 2 5 19 4 3" xfId="49690" xr:uid="{00000000-0005-0000-0000-00001CC20000}"/>
    <cellStyle name="Note 2 5 19 5" xfId="49691" xr:uid="{00000000-0005-0000-0000-00001DC20000}"/>
    <cellStyle name="Note 2 5 19 5 2" xfId="49692" xr:uid="{00000000-0005-0000-0000-00001EC20000}"/>
    <cellStyle name="Note 2 5 19 5 3" xfId="49693" xr:uid="{00000000-0005-0000-0000-00001FC20000}"/>
    <cellStyle name="Note 2 5 19 6" xfId="49694" xr:uid="{00000000-0005-0000-0000-000020C20000}"/>
    <cellStyle name="Note 2 5 19 6 2" xfId="49695" xr:uid="{00000000-0005-0000-0000-000021C20000}"/>
    <cellStyle name="Note 2 5 19 6 3" xfId="49696" xr:uid="{00000000-0005-0000-0000-000022C20000}"/>
    <cellStyle name="Note 2 5 19 7" xfId="49697" xr:uid="{00000000-0005-0000-0000-000023C20000}"/>
    <cellStyle name="Note 2 5 19 8" xfId="49698" xr:uid="{00000000-0005-0000-0000-000024C20000}"/>
    <cellStyle name="Note 2 5 2" xfId="49699" xr:uid="{00000000-0005-0000-0000-000025C20000}"/>
    <cellStyle name="Note 2 5 2 2" xfId="49700" xr:uid="{00000000-0005-0000-0000-000026C20000}"/>
    <cellStyle name="Note 2 5 2 2 2" xfId="49701" xr:uid="{00000000-0005-0000-0000-000027C20000}"/>
    <cellStyle name="Note 2 5 2 2 3" xfId="49702" xr:uid="{00000000-0005-0000-0000-000028C20000}"/>
    <cellStyle name="Note 2 5 2 2 4" xfId="49703" xr:uid="{00000000-0005-0000-0000-000029C20000}"/>
    <cellStyle name="Note 2 5 2 2 5" xfId="49704" xr:uid="{00000000-0005-0000-0000-00002AC20000}"/>
    <cellStyle name="Note 2 5 2 2 6" xfId="49705" xr:uid="{00000000-0005-0000-0000-00002BC20000}"/>
    <cellStyle name="Note 2 5 2 3" xfId="49706" xr:uid="{00000000-0005-0000-0000-00002CC20000}"/>
    <cellStyle name="Note 2 5 2 3 2" xfId="49707" xr:uid="{00000000-0005-0000-0000-00002DC20000}"/>
    <cellStyle name="Note 2 5 2 3 3" xfId="49708" xr:uid="{00000000-0005-0000-0000-00002EC20000}"/>
    <cellStyle name="Note 2 5 2 4" xfId="49709" xr:uid="{00000000-0005-0000-0000-00002FC20000}"/>
    <cellStyle name="Note 2 5 2 4 2" xfId="49710" xr:uid="{00000000-0005-0000-0000-000030C20000}"/>
    <cellStyle name="Note 2 5 2 4 3" xfId="49711" xr:uid="{00000000-0005-0000-0000-000031C20000}"/>
    <cellStyle name="Note 2 5 2 5" xfId="49712" xr:uid="{00000000-0005-0000-0000-000032C20000}"/>
    <cellStyle name="Note 2 5 2 5 2" xfId="49713" xr:uid="{00000000-0005-0000-0000-000033C20000}"/>
    <cellStyle name="Note 2 5 2 5 3" xfId="49714" xr:uid="{00000000-0005-0000-0000-000034C20000}"/>
    <cellStyle name="Note 2 5 2 6" xfId="49715" xr:uid="{00000000-0005-0000-0000-000035C20000}"/>
    <cellStyle name="Note 2 5 2 6 2" xfId="49716" xr:uid="{00000000-0005-0000-0000-000036C20000}"/>
    <cellStyle name="Note 2 5 2 6 3" xfId="49717" xr:uid="{00000000-0005-0000-0000-000037C20000}"/>
    <cellStyle name="Note 2 5 2 7" xfId="49718" xr:uid="{00000000-0005-0000-0000-000038C20000}"/>
    <cellStyle name="Note 2 5 2 8" xfId="49719" xr:uid="{00000000-0005-0000-0000-000039C20000}"/>
    <cellStyle name="Note 2 5 20" xfId="49720" xr:uid="{00000000-0005-0000-0000-00003AC20000}"/>
    <cellStyle name="Note 2 5 20 2" xfId="49721" xr:uid="{00000000-0005-0000-0000-00003BC20000}"/>
    <cellStyle name="Note 2 5 20 2 2" xfId="49722" xr:uid="{00000000-0005-0000-0000-00003CC20000}"/>
    <cellStyle name="Note 2 5 20 2 3" xfId="49723" xr:uid="{00000000-0005-0000-0000-00003DC20000}"/>
    <cellStyle name="Note 2 5 20 2 4" xfId="49724" xr:uid="{00000000-0005-0000-0000-00003EC20000}"/>
    <cellStyle name="Note 2 5 20 2 5" xfId="49725" xr:uid="{00000000-0005-0000-0000-00003FC20000}"/>
    <cellStyle name="Note 2 5 20 2 6" xfId="49726" xr:uid="{00000000-0005-0000-0000-000040C20000}"/>
    <cellStyle name="Note 2 5 20 3" xfId="49727" xr:uid="{00000000-0005-0000-0000-000041C20000}"/>
    <cellStyle name="Note 2 5 20 3 2" xfId="49728" xr:uid="{00000000-0005-0000-0000-000042C20000}"/>
    <cellStyle name="Note 2 5 20 3 3" xfId="49729" xr:uid="{00000000-0005-0000-0000-000043C20000}"/>
    <cellStyle name="Note 2 5 20 4" xfId="49730" xr:uid="{00000000-0005-0000-0000-000044C20000}"/>
    <cellStyle name="Note 2 5 20 4 2" xfId="49731" xr:uid="{00000000-0005-0000-0000-000045C20000}"/>
    <cellStyle name="Note 2 5 20 4 3" xfId="49732" xr:uid="{00000000-0005-0000-0000-000046C20000}"/>
    <cellStyle name="Note 2 5 20 5" xfId="49733" xr:uid="{00000000-0005-0000-0000-000047C20000}"/>
    <cellStyle name="Note 2 5 20 5 2" xfId="49734" xr:uid="{00000000-0005-0000-0000-000048C20000}"/>
    <cellStyle name="Note 2 5 20 5 3" xfId="49735" xr:uid="{00000000-0005-0000-0000-000049C20000}"/>
    <cellStyle name="Note 2 5 20 6" xfId="49736" xr:uid="{00000000-0005-0000-0000-00004AC20000}"/>
    <cellStyle name="Note 2 5 20 6 2" xfId="49737" xr:uid="{00000000-0005-0000-0000-00004BC20000}"/>
    <cellStyle name="Note 2 5 20 6 3" xfId="49738" xr:uid="{00000000-0005-0000-0000-00004CC20000}"/>
    <cellStyle name="Note 2 5 20 7" xfId="49739" xr:uid="{00000000-0005-0000-0000-00004DC20000}"/>
    <cellStyle name="Note 2 5 20 8" xfId="49740" xr:uid="{00000000-0005-0000-0000-00004EC20000}"/>
    <cellStyle name="Note 2 5 21" xfId="49741" xr:uid="{00000000-0005-0000-0000-00004FC20000}"/>
    <cellStyle name="Note 2 5 21 2" xfId="49742" xr:uid="{00000000-0005-0000-0000-000050C20000}"/>
    <cellStyle name="Note 2 5 21 2 2" xfId="49743" xr:uid="{00000000-0005-0000-0000-000051C20000}"/>
    <cellStyle name="Note 2 5 21 2 3" xfId="49744" xr:uid="{00000000-0005-0000-0000-000052C20000}"/>
    <cellStyle name="Note 2 5 21 2 4" xfId="49745" xr:uid="{00000000-0005-0000-0000-000053C20000}"/>
    <cellStyle name="Note 2 5 21 2 5" xfId="49746" xr:uid="{00000000-0005-0000-0000-000054C20000}"/>
    <cellStyle name="Note 2 5 21 2 6" xfId="49747" xr:uid="{00000000-0005-0000-0000-000055C20000}"/>
    <cellStyle name="Note 2 5 21 3" xfId="49748" xr:uid="{00000000-0005-0000-0000-000056C20000}"/>
    <cellStyle name="Note 2 5 21 3 2" xfId="49749" xr:uid="{00000000-0005-0000-0000-000057C20000}"/>
    <cellStyle name="Note 2 5 21 3 3" xfId="49750" xr:uid="{00000000-0005-0000-0000-000058C20000}"/>
    <cellStyle name="Note 2 5 21 4" xfId="49751" xr:uid="{00000000-0005-0000-0000-000059C20000}"/>
    <cellStyle name="Note 2 5 21 4 2" xfId="49752" xr:uid="{00000000-0005-0000-0000-00005AC20000}"/>
    <cellStyle name="Note 2 5 21 4 3" xfId="49753" xr:uid="{00000000-0005-0000-0000-00005BC20000}"/>
    <cellStyle name="Note 2 5 21 5" xfId="49754" xr:uid="{00000000-0005-0000-0000-00005CC20000}"/>
    <cellStyle name="Note 2 5 21 5 2" xfId="49755" xr:uid="{00000000-0005-0000-0000-00005DC20000}"/>
    <cellStyle name="Note 2 5 21 5 3" xfId="49756" xr:uid="{00000000-0005-0000-0000-00005EC20000}"/>
    <cellStyle name="Note 2 5 21 6" xfId="49757" xr:uid="{00000000-0005-0000-0000-00005FC20000}"/>
    <cellStyle name="Note 2 5 21 6 2" xfId="49758" xr:uid="{00000000-0005-0000-0000-000060C20000}"/>
    <cellStyle name="Note 2 5 21 6 3" xfId="49759" xr:uid="{00000000-0005-0000-0000-000061C20000}"/>
    <cellStyle name="Note 2 5 21 7" xfId="49760" xr:uid="{00000000-0005-0000-0000-000062C20000}"/>
    <cellStyle name="Note 2 5 21 8" xfId="49761" xr:uid="{00000000-0005-0000-0000-000063C20000}"/>
    <cellStyle name="Note 2 5 22" xfId="49762" xr:uid="{00000000-0005-0000-0000-000064C20000}"/>
    <cellStyle name="Note 2 5 22 2" xfId="49763" xr:uid="{00000000-0005-0000-0000-000065C20000}"/>
    <cellStyle name="Note 2 5 22 2 2" xfId="49764" xr:uid="{00000000-0005-0000-0000-000066C20000}"/>
    <cellStyle name="Note 2 5 22 2 3" xfId="49765" xr:uid="{00000000-0005-0000-0000-000067C20000}"/>
    <cellStyle name="Note 2 5 22 2 4" xfId="49766" xr:uid="{00000000-0005-0000-0000-000068C20000}"/>
    <cellStyle name="Note 2 5 22 2 5" xfId="49767" xr:uid="{00000000-0005-0000-0000-000069C20000}"/>
    <cellStyle name="Note 2 5 22 2 6" xfId="49768" xr:uid="{00000000-0005-0000-0000-00006AC20000}"/>
    <cellStyle name="Note 2 5 22 3" xfId="49769" xr:uid="{00000000-0005-0000-0000-00006BC20000}"/>
    <cellStyle name="Note 2 5 22 3 2" xfId="49770" xr:uid="{00000000-0005-0000-0000-00006CC20000}"/>
    <cellStyle name="Note 2 5 22 3 3" xfId="49771" xr:uid="{00000000-0005-0000-0000-00006DC20000}"/>
    <cellStyle name="Note 2 5 22 4" xfId="49772" xr:uid="{00000000-0005-0000-0000-00006EC20000}"/>
    <cellStyle name="Note 2 5 22 4 2" xfId="49773" xr:uid="{00000000-0005-0000-0000-00006FC20000}"/>
    <cellStyle name="Note 2 5 22 4 3" xfId="49774" xr:uid="{00000000-0005-0000-0000-000070C20000}"/>
    <cellStyle name="Note 2 5 22 5" xfId="49775" xr:uid="{00000000-0005-0000-0000-000071C20000}"/>
    <cellStyle name="Note 2 5 22 5 2" xfId="49776" xr:uid="{00000000-0005-0000-0000-000072C20000}"/>
    <cellStyle name="Note 2 5 22 5 3" xfId="49777" xr:uid="{00000000-0005-0000-0000-000073C20000}"/>
    <cellStyle name="Note 2 5 22 6" xfId="49778" xr:uid="{00000000-0005-0000-0000-000074C20000}"/>
    <cellStyle name="Note 2 5 22 6 2" xfId="49779" xr:uid="{00000000-0005-0000-0000-000075C20000}"/>
    <cellStyle name="Note 2 5 22 6 3" xfId="49780" xr:uid="{00000000-0005-0000-0000-000076C20000}"/>
    <cellStyle name="Note 2 5 22 7" xfId="49781" xr:uid="{00000000-0005-0000-0000-000077C20000}"/>
    <cellStyle name="Note 2 5 22 8" xfId="49782" xr:uid="{00000000-0005-0000-0000-000078C20000}"/>
    <cellStyle name="Note 2 5 23" xfId="49783" xr:uid="{00000000-0005-0000-0000-000079C20000}"/>
    <cellStyle name="Note 2 5 23 2" xfId="49784" xr:uid="{00000000-0005-0000-0000-00007AC20000}"/>
    <cellStyle name="Note 2 5 23 2 2" xfId="49785" xr:uid="{00000000-0005-0000-0000-00007BC20000}"/>
    <cellStyle name="Note 2 5 23 2 3" xfId="49786" xr:uid="{00000000-0005-0000-0000-00007CC20000}"/>
    <cellStyle name="Note 2 5 23 2 4" xfId="49787" xr:uid="{00000000-0005-0000-0000-00007DC20000}"/>
    <cellStyle name="Note 2 5 23 2 5" xfId="49788" xr:uid="{00000000-0005-0000-0000-00007EC20000}"/>
    <cellStyle name="Note 2 5 23 2 6" xfId="49789" xr:uid="{00000000-0005-0000-0000-00007FC20000}"/>
    <cellStyle name="Note 2 5 23 3" xfId="49790" xr:uid="{00000000-0005-0000-0000-000080C20000}"/>
    <cellStyle name="Note 2 5 23 3 2" xfId="49791" xr:uid="{00000000-0005-0000-0000-000081C20000}"/>
    <cellStyle name="Note 2 5 23 3 3" xfId="49792" xr:uid="{00000000-0005-0000-0000-000082C20000}"/>
    <cellStyle name="Note 2 5 23 4" xfId="49793" xr:uid="{00000000-0005-0000-0000-000083C20000}"/>
    <cellStyle name="Note 2 5 23 4 2" xfId="49794" xr:uid="{00000000-0005-0000-0000-000084C20000}"/>
    <cellStyle name="Note 2 5 23 4 3" xfId="49795" xr:uid="{00000000-0005-0000-0000-000085C20000}"/>
    <cellStyle name="Note 2 5 23 5" xfId="49796" xr:uid="{00000000-0005-0000-0000-000086C20000}"/>
    <cellStyle name="Note 2 5 23 5 2" xfId="49797" xr:uid="{00000000-0005-0000-0000-000087C20000}"/>
    <cellStyle name="Note 2 5 23 5 3" xfId="49798" xr:uid="{00000000-0005-0000-0000-000088C20000}"/>
    <cellStyle name="Note 2 5 23 6" xfId="49799" xr:uid="{00000000-0005-0000-0000-000089C20000}"/>
    <cellStyle name="Note 2 5 23 6 2" xfId="49800" xr:uid="{00000000-0005-0000-0000-00008AC20000}"/>
    <cellStyle name="Note 2 5 23 6 3" xfId="49801" xr:uid="{00000000-0005-0000-0000-00008BC20000}"/>
    <cellStyle name="Note 2 5 23 7" xfId="49802" xr:uid="{00000000-0005-0000-0000-00008CC20000}"/>
    <cellStyle name="Note 2 5 23 8" xfId="49803" xr:uid="{00000000-0005-0000-0000-00008DC20000}"/>
    <cellStyle name="Note 2 5 24" xfId="49804" xr:uid="{00000000-0005-0000-0000-00008EC20000}"/>
    <cellStyle name="Note 2 5 24 2" xfId="49805" xr:uid="{00000000-0005-0000-0000-00008FC20000}"/>
    <cellStyle name="Note 2 5 24 2 2" xfId="49806" xr:uid="{00000000-0005-0000-0000-000090C20000}"/>
    <cellStyle name="Note 2 5 24 2 3" xfId="49807" xr:uid="{00000000-0005-0000-0000-000091C20000}"/>
    <cellStyle name="Note 2 5 24 2 4" xfId="49808" xr:uid="{00000000-0005-0000-0000-000092C20000}"/>
    <cellStyle name="Note 2 5 24 2 5" xfId="49809" xr:uid="{00000000-0005-0000-0000-000093C20000}"/>
    <cellStyle name="Note 2 5 24 2 6" xfId="49810" xr:uid="{00000000-0005-0000-0000-000094C20000}"/>
    <cellStyle name="Note 2 5 24 3" xfId="49811" xr:uid="{00000000-0005-0000-0000-000095C20000}"/>
    <cellStyle name="Note 2 5 24 3 2" xfId="49812" xr:uid="{00000000-0005-0000-0000-000096C20000}"/>
    <cellStyle name="Note 2 5 24 3 3" xfId="49813" xr:uid="{00000000-0005-0000-0000-000097C20000}"/>
    <cellStyle name="Note 2 5 24 4" xfId="49814" xr:uid="{00000000-0005-0000-0000-000098C20000}"/>
    <cellStyle name="Note 2 5 24 4 2" xfId="49815" xr:uid="{00000000-0005-0000-0000-000099C20000}"/>
    <cellStyle name="Note 2 5 24 4 3" xfId="49816" xr:uid="{00000000-0005-0000-0000-00009AC20000}"/>
    <cellStyle name="Note 2 5 24 5" xfId="49817" xr:uid="{00000000-0005-0000-0000-00009BC20000}"/>
    <cellStyle name="Note 2 5 24 5 2" xfId="49818" xr:uid="{00000000-0005-0000-0000-00009CC20000}"/>
    <cellStyle name="Note 2 5 24 5 3" xfId="49819" xr:uid="{00000000-0005-0000-0000-00009DC20000}"/>
    <cellStyle name="Note 2 5 24 6" xfId="49820" xr:uid="{00000000-0005-0000-0000-00009EC20000}"/>
    <cellStyle name="Note 2 5 24 6 2" xfId="49821" xr:uid="{00000000-0005-0000-0000-00009FC20000}"/>
    <cellStyle name="Note 2 5 24 6 3" xfId="49822" xr:uid="{00000000-0005-0000-0000-0000A0C20000}"/>
    <cellStyle name="Note 2 5 24 7" xfId="49823" xr:uid="{00000000-0005-0000-0000-0000A1C20000}"/>
    <cellStyle name="Note 2 5 24 8" xfId="49824" xr:uid="{00000000-0005-0000-0000-0000A2C20000}"/>
    <cellStyle name="Note 2 5 25" xfId="49825" xr:uid="{00000000-0005-0000-0000-0000A3C20000}"/>
    <cellStyle name="Note 2 5 25 2" xfId="49826" xr:uid="{00000000-0005-0000-0000-0000A4C20000}"/>
    <cellStyle name="Note 2 5 25 2 2" xfId="49827" xr:uid="{00000000-0005-0000-0000-0000A5C20000}"/>
    <cellStyle name="Note 2 5 25 2 3" xfId="49828" xr:uid="{00000000-0005-0000-0000-0000A6C20000}"/>
    <cellStyle name="Note 2 5 25 2 4" xfId="49829" xr:uid="{00000000-0005-0000-0000-0000A7C20000}"/>
    <cellStyle name="Note 2 5 25 2 5" xfId="49830" xr:uid="{00000000-0005-0000-0000-0000A8C20000}"/>
    <cellStyle name="Note 2 5 25 2 6" xfId="49831" xr:uid="{00000000-0005-0000-0000-0000A9C20000}"/>
    <cellStyle name="Note 2 5 25 3" xfId="49832" xr:uid="{00000000-0005-0000-0000-0000AAC20000}"/>
    <cellStyle name="Note 2 5 25 3 2" xfId="49833" xr:uid="{00000000-0005-0000-0000-0000ABC20000}"/>
    <cellStyle name="Note 2 5 25 3 3" xfId="49834" xr:uid="{00000000-0005-0000-0000-0000ACC20000}"/>
    <cellStyle name="Note 2 5 25 4" xfId="49835" xr:uid="{00000000-0005-0000-0000-0000ADC20000}"/>
    <cellStyle name="Note 2 5 25 4 2" xfId="49836" xr:uid="{00000000-0005-0000-0000-0000AEC20000}"/>
    <cellStyle name="Note 2 5 25 4 3" xfId="49837" xr:uid="{00000000-0005-0000-0000-0000AFC20000}"/>
    <cellStyle name="Note 2 5 25 5" xfId="49838" xr:uid="{00000000-0005-0000-0000-0000B0C20000}"/>
    <cellStyle name="Note 2 5 25 5 2" xfId="49839" xr:uid="{00000000-0005-0000-0000-0000B1C20000}"/>
    <cellStyle name="Note 2 5 25 5 3" xfId="49840" xr:uid="{00000000-0005-0000-0000-0000B2C20000}"/>
    <cellStyle name="Note 2 5 25 6" xfId="49841" xr:uid="{00000000-0005-0000-0000-0000B3C20000}"/>
    <cellStyle name="Note 2 5 25 6 2" xfId="49842" xr:uid="{00000000-0005-0000-0000-0000B4C20000}"/>
    <cellStyle name="Note 2 5 25 6 3" xfId="49843" xr:uid="{00000000-0005-0000-0000-0000B5C20000}"/>
    <cellStyle name="Note 2 5 25 7" xfId="49844" xr:uid="{00000000-0005-0000-0000-0000B6C20000}"/>
    <cellStyle name="Note 2 5 25 8" xfId="49845" xr:uid="{00000000-0005-0000-0000-0000B7C20000}"/>
    <cellStyle name="Note 2 5 26" xfId="49846" xr:uid="{00000000-0005-0000-0000-0000B8C20000}"/>
    <cellStyle name="Note 2 5 26 2" xfId="49847" xr:uid="{00000000-0005-0000-0000-0000B9C20000}"/>
    <cellStyle name="Note 2 5 26 2 2" xfId="49848" xr:uid="{00000000-0005-0000-0000-0000BAC20000}"/>
    <cellStyle name="Note 2 5 26 2 3" xfId="49849" xr:uid="{00000000-0005-0000-0000-0000BBC20000}"/>
    <cellStyle name="Note 2 5 26 2 4" xfId="49850" xr:uid="{00000000-0005-0000-0000-0000BCC20000}"/>
    <cellStyle name="Note 2 5 26 2 5" xfId="49851" xr:uid="{00000000-0005-0000-0000-0000BDC20000}"/>
    <cellStyle name="Note 2 5 26 2 6" xfId="49852" xr:uid="{00000000-0005-0000-0000-0000BEC20000}"/>
    <cellStyle name="Note 2 5 26 3" xfId="49853" xr:uid="{00000000-0005-0000-0000-0000BFC20000}"/>
    <cellStyle name="Note 2 5 26 3 2" xfId="49854" xr:uid="{00000000-0005-0000-0000-0000C0C20000}"/>
    <cellStyle name="Note 2 5 26 3 3" xfId="49855" xr:uid="{00000000-0005-0000-0000-0000C1C20000}"/>
    <cellStyle name="Note 2 5 26 4" xfId="49856" xr:uid="{00000000-0005-0000-0000-0000C2C20000}"/>
    <cellStyle name="Note 2 5 26 4 2" xfId="49857" xr:uid="{00000000-0005-0000-0000-0000C3C20000}"/>
    <cellStyle name="Note 2 5 26 4 3" xfId="49858" xr:uid="{00000000-0005-0000-0000-0000C4C20000}"/>
    <cellStyle name="Note 2 5 26 5" xfId="49859" xr:uid="{00000000-0005-0000-0000-0000C5C20000}"/>
    <cellStyle name="Note 2 5 26 5 2" xfId="49860" xr:uid="{00000000-0005-0000-0000-0000C6C20000}"/>
    <cellStyle name="Note 2 5 26 5 3" xfId="49861" xr:uid="{00000000-0005-0000-0000-0000C7C20000}"/>
    <cellStyle name="Note 2 5 26 6" xfId="49862" xr:uid="{00000000-0005-0000-0000-0000C8C20000}"/>
    <cellStyle name="Note 2 5 26 6 2" xfId="49863" xr:uid="{00000000-0005-0000-0000-0000C9C20000}"/>
    <cellStyle name="Note 2 5 26 6 3" xfId="49864" xr:uid="{00000000-0005-0000-0000-0000CAC20000}"/>
    <cellStyle name="Note 2 5 26 7" xfId="49865" xr:uid="{00000000-0005-0000-0000-0000CBC20000}"/>
    <cellStyle name="Note 2 5 26 8" xfId="49866" xr:uid="{00000000-0005-0000-0000-0000CCC20000}"/>
    <cellStyle name="Note 2 5 27" xfId="49867" xr:uid="{00000000-0005-0000-0000-0000CDC20000}"/>
    <cellStyle name="Note 2 5 27 2" xfId="49868" xr:uid="{00000000-0005-0000-0000-0000CEC20000}"/>
    <cellStyle name="Note 2 5 27 2 2" xfId="49869" xr:uid="{00000000-0005-0000-0000-0000CFC20000}"/>
    <cellStyle name="Note 2 5 27 2 3" xfId="49870" xr:uid="{00000000-0005-0000-0000-0000D0C20000}"/>
    <cellStyle name="Note 2 5 27 2 4" xfId="49871" xr:uid="{00000000-0005-0000-0000-0000D1C20000}"/>
    <cellStyle name="Note 2 5 27 2 5" xfId="49872" xr:uid="{00000000-0005-0000-0000-0000D2C20000}"/>
    <cellStyle name="Note 2 5 27 2 6" xfId="49873" xr:uid="{00000000-0005-0000-0000-0000D3C20000}"/>
    <cellStyle name="Note 2 5 27 3" xfId="49874" xr:uid="{00000000-0005-0000-0000-0000D4C20000}"/>
    <cellStyle name="Note 2 5 27 3 2" xfId="49875" xr:uid="{00000000-0005-0000-0000-0000D5C20000}"/>
    <cellStyle name="Note 2 5 27 3 3" xfId="49876" xr:uid="{00000000-0005-0000-0000-0000D6C20000}"/>
    <cellStyle name="Note 2 5 27 4" xfId="49877" xr:uid="{00000000-0005-0000-0000-0000D7C20000}"/>
    <cellStyle name="Note 2 5 27 4 2" xfId="49878" xr:uid="{00000000-0005-0000-0000-0000D8C20000}"/>
    <cellStyle name="Note 2 5 27 4 3" xfId="49879" xr:uid="{00000000-0005-0000-0000-0000D9C20000}"/>
    <cellStyle name="Note 2 5 27 5" xfId="49880" xr:uid="{00000000-0005-0000-0000-0000DAC20000}"/>
    <cellStyle name="Note 2 5 27 5 2" xfId="49881" xr:uid="{00000000-0005-0000-0000-0000DBC20000}"/>
    <cellStyle name="Note 2 5 27 5 3" xfId="49882" xr:uid="{00000000-0005-0000-0000-0000DCC20000}"/>
    <cellStyle name="Note 2 5 27 6" xfId="49883" xr:uid="{00000000-0005-0000-0000-0000DDC20000}"/>
    <cellStyle name="Note 2 5 27 6 2" xfId="49884" xr:uid="{00000000-0005-0000-0000-0000DEC20000}"/>
    <cellStyle name="Note 2 5 27 6 3" xfId="49885" xr:uid="{00000000-0005-0000-0000-0000DFC20000}"/>
    <cellStyle name="Note 2 5 27 7" xfId="49886" xr:uid="{00000000-0005-0000-0000-0000E0C20000}"/>
    <cellStyle name="Note 2 5 27 8" xfId="49887" xr:uid="{00000000-0005-0000-0000-0000E1C20000}"/>
    <cellStyle name="Note 2 5 28" xfId="49888" xr:uid="{00000000-0005-0000-0000-0000E2C20000}"/>
    <cellStyle name="Note 2 5 28 2" xfId="49889" xr:uid="{00000000-0005-0000-0000-0000E3C20000}"/>
    <cellStyle name="Note 2 5 28 2 2" xfId="49890" xr:uid="{00000000-0005-0000-0000-0000E4C20000}"/>
    <cellStyle name="Note 2 5 28 2 3" xfId="49891" xr:uid="{00000000-0005-0000-0000-0000E5C20000}"/>
    <cellStyle name="Note 2 5 28 2 4" xfId="49892" xr:uid="{00000000-0005-0000-0000-0000E6C20000}"/>
    <cellStyle name="Note 2 5 28 2 5" xfId="49893" xr:uid="{00000000-0005-0000-0000-0000E7C20000}"/>
    <cellStyle name="Note 2 5 28 2 6" xfId="49894" xr:uid="{00000000-0005-0000-0000-0000E8C20000}"/>
    <cellStyle name="Note 2 5 28 3" xfId="49895" xr:uid="{00000000-0005-0000-0000-0000E9C20000}"/>
    <cellStyle name="Note 2 5 28 3 2" xfId="49896" xr:uid="{00000000-0005-0000-0000-0000EAC20000}"/>
    <cellStyle name="Note 2 5 28 3 3" xfId="49897" xr:uid="{00000000-0005-0000-0000-0000EBC20000}"/>
    <cellStyle name="Note 2 5 28 4" xfId="49898" xr:uid="{00000000-0005-0000-0000-0000ECC20000}"/>
    <cellStyle name="Note 2 5 28 4 2" xfId="49899" xr:uid="{00000000-0005-0000-0000-0000EDC20000}"/>
    <cellStyle name="Note 2 5 28 4 3" xfId="49900" xr:uid="{00000000-0005-0000-0000-0000EEC20000}"/>
    <cellStyle name="Note 2 5 28 5" xfId="49901" xr:uid="{00000000-0005-0000-0000-0000EFC20000}"/>
    <cellStyle name="Note 2 5 28 5 2" xfId="49902" xr:uid="{00000000-0005-0000-0000-0000F0C20000}"/>
    <cellStyle name="Note 2 5 28 5 3" xfId="49903" xr:uid="{00000000-0005-0000-0000-0000F1C20000}"/>
    <cellStyle name="Note 2 5 28 6" xfId="49904" xr:uid="{00000000-0005-0000-0000-0000F2C20000}"/>
    <cellStyle name="Note 2 5 28 6 2" xfId="49905" xr:uid="{00000000-0005-0000-0000-0000F3C20000}"/>
    <cellStyle name="Note 2 5 28 6 3" xfId="49906" xr:uid="{00000000-0005-0000-0000-0000F4C20000}"/>
    <cellStyle name="Note 2 5 28 7" xfId="49907" xr:uid="{00000000-0005-0000-0000-0000F5C20000}"/>
    <cellStyle name="Note 2 5 28 8" xfId="49908" xr:uid="{00000000-0005-0000-0000-0000F6C20000}"/>
    <cellStyle name="Note 2 5 29" xfId="49909" xr:uid="{00000000-0005-0000-0000-0000F7C20000}"/>
    <cellStyle name="Note 2 5 29 2" xfId="49910" xr:uid="{00000000-0005-0000-0000-0000F8C20000}"/>
    <cellStyle name="Note 2 5 29 2 2" xfId="49911" xr:uid="{00000000-0005-0000-0000-0000F9C20000}"/>
    <cellStyle name="Note 2 5 29 2 3" xfId="49912" xr:uid="{00000000-0005-0000-0000-0000FAC20000}"/>
    <cellStyle name="Note 2 5 29 2 4" xfId="49913" xr:uid="{00000000-0005-0000-0000-0000FBC20000}"/>
    <cellStyle name="Note 2 5 29 2 5" xfId="49914" xr:uid="{00000000-0005-0000-0000-0000FCC20000}"/>
    <cellStyle name="Note 2 5 29 2 6" xfId="49915" xr:uid="{00000000-0005-0000-0000-0000FDC20000}"/>
    <cellStyle name="Note 2 5 29 3" xfId="49916" xr:uid="{00000000-0005-0000-0000-0000FEC20000}"/>
    <cellStyle name="Note 2 5 29 3 2" xfId="49917" xr:uid="{00000000-0005-0000-0000-0000FFC20000}"/>
    <cellStyle name="Note 2 5 29 3 3" xfId="49918" xr:uid="{00000000-0005-0000-0000-000000C30000}"/>
    <cellStyle name="Note 2 5 29 4" xfId="49919" xr:uid="{00000000-0005-0000-0000-000001C30000}"/>
    <cellStyle name="Note 2 5 29 4 2" xfId="49920" xr:uid="{00000000-0005-0000-0000-000002C30000}"/>
    <cellStyle name="Note 2 5 29 4 3" xfId="49921" xr:uid="{00000000-0005-0000-0000-000003C30000}"/>
    <cellStyle name="Note 2 5 29 5" xfId="49922" xr:uid="{00000000-0005-0000-0000-000004C30000}"/>
    <cellStyle name="Note 2 5 29 5 2" xfId="49923" xr:uid="{00000000-0005-0000-0000-000005C30000}"/>
    <cellStyle name="Note 2 5 29 5 3" xfId="49924" xr:uid="{00000000-0005-0000-0000-000006C30000}"/>
    <cellStyle name="Note 2 5 29 6" xfId="49925" xr:uid="{00000000-0005-0000-0000-000007C30000}"/>
    <cellStyle name="Note 2 5 29 6 2" xfId="49926" xr:uid="{00000000-0005-0000-0000-000008C30000}"/>
    <cellStyle name="Note 2 5 29 6 3" xfId="49927" xr:uid="{00000000-0005-0000-0000-000009C30000}"/>
    <cellStyle name="Note 2 5 29 7" xfId="49928" xr:uid="{00000000-0005-0000-0000-00000AC30000}"/>
    <cellStyle name="Note 2 5 29 8" xfId="49929" xr:uid="{00000000-0005-0000-0000-00000BC30000}"/>
    <cellStyle name="Note 2 5 3" xfId="49930" xr:uid="{00000000-0005-0000-0000-00000CC30000}"/>
    <cellStyle name="Note 2 5 3 2" xfId="49931" xr:uid="{00000000-0005-0000-0000-00000DC30000}"/>
    <cellStyle name="Note 2 5 3 2 2" xfId="49932" xr:uid="{00000000-0005-0000-0000-00000EC30000}"/>
    <cellStyle name="Note 2 5 3 2 3" xfId="49933" xr:uid="{00000000-0005-0000-0000-00000FC30000}"/>
    <cellStyle name="Note 2 5 3 2 4" xfId="49934" xr:uid="{00000000-0005-0000-0000-000010C30000}"/>
    <cellStyle name="Note 2 5 3 2 5" xfId="49935" xr:uid="{00000000-0005-0000-0000-000011C30000}"/>
    <cellStyle name="Note 2 5 3 2 6" xfId="49936" xr:uid="{00000000-0005-0000-0000-000012C30000}"/>
    <cellStyle name="Note 2 5 3 3" xfId="49937" xr:uid="{00000000-0005-0000-0000-000013C30000}"/>
    <cellStyle name="Note 2 5 3 3 2" xfId="49938" xr:uid="{00000000-0005-0000-0000-000014C30000}"/>
    <cellStyle name="Note 2 5 3 3 3" xfId="49939" xr:uid="{00000000-0005-0000-0000-000015C30000}"/>
    <cellStyle name="Note 2 5 3 4" xfId="49940" xr:uid="{00000000-0005-0000-0000-000016C30000}"/>
    <cellStyle name="Note 2 5 3 4 2" xfId="49941" xr:uid="{00000000-0005-0000-0000-000017C30000}"/>
    <cellStyle name="Note 2 5 3 4 3" xfId="49942" xr:uid="{00000000-0005-0000-0000-000018C30000}"/>
    <cellStyle name="Note 2 5 3 5" xfId="49943" xr:uid="{00000000-0005-0000-0000-000019C30000}"/>
    <cellStyle name="Note 2 5 3 5 2" xfId="49944" xr:uid="{00000000-0005-0000-0000-00001AC30000}"/>
    <cellStyle name="Note 2 5 3 5 3" xfId="49945" xr:uid="{00000000-0005-0000-0000-00001BC30000}"/>
    <cellStyle name="Note 2 5 3 6" xfId="49946" xr:uid="{00000000-0005-0000-0000-00001CC30000}"/>
    <cellStyle name="Note 2 5 3 6 2" xfId="49947" xr:uid="{00000000-0005-0000-0000-00001DC30000}"/>
    <cellStyle name="Note 2 5 3 6 3" xfId="49948" xr:uid="{00000000-0005-0000-0000-00001EC30000}"/>
    <cellStyle name="Note 2 5 3 7" xfId="49949" xr:uid="{00000000-0005-0000-0000-00001FC30000}"/>
    <cellStyle name="Note 2 5 3 8" xfId="49950" xr:uid="{00000000-0005-0000-0000-000020C30000}"/>
    <cellStyle name="Note 2 5 30" xfId="49951" xr:uid="{00000000-0005-0000-0000-000021C30000}"/>
    <cellStyle name="Note 2 5 30 2" xfId="49952" xr:uid="{00000000-0005-0000-0000-000022C30000}"/>
    <cellStyle name="Note 2 5 30 2 2" xfId="49953" xr:uid="{00000000-0005-0000-0000-000023C30000}"/>
    <cellStyle name="Note 2 5 30 2 3" xfId="49954" xr:uid="{00000000-0005-0000-0000-000024C30000}"/>
    <cellStyle name="Note 2 5 30 2 4" xfId="49955" xr:uid="{00000000-0005-0000-0000-000025C30000}"/>
    <cellStyle name="Note 2 5 30 2 5" xfId="49956" xr:uid="{00000000-0005-0000-0000-000026C30000}"/>
    <cellStyle name="Note 2 5 30 2 6" xfId="49957" xr:uid="{00000000-0005-0000-0000-000027C30000}"/>
    <cellStyle name="Note 2 5 30 3" xfId="49958" xr:uid="{00000000-0005-0000-0000-000028C30000}"/>
    <cellStyle name="Note 2 5 30 3 2" xfId="49959" xr:uid="{00000000-0005-0000-0000-000029C30000}"/>
    <cellStyle name="Note 2 5 30 3 3" xfId="49960" xr:uid="{00000000-0005-0000-0000-00002AC30000}"/>
    <cellStyle name="Note 2 5 30 4" xfId="49961" xr:uid="{00000000-0005-0000-0000-00002BC30000}"/>
    <cellStyle name="Note 2 5 30 4 2" xfId="49962" xr:uid="{00000000-0005-0000-0000-00002CC30000}"/>
    <cellStyle name="Note 2 5 30 4 3" xfId="49963" xr:uid="{00000000-0005-0000-0000-00002DC30000}"/>
    <cellStyle name="Note 2 5 30 5" xfId="49964" xr:uid="{00000000-0005-0000-0000-00002EC30000}"/>
    <cellStyle name="Note 2 5 30 5 2" xfId="49965" xr:uid="{00000000-0005-0000-0000-00002FC30000}"/>
    <cellStyle name="Note 2 5 30 5 3" xfId="49966" xr:uid="{00000000-0005-0000-0000-000030C30000}"/>
    <cellStyle name="Note 2 5 30 6" xfId="49967" xr:uid="{00000000-0005-0000-0000-000031C30000}"/>
    <cellStyle name="Note 2 5 30 6 2" xfId="49968" xr:uid="{00000000-0005-0000-0000-000032C30000}"/>
    <cellStyle name="Note 2 5 30 6 3" xfId="49969" xr:uid="{00000000-0005-0000-0000-000033C30000}"/>
    <cellStyle name="Note 2 5 30 7" xfId="49970" xr:uid="{00000000-0005-0000-0000-000034C30000}"/>
    <cellStyle name="Note 2 5 30 8" xfId="49971" xr:uid="{00000000-0005-0000-0000-000035C30000}"/>
    <cellStyle name="Note 2 5 31" xfId="49972" xr:uid="{00000000-0005-0000-0000-000036C30000}"/>
    <cellStyle name="Note 2 5 31 2" xfId="49973" xr:uid="{00000000-0005-0000-0000-000037C30000}"/>
    <cellStyle name="Note 2 5 31 2 2" xfId="49974" xr:uid="{00000000-0005-0000-0000-000038C30000}"/>
    <cellStyle name="Note 2 5 31 2 3" xfId="49975" xr:uid="{00000000-0005-0000-0000-000039C30000}"/>
    <cellStyle name="Note 2 5 31 2 4" xfId="49976" xr:uid="{00000000-0005-0000-0000-00003AC30000}"/>
    <cellStyle name="Note 2 5 31 2 5" xfId="49977" xr:uid="{00000000-0005-0000-0000-00003BC30000}"/>
    <cellStyle name="Note 2 5 31 2 6" xfId="49978" xr:uid="{00000000-0005-0000-0000-00003CC30000}"/>
    <cellStyle name="Note 2 5 31 3" xfId="49979" xr:uid="{00000000-0005-0000-0000-00003DC30000}"/>
    <cellStyle name="Note 2 5 31 3 2" xfId="49980" xr:uid="{00000000-0005-0000-0000-00003EC30000}"/>
    <cellStyle name="Note 2 5 31 3 3" xfId="49981" xr:uid="{00000000-0005-0000-0000-00003FC30000}"/>
    <cellStyle name="Note 2 5 31 4" xfId="49982" xr:uid="{00000000-0005-0000-0000-000040C30000}"/>
    <cellStyle name="Note 2 5 31 4 2" xfId="49983" xr:uid="{00000000-0005-0000-0000-000041C30000}"/>
    <cellStyle name="Note 2 5 31 4 3" xfId="49984" xr:uid="{00000000-0005-0000-0000-000042C30000}"/>
    <cellStyle name="Note 2 5 31 5" xfId="49985" xr:uid="{00000000-0005-0000-0000-000043C30000}"/>
    <cellStyle name="Note 2 5 31 5 2" xfId="49986" xr:uid="{00000000-0005-0000-0000-000044C30000}"/>
    <cellStyle name="Note 2 5 31 5 3" xfId="49987" xr:uid="{00000000-0005-0000-0000-000045C30000}"/>
    <cellStyle name="Note 2 5 31 6" xfId="49988" xr:uid="{00000000-0005-0000-0000-000046C30000}"/>
    <cellStyle name="Note 2 5 31 6 2" xfId="49989" xr:uid="{00000000-0005-0000-0000-000047C30000}"/>
    <cellStyle name="Note 2 5 31 6 3" xfId="49990" xr:uid="{00000000-0005-0000-0000-000048C30000}"/>
    <cellStyle name="Note 2 5 31 7" xfId="49991" xr:uid="{00000000-0005-0000-0000-000049C30000}"/>
    <cellStyle name="Note 2 5 31 8" xfId="49992" xr:uid="{00000000-0005-0000-0000-00004AC30000}"/>
    <cellStyle name="Note 2 5 32" xfId="49993" xr:uid="{00000000-0005-0000-0000-00004BC30000}"/>
    <cellStyle name="Note 2 5 32 2" xfId="49994" xr:uid="{00000000-0005-0000-0000-00004CC30000}"/>
    <cellStyle name="Note 2 5 32 2 2" xfId="49995" xr:uid="{00000000-0005-0000-0000-00004DC30000}"/>
    <cellStyle name="Note 2 5 32 2 3" xfId="49996" xr:uid="{00000000-0005-0000-0000-00004EC30000}"/>
    <cellStyle name="Note 2 5 32 2 4" xfId="49997" xr:uid="{00000000-0005-0000-0000-00004FC30000}"/>
    <cellStyle name="Note 2 5 32 2 5" xfId="49998" xr:uid="{00000000-0005-0000-0000-000050C30000}"/>
    <cellStyle name="Note 2 5 32 2 6" xfId="49999" xr:uid="{00000000-0005-0000-0000-000051C30000}"/>
    <cellStyle name="Note 2 5 32 3" xfId="50000" xr:uid="{00000000-0005-0000-0000-000052C30000}"/>
    <cellStyle name="Note 2 5 32 3 2" xfId="50001" xr:uid="{00000000-0005-0000-0000-000053C30000}"/>
    <cellStyle name="Note 2 5 32 3 3" xfId="50002" xr:uid="{00000000-0005-0000-0000-000054C30000}"/>
    <cellStyle name="Note 2 5 32 4" xfId="50003" xr:uid="{00000000-0005-0000-0000-000055C30000}"/>
    <cellStyle name="Note 2 5 32 4 2" xfId="50004" xr:uid="{00000000-0005-0000-0000-000056C30000}"/>
    <cellStyle name="Note 2 5 32 4 3" xfId="50005" xr:uid="{00000000-0005-0000-0000-000057C30000}"/>
    <cellStyle name="Note 2 5 32 5" xfId="50006" xr:uid="{00000000-0005-0000-0000-000058C30000}"/>
    <cellStyle name="Note 2 5 32 5 2" xfId="50007" xr:uid="{00000000-0005-0000-0000-000059C30000}"/>
    <cellStyle name="Note 2 5 32 5 3" xfId="50008" xr:uid="{00000000-0005-0000-0000-00005AC30000}"/>
    <cellStyle name="Note 2 5 32 6" xfId="50009" xr:uid="{00000000-0005-0000-0000-00005BC30000}"/>
    <cellStyle name="Note 2 5 32 6 2" xfId="50010" xr:uid="{00000000-0005-0000-0000-00005CC30000}"/>
    <cellStyle name="Note 2 5 32 6 3" xfId="50011" xr:uid="{00000000-0005-0000-0000-00005DC30000}"/>
    <cellStyle name="Note 2 5 32 7" xfId="50012" xr:uid="{00000000-0005-0000-0000-00005EC30000}"/>
    <cellStyle name="Note 2 5 32 8" xfId="50013" xr:uid="{00000000-0005-0000-0000-00005FC30000}"/>
    <cellStyle name="Note 2 5 33" xfId="50014" xr:uid="{00000000-0005-0000-0000-000060C30000}"/>
    <cellStyle name="Note 2 5 33 2" xfId="50015" xr:uid="{00000000-0005-0000-0000-000061C30000}"/>
    <cellStyle name="Note 2 5 33 2 2" xfId="50016" xr:uid="{00000000-0005-0000-0000-000062C30000}"/>
    <cellStyle name="Note 2 5 33 2 3" xfId="50017" xr:uid="{00000000-0005-0000-0000-000063C30000}"/>
    <cellStyle name="Note 2 5 33 2 4" xfId="50018" xr:uid="{00000000-0005-0000-0000-000064C30000}"/>
    <cellStyle name="Note 2 5 33 2 5" xfId="50019" xr:uid="{00000000-0005-0000-0000-000065C30000}"/>
    <cellStyle name="Note 2 5 33 2 6" xfId="50020" xr:uid="{00000000-0005-0000-0000-000066C30000}"/>
    <cellStyle name="Note 2 5 33 3" xfId="50021" xr:uid="{00000000-0005-0000-0000-000067C30000}"/>
    <cellStyle name="Note 2 5 33 3 2" xfId="50022" xr:uid="{00000000-0005-0000-0000-000068C30000}"/>
    <cellStyle name="Note 2 5 33 3 3" xfId="50023" xr:uid="{00000000-0005-0000-0000-000069C30000}"/>
    <cellStyle name="Note 2 5 33 4" xfId="50024" xr:uid="{00000000-0005-0000-0000-00006AC30000}"/>
    <cellStyle name="Note 2 5 33 4 2" xfId="50025" xr:uid="{00000000-0005-0000-0000-00006BC30000}"/>
    <cellStyle name="Note 2 5 33 4 3" xfId="50026" xr:uid="{00000000-0005-0000-0000-00006CC30000}"/>
    <cellStyle name="Note 2 5 33 5" xfId="50027" xr:uid="{00000000-0005-0000-0000-00006DC30000}"/>
    <cellStyle name="Note 2 5 33 5 2" xfId="50028" xr:uid="{00000000-0005-0000-0000-00006EC30000}"/>
    <cellStyle name="Note 2 5 33 5 3" xfId="50029" xr:uid="{00000000-0005-0000-0000-00006FC30000}"/>
    <cellStyle name="Note 2 5 33 6" xfId="50030" xr:uid="{00000000-0005-0000-0000-000070C30000}"/>
    <cellStyle name="Note 2 5 33 6 2" xfId="50031" xr:uid="{00000000-0005-0000-0000-000071C30000}"/>
    <cellStyle name="Note 2 5 33 6 3" xfId="50032" xr:uid="{00000000-0005-0000-0000-000072C30000}"/>
    <cellStyle name="Note 2 5 33 7" xfId="50033" xr:uid="{00000000-0005-0000-0000-000073C30000}"/>
    <cellStyle name="Note 2 5 33 8" xfId="50034" xr:uid="{00000000-0005-0000-0000-000074C30000}"/>
    <cellStyle name="Note 2 5 34" xfId="50035" xr:uid="{00000000-0005-0000-0000-000075C30000}"/>
    <cellStyle name="Note 2 5 34 2" xfId="50036" xr:uid="{00000000-0005-0000-0000-000076C30000}"/>
    <cellStyle name="Note 2 5 34 2 2" xfId="50037" xr:uid="{00000000-0005-0000-0000-000077C30000}"/>
    <cellStyle name="Note 2 5 34 2 3" xfId="50038" xr:uid="{00000000-0005-0000-0000-000078C30000}"/>
    <cellStyle name="Note 2 5 34 2 4" xfId="50039" xr:uid="{00000000-0005-0000-0000-000079C30000}"/>
    <cellStyle name="Note 2 5 34 2 5" xfId="50040" xr:uid="{00000000-0005-0000-0000-00007AC30000}"/>
    <cellStyle name="Note 2 5 34 2 6" xfId="50041" xr:uid="{00000000-0005-0000-0000-00007BC30000}"/>
    <cellStyle name="Note 2 5 34 3" xfId="50042" xr:uid="{00000000-0005-0000-0000-00007CC30000}"/>
    <cellStyle name="Note 2 5 34 3 2" xfId="50043" xr:uid="{00000000-0005-0000-0000-00007DC30000}"/>
    <cellStyle name="Note 2 5 34 3 3" xfId="50044" xr:uid="{00000000-0005-0000-0000-00007EC30000}"/>
    <cellStyle name="Note 2 5 34 4" xfId="50045" xr:uid="{00000000-0005-0000-0000-00007FC30000}"/>
    <cellStyle name="Note 2 5 34 4 2" xfId="50046" xr:uid="{00000000-0005-0000-0000-000080C30000}"/>
    <cellStyle name="Note 2 5 34 4 3" xfId="50047" xr:uid="{00000000-0005-0000-0000-000081C30000}"/>
    <cellStyle name="Note 2 5 34 5" xfId="50048" xr:uid="{00000000-0005-0000-0000-000082C30000}"/>
    <cellStyle name="Note 2 5 34 5 2" xfId="50049" xr:uid="{00000000-0005-0000-0000-000083C30000}"/>
    <cellStyle name="Note 2 5 34 5 3" xfId="50050" xr:uid="{00000000-0005-0000-0000-000084C30000}"/>
    <cellStyle name="Note 2 5 34 6" xfId="50051" xr:uid="{00000000-0005-0000-0000-000085C30000}"/>
    <cellStyle name="Note 2 5 34 6 2" xfId="50052" xr:uid="{00000000-0005-0000-0000-000086C30000}"/>
    <cellStyle name="Note 2 5 34 6 3" xfId="50053" xr:uid="{00000000-0005-0000-0000-000087C30000}"/>
    <cellStyle name="Note 2 5 34 7" xfId="50054" xr:uid="{00000000-0005-0000-0000-000088C30000}"/>
    <cellStyle name="Note 2 5 34 8" xfId="50055" xr:uid="{00000000-0005-0000-0000-000089C30000}"/>
    <cellStyle name="Note 2 5 35" xfId="50056" xr:uid="{00000000-0005-0000-0000-00008AC30000}"/>
    <cellStyle name="Note 2 5 35 2" xfId="50057" xr:uid="{00000000-0005-0000-0000-00008BC30000}"/>
    <cellStyle name="Note 2 5 35 3" xfId="50058" xr:uid="{00000000-0005-0000-0000-00008CC30000}"/>
    <cellStyle name="Note 2 5 36" xfId="50059" xr:uid="{00000000-0005-0000-0000-00008DC30000}"/>
    <cellStyle name="Note 2 5 36 2" xfId="50060" xr:uid="{00000000-0005-0000-0000-00008EC30000}"/>
    <cellStyle name="Note 2 5 36 3" xfId="50061" xr:uid="{00000000-0005-0000-0000-00008FC30000}"/>
    <cellStyle name="Note 2 5 36 4" xfId="50062" xr:uid="{00000000-0005-0000-0000-000090C30000}"/>
    <cellStyle name="Note 2 5 36 5" xfId="50063" xr:uid="{00000000-0005-0000-0000-000091C30000}"/>
    <cellStyle name="Note 2 5 36 6" xfId="50064" xr:uid="{00000000-0005-0000-0000-000092C30000}"/>
    <cellStyle name="Note 2 5 37" xfId="50065" xr:uid="{00000000-0005-0000-0000-000093C30000}"/>
    <cellStyle name="Note 2 5 37 2" xfId="50066" xr:uid="{00000000-0005-0000-0000-000094C30000}"/>
    <cellStyle name="Note 2 5 37 3" xfId="50067" xr:uid="{00000000-0005-0000-0000-000095C30000}"/>
    <cellStyle name="Note 2 5 38" xfId="50068" xr:uid="{00000000-0005-0000-0000-000096C30000}"/>
    <cellStyle name="Note 2 5 38 2" xfId="50069" xr:uid="{00000000-0005-0000-0000-000097C30000}"/>
    <cellStyle name="Note 2 5 38 3" xfId="50070" xr:uid="{00000000-0005-0000-0000-000098C30000}"/>
    <cellStyle name="Note 2 5 39" xfId="50071" xr:uid="{00000000-0005-0000-0000-000099C30000}"/>
    <cellStyle name="Note 2 5 39 2" xfId="50072" xr:uid="{00000000-0005-0000-0000-00009AC30000}"/>
    <cellStyle name="Note 2 5 39 3" xfId="50073" xr:uid="{00000000-0005-0000-0000-00009BC30000}"/>
    <cellStyle name="Note 2 5 4" xfId="50074" xr:uid="{00000000-0005-0000-0000-00009CC30000}"/>
    <cellStyle name="Note 2 5 4 2" xfId="50075" xr:uid="{00000000-0005-0000-0000-00009DC30000}"/>
    <cellStyle name="Note 2 5 4 2 2" xfId="50076" xr:uid="{00000000-0005-0000-0000-00009EC30000}"/>
    <cellStyle name="Note 2 5 4 2 3" xfId="50077" xr:uid="{00000000-0005-0000-0000-00009FC30000}"/>
    <cellStyle name="Note 2 5 4 2 4" xfId="50078" xr:uid="{00000000-0005-0000-0000-0000A0C30000}"/>
    <cellStyle name="Note 2 5 4 2 5" xfId="50079" xr:uid="{00000000-0005-0000-0000-0000A1C30000}"/>
    <cellStyle name="Note 2 5 4 2 6" xfId="50080" xr:uid="{00000000-0005-0000-0000-0000A2C30000}"/>
    <cellStyle name="Note 2 5 4 3" xfId="50081" xr:uid="{00000000-0005-0000-0000-0000A3C30000}"/>
    <cellStyle name="Note 2 5 4 3 2" xfId="50082" xr:uid="{00000000-0005-0000-0000-0000A4C30000}"/>
    <cellStyle name="Note 2 5 4 3 3" xfId="50083" xr:uid="{00000000-0005-0000-0000-0000A5C30000}"/>
    <cellStyle name="Note 2 5 4 4" xfId="50084" xr:uid="{00000000-0005-0000-0000-0000A6C30000}"/>
    <cellStyle name="Note 2 5 4 4 2" xfId="50085" xr:uid="{00000000-0005-0000-0000-0000A7C30000}"/>
    <cellStyle name="Note 2 5 4 4 3" xfId="50086" xr:uid="{00000000-0005-0000-0000-0000A8C30000}"/>
    <cellStyle name="Note 2 5 4 5" xfId="50087" xr:uid="{00000000-0005-0000-0000-0000A9C30000}"/>
    <cellStyle name="Note 2 5 4 5 2" xfId="50088" xr:uid="{00000000-0005-0000-0000-0000AAC30000}"/>
    <cellStyle name="Note 2 5 4 5 3" xfId="50089" xr:uid="{00000000-0005-0000-0000-0000ABC30000}"/>
    <cellStyle name="Note 2 5 4 6" xfId="50090" xr:uid="{00000000-0005-0000-0000-0000ACC30000}"/>
    <cellStyle name="Note 2 5 4 6 2" xfId="50091" xr:uid="{00000000-0005-0000-0000-0000ADC30000}"/>
    <cellStyle name="Note 2 5 4 6 3" xfId="50092" xr:uid="{00000000-0005-0000-0000-0000AEC30000}"/>
    <cellStyle name="Note 2 5 4 7" xfId="50093" xr:uid="{00000000-0005-0000-0000-0000AFC30000}"/>
    <cellStyle name="Note 2 5 4 8" xfId="50094" xr:uid="{00000000-0005-0000-0000-0000B0C30000}"/>
    <cellStyle name="Note 2 5 40" xfId="50095" xr:uid="{00000000-0005-0000-0000-0000B1C30000}"/>
    <cellStyle name="Note 2 5 41" xfId="50096" xr:uid="{00000000-0005-0000-0000-0000B2C30000}"/>
    <cellStyle name="Note 2 5 5" xfId="50097" xr:uid="{00000000-0005-0000-0000-0000B3C30000}"/>
    <cellStyle name="Note 2 5 5 2" xfId="50098" xr:uid="{00000000-0005-0000-0000-0000B4C30000}"/>
    <cellStyle name="Note 2 5 5 2 2" xfId="50099" xr:uid="{00000000-0005-0000-0000-0000B5C30000}"/>
    <cellStyle name="Note 2 5 5 2 3" xfId="50100" xr:uid="{00000000-0005-0000-0000-0000B6C30000}"/>
    <cellStyle name="Note 2 5 5 2 4" xfId="50101" xr:uid="{00000000-0005-0000-0000-0000B7C30000}"/>
    <cellStyle name="Note 2 5 5 2 5" xfId="50102" xr:uid="{00000000-0005-0000-0000-0000B8C30000}"/>
    <cellStyle name="Note 2 5 5 2 6" xfId="50103" xr:uid="{00000000-0005-0000-0000-0000B9C30000}"/>
    <cellStyle name="Note 2 5 5 3" xfId="50104" xr:uid="{00000000-0005-0000-0000-0000BAC30000}"/>
    <cellStyle name="Note 2 5 5 3 2" xfId="50105" xr:uid="{00000000-0005-0000-0000-0000BBC30000}"/>
    <cellStyle name="Note 2 5 5 3 3" xfId="50106" xr:uid="{00000000-0005-0000-0000-0000BCC30000}"/>
    <cellStyle name="Note 2 5 5 4" xfId="50107" xr:uid="{00000000-0005-0000-0000-0000BDC30000}"/>
    <cellStyle name="Note 2 5 5 4 2" xfId="50108" xr:uid="{00000000-0005-0000-0000-0000BEC30000}"/>
    <cellStyle name="Note 2 5 5 4 3" xfId="50109" xr:uid="{00000000-0005-0000-0000-0000BFC30000}"/>
    <cellStyle name="Note 2 5 5 5" xfId="50110" xr:uid="{00000000-0005-0000-0000-0000C0C30000}"/>
    <cellStyle name="Note 2 5 5 5 2" xfId="50111" xr:uid="{00000000-0005-0000-0000-0000C1C30000}"/>
    <cellStyle name="Note 2 5 5 5 3" xfId="50112" xr:uid="{00000000-0005-0000-0000-0000C2C30000}"/>
    <cellStyle name="Note 2 5 5 6" xfId="50113" xr:uid="{00000000-0005-0000-0000-0000C3C30000}"/>
    <cellStyle name="Note 2 5 5 6 2" xfId="50114" xr:uid="{00000000-0005-0000-0000-0000C4C30000}"/>
    <cellStyle name="Note 2 5 5 6 3" xfId="50115" xr:uid="{00000000-0005-0000-0000-0000C5C30000}"/>
    <cellStyle name="Note 2 5 5 7" xfId="50116" xr:uid="{00000000-0005-0000-0000-0000C6C30000}"/>
    <cellStyle name="Note 2 5 5 8" xfId="50117" xr:uid="{00000000-0005-0000-0000-0000C7C30000}"/>
    <cellStyle name="Note 2 5 6" xfId="50118" xr:uid="{00000000-0005-0000-0000-0000C8C30000}"/>
    <cellStyle name="Note 2 5 6 2" xfId="50119" xr:uid="{00000000-0005-0000-0000-0000C9C30000}"/>
    <cellStyle name="Note 2 5 6 2 2" xfId="50120" xr:uid="{00000000-0005-0000-0000-0000CAC30000}"/>
    <cellStyle name="Note 2 5 6 2 3" xfId="50121" xr:uid="{00000000-0005-0000-0000-0000CBC30000}"/>
    <cellStyle name="Note 2 5 6 2 4" xfId="50122" xr:uid="{00000000-0005-0000-0000-0000CCC30000}"/>
    <cellStyle name="Note 2 5 6 2 5" xfId="50123" xr:uid="{00000000-0005-0000-0000-0000CDC30000}"/>
    <cellStyle name="Note 2 5 6 2 6" xfId="50124" xr:uid="{00000000-0005-0000-0000-0000CEC30000}"/>
    <cellStyle name="Note 2 5 6 3" xfId="50125" xr:uid="{00000000-0005-0000-0000-0000CFC30000}"/>
    <cellStyle name="Note 2 5 6 3 2" xfId="50126" xr:uid="{00000000-0005-0000-0000-0000D0C30000}"/>
    <cellStyle name="Note 2 5 6 3 3" xfId="50127" xr:uid="{00000000-0005-0000-0000-0000D1C30000}"/>
    <cellStyle name="Note 2 5 6 4" xfId="50128" xr:uid="{00000000-0005-0000-0000-0000D2C30000}"/>
    <cellStyle name="Note 2 5 6 4 2" xfId="50129" xr:uid="{00000000-0005-0000-0000-0000D3C30000}"/>
    <cellStyle name="Note 2 5 6 4 3" xfId="50130" xr:uid="{00000000-0005-0000-0000-0000D4C30000}"/>
    <cellStyle name="Note 2 5 6 5" xfId="50131" xr:uid="{00000000-0005-0000-0000-0000D5C30000}"/>
    <cellStyle name="Note 2 5 6 5 2" xfId="50132" xr:uid="{00000000-0005-0000-0000-0000D6C30000}"/>
    <cellStyle name="Note 2 5 6 5 3" xfId="50133" xr:uid="{00000000-0005-0000-0000-0000D7C30000}"/>
    <cellStyle name="Note 2 5 6 6" xfId="50134" xr:uid="{00000000-0005-0000-0000-0000D8C30000}"/>
    <cellStyle name="Note 2 5 6 6 2" xfId="50135" xr:uid="{00000000-0005-0000-0000-0000D9C30000}"/>
    <cellStyle name="Note 2 5 6 6 3" xfId="50136" xr:uid="{00000000-0005-0000-0000-0000DAC30000}"/>
    <cellStyle name="Note 2 5 6 7" xfId="50137" xr:uid="{00000000-0005-0000-0000-0000DBC30000}"/>
    <cellStyle name="Note 2 5 6 8" xfId="50138" xr:uid="{00000000-0005-0000-0000-0000DCC30000}"/>
    <cellStyle name="Note 2 5 7" xfId="50139" xr:uid="{00000000-0005-0000-0000-0000DDC30000}"/>
    <cellStyle name="Note 2 5 7 2" xfId="50140" xr:uid="{00000000-0005-0000-0000-0000DEC30000}"/>
    <cellStyle name="Note 2 5 7 2 2" xfId="50141" xr:uid="{00000000-0005-0000-0000-0000DFC30000}"/>
    <cellStyle name="Note 2 5 7 2 3" xfId="50142" xr:uid="{00000000-0005-0000-0000-0000E0C30000}"/>
    <cellStyle name="Note 2 5 7 2 4" xfId="50143" xr:uid="{00000000-0005-0000-0000-0000E1C30000}"/>
    <cellStyle name="Note 2 5 7 2 5" xfId="50144" xr:uid="{00000000-0005-0000-0000-0000E2C30000}"/>
    <cellStyle name="Note 2 5 7 2 6" xfId="50145" xr:uid="{00000000-0005-0000-0000-0000E3C30000}"/>
    <cellStyle name="Note 2 5 7 3" xfId="50146" xr:uid="{00000000-0005-0000-0000-0000E4C30000}"/>
    <cellStyle name="Note 2 5 7 3 2" xfId="50147" xr:uid="{00000000-0005-0000-0000-0000E5C30000}"/>
    <cellStyle name="Note 2 5 7 3 3" xfId="50148" xr:uid="{00000000-0005-0000-0000-0000E6C30000}"/>
    <cellStyle name="Note 2 5 7 4" xfId="50149" xr:uid="{00000000-0005-0000-0000-0000E7C30000}"/>
    <cellStyle name="Note 2 5 7 4 2" xfId="50150" xr:uid="{00000000-0005-0000-0000-0000E8C30000}"/>
    <cellStyle name="Note 2 5 7 4 3" xfId="50151" xr:uid="{00000000-0005-0000-0000-0000E9C30000}"/>
    <cellStyle name="Note 2 5 7 5" xfId="50152" xr:uid="{00000000-0005-0000-0000-0000EAC30000}"/>
    <cellStyle name="Note 2 5 7 5 2" xfId="50153" xr:uid="{00000000-0005-0000-0000-0000EBC30000}"/>
    <cellStyle name="Note 2 5 7 5 3" xfId="50154" xr:uid="{00000000-0005-0000-0000-0000ECC30000}"/>
    <cellStyle name="Note 2 5 7 6" xfId="50155" xr:uid="{00000000-0005-0000-0000-0000EDC30000}"/>
    <cellStyle name="Note 2 5 7 6 2" xfId="50156" xr:uid="{00000000-0005-0000-0000-0000EEC30000}"/>
    <cellStyle name="Note 2 5 7 6 3" xfId="50157" xr:uid="{00000000-0005-0000-0000-0000EFC30000}"/>
    <cellStyle name="Note 2 5 7 7" xfId="50158" xr:uid="{00000000-0005-0000-0000-0000F0C30000}"/>
    <cellStyle name="Note 2 5 7 8" xfId="50159" xr:uid="{00000000-0005-0000-0000-0000F1C30000}"/>
    <cellStyle name="Note 2 5 8" xfId="50160" xr:uid="{00000000-0005-0000-0000-0000F2C30000}"/>
    <cellStyle name="Note 2 5 8 2" xfId="50161" xr:uid="{00000000-0005-0000-0000-0000F3C30000}"/>
    <cellStyle name="Note 2 5 8 2 2" xfId="50162" xr:uid="{00000000-0005-0000-0000-0000F4C30000}"/>
    <cellStyle name="Note 2 5 8 2 3" xfId="50163" xr:uid="{00000000-0005-0000-0000-0000F5C30000}"/>
    <cellStyle name="Note 2 5 8 2 4" xfId="50164" xr:uid="{00000000-0005-0000-0000-0000F6C30000}"/>
    <cellStyle name="Note 2 5 8 2 5" xfId="50165" xr:uid="{00000000-0005-0000-0000-0000F7C30000}"/>
    <cellStyle name="Note 2 5 8 2 6" xfId="50166" xr:uid="{00000000-0005-0000-0000-0000F8C30000}"/>
    <cellStyle name="Note 2 5 8 3" xfId="50167" xr:uid="{00000000-0005-0000-0000-0000F9C30000}"/>
    <cellStyle name="Note 2 5 8 3 2" xfId="50168" xr:uid="{00000000-0005-0000-0000-0000FAC30000}"/>
    <cellStyle name="Note 2 5 8 3 3" xfId="50169" xr:uid="{00000000-0005-0000-0000-0000FBC30000}"/>
    <cellStyle name="Note 2 5 8 4" xfId="50170" xr:uid="{00000000-0005-0000-0000-0000FCC30000}"/>
    <cellStyle name="Note 2 5 8 4 2" xfId="50171" xr:uid="{00000000-0005-0000-0000-0000FDC30000}"/>
    <cellStyle name="Note 2 5 8 4 3" xfId="50172" xr:uid="{00000000-0005-0000-0000-0000FEC30000}"/>
    <cellStyle name="Note 2 5 8 5" xfId="50173" xr:uid="{00000000-0005-0000-0000-0000FFC30000}"/>
    <cellStyle name="Note 2 5 8 5 2" xfId="50174" xr:uid="{00000000-0005-0000-0000-000000C40000}"/>
    <cellStyle name="Note 2 5 8 5 3" xfId="50175" xr:uid="{00000000-0005-0000-0000-000001C40000}"/>
    <cellStyle name="Note 2 5 8 6" xfId="50176" xr:uid="{00000000-0005-0000-0000-000002C40000}"/>
    <cellStyle name="Note 2 5 8 6 2" xfId="50177" xr:uid="{00000000-0005-0000-0000-000003C40000}"/>
    <cellStyle name="Note 2 5 8 6 3" xfId="50178" xr:uid="{00000000-0005-0000-0000-000004C40000}"/>
    <cellStyle name="Note 2 5 8 7" xfId="50179" xr:uid="{00000000-0005-0000-0000-000005C40000}"/>
    <cellStyle name="Note 2 5 8 8" xfId="50180" xr:uid="{00000000-0005-0000-0000-000006C40000}"/>
    <cellStyle name="Note 2 5 9" xfId="50181" xr:uid="{00000000-0005-0000-0000-000007C40000}"/>
    <cellStyle name="Note 2 5 9 2" xfId="50182" xr:uid="{00000000-0005-0000-0000-000008C40000}"/>
    <cellStyle name="Note 2 5 9 2 2" xfId="50183" xr:uid="{00000000-0005-0000-0000-000009C40000}"/>
    <cellStyle name="Note 2 5 9 2 3" xfId="50184" xr:uid="{00000000-0005-0000-0000-00000AC40000}"/>
    <cellStyle name="Note 2 5 9 2 4" xfId="50185" xr:uid="{00000000-0005-0000-0000-00000BC40000}"/>
    <cellStyle name="Note 2 5 9 2 5" xfId="50186" xr:uid="{00000000-0005-0000-0000-00000CC40000}"/>
    <cellStyle name="Note 2 5 9 2 6" xfId="50187" xr:uid="{00000000-0005-0000-0000-00000DC40000}"/>
    <cellStyle name="Note 2 5 9 3" xfId="50188" xr:uid="{00000000-0005-0000-0000-00000EC40000}"/>
    <cellStyle name="Note 2 5 9 3 2" xfId="50189" xr:uid="{00000000-0005-0000-0000-00000FC40000}"/>
    <cellStyle name="Note 2 5 9 3 3" xfId="50190" xr:uid="{00000000-0005-0000-0000-000010C40000}"/>
    <cellStyle name="Note 2 5 9 4" xfId="50191" xr:uid="{00000000-0005-0000-0000-000011C40000}"/>
    <cellStyle name="Note 2 5 9 4 2" xfId="50192" xr:uid="{00000000-0005-0000-0000-000012C40000}"/>
    <cellStyle name="Note 2 5 9 4 3" xfId="50193" xr:uid="{00000000-0005-0000-0000-000013C40000}"/>
    <cellStyle name="Note 2 5 9 5" xfId="50194" xr:uid="{00000000-0005-0000-0000-000014C40000}"/>
    <cellStyle name="Note 2 5 9 5 2" xfId="50195" xr:uid="{00000000-0005-0000-0000-000015C40000}"/>
    <cellStyle name="Note 2 5 9 5 3" xfId="50196" xr:uid="{00000000-0005-0000-0000-000016C40000}"/>
    <cellStyle name="Note 2 5 9 6" xfId="50197" xr:uid="{00000000-0005-0000-0000-000017C40000}"/>
    <cellStyle name="Note 2 5 9 6 2" xfId="50198" xr:uid="{00000000-0005-0000-0000-000018C40000}"/>
    <cellStyle name="Note 2 5 9 6 3" xfId="50199" xr:uid="{00000000-0005-0000-0000-000019C40000}"/>
    <cellStyle name="Note 2 5 9 7" xfId="50200" xr:uid="{00000000-0005-0000-0000-00001AC40000}"/>
    <cellStyle name="Note 2 5 9 8" xfId="50201" xr:uid="{00000000-0005-0000-0000-00001BC40000}"/>
    <cellStyle name="Note 2 6" xfId="50202" xr:uid="{00000000-0005-0000-0000-00001CC40000}"/>
    <cellStyle name="Note 2 6 2" xfId="50203" xr:uid="{00000000-0005-0000-0000-00001DC40000}"/>
    <cellStyle name="Note 2 6 2 2" xfId="50204" xr:uid="{00000000-0005-0000-0000-00001EC40000}"/>
    <cellStyle name="Note 2 6 2 3" xfId="50205" xr:uid="{00000000-0005-0000-0000-00001FC40000}"/>
    <cellStyle name="Note 2 6 3" xfId="50206" xr:uid="{00000000-0005-0000-0000-000020C40000}"/>
    <cellStyle name="Note 2 6 3 2" xfId="50207" xr:uid="{00000000-0005-0000-0000-000021C40000}"/>
    <cellStyle name="Note 2 6 3 3" xfId="50208" xr:uid="{00000000-0005-0000-0000-000022C40000}"/>
    <cellStyle name="Note 2 6 3 4" xfId="50209" xr:uid="{00000000-0005-0000-0000-000023C40000}"/>
    <cellStyle name="Note 2 6 3 5" xfId="50210" xr:uid="{00000000-0005-0000-0000-000024C40000}"/>
    <cellStyle name="Note 2 6 3 6" xfId="50211" xr:uid="{00000000-0005-0000-0000-000025C40000}"/>
    <cellStyle name="Note 2 6 4" xfId="50212" xr:uid="{00000000-0005-0000-0000-000026C40000}"/>
    <cellStyle name="Note 2 6 4 2" xfId="50213" xr:uid="{00000000-0005-0000-0000-000027C40000}"/>
    <cellStyle name="Note 2 6 4 3" xfId="50214" xr:uid="{00000000-0005-0000-0000-000028C40000}"/>
    <cellStyle name="Note 2 6 5" xfId="50215" xr:uid="{00000000-0005-0000-0000-000029C40000}"/>
    <cellStyle name="Note 2 6 5 2" xfId="50216" xr:uid="{00000000-0005-0000-0000-00002AC40000}"/>
    <cellStyle name="Note 2 6 5 3" xfId="50217" xr:uid="{00000000-0005-0000-0000-00002BC40000}"/>
    <cellStyle name="Note 2 6 6" xfId="50218" xr:uid="{00000000-0005-0000-0000-00002CC40000}"/>
    <cellStyle name="Note 2 6 6 2" xfId="50219" xr:uid="{00000000-0005-0000-0000-00002DC40000}"/>
    <cellStyle name="Note 2 6 6 3" xfId="50220" xr:uid="{00000000-0005-0000-0000-00002EC40000}"/>
    <cellStyle name="Note 2 6 7" xfId="50221" xr:uid="{00000000-0005-0000-0000-00002FC40000}"/>
    <cellStyle name="Note 2 6 8" xfId="50222" xr:uid="{00000000-0005-0000-0000-000030C40000}"/>
    <cellStyle name="Note 2 7" xfId="50223" xr:uid="{00000000-0005-0000-0000-000031C40000}"/>
    <cellStyle name="Note 2 7 2" xfId="50224" xr:uid="{00000000-0005-0000-0000-000032C40000}"/>
    <cellStyle name="Note 2 7 2 2" xfId="50225" xr:uid="{00000000-0005-0000-0000-000033C40000}"/>
    <cellStyle name="Note 2 7 2 3" xfId="50226" xr:uid="{00000000-0005-0000-0000-000034C40000}"/>
    <cellStyle name="Note 2 7 2 4" xfId="50227" xr:uid="{00000000-0005-0000-0000-000035C40000}"/>
    <cellStyle name="Note 2 7 2 5" xfId="50228" xr:uid="{00000000-0005-0000-0000-000036C40000}"/>
    <cellStyle name="Note 2 7 2 6" xfId="50229" xr:uid="{00000000-0005-0000-0000-000037C40000}"/>
    <cellStyle name="Note 2 7 3" xfId="50230" xr:uid="{00000000-0005-0000-0000-000038C40000}"/>
    <cellStyle name="Note 2 7 3 2" xfId="50231" xr:uid="{00000000-0005-0000-0000-000039C40000}"/>
    <cellStyle name="Note 2 7 3 3" xfId="50232" xr:uid="{00000000-0005-0000-0000-00003AC40000}"/>
    <cellStyle name="Note 2 7 3 4" xfId="50233" xr:uid="{00000000-0005-0000-0000-00003BC40000}"/>
    <cellStyle name="Note 2 7 3 5" xfId="50234" xr:uid="{00000000-0005-0000-0000-00003CC40000}"/>
    <cellStyle name="Note 2 7 3 6" xfId="50235" xr:uid="{00000000-0005-0000-0000-00003DC40000}"/>
    <cellStyle name="Note 2 7 4" xfId="50236" xr:uid="{00000000-0005-0000-0000-00003EC40000}"/>
    <cellStyle name="Note 2 7 4 2" xfId="50237" xr:uid="{00000000-0005-0000-0000-00003FC40000}"/>
    <cellStyle name="Note 2 7 4 3" xfId="50238" xr:uid="{00000000-0005-0000-0000-000040C40000}"/>
    <cellStyle name="Note 2 7 5" xfId="50239" xr:uid="{00000000-0005-0000-0000-000041C40000}"/>
    <cellStyle name="Note 2 7 5 2" xfId="50240" xr:uid="{00000000-0005-0000-0000-000042C40000}"/>
    <cellStyle name="Note 2 7 5 3" xfId="50241" xr:uid="{00000000-0005-0000-0000-000043C40000}"/>
    <cellStyle name="Note 2 7 6" xfId="50242" xr:uid="{00000000-0005-0000-0000-000044C40000}"/>
    <cellStyle name="Note 2 7 6 2" xfId="50243" xr:uid="{00000000-0005-0000-0000-000045C40000}"/>
    <cellStyle name="Note 2 7 6 3" xfId="50244" xr:uid="{00000000-0005-0000-0000-000046C40000}"/>
    <cellStyle name="Note 2 7 7" xfId="50245" xr:uid="{00000000-0005-0000-0000-000047C40000}"/>
    <cellStyle name="Note 2 7 8" xfId="50246" xr:uid="{00000000-0005-0000-0000-000048C40000}"/>
    <cellStyle name="Note 2 8" xfId="50247" xr:uid="{00000000-0005-0000-0000-000049C40000}"/>
    <cellStyle name="Note 2 8 2" xfId="50248" xr:uid="{00000000-0005-0000-0000-00004AC40000}"/>
    <cellStyle name="Note 2 8 2 2" xfId="50249" xr:uid="{00000000-0005-0000-0000-00004BC40000}"/>
    <cellStyle name="Note 2 8 2 3" xfId="50250" xr:uid="{00000000-0005-0000-0000-00004CC40000}"/>
    <cellStyle name="Note 2 8 3" xfId="50251" xr:uid="{00000000-0005-0000-0000-00004DC40000}"/>
    <cellStyle name="Note 2 8 3 2" xfId="50252" xr:uid="{00000000-0005-0000-0000-00004EC40000}"/>
    <cellStyle name="Note 2 8 3 3" xfId="50253" xr:uid="{00000000-0005-0000-0000-00004FC40000}"/>
    <cellStyle name="Note 2 8 3 4" xfId="50254" xr:uid="{00000000-0005-0000-0000-000050C40000}"/>
    <cellStyle name="Note 2 8 3 5" xfId="50255" xr:uid="{00000000-0005-0000-0000-000051C40000}"/>
    <cellStyle name="Note 2 8 3 6" xfId="50256" xr:uid="{00000000-0005-0000-0000-000052C40000}"/>
    <cellStyle name="Note 2 8 4" xfId="50257" xr:uid="{00000000-0005-0000-0000-000053C40000}"/>
    <cellStyle name="Note 2 8 4 2" xfId="50258" xr:uid="{00000000-0005-0000-0000-000054C40000}"/>
    <cellStyle name="Note 2 8 4 3" xfId="50259" xr:uid="{00000000-0005-0000-0000-000055C40000}"/>
    <cellStyle name="Note 2 8 5" xfId="50260" xr:uid="{00000000-0005-0000-0000-000056C40000}"/>
    <cellStyle name="Note 2 8 5 2" xfId="50261" xr:uid="{00000000-0005-0000-0000-000057C40000}"/>
    <cellStyle name="Note 2 8 5 3" xfId="50262" xr:uid="{00000000-0005-0000-0000-000058C40000}"/>
    <cellStyle name="Note 2 8 6" xfId="50263" xr:uid="{00000000-0005-0000-0000-000059C40000}"/>
    <cellStyle name="Note 2 8 6 2" xfId="50264" xr:uid="{00000000-0005-0000-0000-00005AC40000}"/>
    <cellStyle name="Note 2 8 6 3" xfId="50265" xr:uid="{00000000-0005-0000-0000-00005BC40000}"/>
    <cellStyle name="Note 2 8 7" xfId="50266" xr:uid="{00000000-0005-0000-0000-00005CC40000}"/>
    <cellStyle name="Note 2 8 8" xfId="50267" xr:uid="{00000000-0005-0000-0000-00005DC40000}"/>
    <cellStyle name="Note 2 9" xfId="50268" xr:uid="{00000000-0005-0000-0000-00005EC40000}"/>
    <cellStyle name="Note 2 9 2" xfId="50269" xr:uid="{00000000-0005-0000-0000-00005FC40000}"/>
    <cellStyle name="Note 2 9 2 2" xfId="50270" xr:uid="{00000000-0005-0000-0000-000060C40000}"/>
    <cellStyle name="Note 2 9 2 3" xfId="50271" xr:uid="{00000000-0005-0000-0000-000061C40000}"/>
    <cellStyle name="Note 2 9 3" xfId="50272" xr:uid="{00000000-0005-0000-0000-000062C40000}"/>
    <cellStyle name="Note 2 9 3 2" xfId="50273" xr:uid="{00000000-0005-0000-0000-000063C40000}"/>
    <cellStyle name="Note 2 9 3 3" xfId="50274" xr:uid="{00000000-0005-0000-0000-000064C40000}"/>
    <cellStyle name="Note 2 9 3 4" xfId="50275" xr:uid="{00000000-0005-0000-0000-000065C40000}"/>
    <cellStyle name="Note 2 9 3 5" xfId="50276" xr:uid="{00000000-0005-0000-0000-000066C40000}"/>
    <cellStyle name="Note 2 9 3 6" xfId="50277" xr:uid="{00000000-0005-0000-0000-000067C40000}"/>
    <cellStyle name="Note 2 9 4" xfId="50278" xr:uid="{00000000-0005-0000-0000-000068C40000}"/>
    <cellStyle name="Note 2 9 4 2" xfId="50279" xr:uid="{00000000-0005-0000-0000-000069C40000}"/>
    <cellStyle name="Note 2 9 4 3" xfId="50280" xr:uid="{00000000-0005-0000-0000-00006AC40000}"/>
    <cellStyle name="Note 2 9 5" xfId="50281" xr:uid="{00000000-0005-0000-0000-00006BC40000}"/>
    <cellStyle name="Note 2 9 5 2" xfId="50282" xr:uid="{00000000-0005-0000-0000-00006CC40000}"/>
    <cellStyle name="Note 2 9 5 3" xfId="50283" xr:uid="{00000000-0005-0000-0000-00006DC40000}"/>
    <cellStyle name="Note 2 9 6" xfId="50284" xr:uid="{00000000-0005-0000-0000-00006EC40000}"/>
    <cellStyle name="Note 2 9 6 2" xfId="50285" xr:uid="{00000000-0005-0000-0000-00006FC40000}"/>
    <cellStyle name="Note 2 9 6 3" xfId="50286" xr:uid="{00000000-0005-0000-0000-000070C40000}"/>
    <cellStyle name="Note 2 9 7" xfId="50287" xr:uid="{00000000-0005-0000-0000-000071C40000}"/>
    <cellStyle name="Note 2 9 8" xfId="50288" xr:uid="{00000000-0005-0000-0000-000072C40000}"/>
    <cellStyle name="Note 3" xfId="50289" xr:uid="{00000000-0005-0000-0000-000073C40000}"/>
    <cellStyle name="Note 3 10" xfId="50290" xr:uid="{00000000-0005-0000-0000-000074C40000}"/>
    <cellStyle name="Note 3 10 2" xfId="50291" xr:uid="{00000000-0005-0000-0000-000075C40000}"/>
    <cellStyle name="Note 3 10 2 2" xfId="50292" xr:uid="{00000000-0005-0000-0000-000076C40000}"/>
    <cellStyle name="Note 3 10 2 3" xfId="50293" xr:uid="{00000000-0005-0000-0000-000077C40000}"/>
    <cellStyle name="Note 3 10 2 4" xfId="50294" xr:uid="{00000000-0005-0000-0000-000078C40000}"/>
    <cellStyle name="Note 3 10 2 5" xfId="50295" xr:uid="{00000000-0005-0000-0000-000079C40000}"/>
    <cellStyle name="Note 3 10 2 6" xfId="50296" xr:uid="{00000000-0005-0000-0000-00007AC40000}"/>
    <cellStyle name="Note 3 10 3" xfId="50297" xr:uid="{00000000-0005-0000-0000-00007BC40000}"/>
    <cellStyle name="Note 3 10 3 2" xfId="50298" xr:uid="{00000000-0005-0000-0000-00007CC40000}"/>
    <cellStyle name="Note 3 10 3 3" xfId="50299" xr:uid="{00000000-0005-0000-0000-00007DC40000}"/>
    <cellStyle name="Note 3 10 4" xfId="50300" xr:uid="{00000000-0005-0000-0000-00007EC40000}"/>
    <cellStyle name="Note 3 10 4 2" xfId="50301" xr:uid="{00000000-0005-0000-0000-00007FC40000}"/>
    <cellStyle name="Note 3 10 4 3" xfId="50302" xr:uid="{00000000-0005-0000-0000-000080C40000}"/>
    <cellStyle name="Note 3 10 5" xfId="50303" xr:uid="{00000000-0005-0000-0000-000081C40000}"/>
    <cellStyle name="Note 3 10 5 2" xfId="50304" xr:uid="{00000000-0005-0000-0000-000082C40000}"/>
    <cellStyle name="Note 3 10 5 3" xfId="50305" xr:uid="{00000000-0005-0000-0000-000083C40000}"/>
    <cellStyle name="Note 3 10 6" xfId="50306" xr:uid="{00000000-0005-0000-0000-000084C40000}"/>
    <cellStyle name="Note 3 10 6 2" xfId="50307" xr:uid="{00000000-0005-0000-0000-000085C40000}"/>
    <cellStyle name="Note 3 10 6 3" xfId="50308" xr:uid="{00000000-0005-0000-0000-000086C40000}"/>
    <cellStyle name="Note 3 10 7" xfId="50309" xr:uid="{00000000-0005-0000-0000-000087C40000}"/>
    <cellStyle name="Note 3 10 8" xfId="50310" xr:uid="{00000000-0005-0000-0000-000088C40000}"/>
    <cellStyle name="Note 3 11" xfId="50311" xr:uid="{00000000-0005-0000-0000-000089C40000}"/>
    <cellStyle name="Note 3 11 2" xfId="50312" xr:uid="{00000000-0005-0000-0000-00008AC40000}"/>
    <cellStyle name="Note 3 11 2 2" xfId="50313" xr:uid="{00000000-0005-0000-0000-00008BC40000}"/>
    <cellStyle name="Note 3 11 2 3" xfId="50314" xr:uid="{00000000-0005-0000-0000-00008CC40000}"/>
    <cellStyle name="Note 3 11 2 4" xfId="50315" xr:uid="{00000000-0005-0000-0000-00008DC40000}"/>
    <cellStyle name="Note 3 11 2 5" xfId="50316" xr:uid="{00000000-0005-0000-0000-00008EC40000}"/>
    <cellStyle name="Note 3 11 2 6" xfId="50317" xr:uid="{00000000-0005-0000-0000-00008FC40000}"/>
    <cellStyle name="Note 3 11 3" xfId="50318" xr:uid="{00000000-0005-0000-0000-000090C40000}"/>
    <cellStyle name="Note 3 11 3 2" xfId="50319" xr:uid="{00000000-0005-0000-0000-000091C40000}"/>
    <cellStyle name="Note 3 11 3 3" xfId="50320" xr:uid="{00000000-0005-0000-0000-000092C40000}"/>
    <cellStyle name="Note 3 11 4" xfId="50321" xr:uid="{00000000-0005-0000-0000-000093C40000}"/>
    <cellStyle name="Note 3 11 4 2" xfId="50322" xr:uid="{00000000-0005-0000-0000-000094C40000}"/>
    <cellStyle name="Note 3 11 4 3" xfId="50323" xr:uid="{00000000-0005-0000-0000-000095C40000}"/>
    <cellStyle name="Note 3 11 5" xfId="50324" xr:uid="{00000000-0005-0000-0000-000096C40000}"/>
    <cellStyle name="Note 3 11 5 2" xfId="50325" xr:uid="{00000000-0005-0000-0000-000097C40000}"/>
    <cellStyle name="Note 3 11 5 3" xfId="50326" xr:uid="{00000000-0005-0000-0000-000098C40000}"/>
    <cellStyle name="Note 3 11 6" xfId="50327" xr:uid="{00000000-0005-0000-0000-000099C40000}"/>
    <cellStyle name="Note 3 11 6 2" xfId="50328" xr:uid="{00000000-0005-0000-0000-00009AC40000}"/>
    <cellStyle name="Note 3 11 6 3" xfId="50329" xr:uid="{00000000-0005-0000-0000-00009BC40000}"/>
    <cellStyle name="Note 3 11 7" xfId="50330" xr:uid="{00000000-0005-0000-0000-00009CC40000}"/>
    <cellStyle name="Note 3 11 8" xfId="50331" xr:uid="{00000000-0005-0000-0000-00009DC40000}"/>
    <cellStyle name="Note 3 12" xfId="50332" xr:uid="{00000000-0005-0000-0000-00009EC40000}"/>
    <cellStyle name="Note 3 12 2" xfId="50333" xr:uid="{00000000-0005-0000-0000-00009FC40000}"/>
    <cellStyle name="Note 3 12 2 2" xfId="50334" xr:uid="{00000000-0005-0000-0000-0000A0C40000}"/>
    <cellStyle name="Note 3 12 2 3" xfId="50335" xr:uid="{00000000-0005-0000-0000-0000A1C40000}"/>
    <cellStyle name="Note 3 12 2 4" xfId="50336" xr:uid="{00000000-0005-0000-0000-0000A2C40000}"/>
    <cellStyle name="Note 3 12 2 5" xfId="50337" xr:uid="{00000000-0005-0000-0000-0000A3C40000}"/>
    <cellStyle name="Note 3 12 2 6" xfId="50338" xr:uid="{00000000-0005-0000-0000-0000A4C40000}"/>
    <cellStyle name="Note 3 12 3" xfId="50339" xr:uid="{00000000-0005-0000-0000-0000A5C40000}"/>
    <cellStyle name="Note 3 12 3 2" xfId="50340" xr:uid="{00000000-0005-0000-0000-0000A6C40000}"/>
    <cellStyle name="Note 3 12 3 3" xfId="50341" xr:uid="{00000000-0005-0000-0000-0000A7C40000}"/>
    <cellStyle name="Note 3 12 4" xfId="50342" xr:uid="{00000000-0005-0000-0000-0000A8C40000}"/>
    <cellStyle name="Note 3 12 4 2" xfId="50343" xr:uid="{00000000-0005-0000-0000-0000A9C40000}"/>
    <cellStyle name="Note 3 12 4 3" xfId="50344" xr:uid="{00000000-0005-0000-0000-0000AAC40000}"/>
    <cellStyle name="Note 3 12 5" xfId="50345" xr:uid="{00000000-0005-0000-0000-0000ABC40000}"/>
    <cellStyle name="Note 3 12 5 2" xfId="50346" xr:uid="{00000000-0005-0000-0000-0000ACC40000}"/>
    <cellStyle name="Note 3 12 5 3" xfId="50347" xr:uid="{00000000-0005-0000-0000-0000ADC40000}"/>
    <cellStyle name="Note 3 12 6" xfId="50348" xr:uid="{00000000-0005-0000-0000-0000AEC40000}"/>
    <cellStyle name="Note 3 12 6 2" xfId="50349" xr:uid="{00000000-0005-0000-0000-0000AFC40000}"/>
    <cellStyle name="Note 3 12 6 3" xfId="50350" xr:uid="{00000000-0005-0000-0000-0000B0C40000}"/>
    <cellStyle name="Note 3 12 7" xfId="50351" xr:uid="{00000000-0005-0000-0000-0000B1C40000}"/>
    <cellStyle name="Note 3 12 8" xfId="50352" xr:uid="{00000000-0005-0000-0000-0000B2C40000}"/>
    <cellStyle name="Note 3 13" xfId="50353" xr:uid="{00000000-0005-0000-0000-0000B3C40000}"/>
    <cellStyle name="Note 3 13 2" xfId="50354" xr:uid="{00000000-0005-0000-0000-0000B4C40000}"/>
    <cellStyle name="Note 3 13 2 2" xfId="50355" xr:uid="{00000000-0005-0000-0000-0000B5C40000}"/>
    <cellStyle name="Note 3 13 2 3" xfId="50356" xr:uid="{00000000-0005-0000-0000-0000B6C40000}"/>
    <cellStyle name="Note 3 13 2 4" xfId="50357" xr:uid="{00000000-0005-0000-0000-0000B7C40000}"/>
    <cellStyle name="Note 3 13 2 5" xfId="50358" xr:uid="{00000000-0005-0000-0000-0000B8C40000}"/>
    <cellStyle name="Note 3 13 2 6" xfId="50359" xr:uid="{00000000-0005-0000-0000-0000B9C40000}"/>
    <cellStyle name="Note 3 13 3" xfId="50360" xr:uid="{00000000-0005-0000-0000-0000BAC40000}"/>
    <cellStyle name="Note 3 13 3 2" xfId="50361" xr:uid="{00000000-0005-0000-0000-0000BBC40000}"/>
    <cellStyle name="Note 3 13 3 3" xfId="50362" xr:uid="{00000000-0005-0000-0000-0000BCC40000}"/>
    <cellStyle name="Note 3 13 4" xfId="50363" xr:uid="{00000000-0005-0000-0000-0000BDC40000}"/>
    <cellStyle name="Note 3 13 4 2" xfId="50364" xr:uid="{00000000-0005-0000-0000-0000BEC40000}"/>
    <cellStyle name="Note 3 13 4 3" xfId="50365" xr:uid="{00000000-0005-0000-0000-0000BFC40000}"/>
    <cellStyle name="Note 3 13 5" xfId="50366" xr:uid="{00000000-0005-0000-0000-0000C0C40000}"/>
    <cellStyle name="Note 3 13 5 2" xfId="50367" xr:uid="{00000000-0005-0000-0000-0000C1C40000}"/>
    <cellStyle name="Note 3 13 5 3" xfId="50368" xr:uid="{00000000-0005-0000-0000-0000C2C40000}"/>
    <cellStyle name="Note 3 13 6" xfId="50369" xr:uid="{00000000-0005-0000-0000-0000C3C40000}"/>
    <cellStyle name="Note 3 13 6 2" xfId="50370" xr:uid="{00000000-0005-0000-0000-0000C4C40000}"/>
    <cellStyle name="Note 3 13 6 3" xfId="50371" xr:uid="{00000000-0005-0000-0000-0000C5C40000}"/>
    <cellStyle name="Note 3 13 7" xfId="50372" xr:uid="{00000000-0005-0000-0000-0000C6C40000}"/>
    <cellStyle name="Note 3 13 8" xfId="50373" xr:uid="{00000000-0005-0000-0000-0000C7C40000}"/>
    <cellStyle name="Note 3 14" xfId="50374" xr:uid="{00000000-0005-0000-0000-0000C8C40000}"/>
    <cellStyle name="Note 3 14 2" xfId="50375" xr:uid="{00000000-0005-0000-0000-0000C9C40000}"/>
    <cellStyle name="Note 3 14 2 2" xfId="50376" xr:uid="{00000000-0005-0000-0000-0000CAC40000}"/>
    <cellStyle name="Note 3 14 2 3" xfId="50377" xr:uid="{00000000-0005-0000-0000-0000CBC40000}"/>
    <cellStyle name="Note 3 14 2 4" xfId="50378" xr:uid="{00000000-0005-0000-0000-0000CCC40000}"/>
    <cellStyle name="Note 3 14 2 5" xfId="50379" xr:uid="{00000000-0005-0000-0000-0000CDC40000}"/>
    <cellStyle name="Note 3 14 2 6" xfId="50380" xr:uid="{00000000-0005-0000-0000-0000CEC40000}"/>
    <cellStyle name="Note 3 14 3" xfId="50381" xr:uid="{00000000-0005-0000-0000-0000CFC40000}"/>
    <cellStyle name="Note 3 14 3 2" xfId="50382" xr:uid="{00000000-0005-0000-0000-0000D0C40000}"/>
    <cellStyle name="Note 3 14 3 3" xfId="50383" xr:uid="{00000000-0005-0000-0000-0000D1C40000}"/>
    <cellStyle name="Note 3 14 4" xfId="50384" xr:uid="{00000000-0005-0000-0000-0000D2C40000}"/>
    <cellStyle name="Note 3 14 4 2" xfId="50385" xr:uid="{00000000-0005-0000-0000-0000D3C40000}"/>
    <cellStyle name="Note 3 14 4 3" xfId="50386" xr:uid="{00000000-0005-0000-0000-0000D4C40000}"/>
    <cellStyle name="Note 3 14 5" xfId="50387" xr:uid="{00000000-0005-0000-0000-0000D5C40000}"/>
    <cellStyle name="Note 3 14 5 2" xfId="50388" xr:uid="{00000000-0005-0000-0000-0000D6C40000}"/>
    <cellStyle name="Note 3 14 5 3" xfId="50389" xr:uid="{00000000-0005-0000-0000-0000D7C40000}"/>
    <cellStyle name="Note 3 14 6" xfId="50390" xr:uid="{00000000-0005-0000-0000-0000D8C40000}"/>
    <cellStyle name="Note 3 14 6 2" xfId="50391" xr:uid="{00000000-0005-0000-0000-0000D9C40000}"/>
    <cellStyle name="Note 3 14 6 3" xfId="50392" xr:uid="{00000000-0005-0000-0000-0000DAC40000}"/>
    <cellStyle name="Note 3 14 7" xfId="50393" xr:uid="{00000000-0005-0000-0000-0000DBC40000}"/>
    <cellStyle name="Note 3 14 8" xfId="50394" xr:uid="{00000000-0005-0000-0000-0000DCC40000}"/>
    <cellStyle name="Note 3 15" xfId="50395" xr:uid="{00000000-0005-0000-0000-0000DDC40000}"/>
    <cellStyle name="Note 3 15 2" xfId="50396" xr:uid="{00000000-0005-0000-0000-0000DEC40000}"/>
    <cellStyle name="Note 3 15 2 2" xfId="50397" xr:uid="{00000000-0005-0000-0000-0000DFC40000}"/>
    <cellStyle name="Note 3 15 2 3" xfId="50398" xr:uid="{00000000-0005-0000-0000-0000E0C40000}"/>
    <cellStyle name="Note 3 15 2 4" xfId="50399" xr:uid="{00000000-0005-0000-0000-0000E1C40000}"/>
    <cellStyle name="Note 3 15 2 5" xfId="50400" xr:uid="{00000000-0005-0000-0000-0000E2C40000}"/>
    <cellStyle name="Note 3 15 2 6" xfId="50401" xr:uid="{00000000-0005-0000-0000-0000E3C40000}"/>
    <cellStyle name="Note 3 15 3" xfId="50402" xr:uid="{00000000-0005-0000-0000-0000E4C40000}"/>
    <cellStyle name="Note 3 15 3 2" xfId="50403" xr:uid="{00000000-0005-0000-0000-0000E5C40000}"/>
    <cellStyle name="Note 3 15 3 3" xfId="50404" xr:uid="{00000000-0005-0000-0000-0000E6C40000}"/>
    <cellStyle name="Note 3 15 4" xfId="50405" xr:uid="{00000000-0005-0000-0000-0000E7C40000}"/>
    <cellStyle name="Note 3 15 4 2" xfId="50406" xr:uid="{00000000-0005-0000-0000-0000E8C40000}"/>
    <cellStyle name="Note 3 15 4 3" xfId="50407" xr:uid="{00000000-0005-0000-0000-0000E9C40000}"/>
    <cellStyle name="Note 3 15 5" xfId="50408" xr:uid="{00000000-0005-0000-0000-0000EAC40000}"/>
    <cellStyle name="Note 3 15 5 2" xfId="50409" xr:uid="{00000000-0005-0000-0000-0000EBC40000}"/>
    <cellStyle name="Note 3 15 5 3" xfId="50410" xr:uid="{00000000-0005-0000-0000-0000ECC40000}"/>
    <cellStyle name="Note 3 15 6" xfId="50411" xr:uid="{00000000-0005-0000-0000-0000EDC40000}"/>
    <cellStyle name="Note 3 15 6 2" xfId="50412" xr:uid="{00000000-0005-0000-0000-0000EEC40000}"/>
    <cellStyle name="Note 3 15 6 3" xfId="50413" xr:uid="{00000000-0005-0000-0000-0000EFC40000}"/>
    <cellStyle name="Note 3 15 7" xfId="50414" xr:uid="{00000000-0005-0000-0000-0000F0C40000}"/>
    <cellStyle name="Note 3 15 8" xfId="50415" xr:uid="{00000000-0005-0000-0000-0000F1C40000}"/>
    <cellStyle name="Note 3 16" xfId="50416" xr:uid="{00000000-0005-0000-0000-0000F2C40000}"/>
    <cellStyle name="Note 3 16 2" xfId="50417" xr:uid="{00000000-0005-0000-0000-0000F3C40000}"/>
    <cellStyle name="Note 3 16 2 2" xfId="50418" xr:uid="{00000000-0005-0000-0000-0000F4C40000}"/>
    <cellStyle name="Note 3 16 2 3" xfId="50419" xr:uid="{00000000-0005-0000-0000-0000F5C40000}"/>
    <cellStyle name="Note 3 16 2 4" xfId="50420" xr:uid="{00000000-0005-0000-0000-0000F6C40000}"/>
    <cellStyle name="Note 3 16 2 5" xfId="50421" xr:uid="{00000000-0005-0000-0000-0000F7C40000}"/>
    <cellStyle name="Note 3 16 2 6" xfId="50422" xr:uid="{00000000-0005-0000-0000-0000F8C40000}"/>
    <cellStyle name="Note 3 16 3" xfId="50423" xr:uid="{00000000-0005-0000-0000-0000F9C40000}"/>
    <cellStyle name="Note 3 16 3 2" xfId="50424" xr:uid="{00000000-0005-0000-0000-0000FAC40000}"/>
    <cellStyle name="Note 3 16 3 3" xfId="50425" xr:uid="{00000000-0005-0000-0000-0000FBC40000}"/>
    <cellStyle name="Note 3 16 4" xfId="50426" xr:uid="{00000000-0005-0000-0000-0000FCC40000}"/>
    <cellStyle name="Note 3 16 4 2" xfId="50427" xr:uid="{00000000-0005-0000-0000-0000FDC40000}"/>
    <cellStyle name="Note 3 16 4 3" xfId="50428" xr:uid="{00000000-0005-0000-0000-0000FEC40000}"/>
    <cellStyle name="Note 3 16 5" xfId="50429" xr:uid="{00000000-0005-0000-0000-0000FFC40000}"/>
    <cellStyle name="Note 3 16 5 2" xfId="50430" xr:uid="{00000000-0005-0000-0000-000000C50000}"/>
    <cellStyle name="Note 3 16 5 3" xfId="50431" xr:uid="{00000000-0005-0000-0000-000001C50000}"/>
    <cellStyle name="Note 3 16 6" xfId="50432" xr:uid="{00000000-0005-0000-0000-000002C50000}"/>
    <cellStyle name="Note 3 16 6 2" xfId="50433" xr:uid="{00000000-0005-0000-0000-000003C50000}"/>
    <cellStyle name="Note 3 16 6 3" xfId="50434" xr:uid="{00000000-0005-0000-0000-000004C50000}"/>
    <cellStyle name="Note 3 16 7" xfId="50435" xr:uid="{00000000-0005-0000-0000-000005C50000}"/>
    <cellStyle name="Note 3 16 8" xfId="50436" xr:uid="{00000000-0005-0000-0000-000006C50000}"/>
    <cellStyle name="Note 3 17" xfId="50437" xr:uid="{00000000-0005-0000-0000-000007C50000}"/>
    <cellStyle name="Note 3 17 2" xfId="50438" xr:uid="{00000000-0005-0000-0000-000008C50000}"/>
    <cellStyle name="Note 3 17 2 2" xfId="50439" xr:uid="{00000000-0005-0000-0000-000009C50000}"/>
    <cellStyle name="Note 3 17 2 3" xfId="50440" xr:uid="{00000000-0005-0000-0000-00000AC50000}"/>
    <cellStyle name="Note 3 17 2 4" xfId="50441" xr:uid="{00000000-0005-0000-0000-00000BC50000}"/>
    <cellStyle name="Note 3 17 2 5" xfId="50442" xr:uid="{00000000-0005-0000-0000-00000CC50000}"/>
    <cellStyle name="Note 3 17 2 6" xfId="50443" xr:uid="{00000000-0005-0000-0000-00000DC50000}"/>
    <cellStyle name="Note 3 17 3" xfId="50444" xr:uid="{00000000-0005-0000-0000-00000EC50000}"/>
    <cellStyle name="Note 3 17 3 2" xfId="50445" xr:uid="{00000000-0005-0000-0000-00000FC50000}"/>
    <cellStyle name="Note 3 17 3 3" xfId="50446" xr:uid="{00000000-0005-0000-0000-000010C50000}"/>
    <cellStyle name="Note 3 17 4" xfId="50447" xr:uid="{00000000-0005-0000-0000-000011C50000}"/>
    <cellStyle name="Note 3 17 4 2" xfId="50448" xr:uid="{00000000-0005-0000-0000-000012C50000}"/>
    <cellStyle name="Note 3 17 4 3" xfId="50449" xr:uid="{00000000-0005-0000-0000-000013C50000}"/>
    <cellStyle name="Note 3 17 5" xfId="50450" xr:uid="{00000000-0005-0000-0000-000014C50000}"/>
    <cellStyle name="Note 3 17 5 2" xfId="50451" xr:uid="{00000000-0005-0000-0000-000015C50000}"/>
    <cellStyle name="Note 3 17 5 3" xfId="50452" xr:uid="{00000000-0005-0000-0000-000016C50000}"/>
    <cellStyle name="Note 3 17 6" xfId="50453" xr:uid="{00000000-0005-0000-0000-000017C50000}"/>
    <cellStyle name="Note 3 17 6 2" xfId="50454" xr:uid="{00000000-0005-0000-0000-000018C50000}"/>
    <cellStyle name="Note 3 17 6 3" xfId="50455" xr:uid="{00000000-0005-0000-0000-000019C50000}"/>
    <cellStyle name="Note 3 17 7" xfId="50456" xr:uid="{00000000-0005-0000-0000-00001AC50000}"/>
    <cellStyle name="Note 3 17 8" xfId="50457" xr:uid="{00000000-0005-0000-0000-00001BC50000}"/>
    <cellStyle name="Note 3 18" xfId="50458" xr:uid="{00000000-0005-0000-0000-00001CC50000}"/>
    <cellStyle name="Note 3 18 2" xfId="50459" xr:uid="{00000000-0005-0000-0000-00001DC50000}"/>
    <cellStyle name="Note 3 18 2 2" xfId="50460" xr:uid="{00000000-0005-0000-0000-00001EC50000}"/>
    <cellStyle name="Note 3 18 2 3" xfId="50461" xr:uid="{00000000-0005-0000-0000-00001FC50000}"/>
    <cellStyle name="Note 3 18 2 4" xfId="50462" xr:uid="{00000000-0005-0000-0000-000020C50000}"/>
    <cellStyle name="Note 3 18 2 5" xfId="50463" xr:uid="{00000000-0005-0000-0000-000021C50000}"/>
    <cellStyle name="Note 3 18 2 6" xfId="50464" xr:uid="{00000000-0005-0000-0000-000022C50000}"/>
    <cellStyle name="Note 3 18 3" xfId="50465" xr:uid="{00000000-0005-0000-0000-000023C50000}"/>
    <cellStyle name="Note 3 18 3 2" xfId="50466" xr:uid="{00000000-0005-0000-0000-000024C50000}"/>
    <cellStyle name="Note 3 18 3 3" xfId="50467" xr:uid="{00000000-0005-0000-0000-000025C50000}"/>
    <cellStyle name="Note 3 18 4" xfId="50468" xr:uid="{00000000-0005-0000-0000-000026C50000}"/>
    <cellStyle name="Note 3 18 4 2" xfId="50469" xr:uid="{00000000-0005-0000-0000-000027C50000}"/>
    <cellStyle name="Note 3 18 4 3" xfId="50470" xr:uid="{00000000-0005-0000-0000-000028C50000}"/>
    <cellStyle name="Note 3 18 5" xfId="50471" xr:uid="{00000000-0005-0000-0000-000029C50000}"/>
    <cellStyle name="Note 3 18 5 2" xfId="50472" xr:uid="{00000000-0005-0000-0000-00002AC50000}"/>
    <cellStyle name="Note 3 18 5 3" xfId="50473" xr:uid="{00000000-0005-0000-0000-00002BC50000}"/>
    <cellStyle name="Note 3 18 6" xfId="50474" xr:uid="{00000000-0005-0000-0000-00002CC50000}"/>
    <cellStyle name="Note 3 18 6 2" xfId="50475" xr:uid="{00000000-0005-0000-0000-00002DC50000}"/>
    <cellStyle name="Note 3 18 6 3" xfId="50476" xr:uid="{00000000-0005-0000-0000-00002EC50000}"/>
    <cellStyle name="Note 3 18 7" xfId="50477" xr:uid="{00000000-0005-0000-0000-00002FC50000}"/>
    <cellStyle name="Note 3 18 8" xfId="50478" xr:uid="{00000000-0005-0000-0000-000030C50000}"/>
    <cellStyle name="Note 3 19" xfId="50479" xr:uid="{00000000-0005-0000-0000-000031C50000}"/>
    <cellStyle name="Note 3 19 2" xfId="50480" xr:uid="{00000000-0005-0000-0000-000032C50000}"/>
    <cellStyle name="Note 3 19 2 2" xfId="50481" xr:uid="{00000000-0005-0000-0000-000033C50000}"/>
    <cellStyle name="Note 3 19 2 3" xfId="50482" xr:uid="{00000000-0005-0000-0000-000034C50000}"/>
    <cellStyle name="Note 3 19 2 4" xfId="50483" xr:uid="{00000000-0005-0000-0000-000035C50000}"/>
    <cellStyle name="Note 3 19 2 5" xfId="50484" xr:uid="{00000000-0005-0000-0000-000036C50000}"/>
    <cellStyle name="Note 3 19 2 6" xfId="50485" xr:uid="{00000000-0005-0000-0000-000037C50000}"/>
    <cellStyle name="Note 3 19 3" xfId="50486" xr:uid="{00000000-0005-0000-0000-000038C50000}"/>
    <cellStyle name="Note 3 19 3 2" xfId="50487" xr:uid="{00000000-0005-0000-0000-000039C50000}"/>
    <cellStyle name="Note 3 19 3 3" xfId="50488" xr:uid="{00000000-0005-0000-0000-00003AC50000}"/>
    <cellStyle name="Note 3 19 4" xfId="50489" xr:uid="{00000000-0005-0000-0000-00003BC50000}"/>
    <cellStyle name="Note 3 19 4 2" xfId="50490" xr:uid="{00000000-0005-0000-0000-00003CC50000}"/>
    <cellStyle name="Note 3 19 4 3" xfId="50491" xr:uid="{00000000-0005-0000-0000-00003DC50000}"/>
    <cellStyle name="Note 3 19 5" xfId="50492" xr:uid="{00000000-0005-0000-0000-00003EC50000}"/>
    <cellStyle name="Note 3 19 5 2" xfId="50493" xr:uid="{00000000-0005-0000-0000-00003FC50000}"/>
    <cellStyle name="Note 3 19 5 3" xfId="50494" xr:uid="{00000000-0005-0000-0000-000040C50000}"/>
    <cellStyle name="Note 3 19 6" xfId="50495" xr:uid="{00000000-0005-0000-0000-000041C50000}"/>
    <cellStyle name="Note 3 19 6 2" xfId="50496" xr:uid="{00000000-0005-0000-0000-000042C50000}"/>
    <cellStyle name="Note 3 19 6 3" xfId="50497" xr:uid="{00000000-0005-0000-0000-000043C50000}"/>
    <cellStyle name="Note 3 19 7" xfId="50498" xr:uid="{00000000-0005-0000-0000-000044C50000}"/>
    <cellStyle name="Note 3 19 8" xfId="50499" xr:uid="{00000000-0005-0000-0000-000045C50000}"/>
    <cellStyle name="Note 3 2" xfId="50500" xr:uid="{00000000-0005-0000-0000-000046C50000}"/>
    <cellStyle name="Note 3 2 10" xfId="50501" xr:uid="{00000000-0005-0000-0000-000047C50000}"/>
    <cellStyle name="Note 3 2 10 2" xfId="50502" xr:uid="{00000000-0005-0000-0000-000048C50000}"/>
    <cellStyle name="Note 3 2 10 2 2" xfId="50503" xr:uid="{00000000-0005-0000-0000-000049C50000}"/>
    <cellStyle name="Note 3 2 10 2 3" xfId="50504" xr:uid="{00000000-0005-0000-0000-00004AC50000}"/>
    <cellStyle name="Note 3 2 10 2 4" xfId="50505" xr:uid="{00000000-0005-0000-0000-00004BC50000}"/>
    <cellStyle name="Note 3 2 10 2 5" xfId="50506" xr:uid="{00000000-0005-0000-0000-00004CC50000}"/>
    <cellStyle name="Note 3 2 10 2 6" xfId="50507" xr:uid="{00000000-0005-0000-0000-00004DC50000}"/>
    <cellStyle name="Note 3 2 10 3" xfId="50508" xr:uid="{00000000-0005-0000-0000-00004EC50000}"/>
    <cellStyle name="Note 3 2 10 3 2" xfId="50509" xr:uid="{00000000-0005-0000-0000-00004FC50000}"/>
    <cellStyle name="Note 3 2 10 3 3" xfId="50510" xr:uid="{00000000-0005-0000-0000-000050C50000}"/>
    <cellStyle name="Note 3 2 10 4" xfId="50511" xr:uid="{00000000-0005-0000-0000-000051C50000}"/>
    <cellStyle name="Note 3 2 10 4 2" xfId="50512" xr:uid="{00000000-0005-0000-0000-000052C50000}"/>
    <cellStyle name="Note 3 2 10 4 3" xfId="50513" xr:uid="{00000000-0005-0000-0000-000053C50000}"/>
    <cellStyle name="Note 3 2 10 5" xfId="50514" xr:uid="{00000000-0005-0000-0000-000054C50000}"/>
    <cellStyle name="Note 3 2 10 5 2" xfId="50515" xr:uid="{00000000-0005-0000-0000-000055C50000}"/>
    <cellStyle name="Note 3 2 10 5 3" xfId="50516" xr:uid="{00000000-0005-0000-0000-000056C50000}"/>
    <cellStyle name="Note 3 2 10 6" xfId="50517" xr:uid="{00000000-0005-0000-0000-000057C50000}"/>
    <cellStyle name="Note 3 2 10 6 2" xfId="50518" xr:uid="{00000000-0005-0000-0000-000058C50000}"/>
    <cellStyle name="Note 3 2 10 6 3" xfId="50519" xr:uid="{00000000-0005-0000-0000-000059C50000}"/>
    <cellStyle name="Note 3 2 10 7" xfId="50520" xr:uid="{00000000-0005-0000-0000-00005AC50000}"/>
    <cellStyle name="Note 3 2 10 8" xfId="50521" xr:uid="{00000000-0005-0000-0000-00005BC50000}"/>
    <cellStyle name="Note 3 2 11" xfId="50522" xr:uid="{00000000-0005-0000-0000-00005CC50000}"/>
    <cellStyle name="Note 3 2 11 2" xfId="50523" xr:uid="{00000000-0005-0000-0000-00005DC50000}"/>
    <cellStyle name="Note 3 2 11 2 2" xfId="50524" xr:uid="{00000000-0005-0000-0000-00005EC50000}"/>
    <cellStyle name="Note 3 2 11 2 3" xfId="50525" xr:uid="{00000000-0005-0000-0000-00005FC50000}"/>
    <cellStyle name="Note 3 2 11 2 4" xfId="50526" xr:uid="{00000000-0005-0000-0000-000060C50000}"/>
    <cellStyle name="Note 3 2 11 2 5" xfId="50527" xr:uid="{00000000-0005-0000-0000-000061C50000}"/>
    <cellStyle name="Note 3 2 11 2 6" xfId="50528" xr:uid="{00000000-0005-0000-0000-000062C50000}"/>
    <cellStyle name="Note 3 2 11 3" xfId="50529" xr:uid="{00000000-0005-0000-0000-000063C50000}"/>
    <cellStyle name="Note 3 2 11 3 2" xfId="50530" xr:uid="{00000000-0005-0000-0000-000064C50000}"/>
    <cellStyle name="Note 3 2 11 3 3" xfId="50531" xr:uid="{00000000-0005-0000-0000-000065C50000}"/>
    <cellStyle name="Note 3 2 11 4" xfId="50532" xr:uid="{00000000-0005-0000-0000-000066C50000}"/>
    <cellStyle name="Note 3 2 11 4 2" xfId="50533" xr:uid="{00000000-0005-0000-0000-000067C50000}"/>
    <cellStyle name="Note 3 2 11 4 3" xfId="50534" xr:uid="{00000000-0005-0000-0000-000068C50000}"/>
    <cellStyle name="Note 3 2 11 5" xfId="50535" xr:uid="{00000000-0005-0000-0000-000069C50000}"/>
    <cellStyle name="Note 3 2 11 5 2" xfId="50536" xr:uid="{00000000-0005-0000-0000-00006AC50000}"/>
    <cellStyle name="Note 3 2 11 5 3" xfId="50537" xr:uid="{00000000-0005-0000-0000-00006BC50000}"/>
    <cellStyle name="Note 3 2 11 6" xfId="50538" xr:uid="{00000000-0005-0000-0000-00006CC50000}"/>
    <cellStyle name="Note 3 2 11 6 2" xfId="50539" xr:uid="{00000000-0005-0000-0000-00006DC50000}"/>
    <cellStyle name="Note 3 2 11 6 3" xfId="50540" xr:uid="{00000000-0005-0000-0000-00006EC50000}"/>
    <cellStyle name="Note 3 2 11 7" xfId="50541" xr:uid="{00000000-0005-0000-0000-00006FC50000}"/>
    <cellStyle name="Note 3 2 11 8" xfId="50542" xr:uid="{00000000-0005-0000-0000-000070C50000}"/>
    <cellStyle name="Note 3 2 12" xfId="50543" xr:uid="{00000000-0005-0000-0000-000071C50000}"/>
    <cellStyle name="Note 3 2 12 2" xfId="50544" xr:uid="{00000000-0005-0000-0000-000072C50000}"/>
    <cellStyle name="Note 3 2 12 2 2" xfId="50545" xr:uid="{00000000-0005-0000-0000-000073C50000}"/>
    <cellStyle name="Note 3 2 12 2 3" xfId="50546" xr:uid="{00000000-0005-0000-0000-000074C50000}"/>
    <cellStyle name="Note 3 2 12 2 4" xfId="50547" xr:uid="{00000000-0005-0000-0000-000075C50000}"/>
    <cellStyle name="Note 3 2 12 2 5" xfId="50548" xr:uid="{00000000-0005-0000-0000-000076C50000}"/>
    <cellStyle name="Note 3 2 12 2 6" xfId="50549" xr:uid="{00000000-0005-0000-0000-000077C50000}"/>
    <cellStyle name="Note 3 2 12 3" xfId="50550" xr:uid="{00000000-0005-0000-0000-000078C50000}"/>
    <cellStyle name="Note 3 2 12 3 2" xfId="50551" xr:uid="{00000000-0005-0000-0000-000079C50000}"/>
    <cellStyle name="Note 3 2 12 3 3" xfId="50552" xr:uid="{00000000-0005-0000-0000-00007AC50000}"/>
    <cellStyle name="Note 3 2 12 4" xfId="50553" xr:uid="{00000000-0005-0000-0000-00007BC50000}"/>
    <cellStyle name="Note 3 2 12 4 2" xfId="50554" xr:uid="{00000000-0005-0000-0000-00007CC50000}"/>
    <cellStyle name="Note 3 2 12 4 3" xfId="50555" xr:uid="{00000000-0005-0000-0000-00007DC50000}"/>
    <cellStyle name="Note 3 2 12 5" xfId="50556" xr:uid="{00000000-0005-0000-0000-00007EC50000}"/>
    <cellStyle name="Note 3 2 12 5 2" xfId="50557" xr:uid="{00000000-0005-0000-0000-00007FC50000}"/>
    <cellStyle name="Note 3 2 12 5 3" xfId="50558" xr:uid="{00000000-0005-0000-0000-000080C50000}"/>
    <cellStyle name="Note 3 2 12 6" xfId="50559" xr:uid="{00000000-0005-0000-0000-000081C50000}"/>
    <cellStyle name="Note 3 2 12 6 2" xfId="50560" xr:uid="{00000000-0005-0000-0000-000082C50000}"/>
    <cellStyle name="Note 3 2 12 6 3" xfId="50561" xr:uid="{00000000-0005-0000-0000-000083C50000}"/>
    <cellStyle name="Note 3 2 12 7" xfId="50562" xr:uid="{00000000-0005-0000-0000-000084C50000}"/>
    <cellStyle name="Note 3 2 12 8" xfId="50563" xr:uid="{00000000-0005-0000-0000-000085C50000}"/>
    <cellStyle name="Note 3 2 13" xfId="50564" xr:uid="{00000000-0005-0000-0000-000086C50000}"/>
    <cellStyle name="Note 3 2 13 2" xfId="50565" xr:uid="{00000000-0005-0000-0000-000087C50000}"/>
    <cellStyle name="Note 3 2 13 2 2" xfId="50566" xr:uid="{00000000-0005-0000-0000-000088C50000}"/>
    <cellStyle name="Note 3 2 13 2 3" xfId="50567" xr:uid="{00000000-0005-0000-0000-000089C50000}"/>
    <cellStyle name="Note 3 2 13 2 4" xfId="50568" xr:uid="{00000000-0005-0000-0000-00008AC50000}"/>
    <cellStyle name="Note 3 2 13 2 5" xfId="50569" xr:uid="{00000000-0005-0000-0000-00008BC50000}"/>
    <cellStyle name="Note 3 2 13 2 6" xfId="50570" xr:uid="{00000000-0005-0000-0000-00008CC50000}"/>
    <cellStyle name="Note 3 2 13 3" xfId="50571" xr:uid="{00000000-0005-0000-0000-00008DC50000}"/>
    <cellStyle name="Note 3 2 13 3 2" xfId="50572" xr:uid="{00000000-0005-0000-0000-00008EC50000}"/>
    <cellStyle name="Note 3 2 13 3 3" xfId="50573" xr:uid="{00000000-0005-0000-0000-00008FC50000}"/>
    <cellStyle name="Note 3 2 13 4" xfId="50574" xr:uid="{00000000-0005-0000-0000-000090C50000}"/>
    <cellStyle name="Note 3 2 13 4 2" xfId="50575" xr:uid="{00000000-0005-0000-0000-000091C50000}"/>
    <cellStyle name="Note 3 2 13 4 3" xfId="50576" xr:uid="{00000000-0005-0000-0000-000092C50000}"/>
    <cellStyle name="Note 3 2 13 5" xfId="50577" xr:uid="{00000000-0005-0000-0000-000093C50000}"/>
    <cellStyle name="Note 3 2 13 5 2" xfId="50578" xr:uid="{00000000-0005-0000-0000-000094C50000}"/>
    <cellStyle name="Note 3 2 13 5 3" xfId="50579" xr:uid="{00000000-0005-0000-0000-000095C50000}"/>
    <cellStyle name="Note 3 2 13 6" xfId="50580" xr:uid="{00000000-0005-0000-0000-000096C50000}"/>
    <cellStyle name="Note 3 2 13 6 2" xfId="50581" xr:uid="{00000000-0005-0000-0000-000097C50000}"/>
    <cellStyle name="Note 3 2 13 6 3" xfId="50582" xr:uid="{00000000-0005-0000-0000-000098C50000}"/>
    <cellStyle name="Note 3 2 13 7" xfId="50583" xr:uid="{00000000-0005-0000-0000-000099C50000}"/>
    <cellStyle name="Note 3 2 13 8" xfId="50584" xr:uid="{00000000-0005-0000-0000-00009AC50000}"/>
    <cellStyle name="Note 3 2 14" xfId="50585" xr:uid="{00000000-0005-0000-0000-00009BC50000}"/>
    <cellStyle name="Note 3 2 14 2" xfId="50586" xr:uid="{00000000-0005-0000-0000-00009CC50000}"/>
    <cellStyle name="Note 3 2 14 2 2" xfId="50587" xr:uid="{00000000-0005-0000-0000-00009DC50000}"/>
    <cellStyle name="Note 3 2 14 2 3" xfId="50588" xr:uid="{00000000-0005-0000-0000-00009EC50000}"/>
    <cellStyle name="Note 3 2 14 2 4" xfId="50589" xr:uid="{00000000-0005-0000-0000-00009FC50000}"/>
    <cellStyle name="Note 3 2 14 2 5" xfId="50590" xr:uid="{00000000-0005-0000-0000-0000A0C50000}"/>
    <cellStyle name="Note 3 2 14 2 6" xfId="50591" xr:uid="{00000000-0005-0000-0000-0000A1C50000}"/>
    <cellStyle name="Note 3 2 14 3" xfId="50592" xr:uid="{00000000-0005-0000-0000-0000A2C50000}"/>
    <cellStyle name="Note 3 2 14 3 2" xfId="50593" xr:uid="{00000000-0005-0000-0000-0000A3C50000}"/>
    <cellStyle name="Note 3 2 14 3 3" xfId="50594" xr:uid="{00000000-0005-0000-0000-0000A4C50000}"/>
    <cellStyle name="Note 3 2 14 4" xfId="50595" xr:uid="{00000000-0005-0000-0000-0000A5C50000}"/>
    <cellStyle name="Note 3 2 14 4 2" xfId="50596" xr:uid="{00000000-0005-0000-0000-0000A6C50000}"/>
    <cellStyle name="Note 3 2 14 4 3" xfId="50597" xr:uid="{00000000-0005-0000-0000-0000A7C50000}"/>
    <cellStyle name="Note 3 2 14 5" xfId="50598" xr:uid="{00000000-0005-0000-0000-0000A8C50000}"/>
    <cellStyle name="Note 3 2 14 5 2" xfId="50599" xr:uid="{00000000-0005-0000-0000-0000A9C50000}"/>
    <cellStyle name="Note 3 2 14 5 3" xfId="50600" xr:uid="{00000000-0005-0000-0000-0000AAC50000}"/>
    <cellStyle name="Note 3 2 14 6" xfId="50601" xr:uid="{00000000-0005-0000-0000-0000ABC50000}"/>
    <cellStyle name="Note 3 2 14 6 2" xfId="50602" xr:uid="{00000000-0005-0000-0000-0000ACC50000}"/>
    <cellStyle name="Note 3 2 14 6 3" xfId="50603" xr:uid="{00000000-0005-0000-0000-0000ADC50000}"/>
    <cellStyle name="Note 3 2 14 7" xfId="50604" xr:uid="{00000000-0005-0000-0000-0000AEC50000}"/>
    <cellStyle name="Note 3 2 14 8" xfId="50605" xr:uid="{00000000-0005-0000-0000-0000AFC50000}"/>
    <cellStyle name="Note 3 2 15" xfId="50606" xr:uid="{00000000-0005-0000-0000-0000B0C50000}"/>
    <cellStyle name="Note 3 2 15 2" xfId="50607" xr:uid="{00000000-0005-0000-0000-0000B1C50000}"/>
    <cellStyle name="Note 3 2 15 2 2" xfId="50608" xr:uid="{00000000-0005-0000-0000-0000B2C50000}"/>
    <cellStyle name="Note 3 2 15 2 3" xfId="50609" xr:uid="{00000000-0005-0000-0000-0000B3C50000}"/>
    <cellStyle name="Note 3 2 15 2 4" xfId="50610" xr:uid="{00000000-0005-0000-0000-0000B4C50000}"/>
    <cellStyle name="Note 3 2 15 2 5" xfId="50611" xr:uid="{00000000-0005-0000-0000-0000B5C50000}"/>
    <cellStyle name="Note 3 2 15 2 6" xfId="50612" xr:uid="{00000000-0005-0000-0000-0000B6C50000}"/>
    <cellStyle name="Note 3 2 15 3" xfId="50613" xr:uid="{00000000-0005-0000-0000-0000B7C50000}"/>
    <cellStyle name="Note 3 2 15 3 2" xfId="50614" xr:uid="{00000000-0005-0000-0000-0000B8C50000}"/>
    <cellStyle name="Note 3 2 15 3 3" xfId="50615" xr:uid="{00000000-0005-0000-0000-0000B9C50000}"/>
    <cellStyle name="Note 3 2 15 4" xfId="50616" xr:uid="{00000000-0005-0000-0000-0000BAC50000}"/>
    <cellStyle name="Note 3 2 15 4 2" xfId="50617" xr:uid="{00000000-0005-0000-0000-0000BBC50000}"/>
    <cellStyle name="Note 3 2 15 4 3" xfId="50618" xr:uid="{00000000-0005-0000-0000-0000BCC50000}"/>
    <cellStyle name="Note 3 2 15 5" xfId="50619" xr:uid="{00000000-0005-0000-0000-0000BDC50000}"/>
    <cellStyle name="Note 3 2 15 5 2" xfId="50620" xr:uid="{00000000-0005-0000-0000-0000BEC50000}"/>
    <cellStyle name="Note 3 2 15 5 3" xfId="50621" xr:uid="{00000000-0005-0000-0000-0000BFC50000}"/>
    <cellStyle name="Note 3 2 15 6" xfId="50622" xr:uid="{00000000-0005-0000-0000-0000C0C50000}"/>
    <cellStyle name="Note 3 2 15 6 2" xfId="50623" xr:uid="{00000000-0005-0000-0000-0000C1C50000}"/>
    <cellStyle name="Note 3 2 15 6 3" xfId="50624" xr:uid="{00000000-0005-0000-0000-0000C2C50000}"/>
    <cellStyle name="Note 3 2 15 7" xfId="50625" xr:uid="{00000000-0005-0000-0000-0000C3C50000}"/>
    <cellStyle name="Note 3 2 15 8" xfId="50626" xr:uid="{00000000-0005-0000-0000-0000C4C50000}"/>
    <cellStyle name="Note 3 2 16" xfId="50627" xr:uid="{00000000-0005-0000-0000-0000C5C50000}"/>
    <cellStyle name="Note 3 2 16 2" xfId="50628" xr:uid="{00000000-0005-0000-0000-0000C6C50000}"/>
    <cellStyle name="Note 3 2 16 2 2" xfId="50629" xr:uid="{00000000-0005-0000-0000-0000C7C50000}"/>
    <cellStyle name="Note 3 2 16 2 3" xfId="50630" xr:uid="{00000000-0005-0000-0000-0000C8C50000}"/>
    <cellStyle name="Note 3 2 16 2 4" xfId="50631" xr:uid="{00000000-0005-0000-0000-0000C9C50000}"/>
    <cellStyle name="Note 3 2 16 2 5" xfId="50632" xr:uid="{00000000-0005-0000-0000-0000CAC50000}"/>
    <cellStyle name="Note 3 2 16 2 6" xfId="50633" xr:uid="{00000000-0005-0000-0000-0000CBC50000}"/>
    <cellStyle name="Note 3 2 16 3" xfId="50634" xr:uid="{00000000-0005-0000-0000-0000CCC50000}"/>
    <cellStyle name="Note 3 2 16 3 2" xfId="50635" xr:uid="{00000000-0005-0000-0000-0000CDC50000}"/>
    <cellStyle name="Note 3 2 16 3 3" xfId="50636" xr:uid="{00000000-0005-0000-0000-0000CEC50000}"/>
    <cellStyle name="Note 3 2 16 4" xfId="50637" xr:uid="{00000000-0005-0000-0000-0000CFC50000}"/>
    <cellStyle name="Note 3 2 16 4 2" xfId="50638" xr:uid="{00000000-0005-0000-0000-0000D0C50000}"/>
    <cellStyle name="Note 3 2 16 4 3" xfId="50639" xr:uid="{00000000-0005-0000-0000-0000D1C50000}"/>
    <cellStyle name="Note 3 2 16 5" xfId="50640" xr:uid="{00000000-0005-0000-0000-0000D2C50000}"/>
    <cellStyle name="Note 3 2 16 5 2" xfId="50641" xr:uid="{00000000-0005-0000-0000-0000D3C50000}"/>
    <cellStyle name="Note 3 2 16 5 3" xfId="50642" xr:uid="{00000000-0005-0000-0000-0000D4C50000}"/>
    <cellStyle name="Note 3 2 16 6" xfId="50643" xr:uid="{00000000-0005-0000-0000-0000D5C50000}"/>
    <cellStyle name="Note 3 2 16 6 2" xfId="50644" xr:uid="{00000000-0005-0000-0000-0000D6C50000}"/>
    <cellStyle name="Note 3 2 16 6 3" xfId="50645" xr:uid="{00000000-0005-0000-0000-0000D7C50000}"/>
    <cellStyle name="Note 3 2 16 7" xfId="50646" xr:uid="{00000000-0005-0000-0000-0000D8C50000}"/>
    <cellStyle name="Note 3 2 16 8" xfId="50647" xr:uid="{00000000-0005-0000-0000-0000D9C50000}"/>
    <cellStyle name="Note 3 2 17" xfId="50648" xr:uid="{00000000-0005-0000-0000-0000DAC50000}"/>
    <cellStyle name="Note 3 2 17 2" xfId="50649" xr:uid="{00000000-0005-0000-0000-0000DBC50000}"/>
    <cellStyle name="Note 3 2 17 2 2" xfId="50650" xr:uid="{00000000-0005-0000-0000-0000DCC50000}"/>
    <cellStyle name="Note 3 2 17 2 3" xfId="50651" xr:uid="{00000000-0005-0000-0000-0000DDC50000}"/>
    <cellStyle name="Note 3 2 17 2 4" xfId="50652" xr:uid="{00000000-0005-0000-0000-0000DEC50000}"/>
    <cellStyle name="Note 3 2 17 2 5" xfId="50653" xr:uid="{00000000-0005-0000-0000-0000DFC50000}"/>
    <cellStyle name="Note 3 2 17 2 6" xfId="50654" xr:uid="{00000000-0005-0000-0000-0000E0C50000}"/>
    <cellStyle name="Note 3 2 17 3" xfId="50655" xr:uid="{00000000-0005-0000-0000-0000E1C50000}"/>
    <cellStyle name="Note 3 2 17 3 2" xfId="50656" xr:uid="{00000000-0005-0000-0000-0000E2C50000}"/>
    <cellStyle name="Note 3 2 17 3 3" xfId="50657" xr:uid="{00000000-0005-0000-0000-0000E3C50000}"/>
    <cellStyle name="Note 3 2 17 4" xfId="50658" xr:uid="{00000000-0005-0000-0000-0000E4C50000}"/>
    <cellStyle name="Note 3 2 17 4 2" xfId="50659" xr:uid="{00000000-0005-0000-0000-0000E5C50000}"/>
    <cellStyle name="Note 3 2 17 4 3" xfId="50660" xr:uid="{00000000-0005-0000-0000-0000E6C50000}"/>
    <cellStyle name="Note 3 2 17 5" xfId="50661" xr:uid="{00000000-0005-0000-0000-0000E7C50000}"/>
    <cellStyle name="Note 3 2 17 5 2" xfId="50662" xr:uid="{00000000-0005-0000-0000-0000E8C50000}"/>
    <cellStyle name="Note 3 2 17 5 3" xfId="50663" xr:uid="{00000000-0005-0000-0000-0000E9C50000}"/>
    <cellStyle name="Note 3 2 17 6" xfId="50664" xr:uid="{00000000-0005-0000-0000-0000EAC50000}"/>
    <cellStyle name="Note 3 2 17 6 2" xfId="50665" xr:uid="{00000000-0005-0000-0000-0000EBC50000}"/>
    <cellStyle name="Note 3 2 17 6 3" xfId="50666" xr:uid="{00000000-0005-0000-0000-0000ECC50000}"/>
    <cellStyle name="Note 3 2 17 7" xfId="50667" xr:uid="{00000000-0005-0000-0000-0000EDC50000}"/>
    <cellStyle name="Note 3 2 17 8" xfId="50668" xr:uid="{00000000-0005-0000-0000-0000EEC50000}"/>
    <cellStyle name="Note 3 2 18" xfId="50669" xr:uid="{00000000-0005-0000-0000-0000EFC50000}"/>
    <cellStyle name="Note 3 2 18 2" xfId="50670" xr:uid="{00000000-0005-0000-0000-0000F0C50000}"/>
    <cellStyle name="Note 3 2 18 2 2" xfId="50671" xr:uid="{00000000-0005-0000-0000-0000F1C50000}"/>
    <cellStyle name="Note 3 2 18 2 3" xfId="50672" xr:uid="{00000000-0005-0000-0000-0000F2C50000}"/>
    <cellStyle name="Note 3 2 18 2 4" xfId="50673" xr:uid="{00000000-0005-0000-0000-0000F3C50000}"/>
    <cellStyle name="Note 3 2 18 2 5" xfId="50674" xr:uid="{00000000-0005-0000-0000-0000F4C50000}"/>
    <cellStyle name="Note 3 2 18 2 6" xfId="50675" xr:uid="{00000000-0005-0000-0000-0000F5C50000}"/>
    <cellStyle name="Note 3 2 18 3" xfId="50676" xr:uid="{00000000-0005-0000-0000-0000F6C50000}"/>
    <cellStyle name="Note 3 2 18 3 2" xfId="50677" xr:uid="{00000000-0005-0000-0000-0000F7C50000}"/>
    <cellStyle name="Note 3 2 18 3 3" xfId="50678" xr:uid="{00000000-0005-0000-0000-0000F8C50000}"/>
    <cellStyle name="Note 3 2 18 4" xfId="50679" xr:uid="{00000000-0005-0000-0000-0000F9C50000}"/>
    <cellStyle name="Note 3 2 18 4 2" xfId="50680" xr:uid="{00000000-0005-0000-0000-0000FAC50000}"/>
    <cellStyle name="Note 3 2 18 4 3" xfId="50681" xr:uid="{00000000-0005-0000-0000-0000FBC50000}"/>
    <cellStyle name="Note 3 2 18 5" xfId="50682" xr:uid="{00000000-0005-0000-0000-0000FCC50000}"/>
    <cellStyle name="Note 3 2 18 5 2" xfId="50683" xr:uid="{00000000-0005-0000-0000-0000FDC50000}"/>
    <cellStyle name="Note 3 2 18 5 3" xfId="50684" xr:uid="{00000000-0005-0000-0000-0000FEC50000}"/>
    <cellStyle name="Note 3 2 18 6" xfId="50685" xr:uid="{00000000-0005-0000-0000-0000FFC50000}"/>
    <cellStyle name="Note 3 2 18 6 2" xfId="50686" xr:uid="{00000000-0005-0000-0000-000000C60000}"/>
    <cellStyle name="Note 3 2 18 6 3" xfId="50687" xr:uid="{00000000-0005-0000-0000-000001C60000}"/>
    <cellStyle name="Note 3 2 18 7" xfId="50688" xr:uid="{00000000-0005-0000-0000-000002C60000}"/>
    <cellStyle name="Note 3 2 18 8" xfId="50689" xr:uid="{00000000-0005-0000-0000-000003C60000}"/>
    <cellStyle name="Note 3 2 19" xfId="50690" xr:uid="{00000000-0005-0000-0000-000004C60000}"/>
    <cellStyle name="Note 3 2 19 2" xfId="50691" xr:uid="{00000000-0005-0000-0000-000005C60000}"/>
    <cellStyle name="Note 3 2 19 2 2" xfId="50692" xr:uid="{00000000-0005-0000-0000-000006C60000}"/>
    <cellStyle name="Note 3 2 19 2 3" xfId="50693" xr:uid="{00000000-0005-0000-0000-000007C60000}"/>
    <cellStyle name="Note 3 2 19 2 4" xfId="50694" xr:uid="{00000000-0005-0000-0000-000008C60000}"/>
    <cellStyle name="Note 3 2 19 2 5" xfId="50695" xr:uid="{00000000-0005-0000-0000-000009C60000}"/>
    <cellStyle name="Note 3 2 19 2 6" xfId="50696" xr:uid="{00000000-0005-0000-0000-00000AC60000}"/>
    <cellStyle name="Note 3 2 19 3" xfId="50697" xr:uid="{00000000-0005-0000-0000-00000BC60000}"/>
    <cellStyle name="Note 3 2 19 3 2" xfId="50698" xr:uid="{00000000-0005-0000-0000-00000CC60000}"/>
    <cellStyle name="Note 3 2 19 3 3" xfId="50699" xr:uid="{00000000-0005-0000-0000-00000DC60000}"/>
    <cellStyle name="Note 3 2 19 4" xfId="50700" xr:uid="{00000000-0005-0000-0000-00000EC60000}"/>
    <cellStyle name="Note 3 2 19 4 2" xfId="50701" xr:uid="{00000000-0005-0000-0000-00000FC60000}"/>
    <cellStyle name="Note 3 2 19 4 3" xfId="50702" xr:uid="{00000000-0005-0000-0000-000010C60000}"/>
    <cellStyle name="Note 3 2 19 5" xfId="50703" xr:uid="{00000000-0005-0000-0000-000011C60000}"/>
    <cellStyle name="Note 3 2 19 5 2" xfId="50704" xr:uid="{00000000-0005-0000-0000-000012C60000}"/>
    <cellStyle name="Note 3 2 19 5 3" xfId="50705" xr:uid="{00000000-0005-0000-0000-000013C60000}"/>
    <cellStyle name="Note 3 2 19 6" xfId="50706" xr:uid="{00000000-0005-0000-0000-000014C60000}"/>
    <cellStyle name="Note 3 2 19 6 2" xfId="50707" xr:uid="{00000000-0005-0000-0000-000015C60000}"/>
    <cellStyle name="Note 3 2 19 6 3" xfId="50708" xr:uid="{00000000-0005-0000-0000-000016C60000}"/>
    <cellStyle name="Note 3 2 19 7" xfId="50709" xr:uid="{00000000-0005-0000-0000-000017C60000}"/>
    <cellStyle name="Note 3 2 19 8" xfId="50710" xr:uid="{00000000-0005-0000-0000-000018C60000}"/>
    <cellStyle name="Note 3 2 2" xfId="50711" xr:uid="{00000000-0005-0000-0000-000019C60000}"/>
    <cellStyle name="Note 3 2 2 10" xfId="50712" xr:uid="{00000000-0005-0000-0000-00001AC60000}"/>
    <cellStyle name="Note 3 2 2 10 2" xfId="50713" xr:uid="{00000000-0005-0000-0000-00001BC60000}"/>
    <cellStyle name="Note 3 2 2 10 2 2" xfId="50714" xr:uid="{00000000-0005-0000-0000-00001CC60000}"/>
    <cellStyle name="Note 3 2 2 10 2 3" xfId="50715" xr:uid="{00000000-0005-0000-0000-00001DC60000}"/>
    <cellStyle name="Note 3 2 2 10 2 4" xfId="50716" xr:uid="{00000000-0005-0000-0000-00001EC60000}"/>
    <cellStyle name="Note 3 2 2 10 2 5" xfId="50717" xr:uid="{00000000-0005-0000-0000-00001FC60000}"/>
    <cellStyle name="Note 3 2 2 10 2 6" xfId="50718" xr:uid="{00000000-0005-0000-0000-000020C60000}"/>
    <cellStyle name="Note 3 2 2 10 3" xfId="50719" xr:uid="{00000000-0005-0000-0000-000021C60000}"/>
    <cellStyle name="Note 3 2 2 10 3 2" xfId="50720" xr:uid="{00000000-0005-0000-0000-000022C60000}"/>
    <cellStyle name="Note 3 2 2 10 3 3" xfId="50721" xr:uid="{00000000-0005-0000-0000-000023C60000}"/>
    <cellStyle name="Note 3 2 2 10 4" xfId="50722" xr:uid="{00000000-0005-0000-0000-000024C60000}"/>
    <cellStyle name="Note 3 2 2 10 4 2" xfId="50723" xr:uid="{00000000-0005-0000-0000-000025C60000}"/>
    <cellStyle name="Note 3 2 2 10 4 3" xfId="50724" xr:uid="{00000000-0005-0000-0000-000026C60000}"/>
    <cellStyle name="Note 3 2 2 10 5" xfId="50725" xr:uid="{00000000-0005-0000-0000-000027C60000}"/>
    <cellStyle name="Note 3 2 2 10 5 2" xfId="50726" xr:uid="{00000000-0005-0000-0000-000028C60000}"/>
    <cellStyle name="Note 3 2 2 10 5 3" xfId="50727" xr:uid="{00000000-0005-0000-0000-000029C60000}"/>
    <cellStyle name="Note 3 2 2 10 6" xfId="50728" xr:uid="{00000000-0005-0000-0000-00002AC60000}"/>
    <cellStyle name="Note 3 2 2 10 6 2" xfId="50729" xr:uid="{00000000-0005-0000-0000-00002BC60000}"/>
    <cellStyle name="Note 3 2 2 10 6 3" xfId="50730" xr:uid="{00000000-0005-0000-0000-00002CC60000}"/>
    <cellStyle name="Note 3 2 2 10 7" xfId="50731" xr:uid="{00000000-0005-0000-0000-00002DC60000}"/>
    <cellStyle name="Note 3 2 2 10 8" xfId="50732" xr:uid="{00000000-0005-0000-0000-00002EC60000}"/>
    <cellStyle name="Note 3 2 2 11" xfId="50733" xr:uid="{00000000-0005-0000-0000-00002FC60000}"/>
    <cellStyle name="Note 3 2 2 11 2" xfId="50734" xr:uid="{00000000-0005-0000-0000-000030C60000}"/>
    <cellStyle name="Note 3 2 2 11 2 2" xfId="50735" xr:uid="{00000000-0005-0000-0000-000031C60000}"/>
    <cellStyle name="Note 3 2 2 11 2 3" xfId="50736" xr:uid="{00000000-0005-0000-0000-000032C60000}"/>
    <cellStyle name="Note 3 2 2 11 2 4" xfId="50737" xr:uid="{00000000-0005-0000-0000-000033C60000}"/>
    <cellStyle name="Note 3 2 2 11 2 5" xfId="50738" xr:uid="{00000000-0005-0000-0000-000034C60000}"/>
    <cellStyle name="Note 3 2 2 11 2 6" xfId="50739" xr:uid="{00000000-0005-0000-0000-000035C60000}"/>
    <cellStyle name="Note 3 2 2 11 3" xfId="50740" xr:uid="{00000000-0005-0000-0000-000036C60000}"/>
    <cellStyle name="Note 3 2 2 11 3 2" xfId="50741" xr:uid="{00000000-0005-0000-0000-000037C60000}"/>
    <cellStyle name="Note 3 2 2 11 3 3" xfId="50742" xr:uid="{00000000-0005-0000-0000-000038C60000}"/>
    <cellStyle name="Note 3 2 2 11 4" xfId="50743" xr:uid="{00000000-0005-0000-0000-000039C60000}"/>
    <cellStyle name="Note 3 2 2 11 4 2" xfId="50744" xr:uid="{00000000-0005-0000-0000-00003AC60000}"/>
    <cellStyle name="Note 3 2 2 11 4 3" xfId="50745" xr:uid="{00000000-0005-0000-0000-00003BC60000}"/>
    <cellStyle name="Note 3 2 2 11 5" xfId="50746" xr:uid="{00000000-0005-0000-0000-00003CC60000}"/>
    <cellStyle name="Note 3 2 2 11 5 2" xfId="50747" xr:uid="{00000000-0005-0000-0000-00003DC60000}"/>
    <cellStyle name="Note 3 2 2 11 5 3" xfId="50748" xr:uid="{00000000-0005-0000-0000-00003EC60000}"/>
    <cellStyle name="Note 3 2 2 11 6" xfId="50749" xr:uid="{00000000-0005-0000-0000-00003FC60000}"/>
    <cellStyle name="Note 3 2 2 11 6 2" xfId="50750" xr:uid="{00000000-0005-0000-0000-000040C60000}"/>
    <cellStyle name="Note 3 2 2 11 6 3" xfId="50751" xr:uid="{00000000-0005-0000-0000-000041C60000}"/>
    <cellStyle name="Note 3 2 2 11 7" xfId="50752" xr:uid="{00000000-0005-0000-0000-000042C60000}"/>
    <cellStyle name="Note 3 2 2 11 8" xfId="50753" xr:uid="{00000000-0005-0000-0000-000043C60000}"/>
    <cellStyle name="Note 3 2 2 12" xfId="50754" xr:uid="{00000000-0005-0000-0000-000044C60000}"/>
    <cellStyle name="Note 3 2 2 12 2" xfId="50755" xr:uid="{00000000-0005-0000-0000-000045C60000}"/>
    <cellStyle name="Note 3 2 2 12 2 2" xfId="50756" xr:uid="{00000000-0005-0000-0000-000046C60000}"/>
    <cellStyle name="Note 3 2 2 12 2 3" xfId="50757" xr:uid="{00000000-0005-0000-0000-000047C60000}"/>
    <cellStyle name="Note 3 2 2 12 2 4" xfId="50758" xr:uid="{00000000-0005-0000-0000-000048C60000}"/>
    <cellStyle name="Note 3 2 2 12 2 5" xfId="50759" xr:uid="{00000000-0005-0000-0000-000049C60000}"/>
    <cellStyle name="Note 3 2 2 12 2 6" xfId="50760" xr:uid="{00000000-0005-0000-0000-00004AC60000}"/>
    <cellStyle name="Note 3 2 2 12 3" xfId="50761" xr:uid="{00000000-0005-0000-0000-00004BC60000}"/>
    <cellStyle name="Note 3 2 2 12 3 2" xfId="50762" xr:uid="{00000000-0005-0000-0000-00004CC60000}"/>
    <cellStyle name="Note 3 2 2 12 3 3" xfId="50763" xr:uid="{00000000-0005-0000-0000-00004DC60000}"/>
    <cellStyle name="Note 3 2 2 12 4" xfId="50764" xr:uid="{00000000-0005-0000-0000-00004EC60000}"/>
    <cellStyle name="Note 3 2 2 12 4 2" xfId="50765" xr:uid="{00000000-0005-0000-0000-00004FC60000}"/>
    <cellStyle name="Note 3 2 2 12 4 3" xfId="50766" xr:uid="{00000000-0005-0000-0000-000050C60000}"/>
    <cellStyle name="Note 3 2 2 12 5" xfId="50767" xr:uid="{00000000-0005-0000-0000-000051C60000}"/>
    <cellStyle name="Note 3 2 2 12 5 2" xfId="50768" xr:uid="{00000000-0005-0000-0000-000052C60000}"/>
    <cellStyle name="Note 3 2 2 12 5 3" xfId="50769" xr:uid="{00000000-0005-0000-0000-000053C60000}"/>
    <cellStyle name="Note 3 2 2 12 6" xfId="50770" xr:uid="{00000000-0005-0000-0000-000054C60000}"/>
    <cellStyle name="Note 3 2 2 12 6 2" xfId="50771" xr:uid="{00000000-0005-0000-0000-000055C60000}"/>
    <cellStyle name="Note 3 2 2 12 6 3" xfId="50772" xr:uid="{00000000-0005-0000-0000-000056C60000}"/>
    <cellStyle name="Note 3 2 2 12 7" xfId="50773" xr:uid="{00000000-0005-0000-0000-000057C60000}"/>
    <cellStyle name="Note 3 2 2 12 8" xfId="50774" xr:uid="{00000000-0005-0000-0000-000058C60000}"/>
    <cellStyle name="Note 3 2 2 13" xfId="50775" xr:uid="{00000000-0005-0000-0000-000059C60000}"/>
    <cellStyle name="Note 3 2 2 13 2" xfId="50776" xr:uid="{00000000-0005-0000-0000-00005AC60000}"/>
    <cellStyle name="Note 3 2 2 13 2 2" xfId="50777" xr:uid="{00000000-0005-0000-0000-00005BC60000}"/>
    <cellStyle name="Note 3 2 2 13 2 3" xfId="50778" xr:uid="{00000000-0005-0000-0000-00005CC60000}"/>
    <cellStyle name="Note 3 2 2 13 2 4" xfId="50779" xr:uid="{00000000-0005-0000-0000-00005DC60000}"/>
    <cellStyle name="Note 3 2 2 13 2 5" xfId="50780" xr:uid="{00000000-0005-0000-0000-00005EC60000}"/>
    <cellStyle name="Note 3 2 2 13 2 6" xfId="50781" xr:uid="{00000000-0005-0000-0000-00005FC60000}"/>
    <cellStyle name="Note 3 2 2 13 3" xfId="50782" xr:uid="{00000000-0005-0000-0000-000060C60000}"/>
    <cellStyle name="Note 3 2 2 13 3 2" xfId="50783" xr:uid="{00000000-0005-0000-0000-000061C60000}"/>
    <cellStyle name="Note 3 2 2 13 3 3" xfId="50784" xr:uid="{00000000-0005-0000-0000-000062C60000}"/>
    <cellStyle name="Note 3 2 2 13 4" xfId="50785" xr:uid="{00000000-0005-0000-0000-000063C60000}"/>
    <cellStyle name="Note 3 2 2 13 4 2" xfId="50786" xr:uid="{00000000-0005-0000-0000-000064C60000}"/>
    <cellStyle name="Note 3 2 2 13 4 3" xfId="50787" xr:uid="{00000000-0005-0000-0000-000065C60000}"/>
    <cellStyle name="Note 3 2 2 13 5" xfId="50788" xr:uid="{00000000-0005-0000-0000-000066C60000}"/>
    <cellStyle name="Note 3 2 2 13 5 2" xfId="50789" xr:uid="{00000000-0005-0000-0000-000067C60000}"/>
    <cellStyle name="Note 3 2 2 13 5 3" xfId="50790" xr:uid="{00000000-0005-0000-0000-000068C60000}"/>
    <cellStyle name="Note 3 2 2 13 6" xfId="50791" xr:uid="{00000000-0005-0000-0000-000069C60000}"/>
    <cellStyle name="Note 3 2 2 13 6 2" xfId="50792" xr:uid="{00000000-0005-0000-0000-00006AC60000}"/>
    <cellStyle name="Note 3 2 2 13 6 3" xfId="50793" xr:uid="{00000000-0005-0000-0000-00006BC60000}"/>
    <cellStyle name="Note 3 2 2 13 7" xfId="50794" xr:uid="{00000000-0005-0000-0000-00006CC60000}"/>
    <cellStyle name="Note 3 2 2 13 8" xfId="50795" xr:uid="{00000000-0005-0000-0000-00006DC60000}"/>
    <cellStyle name="Note 3 2 2 14" xfId="50796" xr:uid="{00000000-0005-0000-0000-00006EC60000}"/>
    <cellStyle name="Note 3 2 2 14 2" xfId="50797" xr:uid="{00000000-0005-0000-0000-00006FC60000}"/>
    <cellStyle name="Note 3 2 2 14 2 2" xfId="50798" xr:uid="{00000000-0005-0000-0000-000070C60000}"/>
    <cellStyle name="Note 3 2 2 14 2 3" xfId="50799" xr:uid="{00000000-0005-0000-0000-000071C60000}"/>
    <cellStyle name="Note 3 2 2 14 2 4" xfId="50800" xr:uid="{00000000-0005-0000-0000-000072C60000}"/>
    <cellStyle name="Note 3 2 2 14 2 5" xfId="50801" xr:uid="{00000000-0005-0000-0000-000073C60000}"/>
    <cellStyle name="Note 3 2 2 14 2 6" xfId="50802" xr:uid="{00000000-0005-0000-0000-000074C60000}"/>
    <cellStyle name="Note 3 2 2 14 3" xfId="50803" xr:uid="{00000000-0005-0000-0000-000075C60000}"/>
    <cellStyle name="Note 3 2 2 14 3 2" xfId="50804" xr:uid="{00000000-0005-0000-0000-000076C60000}"/>
    <cellStyle name="Note 3 2 2 14 3 3" xfId="50805" xr:uid="{00000000-0005-0000-0000-000077C60000}"/>
    <cellStyle name="Note 3 2 2 14 4" xfId="50806" xr:uid="{00000000-0005-0000-0000-000078C60000}"/>
    <cellStyle name="Note 3 2 2 14 4 2" xfId="50807" xr:uid="{00000000-0005-0000-0000-000079C60000}"/>
    <cellStyle name="Note 3 2 2 14 4 3" xfId="50808" xr:uid="{00000000-0005-0000-0000-00007AC60000}"/>
    <cellStyle name="Note 3 2 2 14 5" xfId="50809" xr:uid="{00000000-0005-0000-0000-00007BC60000}"/>
    <cellStyle name="Note 3 2 2 14 5 2" xfId="50810" xr:uid="{00000000-0005-0000-0000-00007CC60000}"/>
    <cellStyle name="Note 3 2 2 14 5 3" xfId="50811" xr:uid="{00000000-0005-0000-0000-00007DC60000}"/>
    <cellStyle name="Note 3 2 2 14 6" xfId="50812" xr:uid="{00000000-0005-0000-0000-00007EC60000}"/>
    <cellStyle name="Note 3 2 2 14 6 2" xfId="50813" xr:uid="{00000000-0005-0000-0000-00007FC60000}"/>
    <cellStyle name="Note 3 2 2 14 6 3" xfId="50814" xr:uid="{00000000-0005-0000-0000-000080C60000}"/>
    <cellStyle name="Note 3 2 2 14 7" xfId="50815" xr:uid="{00000000-0005-0000-0000-000081C60000}"/>
    <cellStyle name="Note 3 2 2 14 8" xfId="50816" xr:uid="{00000000-0005-0000-0000-000082C60000}"/>
    <cellStyle name="Note 3 2 2 15" xfId="50817" xr:uid="{00000000-0005-0000-0000-000083C60000}"/>
    <cellStyle name="Note 3 2 2 15 2" xfId="50818" xr:uid="{00000000-0005-0000-0000-000084C60000}"/>
    <cellStyle name="Note 3 2 2 15 2 2" xfId="50819" xr:uid="{00000000-0005-0000-0000-000085C60000}"/>
    <cellStyle name="Note 3 2 2 15 2 3" xfId="50820" xr:uid="{00000000-0005-0000-0000-000086C60000}"/>
    <cellStyle name="Note 3 2 2 15 2 4" xfId="50821" xr:uid="{00000000-0005-0000-0000-000087C60000}"/>
    <cellStyle name="Note 3 2 2 15 2 5" xfId="50822" xr:uid="{00000000-0005-0000-0000-000088C60000}"/>
    <cellStyle name="Note 3 2 2 15 2 6" xfId="50823" xr:uid="{00000000-0005-0000-0000-000089C60000}"/>
    <cellStyle name="Note 3 2 2 15 3" xfId="50824" xr:uid="{00000000-0005-0000-0000-00008AC60000}"/>
    <cellStyle name="Note 3 2 2 15 3 2" xfId="50825" xr:uid="{00000000-0005-0000-0000-00008BC60000}"/>
    <cellStyle name="Note 3 2 2 15 3 3" xfId="50826" xr:uid="{00000000-0005-0000-0000-00008CC60000}"/>
    <cellStyle name="Note 3 2 2 15 4" xfId="50827" xr:uid="{00000000-0005-0000-0000-00008DC60000}"/>
    <cellStyle name="Note 3 2 2 15 4 2" xfId="50828" xr:uid="{00000000-0005-0000-0000-00008EC60000}"/>
    <cellStyle name="Note 3 2 2 15 4 3" xfId="50829" xr:uid="{00000000-0005-0000-0000-00008FC60000}"/>
    <cellStyle name="Note 3 2 2 15 5" xfId="50830" xr:uid="{00000000-0005-0000-0000-000090C60000}"/>
    <cellStyle name="Note 3 2 2 15 5 2" xfId="50831" xr:uid="{00000000-0005-0000-0000-000091C60000}"/>
    <cellStyle name="Note 3 2 2 15 5 3" xfId="50832" xr:uid="{00000000-0005-0000-0000-000092C60000}"/>
    <cellStyle name="Note 3 2 2 15 6" xfId="50833" xr:uid="{00000000-0005-0000-0000-000093C60000}"/>
    <cellStyle name="Note 3 2 2 15 6 2" xfId="50834" xr:uid="{00000000-0005-0000-0000-000094C60000}"/>
    <cellStyle name="Note 3 2 2 15 6 3" xfId="50835" xr:uid="{00000000-0005-0000-0000-000095C60000}"/>
    <cellStyle name="Note 3 2 2 15 7" xfId="50836" xr:uid="{00000000-0005-0000-0000-000096C60000}"/>
    <cellStyle name="Note 3 2 2 15 8" xfId="50837" xr:uid="{00000000-0005-0000-0000-000097C60000}"/>
    <cellStyle name="Note 3 2 2 16" xfId="50838" xr:uid="{00000000-0005-0000-0000-000098C60000}"/>
    <cellStyle name="Note 3 2 2 16 2" xfId="50839" xr:uid="{00000000-0005-0000-0000-000099C60000}"/>
    <cellStyle name="Note 3 2 2 16 2 2" xfId="50840" xr:uid="{00000000-0005-0000-0000-00009AC60000}"/>
    <cellStyle name="Note 3 2 2 16 2 3" xfId="50841" xr:uid="{00000000-0005-0000-0000-00009BC60000}"/>
    <cellStyle name="Note 3 2 2 16 2 4" xfId="50842" xr:uid="{00000000-0005-0000-0000-00009CC60000}"/>
    <cellStyle name="Note 3 2 2 16 2 5" xfId="50843" xr:uid="{00000000-0005-0000-0000-00009DC60000}"/>
    <cellStyle name="Note 3 2 2 16 2 6" xfId="50844" xr:uid="{00000000-0005-0000-0000-00009EC60000}"/>
    <cellStyle name="Note 3 2 2 16 3" xfId="50845" xr:uid="{00000000-0005-0000-0000-00009FC60000}"/>
    <cellStyle name="Note 3 2 2 16 3 2" xfId="50846" xr:uid="{00000000-0005-0000-0000-0000A0C60000}"/>
    <cellStyle name="Note 3 2 2 16 3 3" xfId="50847" xr:uid="{00000000-0005-0000-0000-0000A1C60000}"/>
    <cellStyle name="Note 3 2 2 16 4" xfId="50848" xr:uid="{00000000-0005-0000-0000-0000A2C60000}"/>
    <cellStyle name="Note 3 2 2 16 4 2" xfId="50849" xr:uid="{00000000-0005-0000-0000-0000A3C60000}"/>
    <cellStyle name="Note 3 2 2 16 4 3" xfId="50850" xr:uid="{00000000-0005-0000-0000-0000A4C60000}"/>
    <cellStyle name="Note 3 2 2 16 5" xfId="50851" xr:uid="{00000000-0005-0000-0000-0000A5C60000}"/>
    <cellStyle name="Note 3 2 2 16 5 2" xfId="50852" xr:uid="{00000000-0005-0000-0000-0000A6C60000}"/>
    <cellStyle name="Note 3 2 2 16 5 3" xfId="50853" xr:uid="{00000000-0005-0000-0000-0000A7C60000}"/>
    <cellStyle name="Note 3 2 2 16 6" xfId="50854" xr:uid="{00000000-0005-0000-0000-0000A8C60000}"/>
    <cellStyle name="Note 3 2 2 16 6 2" xfId="50855" xr:uid="{00000000-0005-0000-0000-0000A9C60000}"/>
    <cellStyle name="Note 3 2 2 16 6 3" xfId="50856" xr:uid="{00000000-0005-0000-0000-0000AAC60000}"/>
    <cellStyle name="Note 3 2 2 16 7" xfId="50857" xr:uid="{00000000-0005-0000-0000-0000ABC60000}"/>
    <cellStyle name="Note 3 2 2 16 8" xfId="50858" xr:uid="{00000000-0005-0000-0000-0000ACC60000}"/>
    <cellStyle name="Note 3 2 2 17" xfId="50859" xr:uid="{00000000-0005-0000-0000-0000ADC60000}"/>
    <cellStyle name="Note 3 2 2 17 2" xfId="50860" xr:uid="{00000000-0005-0000-0000-0000AEC60000}"/>
    <cellStyle name="Note 3 2 2 17 2 2" xfId="50861" xr:uid="{00000000-0005-0000-0000-0000AFC60000}"/>
    <cellStyle name="Note 3 2 2 17 2 3" xfId="50862" xr:uid="{00000000-0005-0000-0000-0000B0C60000}"/>
    <cellStyle name="Note 3 2 2 17 2 4" xfId="50863" xr:uid="{00000000-0005-0000-0000-0000B1C60000}"/>
    <cellStyle name="Note 3 2 2 17 2 5" xfId="50864" xr:uid="{00000000-0005-0000-0000-0000B2C60000}"/>
    <cellStyle name="Note 3 2 2 17 2 6" xfId="50865" xr:uid="{00000000-0005-0000-0000-0000B3C60000}"/>
    <cellStyle name="Note 3 2 2 17 3" xfId="50866" xr:uid="{00000000-0005-0000-0000-0000B4C60000}"/>
    <cellStyle name="Note 3 2 2 17 3 2" xfId="50867" xr:uid="{00000000-0005-0000-0000-0000B5C60000}"/>
    <cellStyle name="Note 3 2 2 17 3 3" xfId="50868" xr:uid="{00000000-0005-0000-0000-0000B6C60000}"/>
    <cellStyle name="Note 3 2 2 17 4" xfId="50869" xr:uid="{00000000-0005-0000-0000-0000B7C60000}"/>
    <cellStyle name="Note 3 2 2 17 4 2" xfId="50870" xr:uid="{00000000-0005-0000-0000-0000B8C60000}"/>
    <cellStyle name="Note 3 2 2 17 4 3" xfId="50871" xr:uid="{00000000-0005-0000-0000-0000B9C60000}"/>
    <cellStyle name="Note 3 2 2 17 5" xfId="50872" xr:uid="{00000000-0005-0000-0000-0000BAC60000}"/>
    <cellStyle name="Note 3 2 2 17 5 2" xfId="50873" xr:uid="{00000000-0005-0000-0000-0000BBC60000}"/>
    <cellStyle name="Note 3 2 2 17 5 3" xfId="50874" xr:uid="{00000000-0005-0000-0000-0000BCC60000}"/>
    <cellStyle name="Note 3 2 2 17 6" xfId="50875" xr:uid="{00000000-0005-0000-0000-0000BDC60000}"/>
    <cellStyle name="Note 3 2 2 17 6 2" xfId="50876" xr:uid="{00000000-0005-0000-0000-0000BEC60000}"/>
    <cellStyle name="Note 3 2 2 17 6 3" xfId="50877" xr:uid="{00000000-0005-0000-0000-0000BFC60000}"/>
    <cellStyle name="Note 3 2 2 17 7" xfId="50878" xr:uid="{00000000-0005-0000-0000-0000C0C60000}"/>
    <cellStyle name="Note 3 2 2 17 8" xfId="50879" xr:uid="{00000000-0005-0000-0000-0000C1C60000}"/>
    <cellStyle name="Note 3 2 2 18" xfId="50880" xr:uid="{00000000-0005-0000-0000-0000C2C60000}"/>
    <cellStyle name="Note 3 2 2 18 2" xfId="50881" xr:uid="{00000000-0005-0000-0000-0000C3C60000}"/>
    <cellStyle name="Note 3 2 2 18 2 2" xfId="50882" xr:uid="{00000000-0005-0000-0000-0000C4C60000}"/>
    <cellStyle name="Note 3 2 2 18 2 3" xfId="50883" xr:uid="{00000000-0005-0000-0000-0000C5C60000}"/>
    <cellStyle name="Note 3 2 2 18 2 4" xfId="50884" xr:uid="{00000000-0005-0000-0000-0000C6C60000}"/>
    <cellStyle name="Note 3 2 2 18 2 5" xfId="50885" xr:uid="{00000000-0005-0000-0000-0000C7C60000}"/>
    <cellStyle name="Note 3 2 2 18 2 6" xfId="50886" xr:uid="{00000000-0005-0000-0000-0000C8C60000}"/>
    <cellStyle name="Note 3 2 2 18 3" xfId="50887" xr:uid="{00000000-0005-0000-0000-0000C9C60000}"/>
    <cellStyle name="Note 3 2 2 18 3 2" xfId="50888" xr:uid="{00000000-0005-0000-0000-0000CAC60000}"/>
    <cellStyle name="Note 3 2 2 18 3 3" xfId="50889" xr:uid="{00000000-0005-0000-0000-0000CBC60000}"/>
    <cellStyle name="Note 3 2 2 18 4" xfId="50890" xr:uid="{00000000-0005-0000-0000-0000CCC60000}"/>
    <cellStyle name="Note 3 2 2 18 4 2" xfId="50891" xr:uid="{00000000-0005-0000-0000-0000CDC60000}"/>
    <cellStyle name="Note 3 2 2 18 4 3" xfId="50892" xr:uid="{00000000-0005-0000-0000-0000CEC60000}"/>
    <cellStyle name="Note 3 2 2 18 5" xfId="50893" xr:uid="{00000000-0005-0000-0000-0000CFC60000}"/>
    <cellStyle name="Note 3 2 2 18 5 2" xfId="50894" xr:uid="{00000000-0005-0000-0000-0000D0C60000}"/>
    <cellStyle name="Note 3 2 2 18 5 3" xfId="50895" xr:uid="{00000000-0005-0000-0000-0000D1C60000}"/>
    <cellStyle name="Note 3 2 2 18 6" xfId="50896" xr:uid="{00000000-0005-0000-0000-0000D2C60000}"/>
    <cellStyle name="Note 3 2 2 18 6 2" xfId="50897" xr:uid="{00000000-0005-0000-0000-0000D3C60000}"/>
    <cellStyle name="Note 3 2 2 18 6 3" xfId="50898" xr:uid="{00000000-0005-0000-0000-0000D4C60000}"/>
    <cellStyle name="Note 3 2 2 18 7" xfId="50899" xr:uid="{00000000-0005-0000-0000-0000D5C60000}"/>
    <cellStyle name="Note 3 2 2 18 8" xfId="50900" xr:uid="{00000000-0005-0000-0000-0000D6C60000}"/>
    <cellStyle name="Note 3 2 2 19" xfId="50901" xr:uid="{00000000-0005-0000-0000-0000D7C60000}"/>
    <cellStyle name="Note 3 2 2 19 2" xfId="50902" xr:uid="{00000000-0005-0000-0000-0000D8C60000}"/>
    <cellStyle name="Note 3 2 2 19 2 2" xfId="50903" xr:uid="{00000000-0005-0000-0000-0000D9C60000}"/>
    <cellStyle name="Note 3 2 2 19 2 3" xfId="50904" xr:uid="{00000000-0005-0000-0000-0000DAC60000}"/>
    <cellStyle name="Note 3 2 2 19 2 4" xfId="50905" xr:uid="{00000000-0005-0000-0000-0000DBC60000}"/>
    <cellStyle name="Note 3 2 2 19 2 5" xfId="50906" xr:uid="{00000000-0005-0000-0000-0000DCC60000}"/>
    <cellStyle name="Note 3 2 2 19 2 6" xfId="50907" xr:uid="{00000000-0005-0000-0000-0000DDC60000}"/>
    <cellStyle name="Note 3 2 2 19 3" xfId="50908" xr:uid="{00000000-0005-0000-0000-0000DEC60000}"/>
    <cellStyle name="Note 3 2 2 19 3 2" xfId="50909" xr:uid="{00000000-0005-0000-0000-0000DFC60000}"/>
    <cellStyle name="Note 3 2 2 19 3 3" xfId="50910" xr:uid="{00000000-0005-0000-0000-0000E0C60000}"/>
    <cellStyle name="Note 3 2 2 19 4" xfId="50911" xr:uid="{00000000-0005-0000-0000-0000E1C60000}"/>
    <cellStyle name="Note 3 2 2 19 4 2" xfId="50912" xr:uid="{00000000-0005-0000-0000-0000E2C60000}"/>
    <cellStyle name="Note 3 2 2 19 4 3" xfId="50913" xr:uid="{00000000-0005-0000-0000-0000E3C60000}"/>
    <cellStyle name="Note 3 2 2 19 5" xfId="50914" xr:uid="{00000000-0005-0000-0000-0000E4C60000}"/>
    <cellStyle name="Note 3 2 2 19 5 2" xfId="50915" xr:uid="{00000000-0005-0000-0000-0000E5C60000}"/>
    <cellStyle name="Note 3 2 2 19 5 3" xfId="50916" xr:uid="{00000000-0005-0000-0000-0000E6C60000}"/>
    <cellStyle name="Note 3 2 2 19 6" xfId="50917" xr:uid="{00000000-0005-0000-0000-0000E7C60000}"/>
    <cellStyle name="Note 3 2 2 19 6 2" xfId="50918" xr:uid="{00000000-0005-0000-0000-0000E8C60000}"/>
    <cellStyle name="Note 3 2 2 19 6 3" xfId="50919" xr:uid="{00000000-0005-0000-0000-0000E9C60000}"/>
    <cellStyle name="Note 3 2 2 19 7" xfId="50920" xr:uid="{00000000-0005-0000-0000-0000EAC60000}"/>
    <cellStyle name="Note 3 2 2 19 8" xfId="50921" xr:uid="{00000000-0005-0000-0000-0000EBC60000}"/>
    <cellStyle name="Note 3 2 2 2" xfId="50922" xr:uid="{00000000-0005-0000-0000-0000ECC60000}"/>
    <cellStyle name="Note 3 2 2 2 2" xfId="50923" xr:uid="{00000000-0005-0000-0000-0000EDC60000}"/>
    <cellStyle name="Note 3 2 2 2 2 2" xfId="50924" xr:uid="{00000000-0005-0000-0000-0000EEC60000}"/>
    <cellStyle name="Note 3 2 2 2 2 3" xfId="50925" xr:uid="{00000000-0005-0000-0000-0000EFC60000}"/>
    <cellStyle name="Note 3 2 2 2 3" xfId="50926" xr:uid="{00000000-0005-0000-0000-0000F0C60000}"/>
    <cellStyle name="Note 3 2 2 2 3 2" xfId="50927" xr:uid="{00000000-0005-0000-0000-0000F1C60000}"/>
    <cellStyle name="Note 3 2 2 2 3 3" xfId="50928" xr:uid="{00000000-0005-0000-0000-0000F2C60000}"/>
    <cellStyle name="Note 3 2 2 2 3 4" xfId="50929" xr:uid="{00000000-0005-0000-0000-0000F3C60000}"/>
    <cellStyle name="Note 3 2 2 2 3 5" xfId="50930" xr:uid="{00000000-0005-0000-0000-0000F4C60000}"/>
    <cellStyle name="Note 3 2 2 2 3 6" xfId="50931" xr:uid="{00000000-0005-0000-0000-0000F5C60000}"/>
    <cellStyle name="Note 3 2 2 2 4" xfId="50932" xr:uid="{00000000-0005-0000-0000-0000F6C60000}"/>
    <cellStyle name="Note 3 2 2 2 4 2" xfId="50933" xr:uid="{00000000-0005-0000-0000-0000F7C60000}"/>
    <cellStyle name="Note 3 2 2 2 4 3" xfId="50934" xr:uid="{00000000-0005-0000-0000-0000F8C60000}"/>
    <cellStyle name="Note 3 2 2 2 5" xfId="50935" xr:uid="{00000000-0005-0000-0000-0000F9C60000}"/>
    <cellStyle name="Note 3 2 2 2 5 2" xfId="50936" xr:uid="{00000000-0005-0000-0000-0000FAC60000}"/>
    <cellStyle name="Note 3 2 2 2 5 3" xfId="50937" xr:uid="{00000000-0005-0000-0000-0000FBC60000}"/>
    <cellStyle name="Note 3 2 2 2 6" xfId="50938" xr:uid="{00000000-0005-0000-0000-0000FCC60000}"/>
    <cellStyle name="Note 3 2 2 2 6 2" xfId="50939" xr:uid="{00000000-0005-0000-0000-0000FDC60000}"/>
    <cellStyle name="Note 3 2 2 2 6 3" xfId="50940" xr:uid="{00000000-0005-0000-0000-0000FEC60000}"/>
    <cellStyle name="Note 3 2 2 2 7" xfId="50941" xr:uid="{00000000-0005-0000-0000-0000FFC60000}"/>
    <cellStyle name="Note 3 2 2 2 8" xfId="50942" xr:uid="{00000000-0005-0000-0000-000000C70000}"/>
    <cellStyle name="Note 3 2 2 20" xfId="50943" xr:uid="{00000000-0005-0000-0000-000001C70000}"/>
    <cellStyle name="Note 3 2 2 20 2" xfId="50944" xr:uid="{00000000-0005-0000-0000-000002C70000}"/>
    <cellStyle name="Note 3 2 2 20 2 2" xfId="50945" xr:uid="{00000000-0005-0000-0000-000003C70000}"/>
    <cellStyle name="Note 3 2 2 20 2 3" xfId="50946" xr:uid="{00000000-0005-0000-0000-000004C70000}"/>
    <cellStyle name="Note 3 2 2 20 2 4" xfId="50947" xr:uid="{00000000-0005-0000-0000-000005C70000}"/>
    <cellStyle name="Note 3 2 2 20 2 5" xfId="50948" xr:uid="{00000000-0005-0000-0000-000006C70000}"/>
    <cellStyle name="Note 3 2 2 20 2 6" xfId="50949" xr:uid="{00000000-0005-0000-0000-000007C70000}"/>
    <cellStyle name="Note 3 2 2 20 3" xfId="50950" xr:uid="{00000000-0005-0000-0000-000008C70000}"/>
    <cellStyle name="Note 3 2 2 20 3 2" xfId="50951" xr:uid="{00000000-0005-0000-0000-000009C70000}"/>
    <cellStyle name="Note 3 2 2 20 3 3" xfId="50952" xr:uid="{00000000-0005-0000-0000-00000AC70000}"/>
    <cellStyle name="Note 3 2 2 20 4" xfId="50953" xr:uid="{00000000-0005-0000-0000-00000BC70000}"/>
    <cellStyle name="Note 3 2 2 20 4 2" xfId="50954" xr:uid="{00000000-0005-0000-0000-00000CC70000}"/>
    <cellStyle name="Note 3 2 2 20 4 3" xfId="50955" xr:uid="{00000000-0005-0000-0000-00000DC70000}"/>
    <cellStyle name="Note 3 2 2 20 5" xfId="50956" xr:uid="{00000000-0005-0000-0000-00000EC70000}"/>
    <cellStyle name="Note 3 2 2 20 5 2" xfId="50957" xr:uid="{00000000-0005-0000-0000-00000FC70000}"/>
    <cellStyle name="Note 3 2 2 20 5 3" xfId="50958" xr:uid="{00000000-0005-0000-0000-000010C70000}"/>
    <cellStyle name="Note 3 2 2 20 6" xfId="50959" xr:uid="{00000000-0005-0000-0000-000011C70000}"/>
    <cellStyle name="Note 3 2 2 20 6 2" xfId="50960" xr:uid="{00000000-0005-0000-0000-000012C70000}"/>
    <cellStyle name="Note 3 2 2 20 6 3" xfId="50961" xr:uid="{00000000-0005-0000-0000-000013C70000}"/>
    <cellStyle name="Note 3 2 2 20 7" xfId="50962" xr:uid="{00000000-0005-0000-0000-000014C70000}"/>
    <cellStyle name="Note 3 2 2 20 8" xfId="50963" xr:uid="{00000000-0005-0000-0000-000015C70000}"/>
    <cellStyle name="Note 3 2 2 21" xfId="50964" xr:uid="{00000000-0005-0000-0000-000016C70000}"/>
    <cellStyle name="Note 3 2 2 21 2" xfId="50965" xr:uid="{00000000-0005-0000-0000-000017C70000}"/>
    <cellStyle name="Note 3 2 2 21 2 2" xfId="50966" xr:uid="{00000000-0005-0000-0000-000018C70000}"/>
    <cellStyle name="Note 3 2 2 21 2 3" xfId="50967" xr:uid="{00000000-0005-0000-0000-000019C70000}"/>
    <cellStyle name="Note 3 2 2 21 2 4" xfId="50968" xr:uid="{00000000-0005-0000-0000-00001AC70000}"/>
    <cellStyle name="Note 3 2 2 21 2 5" xfId="50969" xr:uid="{00000000-0005-0000-0000-00001BC70000}"/>
    <cellStyle name="Note 3 2 2 21 2 6" xfId="50970" xr:uid="{00000000-0005-0000-0000-00001CC70000}"/>
    <cellStyle name="Note 3 2 2 21 3" xfId="50971" xr:uid="{00000000-0005-0000-0000-00001DC70000}"/>
    <cellStyle name="Note 3 2 2 21 3 2" xfId="50972" xr:uid="{00000000-0005-0000-0000-00001EC70000}"/>
    <cellStyle name="Note 3 2 2 21 3 3" xfId="50973" xr:uid="{00000000-0005-0000-0000-00001FC70000}"/>
    <cellStyle name="Note 3 2 2 21 4" xfId="50974" xr:uid="{00000000-0005-0000-0000-000020C70000}"/>
    <cellStyle name="Note 3 2 2 21 4 2" xfId="50975" xr:uid="{00000000-0005-0000-0000-000021C70000}"/>
    <cellStyle name="Note 3 2 2 21 4 3" xfId="50976" xr:uid="{00000000-0005-0000-0000-000022C70000}"/>
    <cellStyle name="Note 3 2 2 21 5" xfId="50977" xr:uid="{00000000-0005-0000-0000-000023C70000}"/>
    <cellStyle name="Note 3 2 2 21 5 2" xfId="50978" xr:uid="{00000000-0005-0000-0000-000024C70000}"/>
    <cellStyle name="Note 3 2 2 21 5 3" xfId="50979" xr:uid="{00000000-0005-0000-0000-000025C70000}"/>
    <cellStyle name="Note 3 2 2 21 6" xfId="50980" xr:uid="{00000000-0005-0000-0000-000026C70000}"/>
    <cellStyle name="Note 3 2 2 21 6 2" xfId="50981" xr:uid="{00000000-0005-0000-0000-000027C70000}"/>
    <cellStyle name="Note 3 2 2 21 6 3" xfId="50982" xr:uid="{00000000-0005-0000-0000-000028C70000}"/>
    <cellStyle name="Note 3 2 2 21 7" xfId="50983" xr:uid="{00000000-0005-0000-0000-000029C70000}"/>
    <cellStyle name="Note 3 2 2 21 8" xfId="50984" xr:uid="{00000000-0005-0000-0000-00002AC70000}"/>
    <cellStyle name="Note 3 2 2 22" xfId="50985" xr:uid="{00000000-0005-0000-0000-00002BC70000}"/>
    <cellStyle name="Note 3 2 2 22 2" xfId="50986" xr:uid="{00000000-0005-0000-0000-00002CC70000}"/>
    <cellStyle name="Note 3 2 2 22 2 2" xfId="50987" xr:uid="{00000000-0005-0000-0000-00002DC70000}"/>
    <cellStyle name="Note 3 2 2 22 2 3" xfId="50988" xr:uid="{00000000-0005-0000-0000-00002EC70000}"/>
    <cellStyle name="Note 3 2 2 22 2 4" xfId="50989" xr:uid="{00000000-0005-0000-0000-00002FC70000}"/>
    <cellStyle name="Note 3 2 2 22 2 5" xfId="50990" xr:uid="{00000000-0005-0000-0000-000030C70000}"/>
    <cellStyle name="Note 3 2 2 22 2 6" xfId="50991" xr:uid="{00000000-0005-0000-0000-000031C70000}"/>
    <cellStyle name="Note 3 2 2 22 3" xfId="50992" xr:uid="{00000000-0005-0000-0000-000032C70000}"/>
    <cellStyle name="Note 3 2 2 22 3 2" xfId="50993" xr:uid="{00000000-0005-0000-0000-000033C70000}"/>
    <cellStyle name="Note 3 2 2 22 3 3" xfId="50994" xr:uid="{00000000-0005-0000-0000-000034C70000}"/>
    <cellStyle name="Note 3 2 2 22 4" xfId="50995" xr:uid="{00000000-0005-0000-0000-000035C70000}"/>
    <cellStyle name="Note 3 2 2 22 4 2" xfId="50996" xr:uid="{00000000-0005-0000-0000-000036C70000}"/>
    <cellStyle name="Note 3 2 2 22 4 3" xfId="50997" xr:uid="{00000000-0005-0000-0000-000037C70000}"/>
    <cellStyle name="Note 3 2 2 22 5" xfId="50998" xr:uid="{00000000-0005-0000-0000-000038C70000}"/>
    <cellStyle name="Note 3 2 2 22 5 2" xfId="50999" xr:uid="{00000000-0005-0000-0000-000039C70000}"/>
    <cellStyle name="Note 3 2 2 22 5 3" xfId="51000" xr:uid="{00000000-0005-0000-0000-00003AC70000}"/>
    <cellStyle name="Note 3 2 2 22 6" xfId="51001" xr:uid="{00000000-0005-0000-0000-00003BC70000}"/>
    <cellStyle name="Note 3 2 2 22 6 2" xfId="51002" xr:uid="{00000000-0005-0000-0000-00003CC70000}"/>
    <cellStyle name="Note 3 2 2 22 6 3" xfId="51003" xr:uid="{00000000-0005-0000-0000-00003DC70000}"/>
    <cellStyle name="Note 3 2 2 22 7" xfId="51004" xr:uid="{00000000-0005-0000-0000-00003EC70000}"/>
    <cellStyle name="Note 3 2 2 22 8" xfId="51005" xr:uid="{00000000-0005-0000-0000-00003FC70000}"/>
    <cellStyle name="Note 3 2 2 23" xfId="51006" xr:uid="{00000000-0005-0000-0000-000040C70000}"/>
    <cellStyle name="Note 3 2 2 23 2" xfId="51007" xr:uid="{00000000-0005-0000-0000-000041C70000}"/>
    <cellStyle name="Note 3 2 2 23 2 2" xfId="51008" xr:uid="{00000000-0005-0000-0000-000042C70000}"/>
    <cellStyle name="Note 3 2 2 23 2 3" xfId="51009" xr:uid="{00000000-0005-0000-0000-000043C70000}"/>
    <cellStyle name="Note 3 2 2 23 2 4" xfId="51010" xr:uid="{00000000-0005-0000-0000-000044C70000}"/>
    <cellStyle name="Note 3 2 2 23 2 5" xfId="51011" xr:uid="{00000000-0005-0000-0000-000045C70000}"/>
    <cellStyle name="Note 3 2 2 23 2 6" xfId="51012" xr:uid="{00000000-0005-0000-0000-000046C70000}"/>
    <cellStyle name="Note 3 2 2 23 3" xfId="51013" xr:uid="{00000000-0005-0000-0000-000047C70000}"/>
    <cellStyle name="Note 3 2 2 23 3 2" xfId="51014" xr:uid="{00000000-0005-0000-0000-000048C70000}"/>
    <cellStyle name="Note 3 2 2 23 3 3" xfId="51015" xr:uid="{00000000-0005-0000-0000-000049C70000}"/>
    <cellStyle name="Note 3 2 2 23 4" xfId="51016" xr:uid="{00000000-0005-0000-0000-00004AC70000}"/>
    <cellStyle name="Note 3 2 2 23 4 2" xfId="51017" xr:uid="{00000000-0005-0000-0000-00004BC70000}"/>
    <cellStyle name="Note 3 2 2 23 4 3" xfId="51018" xr:uid="{00000000-0005-0000-0000-00004CC70000}"/>
    <cellStyle name="Note 3 2 2 23 5" xfId="51019" xr:uid="{00000000-0005-0000-0000-00004DC70000}"/>
    <cellStyle name="Note 3 2 2 23 5 2" xfId="51020" xr:uid="{00000000-0005-0000-0000-00004EC70000}"/>
    <cellStyle name="Note 3 2 2 23 5 3" xfId="51021" xr:uid="{00000000-0005-0000-0000-00004FC70000}"/>
    <cellStyle name="Note 3 2 2 23 6" xfId="51022" xr:uid="{00000000-0005-0000-0000-000050C70000}"/>
    <cellStyle name="Note 3 2 2 23 6 2" xfId="51023" xr:uid="{00000000-0005-0000-0000-000051C70000}"/>
    <cellStyle name="Note 3 2 2 23 6 3" xfId="51024" xr:uid="{00000000-0005-0000-0000-000052C70000}"/>
    <cellStyle name="Note 3 2 2 23 7" xfId="51025" xr:uid="{00000000-0005-0000-0000-000053C70000}"/>
    <cellStyle name="Note 3 2 2 23 8" xfId="51026" xr:uid="{00000000-0005-0000-0000-000054C70000}"/>
    <cellStyle name="Note 3 2 2 24" xfId="51027" xr:uid="{00000000-0005-0000-0000-000055C70000}"/>
    <cellStyle name="Note 3 2 2 24 2" xfId="51028" xr:uid="{00000000-0005-0000-0000-000056C70000}"/>
    <cellStyle name="Note 3 2 2 24 2 2" xfId="51029" xr:uid="{00000000-0005-0000-0000-000057C70000}"/>
    <cellStyle name="Note 3 2 2 24 2 3" xfId="51030" xr:uid="{00000000-0005-0000-0000-000058C70000}"/>
    <cellStyle name="Note 3 2 2 24 2 4" xfId="51031" xr:uid="{00000000-0005-0000-0000-000059C70000}"/>
    <cellStyle name="Note 3 2 2 24 2 5" xfId="51032" xr:uid="{00000000-0005-0000-0000-00005AC70000}"/>
    <cellStyle name="Note 3 2 2 24 2 6" xfId="51033" xr:uid="{00000000-0005-0000-0000-00005BC70000}"/>
    <cellStyle name="Note 3 2 2 24 3" xfId="51034" xr:uid="{00000000-0005-0000-0000-00005CC70000}"/>
    <cellStyle name="Note 3 2 2 24 3 2" xfId="51035" xr:uid="{00000000-0005-0000-0000-00005DC70000}"/>
    <cellStyle name="Note 3 2 2 24 3 3" xfId="51036" xr:uid="{00000000-0005-0000-0000-00005EC70000}"/>
    <cellStyle name="Note 3 2 2 24 4" xfId="51037" xr:uid="{00000000-0005-0000-0000-00005FC70000}"/>
    <cellStyle name="Note 3 2 2 24 4 2" xfId="51038" xr:uid="{00000000-0005-0000-0000-000060C70000}"/>
    <cellStyle name="Note 3 2 2 24 4 3" xfId="51039" xr:uid="{00000000-0005-0000-0000-000061C70000}"/>
    <cellStyle name="Note 3 2 2 24 5" xfId="51040" xr:uid="{00000000-0005-0000-0000-000062C70000}"/>
    <cellStyle name="Note 3 2 2 24 5 2" xfId="51041" xr:uid="{00000000-0005-0000-0000-000063C70000}"/>
    <cellStyle name="Note 3 2 2 24 5 3" xfId="51042" xr:uid="{00000000-0005-0000-0000-000064C70000}"/>
    <cellStyle name="Note 3 2 2 24 6" xfId="51043" xr:uid="{00000000-0005-0000-0000-000065C70000}"/>
    <cellStyle name="Note 3 2 2 24 6 2" xfId="51044" xr:uid="{00000000-0005-0000-0000-000066C70000}"/>
    <cellStyle name="Note 3 2 2 24 6 3" xfId="51045" xr:uid="{00000000-0005-0000-0000-000067C70000}"/>
    <cellStyle name="Note 3 2 2 24 7" xfId="51046" xr:uid="{00000000-0005-0000-0000-000068C70000}"/>
    <cellStyle name="Note 3 2 2 24 8" xfId="51047" xr:uid="{00000000-0005-0000-0000-000069C70000}"/>
    <cellStyle name="Note 3 2 2 25" xfId="51048" xr:uid="{00000000-0005-0000-0000-00006AC70000}"/>
    <cellStyle name="Note 3 2 2 25 2" xfId="51049" xr:uid="{00000000-0005-0000-0000-00006BC70000}"/>
    <cellStyle name="Note 3 2 2 25 2 2" xfId="51050" xr:uid="{00000000-0005-0000-0000-00006CC70000}"/>
    <cellStyle name="Note 3 2 2 25 2 3" xfId="51051" xr:uid="{00000000-0005-0000-0000-00006DC70000}"/>
    <cellStyle name="Note 3 2 2 25 2 4" xfId="51052" xr:uid="{00000000-0005-0000-0000-00006EC70000}"/>
    <cellStyle name="Note 3 2 2 25 2 5" xfId="51053" xr:uid="{00000000-0005-0000-0000-00006FC70000}"/>
    <cellStyle name="Note 3 2 2 25 2 6" xfId="51054" xr:uid="{00000000-0005-0000-0000-000070C70000}"/>
    <cellStyle name="Note 3 2 2 25 3" xfId="51055" xr:uid="{00000000-0005-0000-0000-000071C70000}"/>
    <cellStyle name="Note 3 2 2 25 3 2" xfId="51056" xr:uid="{00000000-0005-0000-0000-000072C70000}"/>
    <cellStyle name="Note 3 2 2 25 3 3" xfId="51057" xr:uid="{00000000-0005-0000-0000-000073C70000}"/>
    <cellStyle name="Note 3 2 2 25 4" xfId="51058" xr:uid="{00000000-0005-0000-0000-000074C70000}"/>
    <cellStyle name="Note 3 2 2 25 4 2" xfId="51059" xr:uid="{00000000-0005-0000-0000-000075C70000}"/>
    <cellStyle name="Note 3 2 2 25 4 3" xfId="51060" xr:uid="{00000000-0005-0000-0000-000076C70000}"/>
    <cellStyle name="Note 3 2 2 25 5" xfId="51061" xr:uid="{00000000-0005-0000-0000-000077C70000}"/>
    <cellStyle name="Note 3 2 2 25 5 2" xfId="51062" xr:uid="{00000000-0005-0000-0000-000078C70000}"/>
    <cellStyle name="Note 3 2 2 25 5 3" xfId="51063" xr:uid="{00000000-0005-0000-0000-000079C70000}"/>
    <cellStyle name="Note 3 2 2 25 6" xfId="51064" xr:uid="{00000000-0005-0000-0000-00007AC70000}"/>
    <cellStyle name="Note 3 2 2 25 6 2" xfId="51065" xr:uid="{00000000-0005-0000-0000-00007BC70000}"/>
    <cellStyle name="Note 3 2 2 25 6 3" xfId="51066" xr:uid="{00000000-0005-0000-0000-00007CC70000}"/>
    <cellStyle name="Note 3 2 2 25 7" xfId="51067" xr:uid="{00000000-0005-0000-0000-00007DC70000}"/>
    <cellStyle name="Note 3 2 2 25 8" xfId="51068" xr:uid="{00000000-0005-0000-0000-00007EC70000}"/>
    <cellStyle name="Note 3 2 2 26" xfId="51069" xr:uid="{00000000-0005-0000-0000-00007FC70000}"/>
    <cellStyle name="Note 3 2 2 26 2" xfId="51070" xr:uid="{00000000-0005-0000-0000-000080C70000}"/>
    <cellStyle name="Note 3 2 2 26 2 2" xfId="51071" xr:uid="{00000000-0005-0000-0000-000081C70000}"/>
    <cellStyle name="Note 3 2 2 26 2 3" xfId="51072" xr:uid="{00000000-0005-0000-0000-000082C70000}"/>
    <cellStyle name="Note 3 2 2 26 2 4" xfId="51073" xr:uid="{00000000-0005-0000-0000-000083C70000}"/>
    <cellStyle name="Note 3 2 2 26 2 5" xfId="51074" xr:uid="{00000000-0005-0000-0000-000084C70000}"/>
    <cellStyle name="Note 3 2 2 26 2 6" xfId="51075" xr:uid="{00000000-0005-0000-0000-000085C70000}"/>
    <cellStyle name="Note 3 2 2 26 3" xfId="51076" xr:uid="{00000000-0005-0000-0000-000086C70000}"/>
    <cellStyle name="Note 3 2 2 26 3 2" xfId="51077" xr:uid="{00000000-0005-0000-0000-000087C70000}"/>
    <cellStyle name="Note 3 2 2 26 3 3" xfId="51078" xr:uid="{00000000-0005-0000-0000-000088C70000}"/>
    <cellStyle name="Note 3 2 2 26 4" xfId="51079" xr:uid="{00000000-0005-0000-0000-000089C70000}"/>
    <cellStyle name="Note 3 2 2 26 4 2" xfId="51080" xr:uid="{00000000-0005-0000-0000-00008AC70000}"/>
    <cellStyle name="Note 3 2 2 26 4 3" xfId="51081" xr:uid="{00000000-0005-0000-0000-00008BC70000}"/>
    <cellStyle name="Note 3 2 2 26 5" xfId="51082" xr:uid="{00000000-0005-0000-0000-00008CC70000}"/>
    <cellStyle name="Note 3 2 2 26 5 2" xfId="51083" xr:uid="{00000000-0005-0000-0000-00008DC70000}"/>
    <cellStyle name="Note 3 2 2 26 5 3" xfId="51084" xr:uid="{00000000-0005-0000-0000-00008EC70000}"/>
    <cellStyle name="Note 3 2 2 26 6" xfId="51085" xr:uid="{00000000-0005-0000-0000-00008FC70000}"/>
    <cellStyle name="Note 3 2 2 26 6 2" xfId="51086" xr:uid="{00000000-0005-0000-0000-000090C70000}"/>
    <cellStyle name="Note 3 2 2 26 6 3" xfId="51087" xr:uid="{00000000-0005-0000-0000-000091C70000}"/>
    <cellStyle name="Note 3 2 2 26 7" xfId="51088" xr:uid="{00000000-0005-0000-0000-000092C70000}"/>
    <cellStyle name="Note 3 2 2 26 8" xfId="51089" xr:uid="{00000000-0005-0000-0000-000093C70000}"/>
    <cellStyle name="Note 3 2 2 27" xfId="51090" xr:uid="{00000000-0005-0000-0000-000094C70000}"/>
    <cellStyle name="Note 3 2 2 27 2" xfId="51091" xr:uid="{00000000-0005-0000-0000-000095C70000}"/>
    <cellStyle name="Note 3 2 2 27 2 2" xfId="51092" xr:uid="{00000000-0005-0000-0000-000096C70000}"/>
    <cellStyle name="Note 3 2 2 27 2 3" xfId="51093" xr:uid="{00000000-0005-0000-0000-000097C70000}"/>
    <cellStyle name="Note 3 2 2 27 2 4" xfId="51094" xr:uid="{00000000-0005-0000-0000-000098C70000}"/>
    <cellStyle name="Note 3 2 2 27 2 5" xfId="51095" xr:uid="{00000000-0005-0000-0000-000099C70000}"/>
    <cellStyle name="Note 3 2 2 27 2 6" xfId="51096" xr:uid="{00000000-0005-0000-0000-00009AC70000}"/>
    <cellStyle name="Note 3 2 2 27 3" xfId="51097" xr:uid="{00000000-0005-0000-0000-00009BC70000}"/>
    <cellStyle name="Note 3 2 2 27 3 2" xfId="51098" xr:uid="{00000000-0005-0000-0000-00009CC70000}"/>
    <cellStyle name="Note 3 2 2 27 3 3" xfId="51099" xr:uid="{00000000-0005-0000-0000-00009DC70000}"/>
    <cellStyle name="Note 3 2 2 27 4" xfId="51100" xr:uid="{00000000-0005-0000-0000-00009EC70000}"/>
    <cellStyle name="Note 3 2 2 27 4 2" xfId="51101" xr:uid="{00000000-0005-0000-0000-00009FC70000}"/>
    <cellStyle name="Note 3 2 2 27 4 3" xfId="51102" xr:uid="{00000000-0005-0000-0000-0000A0C70000}"/>
    <cellStyle name="Note 3 2 2 27 5" xfId="51103" xr:uid="{00000000-0005-0000-0000-0000A1C70000}"/>
    <cellStyle name="Note 3 2 2 27 5 2" xfId="51104" xr:uid="{00000000-0005-0000-0000-0000A2C70000}"/>
    <cellStyle name="Note 3 2 2 27 5 3" xfId="51105" xr:uid="{00000000-0005-0000-0000-0000A3C70000}"/>
    <cellStyle name="Note 3 2 2 27 6" xfId="51106" xr:uid="{00000000-0005-0000-0000-0000A4C70000}"/>
    <cellStyle name="Note 3 2 2 27 6 2" xfId="51107" xr:uid="{00000000-0005-0000-0000-0000A5C70000}"/>
    <cellStyle name="Note 3 2 2 27 6 3" xfId="51108" xr:uid="{00000000-0005-0000-0000-0000A6C70000}"/>
    <cellStyle name="Note 3 2 2 27 7" xfId="51109" xr:uid="{00000000-0005-0000-0000-0000A7C70000}"/>
    <cellStyle name="Note 3 2 2 27 8" xfId="51110" xr:uid="{00000000-0005-0000-0000-0000A8C70000}"/>
    <cellStyle name="Note 3 2 2 28" xfId="51111" xr:uid="{00000000-0005-0000-0000-0000A9C70000}"/>
    <cellStyle name="Note 3 2 2 28 2" xfId="51112" xr:uid="{00000000-0005-0000-0000-0000AAC70000}"/>
    <cellStyle name="Note 3 2 2 28 2 2" xfId="51113" xr:uid="{00000000-0005-0000-0000-0000ABC70000}"/>
    <cellStyle name="Note 3 2 2 28 2 3" xfId="51114" xr:uid="{00000000-0005-0000-0000-0000ACC70000}"/>
    <cellStyle name="Note 3 2 2 28 2 4" xfId="51115" xr:uid="{00000000-0005-0000-0000-0000ADC70000}"/>
    <cellStyle name="Note 3 2 2 28 2 5" xfId="51116" xr:uid="{00000000-0005-0000-0000-0000AEC70000}"/>
    <cellStyle name="Note 3 2 2 28 2 6" xfId="51117" xr:uid="{00000000-0005-0000-0000-0000AFC70000}"/>
    <cellStyle name="Note 3 2 2 28 3" xfId="51118" xr:uid="{00000000-0005-0000-0000-0000B0C70000}"/>
    <cellStyle name="Note 3 2 2 28 3 2" xfId="51119" xr:uid="{00000000-0005-0000-0000-0000B1C70000}"/>
    <cellStyle name="Note 3 2 2 28 3 3" xfId="51120" xr:uid="{00000000-0005-0000-0000-0000B2C70000}"/>
    <cellStyle name="Note 3 2 2 28 4" xfId="51121" xr:uid="{00000000-0005-0000-0000-0000B3C70000}"/>
    <cellStyle name="Note 3 2 2 28 4 2" xfId="51122" xr:uid="{00000000-0005-0000-0000-0000B4C70000}"/>
    <cellStyle name="Note 3 2 2 28 4 3" xfId="51123" xr:uid="{00000000-0005-0000-0000-0000B5C70000}"/>
    <cellStyle name="Note 3 2 2 28 5" xfId="51124" xr:uid="{00000000-0005-0000-0000-0000B6C70000}"/>
    <cellStyle name="Note 3 2 2 28 5 2" xfId="51125" xr:uid="{00000000-0005-0000-0000-0000B7C70000}"/>
    <cellStyle name="Note 3 2 2 28 5 3" xfId="51126" xr:uid="{00000000-0005-0000-0000-0000B8C70000}"/>
    <cellStyle name="Note 3 2 2 28 6" xfId="51127" xr:uid="{00000000-0005-0000-0000-0000B9C70000}"/>
    <cellStyle name="Note 3 2 2 28 6 2" xfId="51128" xr:uid="{00000000-0005-0000-0000-0000BAC70000}"/>
    <cellStyle name="Note 3 2 2 28 6 3" xfId="51129" xr:uid="{00000000-0005-0000-0000-0000BBC70000}"/>
    <cellStyle name="Note 3 2 2 28 7" xfId="51130" xr:uid="{00000000-0005-0000-0000-0000BCC70000}"/>
    <cellStyle name="Note 3 2 2 28 8" xfId="51131" xr:uid="{00000000-0005-0000-0000-0000BDC70000}"/>
    <cellStyle name="Note 3 2 2 29" xfId="51132" xr:uid="{00000000-0005-0000-0000-0000BEC70000}"/>
    <cellStyle name="Note 3 2 2 29 2" xfId="51133" xr:uid="{00000000-0005-0000-0000-0000BFC70000}"/>
    <cellStyle name="Note 3 2 2 29 2 2" xfId="51134" xr:uid="{00000000-0005-0000-0000-0000C0C70000}"/>
    <cellStyle name="Note 3 2 2 29 2 3" xfId="51135" xr:uid="{00000000-0005-0000-0000-0000C1C70000}"/>
    <cellStyle name="Note 3 2 2 29 2 4" xfId="51136" xr:uid="{00000000-0005-0000-0000-0000C2C70000}"/>
    <cellStyle name="Note 3 2 2 29 2 5" xfId="51137" xr:uid="{00000000-0005-0000-0000-0000C3C70000}"/>
    <cellStyle name="Note 3 2 2 29 2 6" xfId="51138" xr:uid="{00000000-0005-0000-0000-0000C4C70000}"/>
    <cellStyle name="Note 3 2 2 29 3" xfId="51139" xr:uid="{00000000-0005-0000-0000-0000C5C70000}"/>
    <cellStyle name="Note 3 2 2 29 3 2" xfId="51140" xr:uid="{00000000-0005-0000-0000-0000C6C70000}"/>
    <cellStyle name="Note 3 2 2 29 3 3" xfId="51141" xr:uid="{00000000-0005-0000-0000-0000C7C70000}"/>
    <cellStyle name="Note 3 2 2 29 4" xfId="51142" xr:uid="{00000000-0005-0000-0000-0000C8C70000}"/>
    <cellStyle name="Note 3 2 2 29 4 2" xfId="51143" xr:uid="{00000000-0005-0000-0000-0000C9C70000}"/>
    <cellStyle name="Note 3 2 2 29 4 3" xfId="51144" xr:uid="{00000000-0005-0000-0000-0000CAC70000}"/>
    <cellStyle name="Note 3 2 2 29 5" xfId="51145" xr:uid="{00000000-0005-0000-0000-0000CBC70000}"/>
    <cellStyle name="Note 3 2 2 29 5 2" xfId="51146" xr:uid="{00000000-0005-0000-0000-0000CCC70000}"/>
    <cellStyle name="Note 3 2 2 29 5 3" xfId="51147" xr:uid="{00000000-0005-0000-0000-0000CDC70000}"/>
    <cellStyle name="Note 3 2 2 29 6" xfId="51148" xr:uid="{00000000-0005-0000-0000-0000CEC70000}"/>
    <cellStyle name="Note 3 2 2 29 6 2" xfId="51149" xr:uid="{00000000-0005-0000-0000-0000CFC70000}"/>
    <cellStyle name="Note 3 2 2 29 6 3" xfId="51150" xr:uid="{00000000-0005-0000-0000-0000D0C70000}"/>
    <cellStyle name="Note 3 2 2 29 7" xfId="51151" xr:uid="{00000000-0005-0000-0000-0000D1C70000}"/>
    <cellStyle name="Note 3 2 2 29 8" xfId="51152" xr:uid="{00000000-0005-0000-0000-0000D2C70000}"/>
    <cellStyle name="Note 3 2 2 3" xfId="51153" xr:uid="{00000000-0005-0000-0000-0000D3C70000}"/>
    <cellStyle name="Note 3 2 2 3 2" xfId="51154" xr:uid="{00000000-0005-0000-0000-0000D4C70000}"/>
    <cellStyle name="Note 3 2 2 3 2 2" xfId="51155" xr:uid="{00000000-0005-0000-0000-0000D5C70000}"/>
    <cellStyle name="Note 3 2 2 3 2 3" xfId="51156" xr:uid="{00000000-0005-0000-0000-0000D6C70000}"/>
    <cellStyle name="Note 3 2 2 3 2 4" xfId="51157" xr:uid="{00000000-0005-0000-0000-0000D7C70000}"/>
    <cellStyle name="Note 3 2 2 3 2 5" xfId="51158" xr:uid="{00000000-0005-0000-0000-0000D8C70000}"/>
    <cellStyle name="Note 3 2 2 3 2 6" xfId="51159" xr:uid="{00000000-0005-0000-0000-0000D9C70000}"/>
    <cellStyle name="Note 3 2 2 3 3" xfId="51160" xr:uid="{00000000-0005-0000-0000-0000DAC70000}"/>
    <cellStyle name="Note 3 2 2 3 3 2" xfId="51161" xr:uid="{00000000-0005-0000-0000-0000DBC70000}"/>
    <cellStyle name="Note 3 2 2 3 3 3" xfId="51162" xr:uid="{00000000-0005-0000-0000-0000DCC70000}"/>
    <cellStyle name="Note 3 2 2 3 4" xfId="51163" xr:uid="{00000000-0005-0000-0000-0000DDC70000}"/>
    <cellStyle name="Note 3 2 2 3 4 2" xfId="51164" xr:uid="{00000000-0005-0000-0000-0000DEC70000}"/>
    <cellStyle name="Note 3 2 2 3 4 3" xfId="51165" xr:uid="{00000000-0005-0000-0000-0000DFC70000}"/>
    <cellStyle name="Note 3 2 2 3 5" xfId="51166" xr:uid="{00000000-0005-0000-0000-0000E0C70000}"/>
    <cellStyle name="Note 3 2 2 3 5 2" xfId="51167" xr:uid="{00000000-0005-0000-0000-0000E1C70000}"/>
    <cellStyle name="Note 3 2 2 3 5 3" xfId="51168" xr:uid="{00000000-0005-0000-0000-0000E2C70000}"/>
    <cellStyle name="Note 3 2 2 3 6" xfId="51169" xr:uid="{00000000-0005-0000-0000-0000E3C70000}"/>
    <cellStyle name="Note 3 2 2 3 6 2" xfId="51170" xr:uid="{00000000-0005-0000-0000-0000E4C70000}"/>
    <cellStyle name="Note 3 2 2 3 6 3" xfId="51171" xr:uid="{00000000-0005-0000-0000-0000E5C70000}"/>
    <cellStyle name="Note 3 2 2 3 7" xfId="51172" xr:uid="{00000000-0005-0000-0000-0000E6C70000}"/>
    <cellStyle name="Note 3 2 2 3 8" xfId="51173" xr:uid="{00000000-0005-0000-0000-0000E7C70000}"/>
    <cellStyle name="Note 3 2 2 30" xfId="51174" xr:uid="{00000000-0005-0000-0000-0000E8C70000}"/>
    <cellStyle name="Note 3 2 2 30 2" xfId="51175" xr:uid="{00000000-0005-0000-0000-0000E9C70000}"/>
    <cellStyle name="Note 3 2 2 30 2 2" xfId="51176" xr:uid="{00000000-0005-0000-0000-0000EAC70000}"/>
    <cellStyle name="Note 3 2 2 30 2 3" xfId="51177" xr:uid="{00000000-0005-0000-0000-0000EBC70000}"/>
    <cellStyle name="Note 3 2 2 30 2 4" xfId="51178" xr:uid="{00000000-0005-0000-0000-0000ECC70000}"/>
    <cellStyle name="Note 3 2 2 30 2 5" xfId="51179" xr:uid="{00000000-0005-0000-0000-0000EDC70000}"/>
    <cellStyle name="Note 3 2 2 30 2 6" xfId="51180" xr:uid="{00000000-0005-0000-0000-0000EEC70000}"/>
    <cellStyle name="Note 3 2 2 30 3" xfId="51181" xr:uid="{00000000-0005-0000-0000-0000EFC70000}"/>
    <cellStyle name="Note 3 2 2 30 3 2" xfId="51182" xr:uid="{00000000-0005-0000-0000-0000F0C70000}"/>
    <cellStyle name="Note 3 2 2 30 3 3" xfId="51183" xr:uid="{00000000-0005-0000-0000-0000F1C70000}"/>
    <cellStyle name="Note 3 2 2 30 4" xfId="51184" xr:uid="{00000000-0005-0000-0000-0000F2C70000}"/>
    <cellStyle name="Note 3 2 2 30 4 2" xfId="51185" xr:uid="{00000000-0005-0000-0000-0000F3C70000}"/>
    <cellStyle name="Note 3 2 2 30 4 3" xfId="51186" xr:uid="{00000000-0005-0000-0000-0000F4C70000}"/>
    <cellStyle name="Note 3 2 2 30 5" xfId="51187" xr:uid="{00000000-0005-0000-0000-0000F5C70000}"/>
    <cellStyle name="Note 3 2 2 30 5 2" xfId="51188" xr:uid="{00000000-0005-0000-0000-0000F6C70000}"/>
    <cellStyle name="Note 3 2 2 30 5 3" xfId="51189" xr:uid="{00000000-0005-0000-0000-0000F7C70000}"/>
    <cellStyle name="Note 3 2 2 30 6" xfId="51190" xr:uid="{00000000-0005-0000-0000-0000F8C70000}"/>
    <cellStyle name="Note 3 2 2 30 6 2" xfId="51191" xr:uid="{00000000-0005-0000-0000-0000F9C70000}"/>
    <cellStyle name="Note 3 2 2 30 6 3" xfId="51192" xr:uid="{00000000-0005-0000-0000-0000FAC70000}"/>
    <cellStyle name="Note 3 2 2 30 7" xfId="51193" xr:uid="{00000000-0005-0000-0000-0000FBC70000}"/>
    <cellStyle name="Note 3 2 2 30 8" xfId="51194" xr:uid="{00000000-0005-0000-0000-0000FCC70000}"/>
    <cellStyle name="Note 3 2 2 31" xfId="51195" xr:uid="{00000000-0005-0000-0000-0000FDC70000}"/>
    <cellStyle name="Note 3 2 2 31 2" xfId="51196" xr:uid="{00000000-0005-0000-0000-0000FEC70000}"/>
    <cellStyle name="Note 3 2 2 31 2 2" xfId="51197" xr:uid="{00000000-0005-0000-0000-0000FFC70000}"/>
    <cellStyle name="Note 3 2 2 31 2 3" xfId="51198" xr:uid="{00000000-0005-0000-0000-000000C80000}"/>
    <cellStyle name="Note 3 2 2 31 2 4" xfId="51199" xr:uid="{00000000-0005-0000-0000-000001C80000}"/>
    <cellStyle name="Note 3 2 2 31 2 5" xfId="51200" xr:uid="{00000000-0005-0000-0000-000002C80000}"/>
    <cellStyle name="Note 3 2 2 31 2 6" xfId="51201" xr:uid="{00000000-0005-0000-0000-000003C80000}"/>
    <cellStyle name="Note 3 2 2 31 3" xfId="51202" xr:uid="{00000000-0005-0000-0000-000004C80000}"/>
    <cellStyle name="Note 3 2 2 31 3 2" xfId="51203" xr:uid="{00000000-0005-0000-0000-000005C80000}"/>
    <cellStyle name="Note 3 2 2 31 3 3" xfId="51204" xr:uid="{00000000-0005-0000-0000-000006C80000}"/>
    <cellStyle name="Note 3 2 2 31 4" xfId="51205" xr:uid="{00000000-0005-0000-0000-000007C80000}"/>
    <cellStyle name="Note 3 2 2 31 4 2" xfId="51206" xr:uid="{00000000-0005-0000-0000-000008C80000}"/>
    <cellStyle name="Note 3 2 2 31 4 3" xfId="51207" xr:uid="{00000000-0005-0000-0000-000009C80000}"/>
    <cellStyle name="Note 3 2 2 31 5" xfId="51208" xr:uid="{00000000-0005-0000-0000-00000AC80000}"/>
    <cellStyle name="Note 3 2 2 31 5 2" xfId="51209" xr:uid="{00000000-0005-0000-0000-00000BC80000}"/>
    <cellStyle name="Note 3 2 2 31 5 3" xfId="51210" xr:uid="{00000000-0005-0000-0000-00000CC80000}"/>
    <cellStyle name="Note 3 2 2 31 6" xfId="51211" xr:uid="{00000000-0005-0000-0000-00000DC80000}"/>
    <cellStyle name="Note 3 2 2 31 6 2" xfId="51212" xr:uid="{00000000-0005-0000-0000-00000EC80000}"/>
    <cellStyle name="Note 3 2 2 31 6 3" xfId="51213" xr:uid="{00000000-0005-0000-0000-00000FC80000}"/>
    <cellStyle name="Note 3 2 2 31 7" xfId="51214" xr:uid="{00000000-0005-0000-0000-000010C80000}"/>
    <cellStyle name="Note 3 2 2 31 8" xfId="51215" xr:uid="{00000000-0005-0000-0000-000011C80000}"/>
    <cellStyle name="Note 3 2 2 32" xfId="51216" xr:uid="{00000000-0005-0000-0000-000012C80000}"/>
    <cellStyle name="Note 3 2 2 32 2" xfId="51217" xr:uid="{00000000-0005-0000-0000-000013C80000}"/>
    <cellStyle name="Note 3 2 2 32 2 2" xfId="51218" xr:uid="{00000000-0005-0000-0000-000014C80000}"/>
    <cellStyle name="Note 3 2 2 32 2 3" xfId="51219" xr:uid="{00000000-0005-0000-0000-000015C80000}"/>
    <cellStyle name="Note 3 2 2 32 2 4" xfId="51220" xr:uid="{00000000-0005-0000-0000-000016C80000}"/>
    <cellStyle name="Note 3 2 2 32 2 5" xfId="51221" xr:uid="{00000000-0005-0000-0000-000017C80000}"/>
    <cellStyle name="Note 3 2 2 32 2 6" xfId="51222" xr:uid="{00000000-0005-0000-0000-000018C80000}"/>
    <cellStyle name="Note 3 2 2 32 3" xfId="51223" xr:uid="{00000000-0005-0000-0000-000019C80000}"/>
    <cellStyle name="Note 3 2 2 32 3 2" xfId="51224" xr:uid="{00000000-0005-0000-0000-00001AC80000}"/>
    <cellStyle name="Note 3 2 2 32 3 3" xfId="51225" xr:uid="{00000000-0005-0000-0000-00001BC80000}"/>
    <cellStyle name="Note 3 2 2 32 4" xfId="51226" xr:uid="{00000000-0005-0000-0000-00001CC80000}"/>
    <cellStyle name="Note 3 2 2 32 4 2" xfId="51227" xr:uid="{00000000-0005-0000-0000-00001DC80000}"/>
    <cellStyle name="Note 3 2 2 32 4 3" xfId="51228" xr:uid="{00000000-0005-0000-0000-00001EC80000}"/>
    <cellStyle name="Note 3 2 2 32 5" xfId="51229" xr:uid="{00000000-0005-0000-0000-00001FC80000}"/>
    <cellStyle name="Note 3 2 2 32 5 2" xfId="51230" xr:uid="{00000000-0005-0000-0000-000020C80000}"/>
    <cellStyle name="Note 3 2 2 32 5 3" xfId="51231" xr:uid="{00000000-0005-0000-0000-000021C80000}"/>
    <cellStyle name="Note 3 2 2 32 6" xfId="51232" xr:uid="{00000000-0005-0000-0000-000022C80000}"/>
    <cellStyle name="Note 3 2 2 32 6 2" xfId="51233" xr:uid="{00000000-0005-0000-0000-000023C80000}"/>
    <cellStyle name="Note 3 2 2 32 6 3" xfId="51234" xr:uid="{00000000-0005-0000-0000-000024C80000}"/>
    <cellStyle name="Note 3 2 2 32 7" xfId="51235" xr:uid="{00000000-0005-0000-0000-000025C80000}"/>
    <cellStyle name="Note 3 2 2 32 8" xfId="51236" xr:uid="{00000000-0005-0000-0000-000026C80000}"/>
    <cellStyle name="Note 3 2 2 33" xfId="51237" xr:uid="{00000000-0005-0000-0000-000027C80000}"/>
    <cellStyle name="Note 3 2 2 33 2" xfId="51238" xr:uid="{00000000-0005-0000-0000-000028C80000}"/>
    <cellStyle name="Note 3 2 2 33 2 2" xfId="51239" xr:uid="{00000000-0005-0000-0000-000029C80000}"/>
    <cellStyle name="Note 3 2 2 33 2 3" xfId="51240" xr:uid="{00000000-0005-0000-0000-00002AC80000}"/>
    <cellStyle name="Note 3 2 2 33 2 4" xfId="51241" xr:uid="{00000000-0005-0000-0000-00002BC80000}"/>
    <cellStyle name="Note 3 2 2 33 2 5" xfId="51242" xr:uid="{00000000-0005-0000-0000-00002CC80000}"/>
    <cellStyle name="Note 3 2 2 33 2 6" xfId="51243" xr:uid="{00000000-0005-0000-0000-00002DC80000}"/>
    <cellStyle name="Note 3 2 2 33 3" xfId="51244" xr:uid="{00000000-0005-0000-0000-00002EC80000}"/>
    <cellStyle name="Note 3 2 2 33 3 2" xfId="51245" xr:uid="{00000000-0005-0000-0000-00002FC80000}"/>
    <cellStyle name="Note 3 2 2 33 3 3" xfId="51246" xr:uid="{00000000-0005-0000-0000-000030C80000}"/>
    <cellStyle name="Note 3 2 2 33 4" xfId="51247" xr:uid="{00000000-0005-0000-0000-000031C80000}"/>
    <cellStyle name="Note 3 2 2 33 4 2" xfId="51248" xr:uid="{00000000-0005-0000-0000-000032C80000}"/>
    <cellStyle name="Note 3 2 2 33 4 3" xfId="51249" xr:uid="{00000000-0005-0000-0000-000033C80000}"/>
    <cellStyle name="Note 3 2 2 33 5" xfId="51250" xr:uid="{00000000-0005-0000-0000-000034C80000}"/>
    <cellStyle name="Note 3 2 2 33 5 2" xfId="51251" xr:uid="{00000000-0005-0000-0000-000035C80000}"/>
    <cellStyle name="Note 3 2 2 33 5 3" xfId="51252" xr:uid="{00000000-0005-0000-0000-000036C80000}"/>
    <cellStyle name="Note 3 2 2 33 6" xfId="51253" xr:uid="{00000000-0005-0000-0000-000037C80000}"/>
    <cellStyle name="Note 3 2 2 33 6 2" xfId="51254" xr:uid="{00000000-0005-0000-0000-000038C80000}"/>
    <cellStyle name="Note 3 2 2 33 6 3" xfId="51255" xr:uid="{00000000-0005-0000-0000-000039C80000}"/>
    <cellStyle name="Note 3 2 2 33 7" xfId="51256" xr:uid="{00000000-0005-0000-0000-00003AC80000}"/>
    <cellStyle name="Note 3 2 2 33 8" xfId="51257" xr:uid="{00000000-0005-0000-0000-00003BC80000}"/>
    <cellStyle name="Note 3 2 2 34" xfId="51258" xr:uid="{00000000-0005-0000-0000-00003CC80000}"/>
    <cellStyle name="Note 3 2 2 34 2" xfId="51259" xr:uid="{00000000-0005-0000-0000-00003DC80000}"/>
    <cellStyle name="Note 3 2 2 34 2 2" xfId="51260" xr:uid="{00000000-0005-0000-0000-00003EC80000}"/>
    <cellStyle name="Note 3 2 2 34 2 3" xfId="51261" xr:uid="{00000000-0005-0000-0000-00003FC80000}"/>
    <cellStyle name="Note 3 2 2 34 2 4" xfId="51262" xr:uid="{00000000-0005-0000-0000-000040C80000}"/>
    <cellStyle name="Note 3 2 2 34 2 5" xfId="51263" xr:uid="{00000000-0005-0000-0000-000041C80000}"/>
    <cellStyle name="Note 3 2 2 34 2 6" xfId="51264" xr:uid="{00000000-0005-0000-0000-000042C80000}"/>
    <cellStyle name="Note 3 2 2 34 3" xfId="51265" xr:uid="{00000000-0005-0000-0000-000043C80000}"/>
    <cellStyle name="Note 3 2 2 34 3 2" xfId="51266" xr:uid="{00000000-0005-0000-0000-000044C80000}"/>
    <cellStyle name="Note 3 2 2 34 3 3" xfId="51267" xr:uid="{00000000-0005-0000-0000-000045C80000}"/>
    <cellStyle name="Note 3 2 2 34 4" xfId="51268" xr:uid="{00000000-0005-0000-0000-000046C80000}"/>
    <cellStyle name="Note 3 2 2 34 4 2" xfId="51269" xr:uid="{00000000-0005-0000-0000-000047C80000}"/>
    <cellStyle name="Note 3 2 2 34 4 3" xfId="51270" xr:uid="{00000000-0005-0000-0000-000048C80000}"/>
    <cellStyle name="Note 3 2 2 34 5" xfId="51271" xr:uid="{00000000-0005-0000-0000-000049C80000}"/>
    <cellStyle name="Note 3 2 2 34 5 2" xfId="51272" xr:uid="{00000000-0005-0000-0000-00004AC80000}"/>
    <cellStyle name="Note 3 2 2 34 5 3" xfId="51273" xr:uid="{00000000-0005-0000-0000-00004BC80000}"/>
    <cellStyle name="Note 3 2 2 34 6" xfId="51274" xr:uid="{00000000-0005-0000-0000-00004CC80000}"/>
    <cellStyle name="Note 3 2 2 34 6 2" xfId="51275" xr:uid="{00000000-0005-0000-0000-00004DC80000}"/>
    <cellStyle name="Note 3 2 2 34 6 3" xfId="51276" xr:uid="{00000000-0005-0000-0000-00004EC80000}"/>
    <cellStyle name="Note 3 2 2 34 7" xfId="51277" xr:uid="{00000000-0005-0000-0000-00004FC80000}"/>
    <cellStyle name="Note 3 2 2 34 8" xfId="51278" xr:uid="{00000000-0005-0000-0000-000050C80000}"/>
    <cellStyle name="Note 3 2 2 35" xfId="51279" xr:uid="{00000000-0005-0000-0000-000051C80000}"/>
    <cellStyle name="Note 3 2 2 35 2" xfId="51280" xr:uid="{00000000-0005-0000-0000-000052C80000}"/>
    <cellStyle name="Note 3 2 2 35 3" xfId="51281" xr:uid="{00000000-0005-0000-0000-000053C80000}"/>
    <cellStyle name="Note 3 2 2 36" xfId="51282" xr:uid="{00000000-0005-0000-0000-000054C80000}"/>
    <cellStyle name="Note 3 2 2 36 2" xfId="51283" xr:uid="{00000000-0005-0000-0000-000055C80000}"/>
    <cellStyle name="Note 3 2 2 36 3" xfId="51284" xr:uid="{00000000-0005-0000-0000-000056C80000}"/>
    <cellStyle name="Note 3 2 2 36 4" xfId="51285" xr:uid="{00000000-0005-0000-0000-000057C80000}"/>
    <cellStyle name="Note 3 2 2 36 5" xfId="51286" xr:uid="{00000000-0005-0000-0000-000058C80000}"/>
    <cellStyle name="Note 3 2 2 36 6" xfId="51287" xr:uid="{00000000-0005-0000-0000-000059C80000}"/>
    <cellStyle name="Note 3 2 2 37" xfId="51288" xr:uid="{00000000-0005-0000-0000-00005AC80000}"/>
    <cellStyle name="Note 3 2 2 37 2" xfId="51289" xr:uid="{00000000-0005-0000-0000-00005BC80000}"/>
    <cellStyle name="Note 3 2 2 37 3" xfId="51290" xr:uid="{00000000-0005-0000-0000-00005CC80000}"/>
    <cellStyle name="Note 3 2 2 38" xfId="51291" xr:uid="{00000000-0005-0000-0000-00005DC80000}"/>
    <cellStyle name="Note 3 2 2 38 2" xfId="51292" xr:uid="{00000000-0005-0000-0000-00005EC80000}"/>
    <cellStyle name="Note 3 2 2 38 3" xfId="51293" xr:uid="{00000000-0005-0000-0000-00005FC80000}"/>
    <cellStyle name="Note 3 2 2 39" xfId="51294" xr:uid="{00000000-0005-0000-0000-000060C80000}"/>
    <cellStyle name="Note 3 2 2 39 2" xfId="51295" xr:uid="{00000000-0005-0000-0000-000061C80000}"/>
    <cellStyle name="Note 3 2 2 39 3" xfId="51296" xr:uid="{00000000-0005-0000-0000-000062C80000}"/>
    <cellStyle name="Note 3 2 2 4" xfId="51297" xr:uid="{00000000-0005-0000-0000-000063C80000}"/>
    <cellStyle name="Note 3 2 2 4 2" xfId="51298" xr:uid="{00000000-0005-0000-0000-000064C80000}"/>
    <cellStyle name="Note 3 2 2 4 2 2" xfId="51299" xr:uid="{00000000-0005-0000-0000-000065C80000}"/>
    <cellStyle name="Note 3 2 2 4 2 3" xfId="51300" xr:uid="{00000000-0005-0000-0000-000066C80000}"/>
    <cellStyle name="Note 3 2 2 4 2 4" xfId="51301" xr:uid="{00000000-0005-0000-0000-000067C80000}"/>
    <cellStyle name="Note 3 2 2 4 2 5" xfId="51302" xr:uid="{00000000-0005-0000-0000-000068C80000}"/>
    <cellStyle name="Note 3 2 2 4 2 6" xfId="51303" xr:uid="{00000000-0005-0000-0000-000069C80000}"/>
    <cellStyle name="Note 3 2 2 4 3" xfId="51304" xr:uid="{00000000-0005-0000-0000-00006AC80000}"/>
    <cellStyle name="Note 3 2 2 4 3 2" xfId="51305" xr:uid="{00000000-0005-0000-0000-00006BC80000}"/>
    <cellStyle name="Note 3 2 2 4 3 3" xfId="51306" xr:uid="{00000000-0005-0000-0000-00006CC80000}"/>
    <cellStyle name="Note 3 2 2 4 4" xfId="51307" xr:uid="{00000000-0005-0000-0000-00006DC80000}"/>
    <cellStyle name="Note 3 2 2 4 4 2" xfId="51308" xr:uid="{00000000-0005-0000-0000-00006EC80000}"/>
    <cellStyle name="Note 3 2 2 4 4 3" xfId="51309" xr:uid="{00000000-0005-0000-0000-00006FC80000}"/>
    <cellStyle name="Note 3 2 2 4 5" xfId="51310" xr:uid="{00000000-0005-0000-0000-000070C80000}"/>
    <cellStyle name="Note 3 2 2 4 5 2" xfId="51311" xr:uid="{00000000-0005-0000-0000-000071C80000}"/>
    <cellStyle name="Note 3 2 2 4 5 3" xfId="51312" xr:uid="{00000000-0005-0000-0000-000072C80000}"/>
    <cellStyle name="Note 3 2 2 4 6" xfId="51313" xr:uid="{00000000-0005-0000-0000-000073C80000}"/>
    <cellStyle name="Note 3 2 2 4 6 2" xfId="51314" xr:uid="{00000000-0005-0000-0000-000074C80000}"/>
    <cellStyle name="Note 3 2 2 4 6 3" xfId="51315" xr:uid="{00000000-0005-0000-0000-000075C80000}"/>
    <cellStyle name="Note 3 2 2 4 7" xfId="51316" xr:uid="{00000000-0005-0000-0000-000076C80000}"/>
    <cellStyle name="Note 3 2 2 4 8" xfId="51317" xr:uid="{00000000-0005-0000-0000-000077C80000}"/>
    <cellStyle name="Note 3 2 2 40" xfId="51318" xr:uid="{00000000-0005-0000-0000-000078C80000}"/>
    <cellStyle name="Note 3 2 2 41" xfId="51319" xr:uid="{00000000-0005-0000-0000-000079C80000}"/>
    <cellStyle name="Note 3 2 2 5" xfId="51320" xr:uid="{00000000-0005-0000-0000-00007AC80000}"/>
    <cellStyle name="Note 3 2 2 5 2" xfId="51321" xr:uid="{00000000-0005-0000-0000-00007BC80000}"/>
    <cellStyle name="Note 3 2 2 5 2 2" xfId="51322" xr:uid="{00000000-0005-0000-0000-00007CC80000}"/>
    <cellStyle name="Note 3 2 2 5 2 3" xfId="51323" xr:uid="{00000000-0005-0000-0000-00007DC80000}"/>
    <cellStyle name="Note 3 2 2 5 2 4" xfId="51324" xr:uid="{00000000-0005-0000-0000-00007EC80000}"/>
    <cellStyle name="Note 3 2 2 5 2 5" xfId="51325" xr:uid="{00000000-0005-0000-0000-00007FC80000}"/>
    <cellStyle name="Note 3 2 2 5 2 6" xfId="51326" xr:uid="{00000000-0005-0000-0000-000080C80000}"/>
    <cellStyle name="Note 3 2 2 5 3" xfId="51327" xr:uid="{00000000-0005-0000-0000-000081C80000}"/>
    <cellStyle name="Note 3 2 2 5 3 2" xfId="51328" xr:uid="{00000000-0005-0000-0000-000082C80000}"/>
    <cellStyle name="Note 3 2 2 5 3 3" xfId="51329" xr:uid="{00000000-0005-0000-0000-000083C80000}"/>
    <cellStyle name="Note 3 2 2 5 4" xfId="51330" xr:uid="{00000000-0005-0000-0000-000084C80000}"/>
    <cellStyle name="Note 3 2 2 5 4 2" xfId="51331" xr:uid="{00000000-0005-0000-0000-000085C80000}"/>
    <cellStyle name="Note 3 2 2 5 4 3" xfId="51332" xr:uid="{00000000-0005-0000-0000-000086C80000}"/>
    <cellStyle name="Note 3 2 2 5 5" xfId="51333" xr:uid="{00000000-0005-0000-0000-000087C80000}"/>
    <cellStyle name="Note 3 2 2 5 5 2" xfId="51334" xr:uid="{00000000-0005-0000-0000-000088C80000}"/>
    <cellStyle name="Note 3 2 2 5 5 3" xfId="51335" xr:uid="{00000000-0005-0000-0000-000089C80000}"/>
    <cellStyle name="Note 3 2 2 5 6" xfId="51336" xr:uid="{00000000-0005-0000-0000-00008AC80000}"/>
    <cellStyle name="Note 3 2 2 5 6 2" xfId="51337" xr:uid="{00000000-0005-0000-0000-00008BC80000}"/>
    <cellStyle name="Note 3 2 2 5 6 3" xfId="51338" xr:uid="{00000000-0005-0000-0000-00008CC80000}"/>
    <cellStyle name="Note 3 2 2 5 7" xfId="51339" xr:uid="{00000000-0005-0000-0000-00008DC80000}"/>
    <cellStyle name="Note 3 2 2 5 8" xfId="51340" xr:uid="{00000000-0005-0000-0000-00008EC80000}"/>
    <cellStyle name="Note 3 2 2 6" xfId="51341" xr:uid="{00000000-0005-0000-0000-00008FC80000}"/>
    <cellStyle name="Note 3 2 2 6 2" xfId="51342" xr:uid="{00000000-0005-0000-0000-000090C80000}"/>
    <cellStyle name="Note 3 2 2 6 2 2" xfId="51343" xr:uid="{00000000-0005-0000-0000-000091C80000}"/>
    <cellStyle name="Note 3 2 2 6 2 3" xfId="51344" xr:uid="{00000000-0005-0000-0000-000092C80000}"/>
    <cellStyle name="Note 3 2 2 6 2 4" xfId="51345" xr:uid="{00000000-0005-0000-0000-000093C80000}"/>
    <cellStyle name="Note 3 2 2 6 2 5" xfId="51346" xr:uid="{00000000-0005-0000-0000-000094C80000}"/>
    <cellStyle name="Note 3 2 2 6 2 6" xfId="51347" xr:uid="{00000000-0005-0000-0000-000095C80000}"/>
    <cellStyle name="Note 3 2 2 6 3" xfId="51348" xr:uid="{00000000-0005-0000-0000-000096C80000}"/>
    <cellStyle name="Note 3 2 2 6 3 2" xfId="51349" xr:uid="{00000000-0005-0000-0000-000097C80000}"/>
    <cellStyle name="Note 3 2 2 6 3 3" xfId="51350" xr:uid="{00000000-0005-0000-0000-000098C80000}"/>
    <cellStyle name="Note 3 2 2 6 4" xfId="51351" xr:uid="{00000000-0005-0000-0000-000099C80000}"/>
    <cellStyle name="Note 3 2 2 6 4 2" xfId="51352" xr:uid="{00000000-0005-0000-0000-00009AC80000}"/>
    <cellStyle name="Note 3 2 2 6 4 3" xfId="51353" xr:uid="{00000000-0005-0000-0000-00009BC80000}"/>
    <cellStyle name="Note 3 2 2 6 5" xfId="51354" xr:uid="{00000000-0005-0000-0000-00009CC80000}"/>
    <cellStyle name="Note 3 2 2 6 5 2" xfId="51355" xr:uid="{00000000-0005-0000-0000-00009DC80000}"/>
    <cellStyle name="Note 3 2 2 6 5 3" xfId="51356" xr:uid="{00000000-0005-0000-0000-00009EC80000}"/>
    <cellStyle name="Note 3 2 2 6 6" xfId="51357" xr:uid="{00000000-0005-0000-0000-00009FC80000}"/>
    <cellStyle name="Note 3 2 2 6 6 2" xfId="51358" xr:uid="{00000000-0005-0000-0000-0000A0C80000}"/>
    <cellStyle name="Note 3 2 2 6 6 3" xfId="51359" xr:uid="{00000000-0005-0000-0000-0000A1C80000}"/>
    <cellStyle name="Note 3 2 2 6 7" xfId="51360" xr:uid="{00000000-0005-0000-0000-0000A2C80000}"/>
    <cellStyle name="Note 3 2 2 6 8" xfId="51361" xr:uid="{00000000-0005-0000-0000-0000A3C80000}"/>
    <cellStyle name="Note 3 2 2 7" xfId="51362" xr:uid="{00000000-0005-0000-0000-0000A4C80000}"/>
    <cellStyle name="Note 3 2 2 7 2" xfId="51363" xr:uid="{00000000-0005-0000-0000-0000A5C80000}"/>
    <cellStyle name="Note 3 2 2 7 2 2" xfId="51364" xr:uid="{00000000-0005-0000-0000-0000A6C80000}"/>
    <cellStyle name="Note 3 2 2 7 2 3" xfId="51365" xr:uid="{00000000-0005-0000-0000-0000A7C80000}"/>
    <cellStyle name="Note 3 2 2 7 2 4" xfId="51366" xr:uid="{00000000-0005-0000-0000-0000A8C80000}"/>
    <cellStyle name="Note 3 2 2 7 2 5" xfId="51367" xr:uid="{00000000-0005-0000-0000-0000A9C80000}"/>
    <cellStyle name="Note 3 2 2 7 2 6" xfId="51368" xr:uid="{00000000-0005-0000-0000-0000AAC80000}"/>
    <cellStyle name="Note 3 2 2 7 3" xfId="51369" xr:uid="{00000000-0005-0000-0000-0000ABC80000}"/>
    <cellStyle name="Note 3 2 2 7 3 2" xfId="51370" xr:uid="{00000000-0005-0000-0000-0000ACC80000}"/>
    <cellStyle name="Note 3 2 2 7 3 3" xfId="51371" xr:uid="{00000000-0005-0000-0000-0000ADC80000}"/>
    <cellStyle name="Note 3 2 2 7 4" xfId="51372" xr:uid="{00000000-0005-0000-0000-0000AEC80000}"/>
    <cellStyle name="Note 3 2 2 7 4 2" xfId="51373" xr:uid="{00000000-0005-0000-0000-0000AFC80000}"/>
    <cellStyle name="Note 3 2 2 7 4 3" xfId="51374" xr:uid="{00000000-0005-0000-0000-0000B0C80000}"/>
    <cellStyle name="Note 3 2 2 7 5" xfId="51375" xr:uid="{00000000-0005-0000-0000-0000B1C80000}"/>
    <cellStyle name="Note 3 2 2 7 5 2" xfId="51376" xr:uid="{00000000-0005-0000-0000-0000B2C80000}"/>
    <cellStyle name="Note 3 2 2 7 5 3" xfId="51377" xr:uid="{00000000-0005-0000-0000-0000B3C80000}"/>
    <cellStyle name="Note 3 2 2 7 6" xfId="51378" xr:uid="{00000000-0005-0000-0000-0000B4C80000}"/>
    <cellStyle name="Note 3 2 2 7 6 2" xfId="51379" xr:uid="{00000000-0005-0000-0000-0000B5C80000}"/>
    <cellStyle name="Note 3 2 2 7 6 3" xfId="51380" xr:uid="{00000000-0005-0000-0000-0000B6C80000}"/>
    <cellStyle name="Note 3 2 2 7 7" xfId="51381" xr:uid="{00000000-0005-0000-0000-0000B7C80000}"/>
    <cellStyle name="Note 3 2 2 7 8" xfId="51382" xr:uid="{00000000-0005-0000-0000-0000B8C80000}"/>
    <cellStyle name="Note 3 2 2 8" xfId="51383" xr:uid="{00000000-0005-0000-0000-0000B9C80000}"/>
    <cellStyle name="Note 3 2 2 8 2" xfId="51384" xr:uid="{00000000-0005-0000-0000-0000BAC80000}"/>
    <cellStyle name="Note 3 2 2 8 2 2" xfId="51385" xr:uid="{00000000-0005-0000-0000-0000BBC80000}"/>
    <cellStyle name="Note 3 2 2 8 2 3" xfId="51386" xr:uid="{00000000-0005-0000-0000-0000BCC80000}"/>
    <cellStyle name="Note 3 2 2 8 2 4" xfId="51387" xr:uid="{00000000-0005-0000-0000-0000BDC80000}"/>
    <cellStyle name="Note 3 2 2 8 2 5" xfId="51388" xr:uid="{00000000-0005-0000-0000-0000BEC80000}"/>
    <cellStyle name="Note 3 2 2 8 2 6" xfId="51389" xr:uid="{00000000-0005-0000-0000-0000BFC80000}"/>
    <cellStyle name="Note 3 2 2 8 3" xfId="51390" xr:uid="{00000000-0005-0000-0000-0000C0C80000}"/>
    <cellStyle name="Note 3 2 2 8 3 2" xfId="51391" xr:uid="{00000000-0005-0000-0000-0000C1C80000}"/>
    <cellStyle name="Note 3 2 2 8 3 3" xfId="51392" xr:uid="{00000000-0005-0000-0000-0000C2C80000}"/>
    <cellStyle name="Note 3 2 2 8 4" xfId="51393" xr:uid="{00000000-0005-0000-0000-0000C3C80000}"/>
    <cellStyle name="Note 3 2 2 8 4 2" xfId="51394" xr:uid="{00000000-0005-0000-0000-0000C4C80000}"/>
    <cellStyle name="Note 3 2 2 8 4 3" xfId="51395" xr:uid="{00000000-0005-0000-0000-0000C5C80000}"/>
    <cellStyle name="Note 3 2 2 8 5" xfId="51396" xr:uid="{00000000-0005-0000-0000-0000C6C80000}"/>
    <cellStyle name="Note 3 2 2 8 5 2" xfId="51397" xr:uid="{00000000-0005-0000-0000-0000C7C80000}"/>
    <cellStyle name="Note 3 2 2 8 5 3" xfId="51398" xr:uid="{00000000-0005-0000-0000-0000C8C80000}"/>
    <cellStyle name="Note 3 2 2 8 6" xfId="51399" xr:uid="{00000000-0005-0000-0000-0000C9C80000}"/>
    <cellStyle name="Note 3 2 2 8 6 2" xfId="51400" xr:uid="{00000000-0005-0000-0000-0000CAC80000}"/>
    <cellStyle name="Note 3 2 2 8 6 3" xfId="51401" xr:uid="{00000000-0005-0000-0000-0000CBC80000}"/>
    <cellStyle name="Note 3 2 2 8 7" xfId="51402" xr:uid="{00000000-0005-0000-0000-0000CCC80000}"/>
    <cellStyle name="Note 3 2 2 8 8" xfId="51403" xr:uid="{00000000-0005-0000-0000-0000CDC80000}"/>
    <cellStyle name="Note 3 2 2 9" xfId="51404" xr:uid="{00000000-0005-0000-0000-0000CEC80000}"/>
    <cellStyle name="Note 3 2 2 9 2" xfId="51405" xr:uid="{00000000-0005-0000-0000-0000CFC80000}"/>
    <cellStyle name="Note 3 2 2 9 2 2" xfId="51406" xr:uid="{00000000-0005-0000-0000-0000D0C80000}"/>
    <cellStyle name="Note 3 2 2 9 2 3" xfId="51407" xr:uid="{00000000-0005-0000-0000-0000D1C80000}"/>
    <cellStyle name="Note 3 2 2 9 2 4" xfId="51408" xr:uid="{00000000-0005-0000-0000-0000D2C80000}"/>
    <cellStyle name="Note 3 2 2 9 2 5" xfId="51409" xr:uid="{00000000-0005-0000-0000-0000D3C80000}"/>
    <cellStyle name="Note 3 2 2 9 2 6" xfId="51410" xr:uid="{00000000-0005-0000-0000-0000D4C80000}"/>
    <cellStyle name="Note 3 2 2 9 3" xfId="51411" xr:uid="{00000000-0005-0000-0000-0000D5C80000}"/>
    <cellStyle name="Note 3 2 2 9 3 2" xfId="51412" xr:uid="{00000000-0005-0000-0000-0000D6C80000}"/>
    <cellStyle name="Note 3 2 2 9 3 3" xfId="51413" xr:uid="{00000000-0005-0000-0000-0000D7C80000}"/>
    <cellStyle name="Note 3 2 2 9 4" xfId="51414" xr:uid="{00000000-0005-0000-0000-0000D8C80000}"/>
    <cellStyle name="Note 3 2 2 9 4 2" xfId="51415" xr:uid="{00000000-0005-0000-0000-0000D9C80000}"/>
    <cellStyle name="Note 3 2 2 9 4 3" xfId="51416" xr:uid="{00000000-0005-0000-0000-0000DAC80000}"/>
    <cellStyle name="Note 3 2 2 9 5" xfId="51417" xr:uid="{00000000-0005-0000-0000-0000DBC80000}"/>
    <cellStyle name="Note 3 2 2 9 5 2" xfId="51418" xr:uid="{00000000-0005-0000-0000-0000DCC80000}"/>
    <cellStyle name="Note 3 2 2 9 5 3" xfId="51419" xr:uid="{00000000-0005-0000-0000-0000DDC80000}"/>
    <cellStyle name="Note 3 2 2 9 6" xfId="51420" xr:uid="{00000000-0005-0000-0000-0000DEC80000}"/>
    <cellStyle name="Note 3 2 2 9 6 2" xfId="51421" xr:uid="{00000000-0005-0000-0000-0000DFC80000}"/>
    <cellStyle name="Note 3 2 2 9 6 3" xfId="51422" xr:uid="{00000000-0005-0000-0000-0000E0C80000}"/>
    <cellStyle name="Note 3 2 2 9 7" xfId="51423" xr:uid="{00000000-0005-0000-0000-0000E1C80000}"/>
    <cellStyle name="Note 3 2 2 9 8" xfId="51424" xr:uid="{00000000-0005-0000-0000-0000E2C80000}"/>
    <cellStyle name="Note 3 2 20" xfId="51425" xr:uid="{00000000-0005-0000-0000-0000E3C80000}"/>
    <cellStyle name="Note 3 2 20 2" xfId="51426" xr:uid="{00000000-0005-0000-0000-0000E4C80000}"/>
    <cellStyle name="Note 3 2 20 2 2" xfId="51427" xr:uid="{00000000-0005-0000-0000-0000E5C80000}"/>
    <cellStyle name="Note 3 2 20 2 3" xfId="51428" xr:uid="{00000000-0005-0000-0000-0000E6C80000}"/>
    <cellStyle name="Note 3 2 20 2 4" xfId="51429" xr:uid="{00000000-0005-0000-0000-0000E7C80000}"/>
    <cellStyle name="Note 3 2 20 2 5" xfId="51430" xr:uid="{00000000-0005-0000-0000-0000E8C80000}"/>
    <cellStyle name="Note 3 2 20 2 6" xfId="51431" xr:uid="{00000000-0005-0000-0000-0000E9C80000}"/>
    <cellStyle name="Note 3 2 20 3" xfId="51432" xr:uid="{00000000-0005-0000-0000-0000EAC80000}"/>
    <cellStyle name="Note 3 2 20 3 2" xfId="51433" xr:uid="{00000000-0005-0000-0000-0000EBC80000}"/>
    <cellStyle name="Note 3 2 20 3 3" xfId="51434" xr:uid="{00000000-0005-0000-0000-0000ECC80000}"/>
    <cellStyle name="Note 3 2 20 4" xfId="51435" xr:uid="{00000000-0005-0000-0000-0000EDC80000}"/>
    <cellStyle name="Note 3 2 20 4 2" xfId="51436" xr:uid="{00000000-0005-0000-0000-0000EEC80000}"/>
    <cellStyle name="Note 3 2 20 4 3" xfId="51437" xr:uid="{00000000-0005-0000-0000-0000EFC80000}"/>
    <cellStyle name="Note 3 2 20 5" xfId="51438" xr:uid="{00000000-0005-0000-0000-0000F0C80000}"/>
    <cellStyle name="Note 3 2 20 5 2" xfId="51439" xr:uid="{00000000-0005-0000-0000-0000F1C80000}"/>
    <cellStyle name="Note 3 2 20 5 3" xfId="51440" xr:uid="{00000000-0005-0000-0000-0000F2C80000}"/>
    <cellStyle name="Note 3 2 20 6" xfId="51441" xr:uid="{00000000-0005-0000-0000-0000F3C80000}"/>
    <cellStyle name="Note 3 2 20 6 2" xfId="51442" xr:uid="{00000000-0005-0000-0000-0000F4C80000}"/>
    <cellStyle name="Note 3 2 20 6 3" xfId="51443" xr:uid="{00000000-0005-0000-0000-0000F5C80000}"/>
    <cellStyle name="Note 3 2 20 7" xfId="51444" xr:uid="{00000000-0005-0000-0000-0000F6C80000}"/>
    <cellStyle name="Note 3 2 20 8" xfId="51445" xr:uid="{00000000-0005-0000-0000-0000F7C80000}"/>
    <cellStyle name="Note 3 2 21" xfId="51446" xr:uid="{00000000-0005-0000-0000-0000F8C80000}"/>
    <cellStyle name="Note 3 2 21 2" xfId="51447" xr:uid="{00000000-0005-0000-0000-0000F9C80000}"/>
    <cellStyle name="Note 3 2 21 2 2" xfId="51448" xr:uid="{00000000-0005-0000-0000-0000FAC80000}"/>
    <cellStyle name="Note 3 2 21 2 3" xfId="51449" xr:uid="{00000000-0005-0000-0000-0000FBC80000}"/>
    <cellStyle name="Note 3 2 21 2 4" xfId="51450" xr:uid="{00000000-0005-0000-0000-0000FCC80000}"/>
    <cellStyle name="Note 3 2 21 2 5" xfId="51451" xr:uid="{00000000-0005-0000-0000-0000FDC80000}"/>
    <cellStyle name="Note 3 2 21 2 6" xfId="51452" xr:uid="{00000000-0005-0000-0000-0000FEC80000}"/>
    <cellStyle name="Note 3 2 21 3" xfId="51453" xr:uid="{00000000-0005-0000-0000-0000FFC80000}"/>
    <cellStyle name="Note 3 2 21 3 2" xfId="51454" xr:uid="{00000000-0005-0000-0000-000000C90000}"/>
    <cellStyle name="Note 3 2 21 3 3" xfId="51455" xr:uid="{00000000-0005-0000-0000-000001C90000}"/>
    <cellStyle name="Note 3 2 21 4" xfId="51456" xr:uid="{00000000-0005-0000-0000-000002C90000}"/>
    <cellStyle name="Note 3 2 21 4 2" xfId="51457" xr:uid="{00000000-0005-0000-0000-000003C90000}"/>
    <cellStyle name="Note 3 2 21 4 3" xfId="51458" xr:uid="{00000000-0005-0000-0000-000004C90000}"/>
    <cellStyle name="Note 3 2 21 5" xfId="51459" xr:uid="{00000000-0005-0000-0000-000005C90000}"/>
    <cellStyle name="Note 3 2 21 5 2" xfId="51460" xr:uid="{00000000-0005-0000-0000-000006C90000}"/>
    <cellStyle name="Note 3 2 21 5 3" xfId="51461" xr:uid="{00000000-0005-0000-0000-000007C90000}"/>
    <cellStyle name="Note 3 2 21 6" xfId="51462" xr:uid="{00000000-0005-0000-0000-000008C90000}"/>
    <cellStyle name="Note 3 2 21 6 2" xfId="51463" xr:uid="{00000000-0005-0000-0000-000009C90000}"/>
    <cellStyle name="Note 3 2 21 6 3" xfId="51464" xr:uid="{00000000-0005-0000-0000-00000AC90000}"/>
    <cellStyle name="Note 3 2 21 7" xfId="51465" xr:uid="{00000000-0005-0000-0000-00000BC90000}"/>
    <cellStyle name="Note 3 2 21 8" xfId="51466" xr:uid="{00000000-0005-0000-0000-00000CC90000}"/>
    <cellStyle name="Note 3 2 22" xfId="51467" xr:uid="{00000000-0005-0000-0000-00000DC90000}"/>
    <cellStyle name="Note 3 2 22 2" xfId="51468" xr:uid="{00000000-0005-0000-0000-00000EC90000}"/>
    <cellStyle name="Note 3 2 22 2 2" xfId="51469" xr:uid="{00000000-0005-0000-0000-00000FC90000}"/>
    <cellStyle name="Note 3 2 22 2 3" xfId="51470" xr:uid="{00000000-0005-0000-0000-000010C90000}"/>
    <cellStyle name="Note 3 2 22 2 4" xfId="51471" xr:uid="{00000000-0005-0000-0000-000011C90000}"/>
    <cellStyle name="Note 3 2 22 2 5" xfId="51472" xr:uid="{00000000-0005-0000-0000-000012C90000}"/>
    <cellStyle name="Note 3 2 22 2 6" xfId="51473" xr:uid="{00000000-0005-0000-0000-000013C90000}"/>
    <cellStyle name="Note 3 2 22 3" xfId="51474" xr:uid="{00000000-0005-0000-0000-000014C90000}"/>
    <cellStyle name="Note 3 2 22 3 2" xfId="51475" xr:uid="{00000000-0005-0000-0000-000015C90000}"/>
    <cellStyle name="Note 3 2 22 3 3" xfId="51476" xr:uid="{00000000-0005-0000-0000-000016C90000}"/>
    <cellStyle name="Note 3 2 22 4" xfId="51477" xr:uid="{00000000-0005-0000-0000-000017C90000}"/>
    <cellStyle name="Note 3 2 22 4 2" xfId="51478" xr:uid="{00000000-0005-0000-0000-000018C90000}"/>
    <cellStyle name="Note 3 2 22 4 3" xfId="51479" xr:uid="{00000000-0005-0000-0000-000019C90000}"/>
    <cellStyle name="Note 3 2 22 5" xfId="51480" xr:uid="{00000000-0005-0000-0000-00001AC90000}"/>
    <cellStyle name="Note 3 2 22 5 2" xfId="51481" xr:uid="{00000000-0005-0000-0000-00001BC90000}"/>
    <cellStyle name="Note 3 2 22 5 3" xfId="51482" xr:uid="{00000000-0005-0000-0000-00001CC90000}"/>
    <cellStyle name="Note 3 2 22 6" xfId="51483" xr:uid="{00000000-0005-0000-0000-00001DC90000}"/>
    <cellStyle name="Note 3 2 22 6 2" xfId="51484" xr:uid="{00000000-0005-0000-0000-00001EC90000}"/>
    <cellStyle name="Note 3 2 22 6 3" xfId="51485" xr:uid="{00000000-0005-0000-0000-00001FC90000}"/>
    <cellStyle name="Note 3 2 22 7" xfId="51486" xr:uid="{00000000-0005-0000-0000-000020C90000}"/>
    <cellStyle name="Note 3 2 22 8" xfId="51487" xr:uid="{00000000-0005-0000-0000-000021C90000}"/>
    <cellStyle name="Note 3 2 23" xfId="51488" xr:uid="{00000000-0005-0000-0000-000022C90000}"/>
    <cellStyle name="Note 3 2 23 2" xfId="51489" xr:uid="{00000000-0005-0000-0000-000023C90000}"/>
    <cellStyle name="Note 3 2 23 2 2" xfId="51490" xr:uid="{00000000-0005-0000-0000-000024C90000}"/>
    <cellStyle name="Note 3 2 23 2 3" xfId="51491" xr:uid="{00000000-0005-0000-0000-000025C90000}"/>
    <cellStyle name="Note 3 2 23 2 4" xfId="51492" xr:uid="{00000000-0005-0000-0000-000026C90000}"/>
    <cellStyle name="Note 3 2 23 2 5" xfId="51493" xr:uid="{00000000-0005-0000-0000-000027C90000}"/>
    <cellStyle name="Note 3 2 23 2 6" xfId="51494" xr:uid="{00000000-0005-0000-0000-000028C90000}"/>
    <cellStyle name="Note 3 2 23 3" xfId="51495" xr:uid="{00000000-0005-0000-0000-000029C90000}"/>
    <cellStyle name="Note 3 2 23 3 2" xfId="51496" xr:uid="{00000000-0005-0000-0000-00002AC90000}"/>
    <cellStyle name="Note 3 2 23 3 3" xfId="51497" xr:uid="{00000000-0005-0000-0000-00002BC90000}"/>
    <cellStyle name="Note 3 2 23 4" xfId="51498" xr:uid="{00000000-0005-0000-0000-00002CC90000}"/>
    <cellStyle name="Note 3 2 23 4 2" xfId="51499" xr:uid="{00000000-0005-0000-0000-00002DC90000}"/>
    <cellStyle name="Note 3 2 23 4 3" xfId="51500" xr:uid="{00000000-0005-0000-0000-00002EC90000}"/>
    <cellStyle name="Note 3 2 23 5" xfId="51501" xr:uid="{00000000-0005-0000-0000-00002FC90000}"/>
    <cellStyle name="Note 3 2 23 5 2" xfId="51502" xr:uid="{00000000-0005-0000-0000-000030C90000}"/>
    <cellStyle name="Note 3 2 23 5 3" xfId="51503" xr:uid="{00000000-0005-0000-0000-000031C90000}"/>
    <cellStyle name="Note 3 2 23 6" xfId="51504" xr:uid="{00000000-0005-0000-0000-000032C90000}"/>
    <cellStyle name="Note 3 2 23 6 2" xfId="51505" xr:uid="{00000000-0005-0000-0000-000033C90000}"/>
    <cellStyle name="Note 3 2 23 6 3" xfId="51506" xr:uid="{00000000-0005-0000-0000-000034C90000}"/>
    <cellStyle name="Note 3 2 23 7" xfId="51507" xr:uid="{00000000-0005-0000-0000-000035C90000}"/>
    <cellStyle name="Note 3 2 23 8" xfId="51508" xr:uid="{00000000-0005-0000-0000-000036C90000}"/>
    <cellStyle name="Note 3 2 24" xfId="51509" xr:uid="{00000000-0005-0000-0000-000037C90000}"/>
    <cellStyle name="Note 3 2 24 2" xfId="51510" xr:uid="{00000000-0005-0000-0000-000038C90000}"/>
    <cellStyle name="Note 3 2 24 2 2" xfId="51511" xr:uid="{00000000-0005-0000-0000-000039C90000}"/>
    <cellStyle name="Note 3 2 24 2 3" xfId="51512" xr:uid="{00000000-0005-0000-0000-00003AC90000}"/>
    <cellStyle name="Note 3 2 24 2 4" xfId="51513" xr:uid="{00000000-0005-0000-0000-00003BC90000}"/>
    <cellStyle name="Note 3 2 24 2 5" xfId="51514" xr:uid="{00000000-0005-0000-0000-00003CC90000}"/>
    <cellStyle name="Note 3 2 24 2 6" xfId="51515" xr:uid="{00000000-0005-0000-0000-00003DC90000}"/>
    <cellStyle name="Note 3 2 24 3" xfId="51516" xr:uid="{00000000-0005-0000-0000-00003EC90000}"/>
    <cellStyle name="Note 3 2 24 3 2" xfId="51517" xr:uid="{00000000-0005-0000-0000-00003FC90000}"/>
    <cellStyle name="Note 3 2 24 3 3" xfId="51518" xr:uid="{00000000-0005-0000-0000-000040C90000}"/>
    <cellStyle name="Note 3 2 24 4" xfId="51519" xr:uid="{00000000-0005-0000-0000-000041C90000}"/>
    <cellStyle name="Note 3 2 24 4 2" xfId="51520" xr:uid="{00000000-0005-0000-0000-000042C90000}"/>
    <cellStyle name="Note 3 2 24 4 3" xfId="51521" xr:uid="{00000000-0005-0000-0000-000043C90000}"/>
    <cellStyle name="Note 3 2 24 5" xfId="51522" xr:uid="{00000000-0005-0000-0000-000044C90000}"/>
    <cellStyle name="Note 3 2 24 5 2" xfId="51523" xr:uid="{00000000-0005-0000-0000-000045C90000}"/>
    <cellStyle name="Note 3 2 24 5 3" xfId="51524" xr:uid="{00000000-0005-0000-0000-000046C90000}"/>
    <cellStyle name="Note 3 2 24 6" xfId="51525" xr:uid="{00000000-0005-0000-0000-000047C90000}"/>
    <cellStyle name="Note 3 2 24 6 2" xfId="51526" xr:uid="{00000000-0005-0000-0000-000048C90000}"/>
    <cellStyle name="Note 3 2 24 6 3" xfId="51527" xr:uid="{00000000-0005-0000-0000-000049C90000}"/>
    <cellStyle name="Note 3 2 24 7" xfId="51528" xr:uid="{00000000-0005-0000-0000-00004AC90000}"/>
    <cellStyle name="Note 3 2 24 8" xfId="51529" xr:uid="{00000000-0005-0000-0000-00004BC90000}"/>
    <cellStyle name="Note 3 2 25" xfId="51530" xr:uid="{00000000-0005-0000-0000-00004CC90000}"/>
    <cellStyle name="Note 3 2 25 2" xfId="51531" xr:uid="{00000000-0005-0000-0000-00004DC90000}"/>
    <cellStyle name="Note 3 2 25 2 2" xfId="51532" xr:uid="{00000000-0005-0000-0000-00004EC90000}"/>
    <cellStyle name="Note 3 2 25 2 3" xfId="51533" xr:uid="{00000000-0005-0000-0000-00004FC90000}"/>
    <cellStyle name="Note 3 2 25 2 4" xfId="51534" xr:uid="{00000000-0005-0000-0000-000050C90000}"/>
    <cellStyle name="Note 3 2 25 2 5" xfId="51535" xr:uid="{00000000-0005-0000-0000-000051C90000}"/>
    <cellStyle name="Note 3 2 25 2 6" xfId="51536" xr:uid="{00000000-0005-0000-0000-000052C90000}"/>
    <cellStyle name="Note 3 2 25 3" xfId="51537" xr:uid="{00000000-0005-0000-0000-000053C90000}"/>
    <cellStyle name="Note 3 2 25 3 2" xfId="51538" xr:uid="{00000000-0005-0000-0000-000054C90000}"/>
    <cellStyle name="Note 3 2 25 3 3" xfId="51539" xr:uid="{00000000-0005-0000-0000-000055C90000}"/>
    <cellStyle name="Note 3 2 25 4" xfId="51540" xr:uid="{00000000-0005-0000-0000-000056C90000}"/>
    <cellStyle name="Note 3 2 25 4 2" xfId="51541" xr:uid="{00000000-0005-0000-0000-000057C90000}"/>
    <cellStyle name="Note 3 2 25 4 3" xfId="51542" xr:uid="{00000000-0005-0000-0000-000058C90000}"/>
    <cellStyle name="Note 3 2 25 5" xfId="51543" xr:uid="{00000000-0005-0000-0000-000059C90000}"/>
    <cellStyle name="Note 3 2 25 5 2" xfId="51544" xr:uid="{00000000-0005-0000-0000-00005AC90000}"/>
    <cellStyle name="Note 3 2 25 5 3" xfId="51545" xr:uid="{00000000-0005-0000-0000-00005BC90000}"/>
    <cellStyle name="Note 3 2 25 6" xfId="51546" xr:uid="{00000000-0005-0000-0000-00005CC90000}"/>
    <cellStyle name="Note 3 2 25 6 2" xfId="51547" xr:uid="{00000000-0005-0000-0000-00005DC90000}"/>
    <cellStyle name="Note 3 2 25 6 3" xfId="51548" xr:uid="{00000000-0005-0000-0000-00005EC90000}"/>
    <cellStyle name="Note 3 2 25 7" xfId="51549" xr:uid="{00000000-0005-0000-0000-00005FC90000}"/>
    <cellStyle name="Note 3 2 25 8" xfId="51550" xr:uid="{00000000-0005-0000-0000-000060C90000}"/>
    <cellStyle name="Note 3 2 26" xfId="51551" xr:uid="{00000000-0005-0000-0000-000061C90000}"/>
    <cellStyle name="Note 3 2 26 2" xfId="51552" xr:uid="{00000000-0005-0000-0000-000062C90000}"/>
    <cellStyle name="Note 3 2 26 2 2" xfId="51553" xr:uid="{00000000-0005-0000-0000-000063C90000}"/>
    <cellStyle name="Note 3 2 26 2 3" xfId="51554" xr:uid="{00000000-0005-0000-0000-000064C90000}"/>
    <cellStyle name="Note 3 2 26 2 4" xfId="51555" xr:uid="{00000000-0005-0000-0000-000065C90000}"/>
    <cellStyle name="Note 3 2 26 2 5" xfId="51556" xr:uid="{00000000-0005-0000-0000-000066C90000}"/>
    <cellStyle name="Note 3 2 26 2 6" xfId="51557" xr:uid="{00000000-0005-0000-0000-000067C90000}"/>
    <cellStyle name="Note 3 2 26 3" xfId="51558" xr:uid="{00000000-0005-0000-0000-000068C90000}"/>
    <cellStyle name="Note 3 2 26 3 2" xfId="51559" xr:uid="{00000000-0005-0000-0000-000069C90000}"/>
    <cellStyle name="Note 3 2 26 3 3" xfId="51560" xr:uid="{00000000-0005-0000-0000-00006AC90000}"/>
    <cellStyle name="Note 3 2 26 4" xfId="51561" xr:uid="{00000000-0005-0000-0000-00006BC90000}"/>
    <cellStyle name="Note 3 2 26 4 2" xfId="51562" xr:uid="{00000000-0005-0000-0000-00006CC90000}"/>
    <cellStyle name="Note 3 2 26 4 3" xfId="51563" xr:uid="{00000000-0005-0000-0000-00006DC90000}"/>
    <cellStyle name="Note 3 2 26 5" xfId="51564" xr:uid="{00000000-0005-0000-0000-00006EC90000}"/>
    <cellStyle name="Note 3 2 26 5 2" xfId="51565" xr:uid="{00000000-0005-0000-0000-00006FC90000}"/>
    <cellStyle name="Note 3 2 26 5 3" xfId="51566" xr:uid="{00000000-0005-0000-0000-000070C90000}"/>
    <cellStyle name="Note 3 2 26 6" xfId="51567" xr:uid="{00000000-0005-0000-0000-000071C90000}"/>
    <cellStyle name="Note 3 2 26 6 2" xfId="51568" xr:uid="{00000000-0005-0000-0000-000072C90000}"/>
    <cellStyle name="Note 3 2 26 6 3" xfId="51569" xr:uid="{00000000-0005-0000-0000-000073C90000}"/>
    <cellStyle name="Note 3 2 26 7" xfId="51570" xr:uid="{00000000-0005-0000-0000-000074C90000}"/>
    <cellStyle name="Note 3 2 26 8" xfId="51571" xr:uid="{00000000-0005-0000-0000-000075C90000}"/>
    <cellStyle name="Note 3 2 27" xfId="51572" xr:uid="{00000000-0005-0000-0000-000076C90000}"/>
    <cellStyle name="Note 3 2 27 2" xfId="51573" xr:uid="{00000000-0005-0000-0000-000077C90000}"/>
    <cellStyle name="Note 3 2 27 2 2" xfId="51574" xr:uid="{00000000-0005-0000-0000-000078C90000}"/>
    <cellStyle name="Note 3 2 27 2 3" xfId="51575" xr:uid="{00000000-0005-0000-0000-000079C90000}"/>
    <cellStyle name="Note 3 2 27 2 4" xfId="51576" xr:uid="{00000000-0005-0000-0000-00007AC90000}"/>
    <cellStyle name="Note 3 2 27 2 5" xfId="51577" xr:uid="{00000000-0005-0000-0000-00007BC90000}"/>
    <cellStyle name="Note 3 2 27 2 6" xfId="51578" xr:uid="{00000000-0005-0000-0000-00007CC90000}"/>
    <cellStyle name="Note 3 2 27 3" xfId="51579" xr:uid="{00000000-0005-0000-0000-00007DC90000}"/>
    <cellStyle name="Note 3 2 27 3 2" xfId="51580" xr:uid="{00000000-0005-0000-0000-00007EC90000}"/>
    <cellStyle name="Note 3 2 27 3 3" xfId="51581" xr:uid="{00000000-0005-0000-0000-00007FC90000}"/>
    <cellStyle name="Note 3 2 27 4" xfId="51582" xr:uid="{00000000-0005-0000-0000-000080C90000}"/>
    <cellStyle name="Note 3 2 27 4 2" xfId="51583" xr:uid="{00000000-0005-0000-0000-000081C90000}"/>
    <cellStyle name="Note 3 2 27 4 3" xfId="51584" xr:uid="{00000000-0005-0000-0000-000082C90000}"/>
    <cellStyle name="Note 3 2 27 5" xfId="51585" xr:uid="{00000000-0005-0000-0000-000083C90000}"/>
    <cellStyle name="Note 3 2 27 5 2" xfId="51586" xr:uid="{00000000-0005-0000-0000-000084C90000}"/>
    <cellStyle name="Note 3 2 27 5 3" xfId="51587" xr:uid="{00000000-0005-0000-0000-000085C90000}"/>
    <cellStyle name="Note 3 2 27 6" xfId="51588" xr:uid="{00000000-0005-0000-0000-000086C90000}"/>
    <cellStyle name="Note 3 2 27 6 2" xfId="51589" xr:uid="{00000000-0005-0000-0000-000087C90000}"/>
    <cellStyle name="Note 3 2 27 6 3" xfId="51590" xr:uid="{00000000-0005-0000-0000-000088C90000}"/>
    <cellStyle name="Note 3 2 27 7" xfId="51591" xr:uid="{00000000-0005-0000-0000-000089C90000}"/>
    <cellStyle name="Note 3 2 27 8" xfId="51592" xr:uid="{00000000-0005-0000-0000-00008AC90000}"/>
    <cellStyle name="Note 3 2 28" xfId="51593" xr:uid="{00000000-0005-0000-0000-00008BC90000}"/>
    <cellStyle name="Note 3 2 28 2" xfId="51594" xr:uid="{00000000-0005-0000-0000-00008CC90000}"/>
    <cellStyle name="Note 3 2 28 2 2" xfId="51595" xr:uid="{00000000-0005-0000-0000-00008DC90000}"/>
    <cellStyle name="Note 3 2 28 2 3" xfId="51596" xr:uid="{00000000-0005-0000-0000-00008EC90000}"/>
    <cellStyle name="Note 3 2 28 2 4" xfId="51597" xr:uid="{00000000-0005-0000-0000-00008FC90000}"/>
    <cellStyle name="Note 3 2 28 2 5" xfId="51598" xr:uid="{00000000-0005-0000-0000-000090C90000}"/>
    <cellStyle name="Note 3 2 28 2 6" xfId="51599" xr:uid="{00000000-0005-0000-0000-000091C90000}"/>
    <cellStyle name="Note 3 2 28 3" xfId="51600" xr:uid="{00000000-0005-0000-0000-000092C90000}"/>
    <cellStyle name="Note 3 2 28 3 2" xfId="51601" xr:uid="{00000000-0005-0000-0000-000093C90000}"/>
    <cellStyle name="Note 3 2 28 3 3" xfId="51602" xr:uid="{00000000-0005-0000-0000-000094C90000}"/>
    <cellStyle name="Note 3 2 28 4" xfId="51603" xr:uid="{00000000-0005-0000-0000-000095C90000}"/>
    <cellStyle name="Note 3 2 28 4 2" xfId="51604" xr:uid="{00000000-0005-0000-0000-000096C90000}"/>
    <cellStyle name="Note 3 2 28 4 3" xfId="51605" xr:uid="{00000000-0005-0000-0000-000097C90000}"/>
    <cellStyle name="Note 3 2 28 5" xfId="51606" xr:uid="{00000000-0005-0000-0000-000098C90000}"/>
    <cellStyle name="Note 3 2 28 5 2" xfId="51607" xr:uid="{00000000-0005-0000-0000-000099C90000}"/>
    <cellStyle name="Note 3 2 28 5 3" xfId="51608" xr:uid="{00000000-0005-0000-0000-00009AC90000}"/>
    <cellStyle name="Note 3 2 28 6" xfId="51609" xr:uid="{00000000-0005-0000-0000-00009BC90000}"/>
    <cellStyle name="Note 3 2 28 6 2" xfId="51610" xr:uid="{00000000-0005-0000-0000-00009CC90000}"/>
    <cellStyle name="Note 3 2 28 6 3" xfId="51611" xr:uid="{00000000-0005-0000-0000-00009DC90000}"/>
    <cellStyle name="Note 3 2 28 7" xfId="51612" xr:uid="{00000000-0005-0000-0000-00009EC90000}"/>
    <cellStyle name="Note 3 2 28 8" xfId="51613" xr:uid="{00000000-0005-0000-0000-00009FC90000}"/>
    <cellStyle name="Note 3 2 29" xfId="51614" xr:uid="{00000000-0005-0000-0000-0000A0C90000}"/>
    <cellStyle name="Note 3 2 29 2" xfId="51615" xr:uid="{00000000-0005-0000-0000-0000A1C90000}"/>
    <cellStyle name="Note 3 2 29 2 2" xfId="51616" xr:uid="{00000000-0005-0000-0000-0000A2C90000}"/>
    <cellStyle name="Note 3 2 29 2 3" xfId="51617" xr:uid="{00000000-0005-0000-0000-0000A3C90000}"/>
    <cellStyle name="Note 3 2 29 2 4" xfId="51618" xr:uid="{00000000-0005-0000-0000-0000A4C90000}"/>
    <cellStyle name="Note 3 2 29 2 5" xfId="51619" xr:uid="{00000000-0005-0000-0000-0000A5C90000}"/>
    <cellStyle name="Note 3 2 29 2 6" xfId="51620" xr:uid="{00000000-0005-0000-0000-0000A6C90000}"/>
    <cellStyle name="Note 3 2 29 3" xfId="51621" xr:uid="{00000000-0005-0000-0000-0000A7C90000}"/>
    <cellStyle name="Note 3 2 29 3 2" xfId="51622" xr:uid="{00000000-0005-0000-0000-0000A8C90000}"/>
    <cellStyle name="Note 3 2 29 3 3" xfId="51623" xr:uid="{00000000-0005-0000-0000-0000A9C90000}"/>
    <cellStyle name="Note 3 2 29 4" xfId="51624" xr:uid="{00000000-0005-0000-0000-0000AAC90000}"/>
    <cellStyle name="Note 3 2 29 4 2" xfId="51625" xr:uid="{00000000-0005-0000-0000-0000ABC90000}"/>
    <cellStyle name="Note 3 2 29 4 3" xfId="51626" xr:uid="{00000000-0005-0000-0000-0000ACC90000}"/>
    <cellStyle name="Note 3 2 29 5" xfId="51627" xr:uid="{00000000-0005-0000-0000-0000ADC90000}"/>
    <cellStyle name="Note 3 2 29 5 2" xfId="51628" xr:uid="{00000000-0005-0000-0000-0000AEC90000}"/>
    <cellStyle name="Note 3 2 29 5 3" xfId="51629" xr:uid="{00000000-0005-0000-0000-0000AFC90000}"/>
    <cellStyle name="Note 3 2 29 6" xfId="51630" xr:uid="{00000000-0005-0000-0000-0000B0C90000}"/>
    <cellStyle name="Note 3 2 29 6 2" xfId="51631" xr:uid="{00000000-0005-0000-0000-0000B1C90000}"/>
    <cellStyle name="Note 3 2 29 6 3" xfId="51632" xr:uid="{00000000-0005-0000-0000-0000B2C90000}"/>
    <cellStyle name="Note 3 2 29 7" xfId="51633" xr:uid="{00000000-0005-0000-0000-0000B3C90000}"/>
    <cellStyle name="Note 3 2 29 8" xfId="51634" xr:uid="{00000000-0005-0000-0000-0000B4C90000}"/>
    <cellStyle name="Note 3 2 3" xfId="51635" xr:uid="{00000000-0005-0000-0000-0000B5C90000}"/>
    <cellStyle name="Note 3 2 3 2" xfId="51636" xr:uid="{00000000-0005-0000-0000-0000B6C90000}"/>
    <cellStyle name="Note 3 2 3 2 2" xfId="51637" xr:uid="{00000000-0005-0000-0000-0000B7C90000}"/>
    <cellStyle name="Note 3 2 3 2 3" xfId="51638" xr:uid="{00000000-0005-0000-0000-0000B8C90000}"/>
    <cellStyle name="Note 3 2 3 3" xfId="51639" xr:uid="{00000000-0005-0000-0000-0000B9C90000}"/>
    <cellStyle name="Note 3 2 3 3 2" xfId="51640" xr:uid="{00000000-0005-0000-0000-0000BAC90000}"/>
    <cellStyle name="Note 3 2 3 3 3" xfId="51641" xr:uid="{00000000-0005-0000-0000-0000BBC90000}"/>
    <cellStyle name="Note 3 2 3 3 4" xfId="51642" xr:uid="{00000000-0005-0000-0000-0000BCC90000}"/>
    <cellStyle name="Note 3 2 3 3 5" xfId="51643" xr:uid="{00000000-0005-0000-0000-0000BDC90000}"/>
    <cellStyle name="Note 3 2 3 3 6" xfId="51644" xr:uid="{00000000-0005-0000-0000-0000BEC90000}"/>
    <cellStyle name="Note 3 2 3 4" xfId="51645" xr:uid="{00000000-0005-0000-0000-0000BFC90000}"/>
    <cellStyle name="Note 3 2 3 4 2" xfId="51646" xr:uid="{00000000-0005-0000-0000-0000C0C90000}"/>
    <cellStyle name="Note 3 2 3 4 3" xfId="51647" xr:uid="{00000000-0005-0000-0000-0000C1C90000}"/>
    <cellStyle name="Note 3 2 3 5" xfId="51648" xr:uid="{00000000-0005-0000-0000-0000C2C90000}"/>
    <cellStyle name="Note 3 2 3 5 2" xfId="51649" xr:uid="{00000000-0005-0000-0000-0000C3C90000}"/>
    <cellStyle name="Note 3 2 3 5 3" xfId="51650" xr:uid="{00000000-0005-0000-0000-0000C4C90000}"/>
    <cellStyle name="Note 3 2 3 6" xfId="51651" xr:uid="{00000000-0005-0000-0000-0000C5C90000}"/>
    <cellStyle name="Note 3 2 3 6 2" xfId="51652" xr:uid="{00000000-0005-0000-0000-0000C6C90000}"/>
    <cellStyle name="Note 3 2 3 6 3" xfId="51653" xr:uid="{00000000-0005-0000-0000-0000C7C90000}"/>
    <cellStyle name="Note 3 2 3 7" xfId="51654" xr:uid="{00000000-0005-0000-0000-0000C8C90000}"/>
    <cellStyle name="Note 3 2 3 8" xfId="51655" xr:uid="{00000000-0005-0000-0000-0000C9C90000}"/>
    <cellStyle name="Note 3 2 30" xfId="51656" xr:uid="{00000000-0005-0000-0000-0000CAC90000}"/>
    <cellStyle name="Note 3 2 30 2" xfId="51657" xr:uid="{00000000-0005-0000-0000-0000CBC90000}"/>
    <cellStyle name="Note 3 2 30 2 2" xfId="51658" xr:uid="{00000000-0005-0000-0000-0000CCC90000}"/>
    <cellStyle name="Note 3 2 30 2 3" xfId="51659" xr:uid="{00000000-0005-0000-0000-0000CDC90000}"/>
    <cellStyle name="Note 3 2 30 2 4" xfId="51660" xr:uid="{00000000-0005-0000-0000-0000CEC90000}"/>
    <cellStyle name="Note 3 2 30 2 5" xfId="51661" xr:uid="{00000000-0005-0000-0000-0000CFC90000}"/>
    <cellStyle name="Note 3 2 30 2 6" xfId="51662" xr:uid="{00000000-0005-0000-0000-0000D0C90000}"/>
    <cellStyle name="Note 3 2 30 3" xfId="51663" xr:uid="{00000000-0005-0000-0000-0000D1C90000}"/>
    <cellStyle name="Note 3 2 30 3 2" xfId="51664" xr:uid="{00000000-0005-0000-0000-0000D2C90000}"/>
    <cellStyle name="Note 3 2 30 3 3" xfId="51665" xr:uid="{00000000-0005-0000-0000-0000D3C90000}"/>
    <cellStyle name="Note 3 2 30 4" xfId="51666" xr:uid="{00000000-0005-0000-0000-0000D4C90000}"/>
    <cellStyle name="Note 3 2 30 4 2" xfId="51667" xr:uid="{00000000-0005-0000-0000-0000D5C90000}"/>
    <cellStyle name="Note 3 2 30 4 3" xfId="51668" xr:uid="{00000000-0005-0000-0000-0000D6C90000}"/>
    <cellStyle name="Note 3 2 30 5" xfId="51669" xr:uid="{00000000-0005-0000-0000-0000D7C90000}"/>
    <cellStyle name="Note 3 2 30 5 2" xfId="51670" xr:uid="{00000000-0005-0000-0000-0000D8C90000}"/>
    <cellStyle name="Note 3 2 30 5 3" xfId="51671" xr:uid="{00000000-0005-0000-0000-0000D9C90000}"/>
    <cellStyle name="Note 3 2 30 6" xfId="51672" xr:uid="{00000000-0005-0000-0000-0000DAC90000}"/>
    <cellStyle name="Note 3 2 30 6 2" xfId="51673" xr:uid="{00000000-0005-0000-0000-0000DBC90000}"/>
    <cellStyle name="Note 3 2 30 6 3" xfId="51674" xr:uid="{00000000-0005-0000-0000-0000DCC90000}"/>
    <cellStyle name="Note 3 2 30 7" xfId="51675" xr:uid="{00000000-0005-0000-0000-0000DDC90000}"/>
    <cellStyle name="Note 3 2 30 8" xfId="51676" xr:uid="{00000000-0005-0000-0000-0000DEC90000}"/>
    <cellStyle name="Note 3 2 31" xfId="51677" xr:uid="{00000000-0005-0000-0000-0000DFC90000}"/>
    <cellStyle name="Note 3 2 31 2" xfId="51678" xr:uid="{00000000-0005-0000-0000-0000E0C90000}"/>
    <cellStyle name="Note 3 2 31 2 2" xfId="51679" xr:uid="{00000000-0005-0000-0000-0000E1C90000}"/>
    <cellStyle name="Note 3 2 31 2 3" xfId="51680" xr:uid="{00000000-0005-0000-0000-0000E2C90000}"/>
    <cellStyle name="Note 3 2 31 2 4" xfId="51681" xr:uid="{00000000-0005-0000-0000-0000E3C90000}"/>
    <cellStyle name="Note 3 2 31 2 5" xfId="51682" xr:uid="{00000000-0005-0000-0000-0000E4C90000}"/>
    <cellStyle name="Note 3 2 31 2 6" xfId="51683" xr:uid="{00000000-0005-0000-0000-0000E5C90000}"/>
    <cellStyle name="Note 3 2 31 3" xfId="51684" xr:uid="{00000000-0005-0000-0000-0000E6C90000}"/>
    <cellStyle name="Note 3 2 31 3 2" xfId="51685" xr:uid="{00000000-0005-0000-0000-0000E7C90000}"/>
    <cellStyle name="Note 3 2 31 3 3" xfId="51686" xr:uid="{00000000-0005-0000-0000-0000E8C90000}"/>
    <cellStyle name="Note 3 2 31 4" xfId="51687" xr:uid="{00000000-0005-0000-0000-0000E9C90000}"/>
    <cellStyle name="Note 3 2 31 4 2" xfId="51688" xr:uid="{00000000-0005-0000-0000-0000EAC90000}"/>
    <cellStyle name="Note 3 2 31 4 3" xfId="51689" xr:uid="{00000000-0005-0000-0000-0000EBC90000}"/>
    <cellStyle name="Note 3 2 31 5" xfId="51690" xr:uid="{00000000-0005-0000-0000-0000ECC90000}"/>
    <cellStyle name="Note 3 2 31 5 2" xfId="51691" xr:uid="{00000000-0005-0000-0000-0000EDC90000}"/>
    <cellStyle name="Note 3 2 31 5 3" xfId="51692" xr:uid="{00000000-0005-0000-0000-0000EEC90000}"/>
    <cellStyle name="Note 3 2 31 6" xfId="51693" xr:uid="{00000000-0005-0000-0000-0000EFC90000}"/>
    <cellStyle name="Note 3 2 31 6 2" xfId="51694" xr:uid="{00000000-0005-0000-0000-0000F0C90000}"/>
    <cellStyle name="Note 3 2 31 6 3" xfId="51695" xr:uid="{00000000-0005-0000-0000-0000F1C90000}"/>
    <cellStyle name="Note 3 2 31 7" xfId="51696" xr:uid="{00000000-0005-0000-0000-0000F2C90000}"/>
    <cellStyle name="Note 3 2 31 8" xfId="51697" xr:uid="{00000000-0005-0000-0000-0000F3C90000}"/>
    <cellStyle name="Note 3 2 32" xfId="51698" xr:uid="{00000000-0005-0000-0000-0000F4C90000}"/>
    <cellStyle name="Note 3 2 32 2" xfId="51699" xr:uid="{00000000-0005-0000-0000-0000F5C90000}"/>
    <cellStyle name="Note 3 2 32 2 2" xfId="51700" xr:uid="{00000000-0005-0000-0000-0000F6C90000}"/>
    <cellStyle name="Note 3 2 32 2 3" xfId="51701" xr:uid="{00000000-0005-0000-0000-0000F7C90000}"/>
    <cellStyle name="Note 3 2 32 2 4" xfId="51702" xr:uid="{00000000-0005-0000-0000-0000F8C90000}"/>
    <cellStyle name="Note 3 2 32 2 5" xfId="51703" xr:uid="{00000000-0005-0000-0000-0000F9C90000}"/>
    <cellStyle name="Note 3 2 32 2 6" xfId="51704" xr:uid="{00000000-0005-0000-0000-0000FAC90000}"/>
    <cellStyle name="Note 3 2 32 3" xfId="51705" xr:uid="{00000000-0005-0000-0000-0000FBC90000}"/>
    <cellStyle name="Note 3 2 32 3 2" xfId="51706" xr:uid="{00000000-0005-0000-0000-0000FCC90000}"/>
    <cellStyle name="Note 3 2 32 3 3" xfId="51707" xr:uid="{00000000-0005-0000-0000-0000FDC90000}"/>
    <cellStyle name="Note 3 2 32 4" xfId="51708" xr:uid="{00000000-0005-0000-0000-0000FEC90000}"/>
    <cellStyle name="Note 3 2 32 4 2" xfId="51709" xr:uid="{00000000-0005-0000-0000-0000FFC90000}"/>
    <cellStyle name="Note 3 2 32 4 3" xfId="51710" xr:uid="{00000000-0005-0000-0000-000000CA0000}"/>
    <cellStyle name="Note 3 2 32 5" xfId="51711" xr:uid="{00000000-0005-0000-0000-000001CA0000}"/>
    <cellStyle name="Note 3 2 32 5 2" xfId="51712" xr:uid="{00000000-0005-0000-0000-000002CA0000}"/>
    <cellStyle name="Note 3 2 32 5 3" xfId="51713" xr:uid="{00000000-0005-0000-0000-000003CA0000}"/>
    <cellStyle name="Note 3 2 32 6" xfId="51714" xr:uid="{00000000-0005-0000-0000-000004CA0000}"/>
    <cellStyle name="Note 3 2 32 6 2" xfId="51715" xr:uid="{00000000-0005-0000-0000-000005CA0000}"/>
    <cellStyle name="Note 3 2 32 6 3" xfId="51716" xr:uid="{00000000-0005-0000-0000-000006CA0000}"/>
    <cellStyle name="Note 3 2 32 7" xfId="51717" xr:uid="{00000000-0005-0000-0000-000007CA0000}"/>
    <cellStyle name="Note 3 2 32 8" xfId="51718" xr:uid="{00000000-0005-0000-0000-000008CA0000}"/>
    <cellStyle name="Note 3 2 33" xfId="51719" xr:uid="{00000000-0005-0000-0000-000009CA0000}"/>
    <cellStyle name="Note 3 2 33 2" xfId="51720" xr:uid="{00000000-0005-0000-0000-00000ACA0000}"/>
    <cellStyle name="Note 3 2 33 2 2" xfId="51721" xr:uid="{00000000-0005-0000-0000-00000BCA0000}"/>
    <cellStyle name="Note 3 2 33 2 3" xfId="51722" xr:uid="{00000000-0005-0000-0000-00000CCA0000}"/>
    <cellStyle name="Note 3 2 33 2 4" xfId="51723" xr:uid="{00000000-0005-0000-0000-00000DCA0000}"/>
    <cellStyle name="Note 3 2 33 2 5" xfId="51724" xr:uid="{00000000-0005-0000-0000-00000ECA0000}"/>
    <cellStyle name="Note 3 2 33 2 6" xfId="51725" xr:uid="{00000000-0005-0000-0000-00000FCA0000}"/>
    <cellStyle name="Note 3 2 33 3" xfId="51726" xr:uid="{00000000-0005-0000-0000-000010CA0000}"/>
    <cellStyle name="Note 3 2 33 3 2" xfId="51727" xr:uid="{00000000-0005-0000-0000-000011CA0000}"/>
    <cellStyle name="Note 3 2 33 3 3" xfId="51728" xr:uid="{00000000-0005-0000-0000-000012CA0000}"/>
    <cellStyle name="Note 3 2 33 4" xfId="51729" xr:uid="{00000000-0005-0000-0000-000013CA0000}"/>
    <cellStyle name="Note 3 2 33 4 2" xfId="51730" xr:uid="{00000000-0005-0000-0000-000014CA0000}"/>
    <cellStyle name="Note 3 2 33 4 3" xfId="51731" xr:uid="{00000000-0005-0000-0000-000015CA0000}"/>
    <cellStyle name="Note 3 2 33 5" xfId="51732" xr:uid="{00000000-0005-0000-0000-000016CA0000}"/>
    <cellStyle name="Note 3 2 33 5 2" xfId="51733" xr:uid="{00000000-0005-0000-0000-000017CA0000}"/>
    <cellStyle name="Note 3 2 33 5 3" xfId="51734" xr:uid="{00000000-0005-0000-0000-000018CA0000}"/>
    <cellStyle name="Note 3 2 33 6" xfId="51735" xr:uid="{00000000-0005-0000-0000-000019CA0000}"/>
    <cellStyle name="Note 3 2 33 6 2" xfId="51736" xr:uid="{00000000-0005-0000-0000-00001ACA0000}"/>
    <cellStyle name="Note 3 2 33 6 3" xfId="51737" xr:uid="{00000000-0005-0000-0000-00001BCA0000}"/>
    <cellStyle name="Note 3 2 33 7" xfId="51738" xr:uid="{00000000-0005-0000-0000-00001CCA0000}"/>
    <cellStyle name="Note 3 2 33 8" xfId="51739" xr:uid="{00000000-0005-0000-0000-00001DCA0000}"/>
    <cellStyle name="Note 3 2 34" xfId="51740" xr:uid="{00000000-0005-0000-0000-00001ECA0000}"/>
    <cellStyle name="Note 3 2 34 2" xfId="51741" xr:uid="{00000000-0005-0000-0000-00001FCA0000}"/>
    <cellStyle name="Note 3 2 34 2 2" xfId="51742" xr:uid="{00000000-0005-0000-0000-000020CA0000}"/>
    <cellStyle name="Note 3 2 34 2 3" xfId="51743" xr:uid="{00000000-0005-0000-0000-000021CA0000}"/>
    <cellStyle name="Note 3 2 34 2 4" xfId="51744" xr:uid="{00000000-0005-0000-0000-000022CA0000}"/>
    <cellStyle name="Note 3 2 34 2 5" xfId="51745" xr:uid="{00000000-0005-0000-0000-000023CA0000}"/>
    <cellStyle name="Note 3 2 34 2 6" xfId="51746" xr:uid="{00000000-0005-0000-0000-000024CA0000}"/>
    <cellStyle name="Note 3 2 34 3" xfId="51747" xr:uid="{00000000-0005-0000-0000-000025CA0000}"/>
    <cellStyle name="Note 3 2 34 3 2" xfId="51748" xr:uid="{00000000-0005-0000-0000-000026CA0000}"/>
    <cellStyle name="Note 3 2 34 3 3" xfId="51749" xr:uid="{00000000-0005-0000-0000-000027CA0000}"/>
    <cellStyle name="Note 3 2 34 4" xfId="51750" xr:uid="{00000000-0005-0000-0000-000028CA0000}"/>
    <cellStyle name="Note 3 2 34 4 2" xfId="51751" xr:uid="{00000000-0005-0000-0000-000029CA0000}"/>
    <cellStyle name="Note 3 2 34 4 3" xfId="51752" xr:uid="{00000000-0005-0000-0000-00002ACA0000}"/>
    <cellStyle name="Note 3 2 34 5" xfId="51753" xr:uid="{00000000-0005-0000-0000-00002BCA0000}"/>
    <cellStyle name="Note 3 2 34 5 2" xfId="51754" xr:uid="{00000000-0005-0000-0000-00002CCA0000}"/>
    <cellStyle name="Note 3 2 34 5 3" xfId="51755" xr:uid="{00000000-0005-0000-0000-00002DCA0000}"/>
    <cellStyle name="Note 3 2 34 6" xfId="51756" xr:uid="{00000000-0005-0000-0000-00002ECA0000}"/>
    <cellStyle name="Note 3 2 34 6 2" xfId="51757" xr:uid="{00000000-0005-0000-0000-00002FCA0000}"/>
    <cellStyle name="Note 3 2 34 6 3" xfId="51758" xr:uid="{00000000-0005-0000-0000-000030CA0000}"/>
    <cellStyle name="Note 3 2 34 7" xfId="51759" xr:uid="{00000000-0005-0000-0000-000031CA0000}"/>
    <cellStyle name="Note 3 2 34 8" xfId="51760" xr:uid="{00000000-0005-0000-0000-000032CA0000}"/>
    <cellStyle name="Note 3 2 35" xfId="51761" xr:uid="{00000000-0005-0000-0000-000033CA0000}"/>
    <cellStyle name="Note 3 2 35 2" xfId="51762" xr:uid="{00000000-0005-0000-0000-000034CA0000}"/>
    <cellStyle name="Note 3 2 35 2 2" xfId="51763" xr:uid="{00000000-0005-0000-0000-000035CA0000}"/>
    <cellStyle name="Note 3 2 35 2 3" xfId="51764" xr:uid="{00000000-0005-0000-0000-000036CA0000}"/>
    <cellStyle name="Note 3 2 35 2 4" xfId="51765" xr:uid="{00000000-0005-0000-0000-000037CA0000}"/>
    <cellStyle name="Note 3 2 35 2 5" xfId="51766" xr:uid="{00000000-0005-0000-0000-000038CA0000}"/>
    <cellStyle name="Note 3 2 35 2 6" xfId="51767" xr:uid="{00000000-0005-0000-0000-000039CA0000}"/>
    <cellStyle name="Note 3 2 35 3" xfId="51768" xr:uid="{00000000-0005-0000-0000-00003ACA0000}"/>
    <cellStyle name="Note 3 2 35 3 2" xfId="51769" xr:uid="{00000000-0005-0000-0000-00003BCA0000}"/>
    <cellStyle name="Note 3 2 35 3 3" xfId="51770" xr:uid="{00000000-0005-0000-0000-00003CCA0000}"/>
    <cellStyle name="Note 3 2 35 4" xfId="51771" xr:uid="{00000000-0005-0000-0000-00003DCA0000}"/>
    <cellStyle name="Note 3 2 35 4 2" xfId="51772" xr:uid="{00000000-0005-0000-0000-00003ECA0000}"/>
    <cellStyle name="Note 3 2 35 4 3" xfId="51773" xr:uid="{00000000-0005-0000-0000-00003FCA0000}"/>
    <cellStyle name="Note 3 2 35 5" xfId="51774" xr:uid="{00000000-0005-0000-0000-000040CA0000}"/>
    <cellStyle name="Note 3 2 35 5 2" xfId="51775" xr:uid="{00000000-0005-0000-0000-000041CA0000}"/>
    <cellStyle name="Note 3 2 35 5 3" xfId="51776" xr:uid="{00000000-0005-0000-0000-000042CA0000}"/>
    <cellStyle name="Note 3 2 35 6" xfId="51777" xr:uid="{00000000-0005-0000-0000-000043CA0000}"/>
    <cellStyle name="Note 3 2 35 6 2" xfId="51778" xr:uid="{00000000-0005-0000-0000-000044CA0000}"/>
    <cellStyle name="Note 3 2 35 6 3" xfId="51779" xr:uid="{00000000-0005-0000-0000-000045CA0000}"/>
    <cellStyle name="Note 3 2 35 7" xfId="51780" xr:uid="{00000000-0005-0000-0000-000046CA0000}"/>
    <cellStyle name="Note 3 2 35 8" xfId="51781" xr:uid="{00000000-0005-0000-0000-000047CA0000}"/>
    <cellStyle name="Note 3 2 36" xfId="51782" xr:uid="{00000000-0005-0000-0000-000048CA0000}"/>
    <cellStyle name="Note 3 2 36 2" xfId="51783" xr:uid="{00000000-0005-0000-0000-000049CA0000}"/>
    <cellStyle name="Note 3 2 36 3" xfId="51784" xr:uid="{00000000-0005-0000-0000-00004ACA0000}"/>
    <cellStyle name="Note 3 2 37" xfId="51785" xr:uid="{00000000-0005-0000-0000-00004BCA0000}"/>
    <cellStyle name="Note 3 2 37 2" xfId="51786" xr:uid="{00000000-0005-0000-0000-00004CCA0000}"/>
    <cellStyle name="Note 3 2 37 3" xfId="51787" xr:uid="{00000000-0005-0000-0000-00004DCA0000}"/>
    <cellStyle name="Note 3 2 37 4" xfId="51788" xr:uid="{00000000-0005-0000-0000-00004ECA0000}"/>
    <cellStyle name="Note 3 2 37 5" xfId="51789" xr:uid="{00000000-0005-0000-0000-00004FCA0000}"/>
    <cellStyle name="Note 3 2 37 6" xfId="51790" xr:uid="{00000000-0005-0000-0000-000050CA0000}"/>
    <cellStyle name="Note 3 2 38" xfId="51791" xr:uid="{00000000-0005-0000-0000-000051CA0000}"/>
    <cellStyle name="Note 3 2 38 2" xfId="51792" xr:uid="{00000000-0005-0000-0000-000052CA0000}"/>
    <cellStyle name="Note 3 2 38 3" xfId="51793" xr:uid="{00000000-0005-0000-0000-000053CA0000}"/>
    <cellStyle name="Note 3 2 39" xfId="51794" xr:uid="{00000000-0005-0000-0000-000054CA0000}"/>
    <cellStyle name="Note 3 2 39 2" xfId="51795" xr:uid="{00000000-0005-0000-0000-000055CA0000}"/>
    <cellStyle name="Note 3 2 39 3" xfId="51796" xr:uid="{00000000-0005-0000-0000-000056CA0000}"/>
    <cellStyle name="Note 3 2 4" xfId="51797" xr:uid="{00000000-0005-0000-0000-000057CA0000}"/>
    <cellStyle name="Note 3 2 4 2" xfId="51798" xr:uid="{00000000-0005-0000-0000-000058CA0000}"/>
    <cellStyle name="Note 3 2 4 2 2" xfId="51799" xr:uid="{00000000-0005-0000-0000-000059CA0000}"/>
    <cellStyle name="Note 3 2 4 2 3" xfId="51800" xr:uid="{00000000-0005-0000-0000-00005ACA0000}"/>
    <cellStyle name="Note 3 2 4 3" xfId="51801" xr:uid="{00000000-0005-0000-0000-00005BCA0000}"/>
    <cellStyle name="Note 3 2 4 3 2" xfId="51802" xr:uid="{00000000-0005-0000-0000-00005CCA0000}"/>
    <cellStyle name="Note 3 2 4 3 3" xfId="51803" xr:uid="{00000000-0005-0000-0000-00005DCA0000}"/>
    <cellStyle name="Note 3 2 4 3 4" xfId="51804" xr:uid="{00000000-0005-0000-0000-00005ECA0000}"/>
    <cellStyle name="Note 3 2 4 3 5" xfId="51805" xr:uid="{00000000-0005-0000-0000-00005FCA0000}"/>
    <cellStyle name="Note 3 2 4 3 6" xfId="51806" xr:uid="{00000000-0005-0000-0000-000060CA0000}"/>
    <cellStyle name="Note 3 2 4 4" xfId="51807" xr:uid="{00000000-0005-0000-0000-000061CA0000}"/>
    <cellStyle name="Note 3 2 4 4 2" xfId="51808" xr:uid="{00000000-0005-0000-0000-000062CA0000}"/>
    <cellStyle name="Note 3 2 4 4 3" xfId="51809" xr:uid="{00000000-0005-0000-0000-000063CA0000}"/>
    <cellStyle name="Note 3 2 4 5" xfId="51810" xr:uid="{00000000-0005-0000-0000-000064CA0000}"/>
    <cellStyle name="Note 3 2 4 5 2" xfId="51811" xr:uid="{00000000-0005-0000-0000-000065CA0000}"/>
    <cellStyle name="Note 3 2 4 5 3" xfId="51812" xr:uid="{00000000-0005-0000-0000-000066CA0000}"/>
    <cellStyle name="Note 3 2 4 6" xfId="51813" xr:uid="{00000000-0005-0000-0000-000067CA0000}"/>
    <cellStyle name="Note 3 2 4 6 2" xfId="51814" xr:uid="{00000000-0005-0000-0000-000068CA0000}"/>
    <cellStyle name="Note 3 2 4 6 3" xfId="51815" xr:uid="{00000000-0005-0000-0000-000069CA0000}"/>
    <cellStyle name="Note 3 2 4 7" xfId="51816" xr:uid="{00000000-0005-0000-0000-00006ACA0000}"/>
    <cellStyle name="Note 3 2 4 8" xfId="51817" xr:uid="{00000000-0005-0000-0000-00006BCA0000}"/>
    <cellStyle name="Note 3 2 40" xfId="51818" xr:uid="{00000000-0005-0000-0000-00006CCA0000}"/>
    <cellStyle name="Note 3 2 40 2" xfId="51819" xr:uid="{00000000-0005-0000-0000-00006DCA0000}"/>
    <cellStyle name="Note 3 2 40 3" xfId="51820" xr:uid="{00000000-0005-0000-0000-00006ECA0000}"/>
    <cellStyle name="Note 3 2 41" xfId="51821" xr:uid="{00000000-0005-0000-0000-00006FCA0000}"/>
    <cellStyle name="Note 3 2 42" xfId="51822" xr:uid="{00000000-0005-0000-0000-000070CA0000}"/>
    <cellStyle name="Note 3 2 5" xfId="51823" xr:uid="{00000000-0005-0000-0000-000071CA0000}"/>
    <cellStyle name="Note 3 2 5 2" xfId="51824" xr:uid="{00000000-0005-0000-0000-000072CA0000}"/>
    <cellStyle name="Note 3 2 5 2 2" xfId="51825" xr:uid="{00000000-0005-0000-0000-000073CA0000}"/>
    <cellStyle name="Note 3 2 5 2 3" xfId="51826" xr:uid="{00000000-0005-0000-0000-000074CA0000}"/>
    <cellStyle name="Note 3 2 5 2 4" xfId="51827" xr:uid="{00000000-0005-0000-0000-000075CA0000}"/>
    <cellStyle name="Note 3 2 5 2 5" xfId="51828" xr:uid="{00000000-0005-0000-0000-000076CA0000}"/>
    <cellStyle name="Note 3 2 5 2 6" xfId="51829" xr:uid="{00000000-0005-0000-0000-000077CA0000}"/>
    <cellStyle name="Note 3 2 5 3" xfId="51830" xr:uid="{00000000-0005-0000-0000-000078CA0000}"/>
    <cellStyle name="Note 3 2 5 3 2" xfId="51831" xr:uid="{00000000-0005-0000-0000-000079CA0000}"/>
    <cellStyle name="Note 3 2 5 3 3" xfId="51832" xr:uid="{00000000-0005-0000-0000-00007ACA0000}"/>
    <cellStyle name="Note 3 2 5 4" xfId="51833" xr:uid="{00000000-0005-0000-0000-00007BCA0000}"/>
    <cellStyle name="Note 3 2 5 4 2" xfId="51834" xr:uid="{00000000-0005-0000-0000-00007CCA0000}"/>
    <cellStyle name="Note 3 2 5 4 3" xfId="51835" xr:uid="{00000000-0005-0000-0000-00007DCA0000}"/>
    <cellStyle name="Note 3 2 5 5" xfId="51836" xr:uid="{00000000-0005-0000-0000-00007ECA0000}"/>
    <cellStyle name="Note 3 2 5 5 2" xfId="51837" xr:uid="{00000000-0005-0000-0000-00007FCA0000}"/>
    <cellStyle name="Note 3 2 5 5 3" xfId="51838" xr:uid="{00000000-0005-0000-0000-000080CA0000}"/>
    <cellStyle name="Note 3 2 5 6" xfId="51839" xr:uid="{00000000-0005-0000-0000-000081CA0000}"/>
    <cellStyle name="Note 3 2 5 6 2" xfId="51840" xr:uid="{00000000-0005-0000-0000-000082CA0000}"/>
    <cellStyle name="Note 3 2 5 6 3" xfId="51841" xr:uid="{00000000-0005-0000-0000-000083CA0000}"/>
    <cellStyle name="Note 3 2 5 7" xfId="51842" xr:uid="{00000000-0005-0000-0000-000084CA0000}"/>
    <cellStyle name="Note 3 2 5 8" xfId="51843" xr:uid="{00000000-0005-0000-0000-000085CA0000}"/>
    <cellStyle name="Note 3 2 6" xfId="51844" xr:uid="{00000000-0005-0000-0000-000086CA0000}"/>
    <cellStyle name="Note 3 2 6 2" xfId="51845" xr:uid="{00000000-0005-0000-0000-000087CA0000}"/>
    <cellStyle name="Note 3 2 6 2 2" xfId="51846" xr:uid="{00000000-0005-0000-0000-000088CA0000}"/>
    <cellStyle name="Note 3 2 6 2 3" xfId="51847" xr:uid="{00000000-0005-0000-0000-000089CA0000}"/>
    <cellStyle name="Note 3 2 6 2 4" xfId="51848" xr:uid="{00000000-0005-0000-0000-00008ACA0000}"/>
    <cellStyle name="Note 3 2 6 2 5" xfId="51849" xr:uid="{00000000-0005-0000-0000-00008BCA0000}"/>
    <cellStyle name="Note 3 2 6 2 6" xfId="51850" xr:uid="{00000000-0005-0000-0000-00008CCA0000}"/>
    <cellStyle name="Note 3 2 6 3" xfId="51851" xr:uid="{00000000-0005-0000-0000-00008DCA0000}"/>
    <cellStyle name="Note 3 2 6 3 2" xfId="51852" xr:uid="{00000000-0005-0000-0000-00008ECA0000}"/>
    <cellStyle name="Note 3 2 6 3 3" xfId="51853" xr:uid="{00000000-0005-0000-0000-00008FCA0000}"/>
    <cellStyle name="Note 3 2 6 4" xfId="51854" xr:uid="{00000000-0005-0000-0000-000090CA0000}"/>
    <cellStyle name="Note 3 2 6 4 2" xfId="51855" xr:uid="{00000000-0005-0000-0000-000091CA0000}"/>
    <cellStyle name="Note 3 2 6 4 3" xfId="51856" xr:uid="{00000000-0005-0000-0000-000092CA0000}"/>
    <cellStyle name="Note 3 2 6 5" xfId="51857" xr:uid="{00000000-0005-0000-0000-000093CA0000}"/>
    <cellStyle name="Note 3 2 6 5 2" xfId="51858" xr:uid="{00000000-0005-0000-0000-000094CA0000}"/>
    <cellStyle name="Note 3 2 6 5 3" xfId="51859" xr:uid="{00000000-0005-0000-0000-000095CA0000}"/>
    <cellStyle name="Note 3 2 6 6" xfId="51860" xr:uid="{00000000-0005-0000-0000-000096CA0000}"/>
    <cellStyle name="Note 3 2 6 6 2" xfId="51861" xr:uid="{00000000-0005-0000-0000-000097CA0000}"/>
    <cellStyle name="Note 3 2 6 6 3" xfId="51862" xr:uid="{00000000-0005-0000-0000-000098CA0000}"/>
    <cellStyle name="Note 3 2 6 7" xfId="51863" xr:uid="{00000000-0005-0000-0000-000099CA0000}"/>
    <cellStyle name="Note 3 2 6 8" xfId="51864" xr:uid="{00000000-0005-0000-0000-00009ACA0000}"/>
    <cellStyle name="Note 3 2 7" xfId="51865" xr:uid="{00000000-0005-0000-0000-00009BCA0000}"/>
    <cellStyle name="Note 3 2 7 2" xfId="51866" xr:uid="{00000000-0005-0000-0000-00009CCA0000}"/>
    <cellStyle name="Note 3 2 7 2 2" xfId="51867" xr:uid="{00000000-0005-0000-0000-00009DCA0000}"/>
    <cellStyle name="Note 3 2 7 2 3" xfId="51868" xr:uid="{00000000-0005-0000-0000-00009ECA0000}"/>
    <cellStyle name="Note 3 2 7 2 4" xfId="51869" xr:uid="{00000000-0005-0000-0000-00009FCA0000}"/>
    <cellStyle name="Note 3 2 7 2 5" xfId="51870" xr:uid="{00000000-0005-0000-0000-0000A0CA0000}"/>
    <cellStyle name="Note 3 2 7 2 6" xfId="51871" xr:uid="{00000000-0005-0000-0000-0000A1CA0000}"/>
    <cellStyle name="Note 3 2 7 3" xfId="51872" xr:uid="{00000000-0005-0000-0000-0000A2CA0000}"/>
    <cellStyle name="Note 3 2 7 3 2" xfId="51873" xr:uid="{00000000-0005-0000-0000-0000A3CA0000}"/>
    <cellStyle name="Note 3 2 7 3 3" xfId="51874" xr:uid="{00000000-0005-0000-0000-0000A4CA0000}"/>
    <cellStyle name="Note 3 2 7 4" xfId="51875" xr:uid="{00000000-0005-0000-0000-0000A5CA0000}"/>
    <cellStyle name="Note 3 2 7 4 2" xfId="51876" xr:uid="{00000000-0005-0000-0000-0000A6CA0000}"/>
    <cellStyle name="Note 3 2 7 4 3" xfId="51877" xr:uid="{00000000-0005-0000-0000-0000A7CA0000}"/>
    <cellStyle name="Note 3 2 7 5" xfId="51878" xr:uid="{00000000-0005-0000-0000-0000A8CA0000}"/>
    <cellStyle name="Note 3 2 7 5 2" xfId="51879" xr:uid="{00000000-0005-0000-0000-0000A9CA0000}"/>
    <cellStyle name="Note 3 2 7 5 3" xfId="51880" xr:uid="{00000000-0005-0000-0000-0000AACA0000}"/>
    <cellStyle name="Note 3 2 7 6" xfId="51881" xr:uid="{00000000-0005-0000-0000-0000ABCA0000}"/>
    <cellStyle name="Note 3 2 7 6 2" xfId="51882" xr:uid="{00000000-0005-0000-0000-0000ACCA0000}"/>
    <cellStyle name="Note 3 2 7 6 3" xfId="51883" xr:uid="{00000000-0005-0000-0000-0000ADCA0000}"/>
    <cellStyle name="Note 3 2 7 7" xfId="51884" xr:uid="{00000000-0005-0000-0000-0000AECA0000}"/>
    <cellStyle name="Note 3 2 7 8" xfId="51885" xr:uid="{00000000-0005-0000-0000-0000AFCA0000}"/>
    <cellStyle name="Note 3 2 8" xfId="51886" xr:uid="{00000000-0005-0000-0000-0000B0CA0000}"/>
    <cellStyle name="Note 3 2 8 2" xfId="51887" xr:uid="{00000000-0005-0000-0000-0000B1CA0000}"/>
    <cellStyle name="Note 3 2 8 2 2" xfId="51888" xr:uid="{00000000-0005-0000-0000-0000B2CA0000}"/>
    <cellStyle name="Note 3 2 8 2 3" xfId="51889" xr:uid="{00000000-0005-0000-0000-0000B3CA0000}"/>
    <cellStyle name="Note 3 2 8 2 4" xfId="51890" xr:uid="{00000000-0005-0000-0000-0000B4CA0000}"/>
    <cellStyle name="Note 3 2 8 2 5" xfId="51891" xr:uid="{00000000-0005-0000-0000-0000B5CA0000}"/>
    <cellStyle name="Note 3 2 8 2 6" xfId="51892" xr:uid="{00000000-0005-0000-0000-0000B6CA0000}"/>
    <cellStyle name="Note 3 2 8 3" xfId="51893" xr:uid="{00000000-0005-0000-0000-0000B7CA0000}"/>
    <cellStyle name="Note 3 2 8 3 2" xfId="51894" xr:uid="{00000000-0005-0000-0000-0000B8CA0000}"/>
    <cellStyle name="Note 3 2 8 3 3" xfId="51895" xr:uid="{00000000-0005-0000-0000-0000B9CA0000}"/>
    <cellStyle name="Note 3 2 8 4" xfId="51896" xr:uid="{00000000-0005-0000-0000-0000BACA0000}"/>
    <cellStyle name="Note 3 2 8 4 2" xfId="51897" xr:uid="{00000000-0005-0000-0000-0000BBCA0000}"/>
    <cellStyle name="Note 3 2 8 4 3" xfId="51898" xr:uid="{00000000-0005-0000-0000-0000BCCA0000}"/>
    <cellStyle name="Note 3 2 8 5" xfId="51899" xr:uid="{00000000-0005-0000-0000-0000BDCA0000}"/>
    <cellStyle name="Note 3 2 8 5 2" xfId="51900" xr:uid="{00000000-0005-0000-0000-0000BECA0000}"/>
    <cellStyle name="Note 3 2 8 5 3" xfId="51901" xr:uid="{00000000-0005-0000-0000-0000BFCA0000}"/>
    <cellStyle name="Note 3 2 8 6" xfId="51902" xr:uid="{00000000-0005-0000-0000-0000C0CA0000}"/>
    <cellStyle name="Note 3 2 8 6 2" xfId="51903" xr:uid="{00000000-0005-0000-0000-0000C1CA0000}"/>
    <cellStyle name="Note 3 2 8 6 3" xfId="51904" xr:uid="{00000000-0005-0000-0000-0000C2CA0000}"/>
    <cellStyle name="Note 3 2 8 7" xfId="51905" xr:uid="{00000000-0005-0000-0000-0000C3CA0000}"/>
    <cellStyle name="Note 3 2 8 8" xfId="51906" xr:uid="{00000000-0005-0000-0000-0000C4CA0000}"/>
    <cellStyle name="Note 3 2 9" xfId="51907" xr:uid="{00000000-0005-0000-0000-0000C5CA0000}"/>
    <cellStyle name="Note 3 2 9 2" xfId="51908" xr:uid="{00000000-0005-0000-0000-0000C6CA0000}"/>
    <cellStyle name="Note 3 2 9 2 2" xfId="51909" xr:uid="{00000000-0005-0000-0000-0000C7CA0000}"/>
    <cellStyle name="Note 3 2 9 2 3" xfId="51910" xr:uid="{00000000-0005-0000-0000-0000C8CA0000}"/>
    <cellStyle name="Note 3 2 9 2 4" xfId="51911" xr:uid="{00000000-0005-0000-0000-0000C9CA0000}"/>
    <cellStyle name="Note 3 2 9 2 5" xfId="51912" xr:uid="{00000000-0005-0000-0000-0000CACA0000}"/>
    <cellStyle name="Note 3 2 9 2 6" xfId="51913" xr:uid="{00000000-0005-0000-0000-0000CBCA0000}"/>
    <cellStyle name="Note 3 2 9 3" xfId="51914" xr:uid="{00000000-0005-0000-0000-0000CCCA0000}"/>
    <cellStyle name="Note 3 2 9 3 2" xfId="51915" xr:uid="{00000000-0005-0000-0000-0000CDCA0000}"/>
    <cellStyle name="Note 3 2 9 3 3" xfId="51916" xr:uid="{00000000-0005-0000-0000-0000CECA0000}"/>
    <cellStyle name="Note 3 2 9 4" xfId="51917" xr:uid="{00000000-0005-0000-0000-0000CFCA0000}"/>
    <cellStyle name="Note 3 2 9 4 2" xfId="51918" xr:uid="{00000000-0005-0000-0000-0000D0CA0000}"/>
    <cellStyle name="Note 3 2 9 4 3" xfId="51919" xr:uid="{00000000-0005-0000-0000-0000D1CA0000}"/>
    <cellStyle name="Note 3 2 9 5" xfId="51920" xr:uid="{00000000-0005-0000-0000-0000D2CA0000}"/>
    <cellStyle name="Note 3 2 9 5 2" xfId="51921" xr:uid="{00000000-0005-0000-0000-0000D3CA0000}"/>
    <cellStyle name="Note 3 2 9 5 3" xfId="51922" xr:uid="{00000000-0005-0000-0000-0000D4CA0000}"/>
    <cellStyle name="Note 3 2 9 6" xfId="51923" xr:uid="{00000000-0005-0000-0000-0000D5CA0000}"/>
    <cellStyle name="Note 3 2 9 6 2" xfId="51924" xr:uid="{00000000-0005-0000-0000-0000D6CA0000}"/>
    <cellStyle name="Note 3 2 9 6 3" xfId="51925" xr:uid="{00000000-0005-0000-0000-0000D7CA0000}"/>
    <cellStyle name="Note 3 2 9 7" xfId="51926" xr:uid="{00000000-0005-0000-0000-0000D8CA0000}"/>
    <cellStyle name="Note 3 2 9 8" xfId="51927" xr:uid="{00000000-0005-0000-0000-0000D9CA0000}"/>
    <cellStyle name="Note 3 20" xfId="51928" xr:uid="{00000000-0005-0000-0000-0000DACA0000}"/>
    <cellStyle name="Note 3 20 2" xfId="51929" xr:uid="{00000000-0005-0000-0000-0000DBCA0000}"/>
    <cellStyle name="Note 3 20 2 2" xfId="51930" xr:uid="{00000000-0005-0000-0000-0000DCCA0000}"/>
    <cellStyle name="Note 3 20 2 3" xfId="51931" xr:uid="{00000000-0005-0000-0000-0000DDCA0000}"/>
    <cellStyle name="Note 3 20 2 4" xfId="51932" xr:uid="{00000000-0005-0000-0000-0000DECA0000}"/>
    <cellStyle name="Note 3 20 2 5" xfId="51933" xr:uid="{00000000-0005-0000-0000-0000DFCA0000}"/>
    <cellStyle name="Note 3 20 2 6" xfId="51934" xr:uid="{00000000-0005-0000-0000-0000E0CA0000}"/>
    <cellStyle name="Note 3 20 3" xfId="51935" xr:uid="{00000000-0005-0000-0000-0000E1CA0000}"/>
    <cellStyle name="Note 3 20 3 2" xfId="51936" xr:uid="{00000000-0005-0000-0000-0000E2CA0000}"/>
    <cellStyle name="Note 3 20 3 3" xfId="51937" xr:uid="{00000000-0005-0000-0000-0000E3CA0000}"/>
    <cellStyle name="Note 3 20 4" xfId="51938" xr:uid="{00000000-0005-0000-0000-0000E4CA0000}"/>
    <cellStyle name="Note 3 20 4 2" xfId="51939" xr:uid="{00000000-0005-0000-0000-0000E5CA0000}"/>
    <cellStyle name="Note 3 20 4 3" xfId="51940" xr:uid="{00000000-0005-0000-0000-0000E6CA0000}"/>
    <cellStyle name="Note 3 20 5" xfId="51941" xr:uid="{00000000-0005-0000-0000-0000E7CA0000}"/>
    <cellStyle name="Note 3 20 5 2" xfId="51942" xr:uid="{00000000-0005-0000-0000-0000E8CA0000}"/>
    <cellStyle name="Note 3 20 5 3" xfId="51943" xr:uid="{00000000-0005-0000-0000-0000E9CA0000}"/>
    <cellStyle name="Note 3 20 6" xfId="51944" xr:uid="{00000000-0005-0000-0000-0000EACA0000}"/>
    <cellStyle name="Note 3 20 6 2" xfId="51945" xr:uid="{00000000-0005-0000-0000-0000EBCA0000}"/>
    <cellStyle name="Note 3 20 6 3" xfId="51946" xr:uid="{00000000-0005-0000-0000-0000ECCA0000}"/>
    <cellStyle name="Note 3 20 7" xfId="51947" xr:uid="{00000000-0005-0000-0000-0000EDCA0000}"/>
    <cellStyle name="Note 3 20 8" xfId="51948" xr:uid="{00000000-0005-0000-0000-0000EECA0000}"/>
    <cellStyle name="Note 3 21" xfId="51949" xr:uid="{00000000-0005-0000-0000-0000EFCA0000}"/>
    <cellStyle name="Note 3 21 2" xfId="51950" xr:uid="{00000000-0005-0000-0000-0000F0CA0000}"/>
    <cellStyle name="Note 3 21 2 2" xfId="51951" xr:uid="{00000000-0005-0000-0000-0000F1CA0000}"/>
    <cellStyle name="Note 3 21 2 3" xfId="51952" xr:uid="{00000000-0005-0000-0000-0000F2CA0000}"/>
    <cellStyle name="Note 3 21 2 4" xfId="51953" xr:uid="{00000000-0005-0000-0000-0000F3CA0000}"/>
    <cellStyle name="Note 3 21 2 5" xfId="51954" xr:uid="{00000000-0005-0000-0000-0000F4CA0000}"/>
    <cellStyle name="Note 3 21 2 6" xfId="51955" xr:uid="{00000000-0005-0000-0000-0000F5CA0000}"/>
    <cellStyle name="Note 3 21 3" xfId="51956" xr:uid="{00000000-0005-0000-0000-0000F6CA0000}"/>
    <cellStyle name="Note 3 21 3 2" xfId="51957" xr:uid="{00000000-0005-0000-0000-0000F7CA0000}"/>
    <cellStyle name="Note 3 21 3 3" xfId="51958" xr:uid="{00000000-0005-0000-0000-0000F8CA0000}"/>
    <cellStyle name="Note 3 21 4" xfId="51959" xr:uid="{00000000-0005-0000-0000-0000F9CA0000}"/>
    <cellStyle name="Note 3 21 4 2" xfId="51960" xr:uid="{00000000-0005-0000-0000-0000FACA0000}"/>
    <cellStyle name="Note 3 21 4 3" xfId="51961" xr:uid="{00000000-0005-0000-0000-0000FBCA0000}"/>
    <cellStyle name="Note 3 21 5" xfId="51962" xr:uid="{00000000-0005-0000-0000-0000FCCA0000}"/>
    <cellStyle name="Note 3 21 5 2" xfId="51963" xr:uid="{00000000-0005-0000-0000-0000FDCA0000}"/>
    <cellStyle name="Note 3 21 5 3" xfId="51964" xr:uid="{00000000-0005-0000-0000-0000FECA0000}"/>
    <cellStyle name="Note 3 21 6" xfId="51965" xr:uid="{00000000-0005-0000-0000-0000FFCA0000}"/>
    <cellStyle name="Note 3 21 6 2" xfId="51966" xr:uid="{00000000-0005-0000-0000-000000CB0000}"/>
    <cellStyle name="Note 3 21 6 3" xfId="51967" xr:uid="{00000000-0005-0000-0000-000001CB0000}"/>
    <cellStyle name="Note 3 21 7" xfId="51968" xr:uid="{00000000-0005-0000-0000-000002CB0000}"/>
    <cellStyle name="Note 3 21 8" xfId="51969" xr:uid="{00000000-0005-0000-0000-000003CB0000}"/>
    <cellStyle name="Note 3 22" xfId="51970" xr:uid="{00000000-0005-0000-0000-000004CB0000}"/>
    <cellStyle name="Note 3 22 2" xfId="51971" xr:uid="{00000000-0005-0000-0000-000005CB0000}"/>
    <cellStyle name="Note 3 22 2 2" xfId="51972" xr:uid="{00000000-0005-0000-0000-000006CB0000}"/>
    <cellStyle name="Note 3 22 2 3" xfId="51973" xr:uid="{00000000-0005-0000-0000-000007CB0000}"/>
    <cellStyle name="Note 3 22 2 4" xfId="51974" xr:uid="{00000000-0005-0000-0000-000008CB0000}"/>
    <cellStyle name="Note 3 22 2 5" xfId="51975" xr:uid="{00000000-0005-0000-0000-000009CB0000}"/>
    <cellStyle name="Note 3 22 2 6" xfId="51976" xr:uid="{00000000-0005-0000-0000-00000ACB0000}"/>
    <cellStyle name="Note 3 22 3" xfId="51977" xr:uid="{00000000-0005-0000-0000-00000BCB0000}"/>
    <cellStyle name="Note 3 22 3 2" xfId="51978" xr:uid="{00000000-0005-0000-0000-00000CCB0000}"/>
    <cellStyle name="Note 3 22 3 3" xfId="51979" xr:uid="{00000000-0005-0000-0000-00000DCB0000}"/>
    <cellStyle name="Note 3 22 4" xfId="51980" xr:uid="{00000000-0005-0000-0000-00000ECB0000}"/>
    <cellStyle name="Note 3 22 4 2" xfId="51981" xr:uid="{00000000-0005-0000-0000-00000FCB0000}"/>
    <cellStyle name="Note 3 22 4 3" xfId="51982" xr:uid="{00000000-0005-0000-0000-000010CB0000}"/>
    <cellStyle name="Note 3 22 5" xfId="51983" xr:uid="{00000000-0005-0000-0000-000011CB0000}"/>
    <cellStyle name="Note 3 22 5 2" xfId="51984" xr:uid="{00000000-0005-0000-0000-000012CB0000}"/>
    <cellStyle name="Note 3 22 5 3" xfId="51985" xr:uid="{00000000-0005-0000-0000-000013CB0000}"/>
    <cellStyle name="Note 3 22 6" xfId="51986" xr:uid="{00000000-0005-0000-0000-000014CB0000}"/>
    <cellStyle name="Note 3 22 6 2" xfId="51987" xr:uid="{00000000-0005-0000-0000-000015CB0000}"/>
    <cellStyle name="Note 3 22 6 3" xfId="51988" xr:uid="{00000000-0005-0000-0000-000016CB0000}"/>
    <cellStyle name="Note 3 22 7" xfId="51989" xr:uid="{00000000-0005-0000-0000-000017CB0000}"/>
    <cellStyle name="Note 3 22 8" xfId="51990" xr:uid="{00000000-0005-0000-0000-000018CB0000}"/>
    <cellStyle name="Note 3 23" xfId="51991" xr:uid="{00000000-0005-0000-0000-000019CB0000}"/>
    <cellStyle name="Note 3 23 2" xfId="51992" xr:uid="{00000000-0005-0000-0000-00001ACB0000}"/>
    <cellStyle name="Note 3 23 2 2" xfId="51993" xr:uid="{00000000-0005-0000-0000-00001BCB0000}"/>
    <cellStyle name="Note 3 23 2 3" xfId="51994" xr:uid="{00000000-0005-0000-0000-00001CCB0000}"/>
    <cellStyle name="Note 3 23 2 4" xfId="51995" xr:uid="{00000000-0005-0000-0000-00001DCB0000}"/>
    <cellStyle name="Note 3 23 2 5" xfId="51996" xr:uid="{00000000-0005-0000-0000-00001ECB0000}"/>
    <cellStyle name="Note 3 23 2 6" xfId="51997" xr:uid="{00000000-0005-0000-0000-00001FCB0000}"/>
    <cellStyle name="Note 3 23 3" xfId="51998" xr:uid="{00000000-0005-0000-0000-000020CB0000}"/>
    <cellStyle name="Note 3 23 3 2" xfId="51999" xr:uid="{00000000-0005-0000-0000-000021CB0000}"/>
    <cellStyle name="Note 3 23 3 3" xfId="52000" xr:uid="{00000000-0005-0000-0000-000022CB0000}"/>
    <cellStyle name="Note 3 23 4" xfId="52001" xr:uid="{00000000-0005-0000-0000-000023CB0000}"/>
    <cellStyle name="Note 3 23 4 2" xfId="52002" xr:uid="{00000000-0005-0000-0000-000024CB0000}"/>
    <cellStyle name="Note 3 23 4 3" xfId="52003" xr:uid="{00000000-0005-0000-0000-000025CB0000}"/>
    <cellStyle name="Note 3 23 5" xfId="52004" xr:uid="{00000000-0005-0000-0000-000026CB0000}"/>
    <cellStyle name="Note 3 23 5 2" xfId="52005" xr:uid="{00000000-0005-0000-0000-000027CB0000}"/>
    <cellStyle name="Note 3 23 5 3" xfId="52006" xr:uid="{00000000-0005-0000-0000-000028CB0000}"/>
    <cellStyle name="Note 3 23 6" xfId="52007" xr:uid="{00000000-0005-0000-0000-000029CB0000}"/>
    <cellStyle name="Note 3 23 6 2" xfId="52008" xr:uid="{00000000-0005-0000-0000-00002ACB0000}"/>
    <cellStyle name="Note 3 23 6 3" xfId="52009" xr:uid="{00000000-0005-0000-0000-00002BCB0000}"/>
    <cellStyle name="Note 3 23 7" xfId="52010" xr:uid="{00000000-0005-0000-0000-00002CCB0000}"/>
    <cellStyle name="Note 3 23 8" xfId="52011" xr:uid="{00000000-0005-0000-0000-00002DCB0000}"/>
    <cellStyle name="Note 3 24" xfId="52012" xr:uid="{00000000-0005-0000-0000-00002ECB0000}"/>
    <cellStyle name="Note 3 24 2" xfId="52013" xr:uid="{00000000-0005-0000-0000-00002FCB0000}"/>
    <cellStyle name="Note 3 24 2 2" xfId="52014" xr:uid="{00000000-0005-0000-0000-000030CB0000}"/>
    <cellStyle name="Note 3 24 2 3" xfId="52015" xr:uid="{00000000-0005-0000-0000-000031CB0000}"/>
    <cellStyle name="Note 3 24 2 4" xfId="52016" xr:uid="{00000000-0005-0000-0000-000032CB0000}"/>
    <cellStyle name="Note 3 24 2 5" xfId="52017" xr:uid="{00000000-0005-0000-0000-000033CB0000}"/>
    <cellStyle name="Note 3 24 2 6" xfId="52018" xr:uid="{00000000-0005-0000-0000-000034CB0000}"/>
    <cellStyle name="Note 3 24 3" xfId="52019" xr:uid="{00000000-0005-0000-0000-000035CB0000}"/>
    <cellStyle name="Note 3 24 3 2" xfId="52020" xr:uid="{00000000-0005-0000-0000-000036CB0000}"/>
    <cellStyle name="Note 3 24 3 3" xfId="52021" xr:uid="{00000000-0005-0000-0000-000037CB0000}"/>
    <cellStyle name="Note 3 24 4" xfId="52022" xr:uid="{00000000-0005-0000-0000-000038CB0000}"/>
    <cellStyle name="Note 3 24 4 2" xfId="52023" xr:uid="{00000000-0005-0000-0000-000039CB0000}"/>
    <cellStyle name="Note 3 24 4 3" xfId="52024" xr:uid="{00000000-0005-0000-0000-00003ACB0000}"/>
    <cellStyle name="Note 3 24 5" xfId="52025" xr:uid="{00000000-0005-0000-0000-00003BCB0000}"/>
    <cellStyle name="Note 3 24 5 2" xfId="52026" xr:uid="{00000000-0005-0000-0000-00003CCB0000}"/>
    <cellStyle name="Note 3 24 5 3" xfId="52027" xr:uid="{00000000-0005-0000-0000-00003DCB0000}"/>
    <cellStyle name="Note 3 24 6" xfId="52028" xr:uid="{00000000-0005-0000-0000-00003ECB0000}"/>
    <cellStyle name="Note 3 24 6 2" xfId="52029" xr:uid="{00000000-0005-0000-0000-00003FCB0000}"/>
    <cellStyle name="Note 3 24 6 3" xfId="52030" xr:uid="{00000000-0005-0000-0000-000040CB0000}"/>
    <cellStyle name="Note 3 24 7" xfId="52031" xr:uid="{00000000-0005-0000-0000-000041CB0000}"/>
    <cellStyle name="Note 3 24 8" xfId="52032" xr:uid="{00000000-0005-0000-0000-000042CB0000}"/>
    <cellStyle name="Note 3 25" xfId="52033" xr:uid="{00000000-0005-0000-0000-000043CB0000}"/>
    <cellStyle name="Note 3 25 2" xfId="52034" xr:uid="{00000000-0005-0000-0000-000044CB0000}"/>
    <cellStyle name="Note 3 25 2 2" xfId="52035" xr:uid="{00000000-0005-0000-0000-000045CB0000}"/>
    <cellStyle name="Note 3 25 2 3" xfId="52036" xr:uid="{00000000-0005-0000-0000-000046CB0000}"/>
    <cellStyle name="Note 3 25 2 4" xfId="52037" xr:uid="{00000000-0005-0000-0000-000047CB0000}"/>
    <cellStyle name="Note 3 25 2 5" xfId="52038" xr:uid="{00000000-0005-0000-0000-000048CB0000}"/>
    <cellStyle name="Note 3 25 2 6" xfId="52039" xr:uid="{00000000-0005-0000-0000-000049CB0000}"/>
    <cellStyle name="Note 3 25 3" xfId="52040" xr:uid="{00000000-0005-0000-0000-00004ACB0000}"/>
    <cellStyle name="Note 3 25 3 2" xfId="52041" xr:uid="{00000000-0005-0000-0000-00004BCB0000}"/>
    <cellStyle name="Note 3 25 3 3" xfId="52042" xr:uid="{00000000-0005-0000-0000-00004CCB0000}"/>
    <cellStyle name="Note 3 25 4" xfId="52043" xr:uid="{00000000-0005-0000-0000-00004DCB0000}"/>
    <cellStyle name="Note 3 25 4 2" xfId="52044" xr:uid="{00000000-0005-0000-0000-00004ECB0000}"/>
    <cellStyle name="Note 3 25 4 3" xfId="52045" xr:uid="{00000000-0005-0000-0000-00004FCB0000}"/>
    <cellStyle name="Note 3 25 5" xfId="52046" xr:uid="{00000000-0005-0000-0000-000050CB0000}"/>
    <cellStyle name="Note 3 25 5 2" xfId="52047" xr:uid="{00000000-0005-0000-0000-000051CB0000}"/>
    <cellStyle name="Note 3 25 5 3" xfId="52048" xr:uid="{00000000-0005-0000-0000-000052CB0000}"/>
    <cellStyle name="Note 3 25 6" xfId="52049" xr:uid="{00000000-0005-0000-0000-000053CB0000}"/>
    <cellStyle name="Note 3 25 6 2" xfId="52050" xr:uid="{00000000-0005-0000-0000-000054CB0000}"/>
    <cellStyle name="Note 3 25 6 3" xfId="52051" xr:uid="{00000000-0005-0000-0000-000055CB0000}"/>
    <cellStyle name="Note 3 25 7" xfId="52052" xr:uid="{00000000-0005-0000-0000-000056CB0000}"/>
    <cellStyle name="Note 3 25 8" xfId="52053" xr:uid="{00000000-0005-0000-0000-000057CB0000}"/>
    <cellStyle name="Note 3 26" xfId="52054" xr:uid="{00000000-0005-0000-0000-000058CB0000}"/>
    <cellStyle name="Note 3 26 2" xfId="52055" xr:uid="{00000000-0005-0000-0000-000059CB0000}"/>
    <cellStyle name="Note 3 26 2 2" xfId="52056" xr:uid="{00000000-0005-0000-0000-00005ACB0000}"/>
    <cellStyle name="Note 3 26 2 3" xfId="52057" xr:uid="{00000000-0005-0000-0000-00005BCB0000}"/>
    <cellStyle name="Note 3 26 2 4" xfId="52058" xr:uid="{00000000-0005-0000-0000-00005CCB0000}"/>
    <cellStyle name="Note 3 26 2 5" xfId="52059" xr:uid="{00000000-0005-0000-0000-00005DCB0000}"/>
    <cellStyle name="Note 3 26 2 6" xfId="52060" xr:uid="{00000000-0005-0000-0000-00005ECB0000}"/>
    <cellStyle name="Note 3 26 3" xfId="52061" xr:uid="{00000000-0005-0000-0000-00005FCB0000}"/>
    <cellStyle name="Note 3 26 3 2" xfId="52062" xr:uid="{00000000-0005-0000-0000-000060CB0000}"/>
    <cellStyle name="Note 3 26 3 3" xfId="52063" xr:uid="{00000000-0005-0000-0000-000061CB0000}"/>
    <cellStyle name="Note 3 26 4" xfId="52064" xr:uid="{00000000-0005-0000-0000-000062CB0000}"/>
    <cellStyle name="Note 3 26 4 2" xfId="52065" xr:uid="{00000000-0005-0000-0000-000063CB0000}"/>
    <cellStyle name="Note 3 26 4 3" xfId="52066" xr:uid="{00000000-0005-0000-0000-000064CB0000}"/>
    <cellStyle name="Note 3 26 5" xfId="52067" xr:uid="{00000000-0005-0000-0000-000065CB0000}"/>
    <cellStyle name="Note 3 26 5 2" xfId="52068" xr:uid="{00000000-0005-0000-0000-000066CB0000}"/>
    <cellStyle name="Note 3 26 5 3" xfId="52069" xr:uid="{00000000-0005-0000-0000-000067CB0000}"/>
    <cellStyle name="Note 3 26 6" xfId="52070" xr:uid="{00000000-0005-0000-0000-000068CB0000}"/>
    <cellStyle name="Note 3 26 6 2" xfId="52071" xr:uid="{00000000-0005-0000-0000-000069CB0000}"/>
    <cellStyle name="Note 3 26 6 3" xfId="52072" xr:uid="{00000000-0005-0000-0000-00006ACB0000}"/>
    <cellStyle name="Note 3 26 7" xfId="52073" xr:uid="{00000000-0005-0000-0000-00006BCB0000}"/>
    <cellStyle name="Note 3 26 8" xfId="52074" xr:uid="{00000000-0005-0000-0000-00006CCB0000}"/>
    <cellStyle name="Note 3 27" xfId="52075" xr:uid="{00000000-0005-0000-0000-00006DCB0000}"/>
    <cellStyle name="Note 3 27 2" xfId="52076" xr:uid="{00000000-0005-0000-0000-00006ECB0000}"/>
    <cellStyle name="Note 3 27 2 2" xfId="52077" xr:uid="{00000000-0005-0000-0000-00006FCB0000}"/>
    <cellStyle name="Note 3 27 2 3" xfId="52078" xr:uid="{00000000-0005-0000-0000-000070CB0000}"/>
    <cellStyle name="Note 3 27 2 4" xfId="52079" xr:uid="{00000000-0005-0000-0000-000071CB0000}"/>
    <cellStyle name="Note 3 27 2 5" xfId="52080" xr:uid="{00000000-0005-0000-0000-000072CB0000}"/>
    <cellStyle name="Note 3 27 2 6" xfId="52081" xr:uid="{00000000-0005-0000-0000-000073CB0000}"/>
    <cellStyle name="Note 3 27 3" xfId="52082" xr:uid="{00000000-0005-0000-0000-000074CB0000}"/>
    <cellStyle name="Note 3 27 3 2" xfId="52083" xr:uid="{00000000-0005-0000-0000-000075CB0000}"/>
    <cellStyle name="Note 3 27 3 3" xfId="52084" xr:uid="{00000000-0005-0000-0000-000076CB0000}"/>
    <cellStyle name="Note 3 27 4" xfId="52085" xr:uid="{00000000-0005-0000-0000-000077CB0000}"/>
    <cellStyle name="Note 3 27 4 2" xfId="52086" xr:uid="{00000000-0005-0000-0000-000078CB0000}"/>
    <cellStyle name="Note 3 27 4 3" xfId="52087" xr:uid="{00000000-0005-0000-0000-000079CB0000}"/>
    <cellStyle name="Note 3 27 5" xfId="52088" xr:uid="{00000000-0005-0000-0000-00007ACB0000}"/>
    <cellStyle name="Note 3 27 5 2" xfId="52089" xr:uid="{00000000-0005-0000-0000-00007BCB0000}"/>
    <cellStyle name="Note 3 27 5 3" xfId="52090" xr:uid="{00000000-0005-0000-0000-00007CCB0000}"/>
    <cellStyle name="Note 3 27 6" xfId="52091" xr:uid="{00000000-0005-0000-0000-00007DCB0000}"/>
    <cellStyle name="Note 3 27 6 2" xfId="52092" xr:uid="{00000000-0005-0000-0000-00007ECB0000}"/>
    <cellStyle name="Note 3 27 6 3" xfId="52093" xr:uid="{00000000-0005-0000-0000-00007FCB0000}"/>
    <cellStyle name="Note 3 27 7" xfId="52094" xr:uid="{00000000-0005-0000-0000-000080CB0000}"/>
    <cellStyle name="Note 3 27 8" xfId="52095" xr:uid="{00000000-0005-0000-0000-000081CB0000}"/>
    <cellStyle name="Note 3 28" xfId="52096" xr:uid="{00000000-0005-0000-0000-000082CB0000}"/>
    <cellStyle name="Note 3 28 2" xfId="52097" xr:uid="{00000000-0005-0000-0000-000083CB0000}"/>
    <cellStyle name="Note 3 28 2 2" xfId="52098" xr:uid="{00000000-0005-0000-0000-000084CB0000}"/>
    <cellStyle name="Note 3 28 2 3" xfId="52099" xr:uid="{00000000-0005-0000-0000-000085CB0000}"/>
    <cellStyle name="Note 3 28 2 4" xfId="52100" xr:uid="{00000000-0005-0000-0000-000086CB0000}"/>
    <cellStyle name="Note 3 28 2 5" xfId="52101" xr:uid="{00000000-0005-0000-0000-000087CB0000}"/>
    <cellStyle name="Note 3 28 2 6" xfId="52102" xr:uid="{00000000-0005-0000-0000-000088CB0000}"/>
    <cellStyle name="Note 3 28 3" xfId="52103" xr:uid="{00000000-0005-0000-0000-000089CB0000}"/>
    <cellStyle name="Note 3 28 3 2" xfId="52104" xr:uid="{00000000-0005-0000-0000-00008ACB0000}"/>
    <cellStyle name="Note 3 28 3 3" xfId="52105" xr:uid="{00000000-0005-0000-0000-00008BCB0000}"/>
    <cellStyle name="Note 3 28 4" xfId="52106" xr:uid="{00000000-0005-0000-0000-00008CCB0000}"/>
    <cellStyle name="Note 3 28 4 2" xfId="52107" xr:uid="{00000000-0005-0000-0000-00008DCB0000}"/>
    <cellStyle name="Note 3 28 4 3" xfId="52108" xr:uid="{00000000-0005-0000-0000-00008ECB0000}"/>
    <cellStyle name="Note 3 28 5" xfId="52109" xr:uid="{00000000-0005-0000-0000-00008FCB0000}"/>
    <cellStyle name="Note 3 28 5 2" xfId="52110" xr:uid="{00000000-0005-0000-0000-000090CB0000}"/>
    <cellStyle name="Note 3 28 5 3" xfId="52111" xr:uid="{00000000-0005-0000-0000-000091CB0000}"/>
    <cellStyle name="Note 3 28 6" xfId="52112" xr:uid="{00000000-0005-0000-0000-000092CB0000}"/>
    <cellStyle name="Note 3 28 6 2" xfId="52113" xr:uid="{00000000-0005-0000-0000-000093CB0000}"/>
    <cellStyle name="Note 3 28 6 3" xfId="52114" xr:uid="{00000000-0005-0000-0000-000094CB0000}"/>
    <cellStyle name="Note 3 28 7" xfId="52115" xr:uid="{00000000-0005-0000-0000-000095CB0000}"/>
    <cellStyle name="Note 3 28 8" xfId="52116" xr:uid="{00000000-0005-0000-0000-000096CB0000}"/>
    <cellStyle name="Note 3 29" xfId="52117" xr:uid="{00000000-0005-0000-0000-000097CB0000}"/>
    <cellStyle name="Note 3 29 2" xfId="52118" xr:uid="{00000000-0005-0000-0000-000098CB0000}"/>
    <cellStyle name="Note 3 29 2 2" xfId="52119" xr:uid="{00000000-0005-0000-0000-000099CB0000}"/>
    <cellStyle name="Note 3 29 2 3" xfId="52120" xr:uid="{00000000-0005-0000-0000-00009ACB0000}"/>
    <cellStyle name="Note 3 29 2 4" xfId="52121" xr:uid="{00000000-0005-0000-0000-00009BCB0000}"/>
    <cellStyle name="Note 3 29 2 5" xfId="52122" xr:uid="{00000000-0005-0000-0000-00009CCB0000}"/>
    <cellStyle name="Note 3 29 2 6" xfId="52123" xr:uid="{00000000-0005-0000-0000-00009DCB0000}"/>
    <cellStyle name="Note 3 29 3" xfId="52124" xr:uid="{00000000-0005-0000-0000-00009ECB0000}"/>
    <cellStyle name="Note 3 29 3 2" xfId="52125" xr:uid="{00000000-0005-0000-0000-00009FCB0000}"/>
    <cellStyle name="Note 3 29 3 3" xfId="52126" xr:uid="{00000000-0005-0000-0000-0000A0CB0000}"/>
    <cellStyle name="Note 3 29 4" xfId="52127" xr:uid="{00000000-0005-0000-0000-0000A1CB0000}"/>
    <cellStyle name="Note 3 29 4 2" xfId="52128" xr:uid="{00000000-0005-0000-0000-0000A2CB0000}"/>
    <cellStyle name="Note 3 29 4 3" xfId="52129" xr:uid="{00000000-0005-0000-0000-0000A3CB0000}"/>
    <cellStyle name="Note 3 29 5" xfId="52130" xr:uid="{00000000-0005-0000-0000-0000A4CB0000}"/>
    <cellStyle name="Note 3 29 5 2" xfId="52131" xr:uid="{00000000-0005-0000-0000-0000A5CB0000}"/>
    <cellStyle name="Note 3 29 5 3" xfId="52132" xr:uid="{00000000-0005-0000-0000-0000A6CB0000}"/>
    <cellStyle name="Note 3 29 6" xfId="52133" xr:uid="{00000000-0005-0000-0000-0000A7CB0000}"/>
    <cellStyle name="Note 3 29 6 2" xfId="52134" xr:uid="{00000000-0005-0000-0000-0000A8CB0000}"/>
    <cellStyle name="Note 3 29 6 3" xfId="52135" xr:uid="{00000000-0005-0000-0000-0000A9CB0000}"/>
    <cellStyle name="Note 3 29 7" xfId="52136" xr:uid="{00000000-0005-0000-0000-0000AACB0000}"/>
    <cellStyle name="Note 3 29 8" xfId="52137" xr:uid="{00000000-0005-0000-0000-0000ABCB0000}"/>
    <cellStyle name="Note 3 3" xfId="52138" xr:uid="{00000000-0005-0000-0000-0000ACCB0000}"/>
    <cellStyle name="Note 3 3 10" xfId="52139" xr:uid="{00000000-0005-0000-0000-0000ADCB0000}"/>
    <cellStyle name="Note 3 3 10 2" xfId="52140" xr:uid="{00000000-0005-0000-0000-0000AECB0000}"/>
    <cellStyle name="Note 3 3 10 2 2" xfId="52141" xr:uid="{00000000-0005-0000-0000-0000AFCB0000}"/>
    <cellStyle name="Note 3 3 10 2 3" xfId="52142" xr:uid="{00000000-0005-0000-0000-0000B0CB0000}"/>
    <cellStyle name="Note 3 3 10 2 4" xfId="52143" xr:uid="{00000000-0005-0000-0000-0000B1CB0000}"/>
    <cellStyle name="Note 3 3 10 2 5" xfId="52144" xr:uid="{00000000-0005-0000-0000-0000B2CB0000}"/>
    <cellStyle name="Note 3 3 10 2 6" xfId="52145" xr:uid="{00000000-0005-0000-0000-0000B3CB0000}"/>
    <cellStyle name="Note 3 3 10 3" xfId="52146" xr:uid="{00000000-0005-0000-0000-0000B4CB0000}"/>
    <cellStyle name="Note 3 3 10 3 2" xfId="52147" xr:uid="{00000000-0005-0000-0000-0000B5CB0000}"/>
    <cellStyle name="Note 3 3 10 3 3" xfId="52148" xr:uid="{00000000-0005-0000-0000-0000B6CB0000}"/>
    <cellStyle name="Note 3 3 10 4" xfId="52149" xr:uid="{00000000-0005-0000-0000-0000B7CB0000}"/>
    <cellStyle name="Note 3 3 10 4 2" xfId="52150" xr:uid="{00000000-0005-0000-0000-0000B8CB0000}"/>
    <cellStyle name="Note 3 3 10 4 3" xfId="52151" xr:uid="{00000000-0005-0000-0000-0000B9CB0000}"/>
    <cellStyle name="Note 3 3 10 5" xfId="52152" xr:uid="{00000000-0005-0000-0000-0000BACB0000}"/>
    <cellStyle name="Note 3 3 10 5 2" xfId="52153" xr:uid="{00000000-0005-0000-0000-0000BBCB0000}"/>
    <cellStyle name="Note 3 3 10 5 3" xfId="52154" xr:uid="{00000000-0005-0000-0000-0000BCCB0000}"/>
    <cellStyle name="Note 3 3 10 6" xfId="52155" xr:uid="{00000000-0005-0000-0000-0000BDCB0000}"/>
    <cellStyle name="Note 3 3 10 6 2" xfId="52156" xr:uid="{00000000-0005-0000-0000-0000BECB0000}"/>
    <cellStyle name="Note 3 3 10 6 3" xfId="52157" xr:uid="{00000000-0005-0000-0000-0000BFCB0000}"/>
    <cellStyle name="Note 3 3 10 7" xfId="52158" xr:uid="{00000000-0005-0000-0000-0000C0CB0000}"/>
    <cellStyle name="Note 3 3 10 8" xfId="52159" xr:uid="{00000000-0005-0000-0000-0000C1CB0000}"/>
    <cellStyle name="Note 3 3 11" xfId="52160" xr:uid="{00000000-0005-0000-0000-0000C2CB0000}"/>
    <cellStyle name="Note 3 3 11 2" xfId="52161" xr:uid="{00000000-0005-0000-0000-0000C3CB0000}"/>
    <cellStyle name="Note 3 3 11 2 2" xfId="52162" xr:uid="{00000000-0005-0000-0000-0000C4CB0000}"/>
    <cellStyle name="Note 3 3 11 2 3" xfId="52163" xr:uid="{00000000-0005-0000-0000-0000C5CB0000}"/>
    <cellStyle name="Note 3 3 11 2 4" xfId="52164" xr:uid="{00000000-0005-0000-0000-0000C6CB0000}"/>
    <cellStyle name="Note 3 3 11 2 5" xfId="52165" xr:uid="{00000000-0005-0000-0000-0000C7CB0000}"/>
    <cellStyle name="Note 3 3 11 2 6" xfId="52166" xr:uid="{00000000-0005-0000-0000-0000C8CB0000}"/>
    <cellStyle name="Note 3 3 11 3" xfId="52167" xr:uid="{00000000-0005-0000-0000-0000C9CB0000}"/>
    <cellStyle name="Note 3 3 11 3 2" xfId="52168" xr:uid="{00000000-0005-0000-0000-0000CACB0000}"/>
    <cellStyle name="Note 3 3 11 3 3" xfId="52169" xr:uid="{00000000-0005-0000-0000-0000CBCB0000}"/>
    <cellStyle name="Note 3 3 11 4" xfId="52170" xr:uid="{00000000-0005-0000-0000-0000CCCB0000}"/>
    <cellStyle name="Note 3 3 11 4 2" xfId="52171" xr:uid="{00000000-0005-0000-0000-0000CDCB0000}"/>
    <cellStyle name="Note 3 3 11 4 3" xfId="52172" xr:uid="{00000000-0005-0000-0000-0000CECB0000}"/>
    <cellStyle name="Note 3 3 11 5" xfId="52173" xr:uid="{00000000-0005-0000-0000-0000CFCB0000}"/>
    <cellStyle name="Note 3 3 11 5 2" xfId="52174" xr:uid="{00000000-0005-0000-0000-0000D0CB0000}"/>
    <cellStyle name="Note 3 3 11 5 3" xfId="52175" xr:uid="{00000000-0005-0000-0000-0000D1CB0000}"/>
    <cellStyle name="Note 3 3 11 6" xfId="52176" xr:uid="{00000000-0005-0000-0000-0000D2CB0000}"/>
    <cellStyle name="Note 3 3 11 6 2" xfId="52177" xr:uid="{00000000-0005-0000-0000-0000D3CB0000}"/>
    <cellStyle name="Note 3 3 11 6 3" xfId="52178" xr:uid="{00000000-0005-0000-0000-0000D4CB0000}"/>
    <cellStyle name="Note 3 3 11 7" xfId="52179" xr:uid="{00000000-0005-0000-0000-0000D5CB0000}"/>
    <cellStyle name="Note 3 3 11 8" xfId="52180" xr:uid="{00000000-0005-0000-0000-0000D6CB0000}"/>
    <cellStyle name="Note 3 3 12" xfId="52181" xr:uid="{00000000-0005-0000-0000-0000D7CB0000}"/>
    <cellStyle name="Note 3 3 12 2" xfId="52182" xr:uid="{00000000-0005-0000-0000-0000D8CB0000}"/>
    <cellStyle name="Note 3 3 12 2 2" xfId="52183" xr:uid="{00000000-0005-0000-0000-0000D9CB0000}"/>
    <cellStyle name="Note 3 3 12 2 3" xfId="52184" xr:uid="{00000000-0005-0000-0000-0000DACB0000}"/>
    <cellStyle name="Note 3 3 12 2 4" xfId="52185" xr:uid="{00000000-0005-0000-0000-0000DBCB0000}"/>
    <cellStyle name="Note 3 3 12 2 5" xfId="52186" xr:uid="{00000000-0005-0000-0000-0000DCCB0000}"/>
    <cellStyle name="Note 3 3 12 2 6" xfId="52187" xr:uid="{00000000-0005-0000-0000-0000DDCB0000}"/>
    <cellStyle name="Note 3 3 12 3" xfId="52188" xr:uid="{00000000-0005-0000-0000-0000DECB0000}"/>
    <cellStyle name="Note 3 3 12 3 2" xfId="52189" xr:uid="{00000000-0005-0000-0000-0000DFCB0000}"/>
    <cellStyle name="Note 3 3 12 3 3" xfId="52190" xr:uid="{00000000-0005-0000-0000-0000E0CB0000}"/>
    <cellStyle name="Note 3 3 12 4" xfId="52191" xr:uid="{00000000-0005-0000-0000-0000E1CB0000}"/>
    <cellStyle name="Note 3 3 12 4 2" xfId="52192" xr:uid="{00000000-0005-0000-0000-0000E2CB0000}"/>
    <cellStyle name="Note 3 3 12 4 3" xfId="52193" xr:uid="{00000000-0005-0000-0000-0000E3CB0000}"/>
    <cellStyle name="Note 3 3 12 5" xfId="52194" xr:uid="{00000000-0005-0000-0000-0000E4CB0000}"/>
    <cellStyle name="Note 3 3 12 5 2" xfId="52195" xr:uid="{00000000-0005-0000-0000-0000E5CB0000}"/>
    <cellStyle name="Note 3 3 12 5 3" xfId="52196" xr:uid="{00000000-0005-0000-0000-0000E6CB0000}"/>
    <cellStyle name="Note 3 3 12 6" xfId="52197" xr:uid="{00000000-0005-0000-0000-0000E7CB0000}"/>
    <cellStyle name="Note 3 3 12 6 2" xfId="52198" xr:uid="{00000000-0005-0000-0000-0000E8CB0000}"/>
    <cellStyle name="Note 3 3 12 6 3" xfId="52199" xr:uid="{00000000-0005-0000-0000-0000E9CB0000}"/>
    <cellStyle name="Note 3 3 12 7" xfId="52200" xr:uid="{00000000-0005-0000-0000-0000EACB0000}"/>
    <cellStyle name="Note 3 3 12 8" xfId="52201" xr:uid="{00000000-0005-0000-0000-0000EBCB0000}"/>
    <cellStyle name="Note 3 3 13" xfId="52202" xr:uid="{00000000-0005-0000-0000-0000ECCB0000}"/>
    <cellStyle name="Note 3 3 13 2" xfId="52203" xr:uid="{00000000-0005-0000-0000-0000EDCB0000}"/>
    <cellStyle name="Note 3 3 13 2 2" xfId="52204" xr:uid="{00000000-0005-0000-0000-0000EECB0000}"/>
    <cellStyle name="Note 3 3 13 2 3" xfId="52205" xr:uid="{00000000-0005-0000-0000-0000EFCB0000}"/>
    <cellStyle name="Note 3 3 13 2 4" xfId="52206" xr:uid="{00000000-0005-0000-0000-0000F0CB0000}"/>
    <cellStyle name="Note 3 3 13 2 5" xfId="52207" xr:uid="{00000000-0005-0000-0000-0000F1CB0000}"/>
    <cellStyle name="Note 3 3 13 2 6" xfId="52208" xr:uid="{00000000-0005-0000-0000-0000F2CB0000}"/>
    <cellStyle name="Note 3 3 13 3" xfId="52209" xr:uid="{00000000-0005-0000-0000-0000F3CB0000}"/>
    <cellStyle name="Note 3 3 13 3 2" xfId="52210" xr:uid="{00000000-0005-0000-0000-0000F4CB0000}"/>
    <cellStyle name="Note 3 3 13 3 3" xfId="52211" xr:uid="{00000000-0005-0000-0000-0000F5CB0000}"/>
    <cellStyle name="Note 3 3 13 4" xfId="52212" xr:uid="{00000000-0005-0000-0000-0000F6CB0000}"/>
    <cellStyle name="Note 3 3 13 4 2" xfId="52213" xr:uid="{00000000-0005-0000-0000-0000F7CB0000}"/>
    <cellStyle name="Note 3 3 13 4 3" xfId="52214" xr:uid="{00000000-0005-0000-0000-0000F8CB0000}"/>
    <cellStyle name="Note 3 3 13 5" xfId="52215" xr:uid="{00000000-0005-0000-0000-0000F9CB0000}"/>
    <cellStyle name="Note 3 3 13 5 2" xfId="52216" xr:uid="{00000000-0005-0000-0000-0000FACB0000}"/>
    <cellStyle name="Note 3 3 13 5 3" xfId="52217" xr:uid="{00000000-0005-0000-0000-0000FBCB0000}"/>
    <cellStyle name="Note 3 3 13 6" xfId="52218" xr:uid="{00000000-0005-0000-0000-0000FCCB0000}"/>
    <cellStyle name="Note 3 3 13 6 2" xfId="52219" xr:uid="{00000000-0005-0000-0000-0000FDCB0000}"/>
    <cellStyle name="Note 3 3 13 6 3" xfId="52220" xr:uid="{00000000-0005-0000-0000-0000FECB0000}"/>
    <cellStyle name="Note 3 3 13 7" xfId="52221" xr:uid="{00000000-0005-0000-0000-0000FFCB0000}"/>
    <cellStyle name="Note 3 3 13 8" xfId="52222" xr:uid="{00000000-0005-0000-0000-000000CC0000}"/>
    <cellStyle name="Note 3 3 14" xfId="52223" xr:uid="{00000000-0005-0000-0000-000001CC0000}"/>
    <cellStyle name="Note 3 3 14 2" xfId="52224" xr:uid="{00000000-0005-0000-0000-000002CC0000}"/>
    <cellStyle name="Note 3 3 14 2 2" xfId="52225" xr:uid="{00000000-0005-0000-0000-000003CC0000}"/>
    <cellStyle name="Note 3 3 14 2 3" xfId="52226" xr:uid="{00000000-0005-0000-0000-000004CC0000}"/>
    <cellStyle name="Note 3 3 14 2 4" xfId="52227" xr:uid="{00000000-0005-0000-0000-000005CC0000}"/>
    <cellStyle name="Note 3 3 14 2 5" xfId="52228" xr:uid="{00000000-0005-0000-0000-000006CC0000}"/>
    <cellStyle name="Note 3 3 14 2 6" xfId="52229" xr:uid="{00000000-0005-0000-0000-000007CC0000}"/>
    <cellStyle name="Note 3 3 14 3" xfId="52230" xr:uid="{00000000-0005-0000-0000-000008CC0000}"/>
    <cellStyle name="Note 3 3 14 3 2" xfId="52231" xr:uid="{00000000-0005-0000-0000-000009CC0000}"/>
    <cellStyle name="Note 3 3 14 3 3" xfId="52232" xr:uid="{00000000-0005-0000-0000-00000ACC0000}"/>
    <cellStyle name="Note 3 3 14 4" xfId="52233" xr:uid="{00000000-0005-0000-0000-00000BCC0000}"/>
    <cellStyle name="Note 3 3 14 4 2" xfId="52234" xr:uid="{00000000-0005-0000-0000-00000CCC0000}"/>
    <cellStyle name="Note 3 3 14 4 3" xfId="52235" xr:uid="{00000000-0005-0000-0000-00000DCC0000}"/>
    <cellStyle name="Note 3 3 14 5" xfId="52236" xr:uid="{00000000-0005-0000-0000-00000ECC0000}"/>
    <cellStyle name="Note 3 3 14 5 2" xfId="52237" xr:uid="{00000000-0005-0000-0000-00000FCC0000}"/>
    <cellStyle name="Note 3 3 14 5 3" xfId="52238" xr:uid="{00000000-0005-0000-0000-000010CC0000}"/>
    <cellStyle name="Note 3 3 14 6" xfId="52239" xr:uid="{00000000-0005-0000-0000-000011CC0000}"/>
    <cellStyle name="Note 3 3 14 6 2" xfId="52240" xr:uid="{00000000-0005-0000-0000-000012CC0000}"/>
    <cellStyle name="Note 3 3 14 6 3" xfId="52241" xr:uid="{00000000-0005-0000-0000-000013CC0000}"/>
    <cellStyle name="Note 3 3 14 7" xfId="52242" xr:uid="{00000000-0005-0000-0000-000014CC0000}"/>
    <cellStyle name="Note 3 3 14 8" xfId="52243" xr:uid="{00000000-0005-0000-0000-000015CC0000}"/>
    <cellStyle name="Note 3 3 15" xfId="52244" xr:uid="{00000000-0005-0000-0000-000016CC0000}"/>
    <cellStyle name="Note 3 3 15 2" xfId="52245" xr:uid="{00000000-0005-0000-0000-000017CC0000}"/>
    <cellStyle name="Note 3 3 15 2 2" xfId="52246" xr:uid="{00000000-0005-0000-0000-000018CC0000}"/>
    <cellStyle name="Note 3 3 15 2 3" xfId="52247" xr:uid="{00000000-0005-0000-0000-000019CC0000}"/>
    <cellStyle name="Note 3 3 15 2 4" xfId="52248" xr:uid="{00000000-0005-0000-0000-00001ACC0000}"/>
    <cellStyle name="Note 3 3 15 2 5" xfId="52249" xr:uid="{00000000-0005-0000-0000-00001BCC0000}"/>
    <cellStyle name="Note 3 3 15 2 6" xfId="52250" xr:uid="{00000000-0005-0000-0000-00001CCC0000}"/>
    <cellStyle name="Note 3 3 15 3" xfId="52251" xr:uid="{00000000-0005-0000-0000-00001DCC0000}"/>
    <cellStyle name="Note 3 3 15 3 2" xfId="52252" xr:uid="{00000000-0005-0000-0000-00001ECC0000}"/>
    <cellStyle name="Note 3 3 15 3 3" xfId="52253" xr:uid="{00000000-0005-0000-0000-00001FCC0000}"/>
    <cellStyle name="Note 3 3 15 4" xfId="52254" xr:uid="{00000000-0005-0000-0000-000020CC0000}"/>
    <cellStyle name="Note 3 3 15 4 2" xfId="52255" xr:uid="{00000000-0005-0000-0000-000021CC0000}"/>
    <cellStyle name="Note 3 3 15 4 3" xfId="52256" xr:uid="{00000000-0005-0000-0000-000022CC0000}"/>
    <cellStyle name="Note 3 3 15 5" xfId="52257" xr:uid="{00000000-0005-0000-0000-000023CC0000}"/>
    <cellStyle name="Note 3 3 15 5 2" xfId="52258" xr:uid="{00000000-0005-0000-0000-000024CC0000}"/>
    <cellStyle name="Note 3 3 15 5 3" xfId="52259" xr:uid="{00000000-0005-0000-0000-000025CC0000}"/>
    <cellStyle name="Note 3 3 15 6" xfId="52260" xr:uid="{00000000-0005-0000-0000-000026CC0000}"/>
    <cellStyle name="Note 3 3 15 6 2" xfId="52261" xr:uid="{00000000-0005-0000-0000-000027CC0000}"/>
    <cellStyle name="Note 3 3 15 6 3" xfId="52262" xr:uid="{00000000-0005-0000-0000-000028CC0000}"/>
    <cellStyle name="Note 3 3 15 7" xfId="52263" xr:uid="{00000000-0005-0000-0000-000029CC0000}"/>
    <cellStyle name="Note 3 3 15 8" xfId="52264" xr:uid="{00000000-0005-0000-0000-00002ACC0000}"/>
    <cellStyle name="Note 3 3 16" xfId="52265" xr:uid="{00000000-0005-0000-0000-00002BCC0000}"/>
    <cellStyle name="Note 3 3 16 2" xfId="52266" xr:uid="{00000000-0005-0000-0000-00002CCC0000}"/>
    <cellStyle name="Note 3 3 16 2 2" xfId="52267" xr:uid="{00000000-0005-0000-0000-00002DCC0000}"/>
    <cellStyle name="Note 3 3 16 2 3" xfId="52268" xr:uid="{00000000-0005-0000-0000-00002ECC0000}"/>
    <cellStyle name="Note 3 3 16 2 4" xfId="52269" xr:uid="{00000000-0005-0000-0000-00002FCC0000}"/>
    <cellStyle name="Note 3 3 16 2 5" xfId="52270" xr:uid="{00000000-0005-0000-0000-000030CC0000}"/>
    <cellStyle name="Note 3 3 16 2 6" xfId="52271" xr:uid="{00000000-0005-0000-0000-000031CC0000}"/>
    <cellStyle name="Note 3 3 16 3" xfId="52272" xr:uid="{00000000-0005-0000-0000-000032CC0000}"/>
    <cellStyle name="Note 3 3 16 3 2" xfId="52273" xr:uid="{00000000-0005-0000-0000-000033CC0000}"/>
    <cellStyle name="Note 3 3 16 3 3" xfId="52274" xr:uid="{00000000-0005-0000-0000-000034CC0000}"/>
    <cellStyle name="Note 3 3 16 4" xfId="52275" xr:uid="{00000000-0005-0000-0000-000035CC0000}"/>
    <cellStyle name="Note 3 3 16 4 2" xfId="52276" xr:uid="{00000000-0005-0000-0000-000036CC0000}"/>
    <cellStyle name="Note 3 3 16 4 3" xfId="52277" xr:uid="{00000000-0005-0000-0000-000037CC0000}"/>
    <cellStyle name="Note 3 3 16 5" xfId="52278" xr:uid="{00000000-0005-0000-0000-000038CC0000}"/>
    <cellStyle name="Note 3 3 16 5 2" xfId="52279" xr:uid="{00000000-0005-0000-0000-000039CC0000}"/>
    <cellStyle name="Note 3 3 16 5 3" xfId="52280" xr:uid="{00000000-0005-0000-0000-00003ACC0000}"/>
    <cellStyle name="Note 3 3 16 6" xfId="52281" xr:uid="{00000000-0005-0000-0000-00003BCC0000}"/>
    <cellStyle name="Note 3 3 16 6 2" xfId="52282" xr:uid="{00000000-0005-0000-0000-00003CCC0000}"/>
    <cellStyle name="Note 3 3 16 6 3" xfId="52283" xr:uid="{00000000-0005-0000-0000-00003DCC0000}"/>
    <cellStyle name="Note 3 3 16 7" xfId="52284" xr:uid="{00000000-0005-0000-0000-00003ECC0000}"/>
    <cellStyle name="Note 3 3 16 8" xfId="52285" xr:uid="{00000000-0005-0000-0000-00003FCC0000}"/>
    <cellStyle name="Note 3 3 17" xfId="52286" xr:uid="{00000000-0005-0000-0000-000040CC0000}"/>
    <cellStyle name="Note 3 3 17 2" xfId="52287" xr:uid="{00000000-0005-0000-0000-000041CC0000}"/>
    <cellStyle name="Note 3 3 17 2 2" xfId="52288" xr:uid="{00000000-0005-0000-0000-000042CC0000}"/>
    <cellStyle name="Note 3 3 17 2 3" xfId="52289" xr:uid="{00000000-0005-0000-0000-000043CC0000}"/>
    <cellStyle name="Note 3 3 17 2 4" xfId="52290" xr:uid="{00000000-0005-0000-0000-000044CC0000}"/>
    <cellStyle name="Note 3 3 17 2 5" xfId="52291" xr:uid="{00000000-0005-0000-0000-000045CC0000}"/>
    <cellStyle name="Note 3 3 17 2 6" xfId="52292" xr:uid="{00000000-0005-0000-0000-000046CC0000}"/>
    <cellStyle name="Note 3 3 17 3" xfId="52293" xr:uid="{00000000-0005-0000-0000-000047CC0000}"/>
    <cellStyle name="Note 3 3 17 3 2" xfId="52294" xr:uid="{00000000-0005-0000-0000-000048CC0000}"/>
    <cellStyle name="Note 3 3 17 3 3" xfId="52295" xr:uid="{00000000-0005-0000-0000-000049CC0000}"/>
    <cellStyle name="Note 3 3 17 4" xfId="52296" xr:uid="{00000000-0005-0000-0000-00004ACC0000}"/>
    <cellStyle name="Note 3 3 17 4 2" xfId="52297" xr:uid="{00000000-0005-0000-0000-00004BCC0000}"/>
    <cellStyle name="Note 3 3 17 4 3" xfId="52298" xr:uid="{00000000-0005-0000-0000-00004CCC0000}"/>
    <cellStyle name="Note 3 3 17 5" xfId="52299" xr:uid="{00000000-0005-0000-0000-00004DCC0000}"/>
    <cellStyle name="Note 3 3 17 5 2" xfId="52300" xr:uid="{00000000-0005-0000-0000-00004ECC0000}"/>
    <cellStyle name="Note 3 3 17 5 3" xfId="52301" xr:uid="{00000000-0005-0000-0000-00004FCC0000}"/>
    <cellStyle name="Note 3 3 17 6" xfId="52302" xr:uid="{00000000-0005-0000-0000-000050CC0000}"/>
    <cellStyle name="Note 3 3 17 6 2" xfId="52303" xr:uid="{00000000-0005-0000-0000-000051CC0000}"/>
    <cellStyle name="Note 3 3 17 6 3" xfId="52304" xr:uid="{00000000-0005-0000-0000-000052CC0000}"/>
    <cellStyle name="Note 3 3 17 7" xfId="52305" xr:uid="{00000000-0005-0000-0000-000053CC0000}"/>
    <cellStyle name="Note 3 3 17 8" xfId="52306" xr:uid="{00000000-0005-0000-0000-000054CC0000}"/>
    <cellStyle name="Note 3 3 18" xfId="52307" xr:uid="{00000000-0005-0000-0000-000055CC0000}"/>
    <cellStyle name="Note 3 3 18 2" xfId="52308" xr:uid="{00000000-0005-0000-0000-000056CC0000}"/>
    <cellStyle name="Note 3 3 18 2 2" xfId="52309" xr:uid="{00000000-0005-0000-0000-000057CC0000}"/>
    <cellStyle name="Note 3 3 18 2 3" xfId="52310" xr:uid="{00000000-0005-0000-0000-000058CC0000}"/>
    <cellStyle name="Note 3 3 18 2 4" xfId="52311" xr:uid="{00000000-0005-0000-0000-000059CC0000}"/>
    <cellStyle name="Note 3 3 18 2 5" xfId="52312" xr:uid="{00000000-0005-0000-0000-00005ACC0000}"/>
    <cellStyle name="Note 3 3 18 2 6" xfId="52313" xr:uid="{00000000-0005-0000-0000-00005BCC0000}"/>
    <cellStyle name="Note 3 3 18 3" xfId="52314" xr:uid="{00000000-0005-0000-0000-00005CCC0000}"/>
    <cellStyle name="Note 3 3 18 3 2" xfId="52315" xr:uid="{00000000-0005-0000-0000-00005DCC0000}"/>
    <cellStyle name="Note 3 3 18 3 3" xfId="52316" xr:uid="{00000000-0005-0000-0000-00005ECC0000}"/>
    <cellStyle name="Note 3 3 18 4" xfId="52317" xr:uid="{00000000-0005-0000-0000-00005FCC0000}"/>
    <cellStyle name="Note 3 3 18 4 2" xfId="52318" xr:uid="{00000000-0005-0000-0000-000060CC0000}"/>
    <cellStyle name="Note 3 3 18 4 3" xfId="52319" xr:uid="{00000000-0005-0000-0000-000061CC0000}"/>
    <cellStyle name="Note 3 3 18 5" xfId="52320" xr:uid="{00000000-0005-0000-0000-000062CC0000}"/>
    <cellStyle name="Note 3 3 18 5 2" xfId="52321" xr:uid="{00000000-0005-0000-0000-000063CC0000}"/>
    <cellStyle name="Note 3 3 18 5 3" xfId="52322" xr:uid="{00000000-0005-0000-0000-000064CC0000}"/>
    <cellStyle name="Note 3 3 18 6" xfId="52323" xr:uid="{00000000-0005-0000-0000-000065CC0000}"/>
    <cellStyle name="Note 3 3 18 6 2" xfId="52324" xr:uid="{00000000-0005-0000-0000-000066CC0000}"/>
    <cellStyle name="Note 3 3 18 6 3" xfId="52325" xr:uid="{00000000-0005-0000-0000-000067CC0000}"/>
    <cellStyle name="Note 3 3 18 7" xfId="52326" xr:uid="{00000000-0005-0000-0000-000068CC0000}"/>
    <cellStyle name="Note 3 3 18 8" xfId="52327" xr:uid="{00000000-0005-0000-0000-000069CC0000}"/>
    <cellStyle name="Note 3 3 19" xfId="52328" xr:uid="{00000000-0005-0000-0000-00006ACC0000}"/>
    <cellStyle name="Note 3 3 19 2" xfId="52329" xr:uid="{00000000-0005-0000-0000-00006BCC0000}"/>
    <cellStyle name="Note 3 3 19 2 2" xfId="52330" xr:uid="{00000000-0005-0000-0000-00006CCC0000}"/>
    <cellStyle name="Note 3 3 19 2 3" xfId="52331" xr:uid="{00000000-0005-0000-0000-00006DCC0000}"/>
    <cellStyle name="Note 3 3 19 2 4" xfId="52332" xr:uid="{00000000-0005-0000-0000-00006ECC0000}"/>
    <cellStyle name="Note 3 3 19 2 5" xfId="52333" xr:uid="{00000000-0005-0000-0000-00006FCC0000}"/>
    <cellStyle name="Note 3 3 19 2 6" xfId="52334" xr:uid="{00000000-0005-0000-0000-000070CC0000}"/>
    <cellStyle name="Note 3 3 19 3" xfId="52335" xr:uid="{00000000-0005-0000-0000-000071CC0000}"/>
    <cellStyle name="Note 3 3 19 3 2" xfId="52336" xr:uid="{00000000-0005-0000-0000-000072CC0000}"/>
    <cellStyle name="Note 3 3 19 3 3" xfId="52337" xr:uid="{00000000-0005-0000-0000-000073CC0000}"/>
    <cellStyle name="Note 3 3 19 4" xfId="52338" xr:uid="{00000000-0005-0000-0000-000074CC0000}"/>
    <cellStyle name="Note 3 3 19 4 2" xfId="52339" xr:uid="{00000000-0005-0000-0000-000075CC0000}"/>
    <cellStyle name="Note 3 3 19 4 3" xfId="52340" xr:uid="{00000000-0005-0000-0000-000076CC0000}"/>
    <cellStyle name="Note 3 3 19 5" xfId="52341" xr:uid="{00000000-0005-0000-0000-000077CC0000}"/>
    <cellStyle name="Note 3 3 19 5 2" xfId="52342" xr:uid="{00000000-0005-0000-0000-000078CC0000}"/>
    <cellStyle name="Note 3 3 19 5 3" xfId="52343" xr:uid="{00000000-0005-0000-0000-000079CC0000}"/>
    <cellStyle name="Note 3 3 19 6" xfId="52344" xr:uid="{00000000-0005-0000-0000-00007ACC0000}"/>
    <cellStyle name="Note 3 3 19 6 2" xfId="52345" xr:uid="{00000000-0005-0000-0000-00007BCC0000}"/>
    <cellStyle name="Note 3 3 19 6 3" xfId="52346" xr:uid="{00000000-0005-0000-0000-00007CCC0000}"/>
    <cellStyle name="Note 3 3 19 7" xfId="52347" xr:uid="{00000000-0005-0000-0000-00007DCC0000}"/>
    <cellStyle name="Note 3 3 19 8" xfId="52348" xr:uid="{00000000-0005-0000-0000-00007ECC0000}"/>
    <cellStyle name="Note 3 3 2" xfId="52349" xr:uid="{00000000-0005-0000-0000-00007FCC0000}"/>
    <cellStyle name="Note 3 3 2 10" xfId="52350" xr:uid="{00000000-0005-0000-0000-000080CC0000}"/>
    <cellStyle name="Note 3 3 2 10 2" xfId="52351" xr:uid="{00000000-0005-0000-0000-000081CC0000}"/>
    <cellStyle name="Note 3 3 2 10 2 2" xfId="52352" xr:uid="{00000000-0005-0000-0000-000082CC0000}"/>
    <cellStyle name="Note 3 3 2 10 2 3" xfId="52353" xr:uid="{00000000-0005-0000-0000-000083CC0000}"/>
    <cellStyle name="Note 3 3 2 10 2 4" xfId="52354" xr:uid="{00000000-0005-0000-0000-000084CC0000}"/>
    <cellStyle name="Note 3 3 2 10 2 5" xfId="52355" xr:uid="{00000000-0005-0000-0000-000085CC0000}"/>
    <cellStyle name="Note 3 3 2 10 2 6" xfId="52356" xr:uid="{00000000-0005-0000-0000-000086CC0000}"/>
    <cellStyle name="Note 3 3 2 10 3" xfId="52357" xr:uid="{00000000-0005-0000-0000-000087CC0000}"/>
    <cellStyle name="Note 3 3 2 10 3 2" xfId="52358" xr:uid="{00000000-0005-0000-0000-000088CC0000}"/>
    <cellStyle name="Note 3 3 2 10 3 3" xfId="52359" xr:uid="{00000000-0005-0000-0000-000089CC0000}"/>
    <cellStyle name="Note 3 3 2 10 4" xfId="52360" xr:uid="{00000000-0005-0000-0000-00008ACC0000}"/>
    <cellStyle name="Note 3 3 2 10 4 2" xfId="52361" xr:uid="{00000000-0005-0000-0000-00008BCC0000}"/>
    <cellStyle name="Note 3 3 2 10 4 3" xfId="52362" xr:uid="{00000000-0005-0000-0000-00008CCC0000}"/>
    <cellStyle name="Note 3 3 2 10 5" xfId="52363" xr:uid="{00000000-0005-0000-0000-00008DCC0000}"/>
    <cellStyle name="Note 3 3 2 10 5 2" xfId="52364" xr:uid="{00000000-0005-0000-0000-00008ECC0000}"/>
    <cellStyle name="Note 3 3 2 10 5 3" xfId="52365" xr:uid="{00000000-0005-0000-0000-00008FCC0000}"/>
    <cellStyle name="Note 3 3 2 10 6" xfId="52366" xr:uid="{00000000-0005-0000-0000-000090CC0000}"/>
    <cellStyle name="Note 3 3 2 10 6 2" xfId="52367" xr:uid="{00000000-0005-0000-0000-000091CC0000}"/>
    <cellStyle name="Note 3 3 2 10 6 3" xfId="52368" xr:uid="{00000000-0005-0000-0000-000092CC0000}"/>
    <cellStyle name="Note 3 3 2 10 7" xfId="52369" xr:uid="{00000000-0005-0000-0000-000093CC0000}"/>
    <cellStyle name="Note 3 3 2 10 8" xfId="52370" xr:uid="{00000000-0005-0000-0000-000094CC0000}"/>
    <cellStyle name="Note 3 3 2 11" xfId="52371" xr:uid="{00000000-0005-0000-0000-000095CC0000}"/>
    <cellStyle name="Note 3 3 2 11 2" xfId="52372" xr:uid="{00000000-0005-0000-0000-000096CC0000}"/>
    <cellStyle name="Note 3 3 2 11 2 2" xfId="52373" xr:uid="{00000000-0005-0000-0000-000097CC0000}"/>
    <cellStyle name="Note 3 3 2 11 2 3" xfId="52374" xr:uid="{00000000-0005-0000-0000-000098CC0000}"/>
    <cellStyle name="Note 3 3 2 11 2 4" xfId="52375" xr:uid="{00000000-0005-0000-0000-000099CC0000}"/>
    <cellStyle name="Note 3 3 2 11 2 5" xfId="52376" xr:uid="{00000000-0005-0000-0000-00009ACC0000}"/>
    <cellStyle name="Note 3 3 2 11 2 6" xfId="52377" xr:uid="{00000000-0005-0000-0000-00009BCC0000}"/>
    <cellStyle name="Note 3 3 2 11 3" xfId="52378" xr:uid="{00000000-0005-0000-0000-00009CCC0000}"/>
    <cellStyle name="Note 3 3 2 11 3 2" xfId="52379" xr:uid="{00000000-0005-0000-0000-00009DCC0000}"/>
    <cellStyle name="Note 3 3 2 11 3 3" xfId="52380" xr:uid="{00000000-0005-0000-0000-00009ECC0000}"/>
    <cellStyle name="Note 3 3 2 11 4" xfId="52381" xr:uid="{00000000-0005-0000-0000-00009FCC0000}"/>
    <cellStyle name="Note 3 3 2 11 4 2" xfId="52382" xr:uid="{00000000-0005-0000-0000-0000A0CC0000}"/>
    <cellStyle name="Note 3 3 2 11 4 3" xfId="52383" xr:uid="{00000000-0005-0000-0000-0000A1CC0000}"/>
    <cellStyle name="Note 3 3 2 11 5" xfId="52384" xr:uid="{00000000-0005-0000-0000-0000A2CC0000}"/>
    <cellStyle name="Note 3 3 2 11 5 2" xfId="52385" xr:uid="{00000000-0005-0000-0000-0000A3CC0000}"/>
    <cellStyle name="Note 3 3 2 11 5 3" xfId="52386" xr:uid="{00000000-0005-0000-0000-0000A4CC0000}"/>
    <cellStyle name="Note 3 3 2 11 6" xfId="52387" xr:uid="{00000000-0005-0000-0000-0000A5CC0000}"/>
    <cellStyle name="Note 3 3 2 11 6 2" xfId="52388" xr:uid="{00000000-0005-0000-0000-0000A6CC0000}"/>
    <cellStyle name="Note 3 3 2 11 6 3" xfId="52389" xr:uid="{00000000-0005-0000-0000-0000A7CC0000}"/>
    <cellStyle name="Note 3 3 2 11 7" xfId="52390" xr:uid="{00000000-0005-0000-0000-0000A8CC0000}"/>
    <cellStyle name="Note 3 3 2 11 8" xfId="52391" xr:uid="{00000000-0005-0000-0000-0000A9CC0000}"/>
    <cellStyle name="Note 3 3 2 12" xfId="52392" xr:uid="{00000000-0005-0000-0000-0000AACC0000}"/>
    <cellStyle name="Note 3 3 2 12 2" xfId="52393" xr:uid="{00000000-0005-0000-0000-0000ABCC0000}"/>
    <cellStyle name="Note 3 3 2 12 2 2" xfId="52394" xr:uid="{00000000-0005-0000-0000-0000ACCC0000}"/>
    <cellStyle name="Note 3 3 2 12 2 3" xfId="52395" xr:uid="{00000000-0005-0000-0000-0000ADCC0000}"/>
    <cellStyle name="Note 3 3 2 12 2 4" xfId="52396" xr:uid="{00000000-0005-0000-0000-0000AECC0000}"/>
    <cellStyle name="Note 3 3 2 12 2 5" xfId="52397" xr:uid="{00000000-0005-0000-0000-0000AFCC0000}"/>
    <cellStyle name="Note 3 3 2 12 2 6" xfId="52398" xr:uid="{00000000-0005-0000-0000-0000B0CC0000}"/>
    <cellStyle name="Note 3 3 2 12 3" xfId="52399" xr:uid="{00000000-0005-0000-0000-0000B1CC0000}"/>
    <cellStyle name="Note 3 3 2 12 3 2" xfId="52400" xr:uid="{00000000-0005-0000-0000-0000B2CC0000}"/>
    <cellStyle name="Note 3 3 2 12 3 3" xfId="52401" xr:uid="{00000000-0005-0000-0000-0000B3CC0000}"/>
    <cellStyle name="Note 3 3 2 12 4" xfId="52402" xr:uid="{00000000-0005-0000-0000-0000B4CC0000}"/>
    <cellStyle name="Note 3 3 2 12 4 2" xfId="52403" xr:uid="{00000000-0005-0000-0000-0000B5CC0000}"/>
    <cellStyle name="Note 3 3 2 12 4 3" xfId="52404" xr:uid="{00000000-0005-0000-0000-0000B6CC0000}"/>
    <cellStyle name="Note 3 3 2 12 5" xfId="52405" xr:uid="{00000000-0005-0000-0000-0000B7CC0000}"/>
    <cellStyle name="Note 3 3 2 12 5 2" xfId="52406" xr:uid="{00000000-0005-0000-0000-0000B8CC0000}"/>
    <cellStyle name="Note 3 3 2 12 5 3" xfId="52407" xr:uid="{00000000-0005-0000-0000-0000B9CC0000}"/>
    <cellStyle name="Note 3 3 2 12 6" xfId="52408" xr:uid="{00000000-0005-0000-0000-0000BACC0000}"/>
    <cellStyle name="Note 3 3 2 12 6 2" xfId="52409" xr:uid="{00000000-0005-0000-0000-0000BBCC0000}"/>
    <cellStyle name="Note 3 3 2 12 6 3" xfId="52410" xr:uid="{00000000-0005-0000-0000-0000BCCC0000}"/>
    <cellStyle name="Note 3 3 2 12 7" xfId="52411" xr:uid="{00000000-0005-0000-0000-0000BDCC0000}"/>
    <cellStyle name="Note 3 3 2 12 8" xfId="52412" xr:uid="{00000000-0005-0000-0000-0000BECC0000}"/>
    <cellStyle name="Note 3 3 2 13" xfId="52413" xr:uid="{00000000-0005-0000-0000-0000BFCC0000}"/>
    <cellStyle name="Note 3 3 2 13 2" xfId="52414" xr:uid="{00000000-0005-0000-0000-0000C0CC0000}"/>
    <cellStyle name="Note 3 3 2 13 2 2" xfId="52415" xr:uid="{00000000-0005-0000-0000-0000C1CC0000}"/>
    <cellStyle name="Note 3 3 2 13 2 3" xfId="52416" xr:uid="{00000000-0005-0000-0000-0000C2CC0000}"/>
    <cellStyle name="Note 3 3 2 13 2 4" xfId="52417" xr:uid="{00000000-0005-0000-0000-0000C3CC0000}"/>
    <cellStyle name="Note 3 3 2 13 2 5" xfId="52418" xr:uid="{00000000-0005-0000-0000-0000C4CC0000}"/>
    <cellStyle name="Note 3 3 2 13 2 6" xfId="52419" xr:uid="{00000000-0005-0000-0000-0000C5CC0000}"/>
    <cellStyle name="Note 3 3 2 13 3" xfId="52420" xr:uid="{00000000-0005-0000-0000-0000C6CC0000}"/>
    <cellStyle name="Note 3 3 2 13 3 2" xfId="52421" xr:uid="{00000000-0005-0000-0000-0000C7CC0000}"/>
    <cellStyle name="Note 3 3 2 13 3 3" xfId="52422" xr:uid="{00000000-0005-0000-0000-0000C8CC0000}"/>
    <cellStyle name="Note 3 3 2 13 4" xfId="52423" xr:uid="{00000000-0005-0000-0000-0000C9CC0000}"/>
    <cellStyle name="Note 3 3 2 13 4 2" xfId="52424" xr:uid="{00000000-0005-0000-0000-0000CACC0000}"/>
    <cellStyle name="Note 3 3 2 13 4 3" xfId="52425" xr:uid="{00000000-0005-0000-0000-0000CBCC0000}"/>
    <cellStyle name="Note 3 3 2 13 5" xfId="52426" xr:uid="{00000000-0005-0000-0000-0000CCCC0000}"/>
    <cellStyle name="Note 3 3 2 13 5 2" xfId="52427" xr:uid="{00000000-0005-0000-0000-0000CDCC0000}"/>
    <cellStyle name="Note 3 3 2 13 5 3" xfId="52428" xr:uid="{00000000-0005-0000-0000-0000CECC0000}"/>
    <cellStyle name="Note 3 3 2 13 6" xfId="52429" xr:uid="{00000000-0005-0000-0000-0000CFCC0000}"/>
    <cellStyle name="Note 3 3 2 13 6 2" xfId="52430" xr:uid="{00000000-0005-0000-0000-0000D0CC0000}"/>
    <cellStyle name="Note 3 3 2 13 6 3" xfId="52431" xr:uid="{00000000-0005-0000-0000-0000D1CC0000}"/>
    <cellStyle name="Note 3 3 2 13 7" xfId="52432" xr:uid="{00000000-0005-0000-0000-0000D2CC0000}"/>
    <cellStyle name="Note 3 3 2 13 8" xfId="52433" xr:uid="{00000000-0005-0000-0000-0000D3CC0000}"/>
    <cellStyle name="Note 3 3 2 14" xfId="52434" xr:uid="{00000000-0005-0000-0000-0000D4CC0000}"/>
    <cellStyle name="Note 3 3 2 14 2" xfId="52435" xr:uid="{00000000-0005-0000-0000-0000D5CC0000}"/>
    <cellStyle name="Note 3 3 2 14 2 2" xfId="52436" xr:uid="{00000000-0005-0000-0000-0000D6CC0000}"/>
    <cellStyle name="Note 3 3 2 14 2 3" xfId="52437" xr:uid="{00000000-0005-0000-0000-0000D7CC0000}"/>
    <cellStyle name="Note 3 3 2 14 2 4" xfId="52438" xr:uid="{00000000-0005-0000-0000-0000D8CC0000}"/>
    <cellStyle name="Note 3 3 2 14 2 5" xfId="52439" xr:uid="{00000000-0005-0000-0000-0000D9CC0000}"/>
    <cellStyle name="Note 3 3 2 14 2 6" xfId="52440" xr:uid="{00000000-0005-0000-0000-0000DACC0000}"/>
    <cellStyle name="Note 3 3 2 14 3" xfId="52441" xr:uid="{00000000-0005-0000-0000-0000DBCC0000}"/>
    <cellStyle name="Note 3 3 2 14 3 2" xfId="52442" xr:uid="{00000000-0005-0000-0000-0000DCCC0000}"/>
    <cellStyle name="Note 3 3 2 14 3 3" xfId="52443" xr:uid="{00000000-0005-0000-0000-0000DDCC0000}"/>
    <cellStyle name="Note 3 3 2 14 4" xfId="52444" xr:uid="{00000000-0005-0000-0000-0000DECC0000}"/>
    <cellStyle name="Note 3 3 2 14 4 2" xfId="52445" xr:uid="{00000000-0005-0000-0000-0000DFCC0000}"/>
    <cellStyle name="Note 3 3 2 14 4 3" xfId="52446" xr:uid="{00000000-0005-0000-0000-0000E0CC0000}"/>
    <cellStyle name="Note 3 3 2 14 5" xfId="52447" xr:uid="{00000000-0005-0000-0000-0000E1CC0000}"/>
    <cellStyle name="Note 3 3 2 14 5 2" xfId="52448" xr:uid="{00000000-0005-0000-0000-0000E2CC0000}"/>
    <cellStyle name="Note 3 3 2 14 5 3" xfId="52449" xr:uid="{00000000-0005-0000-0000-0000E3CC0000}"/>
    <cellStyle name="Note 3 3 2 14 6" xfId="52450" xr:uid="{00000000-0005-0000-0000-0000E4CC0000}"/>
    <cellStyle name="Note 3 3 2 14 6 2" xfId="52451" xr:uid="{00000000-0005-0000-0000-0000E5CC0000}"/>
    <cellStyle name="Note 3 3 2 14 6 3" xfId="52452" xr:uid="{00000000-0005-0000-0000-0000E6CC0000}"/>
    <cellStyle name="Note 3 3 2 14 7" xfId="52453" xr:uid="{00000000-0005-0000-0000-0000E7CC0000}"/>
    <cellStyle name="Note 3 3 2 14 8" xfId="52454" xr:uid="{00000000-0005-0000-0000-0000E8CC0000}"/>
    <cellStyle name="Note 3 3 2 15" xfId="52455" xr:uid="{00000000-0005-0000-0000-0000E9CC0000}"/>
    <cellStyle name="Note 3 3 2 15 2" xfId="52456" xr:uid="{00000000-0005-0000-0000-0000EACC0000}"/>
    <cellStyle name="Note 3 3 2 15 2 2" xfId="52457" xr:uid="{00000000-0005-0000-0000-0000EBCC0000}"/>
    <cellStyle name="Note 3 3 2 15 2 3" xfId="52458" xr:uid="{00000000-0005-0000-0000-0000ECCC0000}"/>
    <cellStyle name="Note 3 3 2 15 2 4" xfId="52459" xr:uid="{00000000-0005-0000-0000-0000EDCC0000}"/>
    <cellStyle name="Note 3 3 2 15 2 5" xfId="52460" xr:uid="{00000000-0005-0000-0000-0000EECC0000}"/>
    <cellStyle name="Note 3 3 2 15 2 6" xfId="52461" xr:uid="{00000000-0005-0000-0000-0000EFCC0000}"/>
    <cellStyle name="Note 3 3 2 15 3" xfId="52462" xr:uid="{00000000-0005-0000-0000-0000F0CC0000}"/>
    <cellStyle name="Note 3 3 2 15 3 2" xfId="52463" xr:uid="{00000000-0005-0000-0000-0000F1CC0000}"/>
    <cellStyle name="Note 3 3 2 15 3 3" xfId="52464" xr:uid="{00000000-0005-0000-0000-0000F2CC0000}"/>
    <cellStyle name="Note 3 3 2 15 4" xfId="52465" xr:uid="{00000000-0005-0000-0000-0000F3CC0000}"/>
    <cellStyle name="Note 3 3 2 15 4 2" xfId="52466" xr:uid="{00000000-0005-0000-0000-0000F4CC0000}"/>
    <cellStyle name="Note 3 3 2 15 4 3" xfId="52467" xr:uid="{00000000-0005-0000-0000-0000F5CC0000}"/>
    <cellStyle name="Note 3 3 2 15 5" xfId="52468" xr:uid="{00000000-0005-0000-0000-0000F6CC0000}"/>
    <cellStyle name="Note 3 3 2 15 5 2" xfId="52469" xr:uid="{00000000-0005-0000-0000-0000F7CC0000}"/>
    <cellStyle name="Note 3 3 2 15 5 3" xfId="52470" xr:uid="{00000000-0005-0000-0000-0000F8CC0000}"/>
    <cellStyle name="Note 3 3 2 15 6" xfId="52471" xr:uid="{00000000-0005-0000-0000-0000F9CC0000}"/>
    <cellStyle name="Note 3 3 2 15 6 2" xfId="52472" xr:uid="{00000000-0005-0000-0000-0000FACC0000}"/>
    <cellStyle name="Note 3 3 2 15 6 3" xfId="52473" xr:uid="{00000000-0005-0000-0000-0000FBCC0000}"/>
    <cellStyle name="Note 3 3 2 15 7" xfId="52474" xr:uid="{00000000-0005-0000-0000-0000FCCC0000}"/>
    <cellStyle name="Note 3 3 2 15 8" xfId="52475" xr:uid="{00000000-0005-0000-0000-0000FDCC0000}"/>
    <cellStyle name="Note 3 3 2 16" xfId="52476" xr:uid="{00000000-0005-0000-0000-0000FECC0000}"/>
    <cellStyle name="Note 3 3 2 16 2" xfId="52477" xr:uid="{00000000-0005-0000-0000-0000FFCC0000}"/>
    <cellStyle name="Note 3 3 2 16 2 2" xfId="52478" xr:uid="{00000000-0005-0000-0000-000000CD0000}"/>
    <cellStyle name="Note 3 3 2 16 2 3" xfId="52479" xr:uid="{00000000-0005-0000-0000-000001CD0000}"/>
    <cellStyle name="Note 3 3 2 16 2 4" xfId="52480" xr:uid="{00000000-0005-0000-0000-000002CD0000}"/>
    <cellStyle name="Note 3 3 2 16 2 5" xfId="52481" xr:uid="{00000000-0005-0000-0000-000003CD0000}"/>
    <cellStyle name="Note 3 3 2 16 2 6" xfId="52482" xr:uid="{00000000-0005-0000-0000-000004CD0000}"/>
    <cellStyle name="Note 3 3 2 16 3" xfId="52483" xr:uid="{00000000-0005-0000-0000-000005CD0000}"/>
    <cellStyle name="Note 3 3 2 16 3 2" xfId="52484" xr:uid="{00000000-0005-0000-0000-000006CD0000}"/>
    <cellStyle name="Note 3 3 2 16 3 3" xfId="52485" xr:uid="{00000000-0005-0000-0000-000007CD0000}"/>
    <cellStyle name="Note 3 3 2 16 4" xfId="52486" xr:uid="{00000000-0005-0000-0000-000008CD0000}"/>
    <cellStyle name="Note 3 3 2 16 4 2" xfId="52487" xr:uid="{00000000-0005-0000-0000-000009CD0000}"/>
    <cellStyle name="Note 3 3 2 16 4 3" xfId="52488" xr:uid="{00000000-0005-0000-0000-00000ACD0000}"/>
    <cellStyle name="Note 3 3 2 16 5" xfId="52489" xr:uid="{00000000-0005-0000-0000-00000BCD0000}"/>
    <cellStyle name="Note 3 3 2 16 5 2" xfId="52490" xr:uid="{00000000-0005-0000-0000-00000CCD0000}"/>
    <cellStyle name="Note 3 3 2 16 5 3" xfId="52491" xr:uid="{00000000-0005-0000-0000-00000DCD0000}"/>
    <cellStyle name="Note 3 3 2 16 6" xfId="52492" xr:uid="{00000000-0005-0000-0000-00000ECD0000}"/>
    <cellStyle name="Note 3 3 2 16 6 2" xfId="52493" xr:uid="{00000000-0005-0000-0000-00000FCD0000}"/>
    <cellStyle name="Note 3 3 2 16 6 3" xfId="52494" xr:uid="{00000000-0005-0000-0000-000010CD0000}"/>
    <cellStyle name="Note 3 3 2 16 7" xfId="52495" xr:uid="{00000000-0005-0000-0000-000011CD0000}"/>
    <cellStyle name="Note 3 3 2 16 8" xfId="52496" xr:uid="{00000000-0005-0000-0000-000012CD0000}"/>
    <cellStyle name="Note 3 3 2 17" xfId="52497" xr:uid="{00000000-0005-0000-0000-000013CD0000}"/>
    <cellStyle name="Note 3 3 2 17 2" xfId="52498" xr:uid="{00000000-0005-0000-0000-000014CD0000}"/>
    <cellStyle name="Note 3 3 2 17 2 2" xfId="52499" xr:uid="{00000000-0005-0000-0000-000015CD0000}"/>
    <cellStyle name="Note 3 3 2 17 2 3" xfId="52500" xr:uid="{00000000-0005-0000-0000-000016CD0000}"/>
    <cellStyle name="Note 3 3 2 17 2 4" xfId="52501" xr:uid="{00000000-0005-0000-0000-000017CD0000}"/>
    <cellStyle name="Note 3 3 2 17 2 5" xfId="52502" xr:uid="{00000000-0005-0000-0000-000018CD0000}"/>
    <cellStyle name="Note 3 3 2 17 2 6" xfId="52503" xr:uid="{00000000-0005-0000-0000-000019CD0000}"/>
    <cellStyle name="Note 3 3 2 17 3" xfId="52504" xr:uid="{00000000-0005-0000-0000-00001ACD0000}"/>
    <cellStyle name="Note 3 3 2 17 3 2" xfId="52505" xr:uid="{00000000-0005-0000-0000-00001BCD0000}"/>
    <cellStyle name="Note 3 3 2 17 3 3" xfId="52506" xr:uid="{00000000-0005-0000-0000-00001CCD0000}"/>
    <cellStyle name="Note 3 3 2 17 4" xfId="52507" xr:uid="{00000000-0005-0000-0000-00001DCD0000}"/>
    <cellStyle name="Note 3 3 2 17 4 2" xfId="52508" xr:uid="{00000000-0005-0000-0000-00001ECD0000}"/>
    <cellStyle name="Note 3 3 2 17 4 3" xfId="52509" xr:uid="{00000000-0005-0000-0000-00001FCD0000}"/>
    <cellStyle name="Note 3 3 2 17 5" xfId="52510" xr:uid="{00000000-0005-0000-0000-000020CD0000}"/>
    <cellStyle name="Note 3 3 2 17 5 2" xfId="52511" xr:uid="{00000000-0005-0000-0000-000021CD0000}"/>
    <cellStyle name="Note 3 3 2 17 5 3" xfId="52512" xr:uid="{00000000-0005-0000-0000-000022CD0000}"/>
    <cellStyle name="Note 3 3 2 17 6" xfId="52513" xr:uid="{00000000-0005-0000-0000-000023CD0000}"/>
    <cellStyle name="Note 3 3 2 17 6 2" xfId="52514" xr:uid="{00000000-0005-0000-0000-000024CD0000}"/>
    <cellStyle name="Note 3 3 2 17 6 3" xfId="52515" xr:uid="{00000000-0005-0000-0000-000025CD0000}"/>
    <cellStyle name="Note 3 3 2 17 7" xfId="52516" xr:uid="{00000000-0005-0000-0000-000026CD0000}"/>
    <cellStyle name="Note 3 3 2 17 8" xfId="52517" xr:uid="{00000000-0005-0000-0000-000027CD0000}"/>
    <cellStyle name="Note 3 3 2 18" xfId="52518" xr:uid="{00000000-0005-0000-0000-000028CD0000}"/>
    <cellStyle name="Note 3 3 2 18 2" xfId="52519" xr:uid="{00000000-0005-0000-0000-000029CD0000}"/>
    <cellStyle name="Note 3 3 2 18 2 2" xfId="52520" xr:uid="{00000000-0005-0000-0000-00002ACD0000}"/>
    <cellStyle name="Note 3 3 2 18 2 3" xfId="52521" xr:uid="{00000000-0005-0000-0000-00002BCD0000}"/>
    <cellStyle name="Note 3 3 2 18 2 4" xfId="52522" xr:uid="{00000000-0005-0000-0000-00002CCD0000}"/>
    <cellStyle name="Note 3 3 2 18 2 5" xfId="52523" xr:uid="{00000000-0005-0000-0000-00002DCD0000}"/>
    <cellStyle name="Note 3 3 2 18 2 6" xfId="52524" xr:uid="{00000000-0005-0000-0000-00002ECD0000}"/>
    <cellStyle name="Note 3 3 2 18 3" xfId="52525" xr:uid="{00000000-0005-0000-0000-00002FCD0000}"/>
    <cellStyle name="Note 3 3 2 18 3 2" xfId="52526" xr:uid="{00000000-0005-0000-0000-000030CD0000}"/>
    <cellStyle name="Note 3 3 2 18 3 3" xfId="52527" xr:uid="{00000000-0005-0000-0000-000031CD0000}"/>
    <cellStyle name="Note 3 3 2 18 4" xfId="52528" xr:uid="{00000000-0005-0000-0000-000032CD0000}"/>
    <cellStyle name="Note 3 3 2 18 4 2" xfId="52529" xr:uid="{00000000-0005-0000-0000-000033CD0000}"/>
    <cellStyle name="Note 3 3 2 18 4 3" xfId="52530" xr:uid="{00000000-0005-0000-0000-000034CD0000}"/>
    <cellStyle name="Note 3 3 2 18 5" xfId="52531" xr:uid="{00000000-0005-0000-0000-000035CD0000}"/>
    <cellStyle name="Note 3 3 2 18 5 2" xfId="52532" xr:uid="{00000000-0005-0000-0000-000036CD0000}"/>
    <cellStyle name="Note 3 3 2 18 5 3" xfId="52533" xr:uid="{00000000-0005-0000-0000-000037CD0000}"/>
    <cellStyle name="Note 3 3 2 18 6" xfId="52534" xr:uid="{00000000-0005-0000-0000-000038CD0000}"/>
    <cellStyle name="Note 3 3 2 18 6 2" xfId="52535" xr:uid="{00000000-0005-0000-0000-000039CD0000}"/>
    <cellStyle name="Note 3 3 2 18 6 3" xfId="52536" xr:uid="{00000000-0005-0000-0000-00003ACD0000}"/>
    <cellStyle name="Note 3 3 2 18 7" xfId="52537" xr:uid="{00000000-0005-0000-0000-00003BCD0000}"/>
    <cellStyle name="Note 3 3 2 18 8" xfId="52538" xr:uid="{00000000-0005-0000-0000-00003CCD0000}"/>
    <cellStyle name="Note 3 3 2 19" xfId="52539" xr:uid="{00000000-0005-0000-0000-00003DCD0000}"/>
    <cellStyle name="Note 3 3 2 19 2" xfId="52540" xr:uid="{00000000-0005-0000-0000-00003ECD0000}"/>
    <cellStyle name="Note 3 3 2 19 2 2" xfId="52541" xr:uid="{00000000-0005-0000-0000-00003FCD0000}"/>
    <cellStyle name="Note 3 3 2 19 2 3" xfId="52542" xr:uid="{00000000-0005-0000-0000-000040CD0000}"/>
    <cellStyle name="Note 3 3 2 19 2 4" xfId="52543" xr:uid="{00000000-0005-0000-0000-000041CD0000}"/>
    <cellStyle name="Note 3 3 2 19 2 5" xfId="52544" xr:uid="{00000000-0005-0000-0000-000042CD0000}"/>
    <cellStyle name="Note 3 3 2 19 2 6" xfId="52545" xr:uid="{00000000-0005-0000-0000-000043CD0000}"/>
    <cellStyle name="Note 3 3 2 19 3" xfId="52546" xr:uid="{00000000-0005-0000-0000-000044CD0000}"/>
    <cellStyle name="Note 3 3 2 19 3 2" xfId="52547" xr:uid="{00000000-0005-0000-0000-000045CD0000}"/>
    <cellStyle name="Note 3 3 2 19 3 3" xfId="52548" xr:uid="{00000000-0005-0000-0000-000046CD0000}"/>
    <cellStyle name="Note 3 3 2 19 4" xfId="52549" xr:uid="{00000000-0005-0000-0000-000047CD0000}"/>
    <cellStyle name="Note 3 3 2 19 4 2" xfId="52550" xr:uid="{00000000-0005-0000-0000-000048CD0000}"/>
    <cellStyle name="Note 3 3 2 19 4 3" xfId="52551" xr:uid="{00000000-0005-0000-0000-000049CD0000}"/>
    <cellStyle name="Note 3 3 2 19 5" xfId="52552" xr:uid="{00000000-0005-0000-0000-00004ACD0000}"/>
    <cellStyle name="Note 3 3 2 19 5 2" xfId="52553" xr:uid="{00000000-0005-0000-0000-00004BCD0000}"/>
    <cellStyle name="Note 3 3 2 19 5 3" xfId="52554" xr:uid="{00000000-0005-0000-0000-00004CCD0000}"/>
    <cellStyle name="Note 3 3 2 19 6" xfId="52555" xr:uid="{00000000-0005-0000-0000-00004DCD0000}"/>
    <cellStyle name="Note 3 3 2 19 6 2" xfId="52556" xr:uid="{00000000-0005-0000-0000-00004ECD0000}"/>
    <cellStyle name="Note 3 3 2 19 6 3" xfId="52557" xr:uid="{00000000-0005-0000-0000-00004FCD0000}"/>
    <cellStyle name="Note 3 3 2 19 7" xfId="52558" xr:uid="{00000000-0005-0000-0000-000050CD0000}"/>
    <cellStyle name="Note 3 3 2 19 8" xfId="52559" xr:uid="{00000000-0005-0000-0000-000051CD0000}"/>
    <cellStyle name="Note 3 3 2 2" xfId="52560" xr:uid="{00000000-0005-0000-0000-000052CD0000}"/>
    <cellStyle name="Note 3 3 2 2 2" xfId="52561" xr:uid="{00000000-0005-0000-0000-000053CD0000}"/>
    <cellStyle name="Note 3 3 2 2 2 2" xfId="52562" xr:uid="{00000000-0005-0000-0000-000054CD0000}"/>
    <cellStyle name="Note 3 3 2 2 2 3" xfId="52563" xr:uid="{00000000-0005-0000-0000-000055CD0000}"/>
    <cellStyle name="Note 3 3 2 2 3" xfId="52564" xr:uid="{00000000-0005-0000-0000-000056CD0000}"/>
    <cellStyle name="Note 3 3 2 2 3 2" xfId="52565" xr:uid="{00000000-0005-0000-0000-000057CD0000}"/>
    <cellStyle name="Note 3 3 2 2 3 3" xfId="52566" xr:uid="{00000000-0005-0000-0000-000058CD0000}"/>
    <cellStyle name="Note 3 3 2 2 3 4" xfId="52567" xr:uid="{00000000-0005-0000-0000-000059CD0000}"/>
    <cellStyle name="Note 3 3 2 2 3 5" xfId="52568" xr:uid="{00000000-0005-0000-0000-00005ACD0000}"/>
    <cellStyle name="Note 3 3 2 2 3 6" xfId="52569" xr:uid="{00000000-0005-0000-0000-00005BCD0000}"/>
    <cellStyle name="Note 3 3 2 2 4" xfId="52570" xr:uid="{00000000-0005-0000-0000-00005CCD0000}"/>
    <cellStyle name="Note 3 3 2 2 4 2" xfId="52571" xr:uid="{00000000-0005-0000-0000-00005DCD0000}"/>
    <cellStyle name="Note 3 3 2 2 4 3" xfId="52572" xr:uid="{00000000-0005-0000-0000-00005ECD0000}"/>
    <cellStyle name="Note 3 3 2 2 5" xfId="52573" xr:uid="{00000000-0005-0000-0000-00005FCD0000}"/>
    <cellStyle name="Note 3 3 2 2 5 2" xfId="52574" xr:uid="{00000000-0005-0000-0000-000060CD0000}"/>
    <cellStyle name="Note 3 3 2 2 5 3" xfId="52575" xr:uid="{00000000-0005-0000-0000-000061CD0000}"/>
    <cellStyle name="Note 3 3 2 2 6" xfId="52576" xr:uid="{00000000-0005-0000-0000-000062CD0000}"/>
    <cellStyle name="Note 3 3 2 2 6 2" xfId="52577" xr:uid="{00000000-0005-0000-0000-000063CD0000}"/>
    <cellStyle name="Note 3 3 2 2 6 3" xfId="52578" xr:uid="{00000000-0005-0000-0000-000064CD0000}"/>
    <cellStyle name="Note 3 3 2 2 7" xfId="52579" xr:uid="{00000000-0005-0000-0000-000065CD0000}"/>
    <cellStyle name="Note 3 3 2 2 8" xfId="52580" xr:uid="{00000000-0005-0000-0000-000066CD0000}"/>
    <cellStyle name="Note 3 3 2 20" xfId="52581" xr:uid="{00000000-0005-0000-0000-000067CD0000}"/>
    <cellStyle name="Note 3 3 2 20 2" xfId="52582" xr:uid="{00000000-0005-0000-0000-000068CD0000}"/>
    <cellStyle name="Note 3 3 2 20 2 2" xfId="52583" xr:uid="{00000000-0005-0000-0000-000069CD0000}"/>
    <cellStyle name="Note 3 3 2 20 2 3" xfId="52584" xr:uid="{00000000-0005-0000-0000-00006ACD0000}"/>
    <cellStyle name="Note 3 3 2 20 2 4" xfId="52585" xr:uid="{00000000-0005-0000-0000-00006BCD0000}"/>
    <cellStyle name="Note 3 3 2 20 2 5" xfId="52586" xr:uid="{00000000-0005-0000-0000-00006CCD0000}"/>
    <cellStyle name="Note 3 3 2 20 2 6" xfId="52587" xr:uid="{00000000-0005-0000-0000-00006DCD0000}"/>
    <cellStyle name="Note 3 3 2 20 3" xfId="52588" xr:uid="{00000000-0005-0000-0000-00006ECD0000}"/>
    <cellStyle name="Note 3 3 2 20 3 2" xfId="52589" xr:uid="{00000000-0005-0000-0000-00006FCD0000}"/>
    <cellStyle name="Note 3 3 2 20 3 3" xfId="52590" xr:uid="{00000000-0005-0000-0000-000070CD0000}"/>
    <cellStyle name="Note 3 3 2 20 4" xfId="52591" xr:uid="{00000000-0005-0000-0000-000071CD0000}"/>
    <cellStyle name="Note 3 3 2 20 4 2" xfId="52592" xr:uid="{00000000-0005-0000-0000-000072CD0000}"/>
    <cellStyle name="Note 3 3 2 20 4 3" xfId="52593" xr:uid="{00000000-0005-0000-0000-000073CD0000}"/>
    <cellStyle name="Note 3 3 2 20 5" xfId="52594" xr:uid="{00000000-0005-0000-0000-000074CD0000}"/>
    <cellStyle name="Note 3 3 2 20 5 2" xfId="52595" xr:uid="{00000000-0005-0000-0000-000075CD0000}"/>
    <cellStyle name="Note 3 3 2 20 5 3" xfId="52596" xr:uid="{00000000-0005-0000-0000-000076CD0000}"/>
    <cellStyle name="Note 3 3 2 20 6" xfId="52597" xr:uid="{00000000-0005-0000-0000-000077CD0000}"/>
    <cellStyle name="Note 3 3 2 20 6 2" xfId="52598" xr:uid="{00000000-0005-0000-0000-000078CD0000}"/>
    <cellStyle name="Note 3 3 2 20 6 3" xfId="52599" xr:uid="{00000000-0005-0000-0000-000079CD0000}"/>
    <cellStyle name="Note 3 3 2 20 7" xfId="52600" xr:uid="{00000000-0005-0000-0000-00007ACD0000}"/>
    <cellStyle name="Note 3 3 2 20 8" xfId="52601" xr:uid="{00000000-0005-0000-0000-00007BCD0000}"/>
    <cellStyle name="Note 3 3 2 21" xfId="52602" xr:uid="{00000000-0005-0000-0000-00007CCD0000}"/>
    <cellStyle name="Note 3 3 2 21 2" xfId="52603" xr:uid="{00000000-0005-0000-0000-00007DCD0000}"/>
    <cellStyle name="Note 3 3 2 21 2 2" xfId="52604" xr:uid="{00000000-0005-0000-0000-00007ECD0000}"/>
    <cellStyle name="Note 3 3 2 21 2 3" xfId="52605" xr:uid="{00000000-0005-0000-0000-00007FCD0000}"/>
    <cellStyle name="Note 3 3 2 21 2 4" xfId="52606" xr:uid="{00000000-0005-0000-0000-000080CD0000}"/>
    <cellStyle name="Note 3 3 2 21 2 5" xfId="52607" xr:uid="{00000000-0005-0000-0000-000081CD0000}"/>
    <cellStyle name="Note 3 3 2 21 2 6" xfId="52608" xr:uid="{00000000-0005-0000-0000-000082CD0000}"/>
    <cellStyle name="Note 3 3 2 21 3" xfId="52609" xr:uid="{00000000-0005-0000-0000-000083CD0000}"/>
    <cellStyle name="Note 3 3 2 21 3 2" xfId="52610" xr:uid="{00000000-0005-0000-0000-000084CD0000}"/>
    <cellStyle name="Note 3 3 2 21 3 3" xfId="52611" xr:uid="{00000000-0005-0000-0000-000085CD0000}"/>
    <cellStyle name="Note 3 3 2 21 4" xfId="52612" xr:uid="{00000000-0005-0000-0000-000086CD0000}"/>
    <cellStyle name="Note 3 3 2 21 4 2" xfId="52613" xr:uid="{00000000-0005-0000-0000-000087CD0000}"/>
    <cellStyle name="Note 3 3 2 21 4 3" xfId="52614" xr:uid="{00000000-0005-0000-0000-000088CD0000}"/>
    <cellStyle name="Note 3 3 2 21 5" xfId="52615" xr:uid="{00000000-0005-0000-0000-000089CD0000}"/>
    <cellStyle name="Note 3 3 2 21 5 2" xfId="52616" xr:uid="{00000000-0005-0000-0000-00008ACD0000}"/>
    <cellStyle name="Note 3 3 2 21 5 3" xfId="52617" xr:uid="{00000000-0005-0000-0000-00008BCD0000}"/>
    <cellStyle name="Note 3 3 2 21 6" xfId="52618" xr:uid="{00000000-0005-0000-0000-00008CCD0000}"/>
    <cellStyle name="Note 3 3 2 21 6 2" xfId="52619" xr:uid="{00000000-0005-0000-0000-00008DCD0000}"/>
    <cellStyle name="Note 3 3 2 21 6 3" xfId="52620" xr:uid="{00000000-0005-0000-0000-00008ECD0000}"/>
    <cellStyle name="Note 3 3 2 21 7" xfId="52621" xr:uid="{00000000-0005-0000-0000-00008FCD0000}"/>
    <cellStyle name="Note 3 3 2 21 8" xfId="52622" xr:uid="{00000000-0005-0000-0000-000090CD0000}"/>
    <cellStyle name="Note 3 3 2 22" xfId="52623" xr:uid="{00000000-0005-0000-0000-000091CD0000}"/>
    <cellStyle name="Note 3 3 2 22 2" xfId="52624" xr:uid="{00000000-0005-0000-0000-000092CD0000}"/>
    <cellStyle name="Note 3 3 2 22 2 2" xfId="52625" xr:uid="{00000000-0005-0000-0000-000093CD0000}"/>
    <cellStyle name="Note 3 3 2 22 2 3" xfId="52626" xr:uid="{00000000-0005-0000-0000-000094CD0000}"/>
    <cellStyle name="Note 3 3 2 22 2 4" xfId="52627" xr:uid="{00000000-0005-0000-0000-000095CD0000}"/>
    <cellStyle name="Note 3 3 2 22 2 5" xfId="52628" xr:uid="{00000000-0005-0000-0000-000096CD0000}"/>
    <cellStyle name="Note 3 3 2 22 2 6" xfId="52629" xr:uid="{00000000-0005-0000-0000-000097CD0000}"/>
    <cellStyle name="Note 3 3 2 22 3" xfId="52630" xr:uid="{00000000-0005-0000-0000-000098CD0000}"/>
    <cellStyle name="Note 3 3 2 22 3 2" xfId="52631" xr:uid="{00000000-0005-0000-0000-000099CD0000}"/>
    <cellStyle name="Note 3 3 2 22 3 3" xfId="52632" xr:uid="{00000000-0005-0000-0000-00009ACD0000}"/>
    <cellStyle name="Note 3 3 2 22 4" xfId="52633" xr:uid="{00000000-0005-0000-0000-00009BCD0000}"/>
    <cellStyle name="Note 3 3 2 22 4 2" xfId="52634" xr:uid="{00000000-0005-0000-0000-00009CCD0000}"/>
    <cellStyle name="Note 3 3 2 22 4 3" xfId="52635" xr:uid="{00000000-0005-0000-0000-00009DCD0000}"/>
    <cellStyle name="Note 3 3 2 22 5" xfId="52636" xr:uid="{00000000-0005-0000-0000-00009ECD0000}"/>
    <cellStyle name="Note 3 3 2 22 5 2" xfId="52637" xr:uid="{00000000-0005-0000-0000-00009FCD0000}"/>
    <cellStyle name="Note 3 3 2 22 5 3" xfId="52638" xr:uid="{00000000-0005-0000-0000-0000A0CD0000}"/>
    <cellStyle name="Note 3 3 2 22 6" xfId="52639" xr:uid="{00000000-0005-0000-0000-0000A1CD0000}"/>
    <cellStyle name="Note 3 3 2 22 6 2" xfId="52640" xr:uid="{00000000-0005-0000-0000-0000A2CD0000}"/>
    <cellStyle name="Note 3 3 2 22 6 3" xfId="52641" xr:uid="{00000000-0005-0000-0000-0000A3CD0000}"/>
    <cellStyle name="Note 3 3 2 22 7" xfId="52642" xr:uid="{00000000-0005-0000-0000-0000A4CD0000}"/>
    <cellStyle name="Note 3 3 2 22 8" xfId="52643" xr:uid="{00000000-0005-0000-0000-0000A5CD0000}"/>
    <cellStyle name="Note 3 3 2 23" xfId="52644" xr:uid="{00000000-0005-0000-0000-0000A6CD0000}"/>
    <cellStyle name="Note 3 3 2 23 2" xfId="52645" xr:uid="{00000000-0005-0000-0000-0000A7CD0000}"/>
    <cellStyle name="Note 3 3 2 23 2 2" xfId="52646" xr:uid="{00000000-0005-0000-0000-0000A8CD0000}"/>
    <cellStyle name="Note 3 3 2 23 2 3" xfId="52647" xr:uid="{00000000-0005-0000-0000-0000A9CD0000}"/>
    <cellStyle name="Note 3 3 2 23 2 4" xfId="52648" xr:uid="{00000000-0005-0000-0000-0000AACD0000}"/>
    <cellStyle name="Note 3 3 2 23 2 5" xfId="52649" xr:uid="{00000000-0005-0000-0000-0000ABCD0000}"/>
    <cellStyle name="Note 3 3 2 23 2 6" xfId="52650" xr:uid="{00000000-0005-0000-0000-0000ACCD0000}"/>
    <cellStyle name="Note 3 3 2 23 3" xfId="52651" xr:uid="{00000000-0005-0000-0000-0000ADCD0000}"/>
    <cellStyle name="Note 3 3 2 23 3 2" xfId="52652" xr:uid="{00000000-0005-0000-0000-0000AECD0000}"/>
    <cellStyle name="Note 3 3 2 23 3 3" xfId="52653" xr:uid="{00000000-0005-0000-0000-0000AFCD0000}"/>
    <cellStyle name="Note 3 3 2 23 4" xfId="52654" xr:uid="{00000000-0005-0000-0000-0000B0CD0000}"/>
    <cellStyle name="Note 3 3 2 23 4 2" xfId="52655" xr:uid="{00000000-0005-0000-0000-0000B1CD0000}"/>
    <cellStyle name="Note 3 3 2 23 4 3" xfId="52656" xr:uid="{00000000-0005-0000-0000-0000B2CD0000}"/>
    <cellStyle name="Note 3 3 2 23 5" xfId="52657" xr:uid="{00000000-0005-0000-0000-0000B3CD0000}"/>
    <cellStyle name="Note 3 3 2 23 5 2" xfId="52658" xr:uid="{00000000-0005-0000-0000-0000B4CD0000}"/>
    <cellStyle name="Note 3 3 2 23 5 3" xfId="52659" xr:uid="{00000000-0005-0000-0000-0000B5CD0000}"/>
    <cellStyle name="Note 3 3 2 23 6" xfId="52660" xr:uid="{00000000-0005-0000-0000-0000B6CD0000}"/>
    <cellStyle name="Note 3 3 2 23 6 2" xfId="52661" xr:uid="{00000000-0005-0000-0000-0000B7CD0000}"/>
    <cellStyle name="Note 3 3 2 23 6 3" xfId="52662" xr:uid="{00000000-0005-0000-0000-0000B8CD0000}"/>
    <cellStyle name="Note 3 3 2 23 7" xfId="52663" xr:uid="{00000000-0005-0000-0000-0000B9CD0000}"/>
    <cellStyle name="Note 3 3 2 23 8" xfId="52664" xr:uid="{00000000-0005-0000-0000-0000BACD0000}"/>
    <cellStyle name="Note 3 3 2 24" xfId="52665" xr:uid="{00000000-0005-0000-0000-0000BBCD0000}"/>
    <cellStyle name="Note 3 3 2 24 2" xfId="52666" xr:uid="{00000000-0005-0000-0000-0000BCCD0000}"/>
    <cellStyle name="Note 3 3 2 24 2 2" xfId="52667" xr:uid="{00000000-0005-0000-0000-0000BDCD0000}"/>
    <cellStyle name="Note 3 3 2 24 2 3" xfId="52668" xr:uid="{00000000-0005-0000-0000-0000BECD0000}"/>
    <cellStyle name="Note 3 3 2 24 2 4" xfId="52669" xr:uid="{00000000-0005-0000-0000-0000BFCD0000}"/>
    <cellStyle name="Note 3 3 2 24 2 5" xfId="52670" xr:uid="{00000000-0005-0000-0000-0000C0CD0000}"/>
    <cellStyle name="Note 3 3 2 24 2 6" xfId="52671" xr:uid="{00000000-0005-0000-0000-0000C1CD0000}"/>
    <cellStyle name="Note 3 3 2 24 3" xfId="52672" xr:uid="{00000000-0005-0000-0000-0000C2CD0000}"/>
    <cellStyle name="Note 3 3 2 24 3 2" xfId="52673" xr:uid="{00000000-0005-0000-0000-0000C3CD0000}"/>
    <cellStyle name="Note 3 3 2 24 3 3" xfId="52674" xr:uid="{00000000-0005-0000-0000-0000C4CD0000}"/>
    <cellStyle name="Note 3 3 2 24 4" xfId="52675" xr:uid="{00000000-0005-0000-0000-0000C5CD0000}"/>
    <cellStyle name="Note 3 3 2 24 4 2" xfId="52676" xr:uid="{00000000-0005-0000-0000-0000C6CD0000}"/>
    <cellStyle name="Note 3 3 2 24 4 3" xfId="52677" xr:uid="{00000000-0005-0000-0000-0000C7CD0000}"/>
    <cellStyle name="Note 3 3 2 24 5" xfId="52678" xr:uid="{00000000-0005-0000-0000-0000C8CD0000}"/>
    <cellStyle name="Note 3 3 2 24 5 2" xfId="52679" xr:uid="{00000000-0005-0000-0000-0000C9CD0000}"/>
    <cellStyle name="Note 3 3 2 24 5 3" xfId="52680" xr:uid="{00000000-0005-0000-0000-0000CACD0000}"/>
    <cellStyle name="Note 3 3 2 24 6" xfId="52681" xr:uid="{00000000-0005-0000-0000-0000CBCD0000}"/>
    <cellStyle name="Note 3 3 2 24 6 2" xfId="52682" xr:uid="{00000000-0005-0000-0000-0000CCCD0000}"/>
    <cellStyle name="Note 3 3 2 24 6 3" xfId="52683" xr:uid="{00000000-0005-0000-0000-0000CDCD0000}"/>
    <cellStyle name="Note 3 3 2 24 7" xfId="52684" xr:uid="{00000000-0005-0000-0000-0000CECD0000}"/>
    <cellStyle name="Note 3 3 2 24 8" xfId="52685" xr:uid="{00000000-0005-0000-0000-0000CFCD0000}"/>
    <cellStyle name="Note 3 3 2 25" xfId="52686" xr:uid="{00000000-0005-0000-0000-0000D0CD0000}"/>
    <cellStyle name="Note 3 3 2 25 2" xfId="52687" xr:uid="{00000000-0005-0000-0000-0000D1CD0000}"/>
    <cellStyle name="Note 3 3 2 25 2 2" xfId="52688" xr:uid="{00000000-0005-0000-0000-0000D2CD0000}"/>
    <cellStyle name="Note 3 3 2 25 2 3" xfId="52689" xr:uid="{00000000-0005-0000-0000-0000D3CD0000}"/>
    <cellStyle name="Note 3 3 2 25 2 4" xfId="52690" xr:uid="{00000000-0005-0000-0000-0000D4CD0000}"/>
    <cellStyle name="Note 3 3 2 25 2 5" xfId="52691" xr:uid="{00000000-0005-0000-0000-0000D5CD0000}"/>
    <cellStyle name="Note 3 3 2 25 2 6" xfId="52692" xr:uid="{00000000-0005-0000-0000-0000D6CD0000}"/>
    <cellStyle name="Note 3 3 2 25 3" xfId="52693" xr:uid="{00000000-0005-0000-0000-0000D7CD0000}"/>
    <cellStyle name="Note 3 3 2 25 3 2" xfId="52694" xr:uid="{00000000-0005-0000-0000-0000D8CD0000}"/>
    <cellStyle name="Note 3 3 2 25 3 3" xfId="52695" xr:uid="{00000000-0005-0000-0000-0000D9CD0000}"/>
    <cellStyle name="Note 3 3 2 25 4" xfId="52696" xr:uid="{00000000-0005-0000-0000-0000DACD0000}"/>
    <cellStyle name="Note 3 3 2 25 4 2" xfId="52697" xr:uid="{00000000-0005-0000-0000-0000DBCD0000}"/>
    <cellStyle name="Note 3 3 2 25 4 3" xfId="52698" xr:uid="{00000000-0005-0000-0000-0000DCCD0000}"/>
    <cellStyle name="Note 3 3 2 25 5" xfId="52699" xr:uid="{00000000-0005-0000-0000-0000DDCD0000}"/>
    <cellStyle name="Note 3 3 2 25 5 2" xfId="52700" xr:uid="{00000000-0005-0000-0000-0000DECD0000}"/>
    <cellStyle name="Note 3 3 2 25 5 3" xfId="52701" xr:uid="{00000000-0005-0000-0000-0000DFCD0000}"/>
    <cellStyle name="Note 3 3 2 25 6" xfId="52702" xr:uid="{00000000-0005-0000-0000-0000E0CD0000}"/>
    <cellStyle name="Note 3 3 2 25 6 2" xfId="52703" xr:uid="{00000000-0005-0000-0000-0000E1CD0000}"/>
    <cellStyle name="Note 3 3 2 25 6 3" xfId="52704" xr:uid="{00000000-0005-0000-0000-0000E2CD0000}"/>
    <cellStyle name="Note 3 3 2 25 7" xfId="52705" xr:uid="{00000000-0005-0000-0000-0000E3CD0000}"/>
    <cellStyle name="Note 3 3 2 25 8" xfId="52706" xr:uid="{00000000-0005-0000-0000-0000E4CD0000}"/>
    <cellStyle name="Note 3 3 2 26" xfId="52707" xr:uid="{00000000-0005-0000-0000-0000E5CD0000}"/>
    <cellStyle name="Note 3 3 2 26 2" xfId="52708" xr:uid="{00000000-0005-0000-0000-0000E6CD0000}"/>
    <cellStyle name="Note 3 3 2 26 2 2" xfId="52709" xr:uid="{00000000-0005-0000-0000-0000E7CD0000}"/>
    <cellStyle name="Note 3 3 2 26 2 3" xfId="52710" xr:uid="{00000000-0005-0000-0000-0000E8CD0000}"/>
    <cellStyle name="Note 3 3 2 26 2 4" xfId="52711" xr:uid="{00000000-0005-0000-0000-0000E9CD0000}"/>
    <cellStyle name="Note 3 3 2 26 2 5" xfId="52712" xr:uid="{00000000-0005-0000-0000-0000EACD0000}"/>
    <cellStyle name="Note 3 3 2 26 2 6" xfId="52713" xr:uid="{00000000-0005-0000-0000-0000EBCD0000}"/>
    <cellStyle name="Note 3 3 2 26 3" xfId="52714" xr:uid="{00000000-0005-0000-0000-0000ECCD0000}"/>
    <cellStyle name="Note 3 3 2 26 3 2" xfId="52715" xr:uid="{00000000-0005-0000-0000-0000EDCD0000}"/>
    <cellStyle name="Note 3 3 2 26 3 3" xfId="52716" xr:uid="{00000000-0005-0000-0000-0000EECD0000}"/>
    <cellStyle name="Note 3 3 2 26 4" xfId="52717" xr:uid="{00000000-0005-0000-0000-0000EFCD0000}"/>
    <cellStyle name="Note 3 3 2 26 4 2" xfId="52718" xr:uid="{00000000-0005-0000-0000-0000F0CD0000}"/>
    <cellStyle name="Note 3 3 2 26 4 3" xfId="52719" xr:uid="{00000000-0005-0000-0000-0000F1CD0000}"/>
    <cellStyle name="Note 3 3 2 26 5" xfId="52720" xr:uid="{00000000-0005-0000-0000-0000F2CD0000}"/>
    <cellStyle name="Note 3 3 2 26 5 2" xfId="52721" xr:uid="{00000000-0005-0000-0000-0000F3CD0000}"/>
    <cellStyle name="Note 3 3 2 26 5 3" xfId="52722" xr:uid="{00000000-0005-0000-0000-0000F4CD0000}"/>
    <cellStyle name="Note 3 3 2 26 6" xfId="52723" xr:uid="{00000000-0005-0000-0000-0000F5CD0000}"/>
    <cellStyle name="Note 3 3 2 26 6 2" xfId="52724" xr:uid="{00000000-0005-0000-0000-0000F6CD0000}"/>
    <cellStyle name="Note 3 3 2 26 6 3" xfId="52725" xr:uid="{00000000-0005-0000-0000-0000F7CD0000}"/>
    <cellStyle name="Note 3 3 2 26 7" xfId="52726" xr:uid="{00000000-0005-0000-0000-0000F8CD0000}"/>
    <cellStyle name="Note 3 3 2 26 8" xfId="52727" xr:uid="{00000000-0005-0000-0000-0000F9CD0000}"/>
    <cellStyle name="Note 3 3 2 27" xfId="52728" xr:uid="{00000000-0005-0000-0000-0000FACD0000}"/>
    <cellStyle name="Note 3 3 2 27 2" xfId="52729" xr:uid="{00000000-0005-0000-0000-0000FBCD0000}"/>
    <cellStyle name="Note 3 3 2 27 2 2" xfId="52730" xr:uid="{00000000-0005-0000-0000-0000FCCD0000}"/>
    <cellStyle name="Note 3 3 2 27 2 3" xfId="52731" xr:uid="{00000000-0005-0000-0000-0000FDCD0000}"/>
    <cellStyle name="Note 3 3 2 27 2 4" xfId="52732" xr:uid="{00000000-0005-0000-0000-0000FECD0000}"/>
    <cellStyle name="Note 3 3 2 27 2 5" xfId="52733" xr:uid="{00000000-0005-0000-0000-0000FFCD0000}"/>
    <cellStyle name="Note 3 3 2 27 2 6" xfId="52734" xr:uid="{00000000-0005-0000-0000-000000CE0000}"/>
    <cellStyle name="Note 3 3 2 27 3" xfId="52735" xr:uid="{00000000-0005-0000-0000-000001CE0000}"/>
    <cellStyle name="Note 3 3 2 27 3 2" xfId="52736" xr:uid="{00000000-0005-0000-0000-000002CE0000}"/>
    <cellStyle name="Note 3 3 2 27 3 3" xfId="52737" xr:uid="{00000000-0005-0000-0000-000003CE0000}"/>
    <cellStyle name="Note 3 3 2 27 4" xfId="52738" xr:uid="{00000000-0005-0000-0000-000004CE0000}"/>
    <cellStyle name="Note 3 3 2 27 4 2" xfId="52739" xr:uid="{00000000-0005-0000-0000-000005CE0000}"/>
    <cellStyle name="Note 3 3 2 27 4 3" xfId="52740" xr:uid="{00000000-0005-0000-0000-000006CE0000}"/>
    <cellStyle name="Note 3 3 2 27 5" xfId="52741" xr:uid="{00000000-0005-0000-0000-000007CE0000}"/>
    <cellStyle name="Note 3 3 2 27 5 2" xfId="52742" xr:uid="{00000000-0005-0000-0000-000008CE0000}"/>
    <cellStyle name="Note 3 3 2 27 5 3" xfId="52743" xr:uid="{00000000-0005-0000-0000-000009CE0000}"/>
    <cellStyle name="Note 3 3 2 27 6" xfId="52744" xr:uid="{00000000-0005-0000-0000-00000ACE0000}"/>
    <cellStyle name="Note 3 3 2 27 6 2" xfId="52745" xr:uid="{00000000-0005-0000-0000-00000BCE0000}"/>
    <cellStyle name="Note 3 3 2 27 6 3" xfId="52746" xr:uid="{00000000-0005-0000-0000-00000CCE0000}"/>
    <cellStyle name="Note 3 3 2 27 7" xfId="52747" xr:uid="{00000000-0005-0000-0000-00000DCE0000}"/>
    <cellStyle name="Note 3 3 2 27 8" xfId="52748" xr:uid="{00000000-0005-0000-0000-00000ECE0000}"/>
    <cellStyle name="Note 3 3 2 28" xfId="52749" xr:uid="{00000000-0005-0000-0000-00000FCE0000}"/>
    <cellStyle name="Note 3 3 2 28 2" xfId="52750" xr:uid="{00000000-0005-0000-0000-000010CE0000}"/>
    <cellStyle name="Note 3 3 2 28 2 2" xfId="52751" xr:uid="{00000000-0005-0000-0000-000011CE0000}"/>
    <cellStyle name="Note 3 3 2 28 2 3" xfId="52752" xr:uid="{00000000-0005-0000-0000-000012CE0000}"/>
    <cellStyle name="Note 3 3 2 28 2 4" xfId="52753" xr:uid="{00000000-0005-0000-0000-000013CE0000}"/>
    <cellStyle name="Note 3 3 2 28 2 5" xfId="52754" xr:uid="{00000000-0005-0000-0000-000014CE0000}"/>
    <cellStyle name="Note 3 3 2 28 2 6" xfId="52755" xr:uid="{00000000-0005-0000-0000-000015CE0000}"/>
    <cellStyle name="Note 3 3 2 28 3" xfId="52756" xr:uid="{00000000-0005-0000-0000-000016CE0000}"/>
    <cellStyle name="Note 3 3 2 28 3 2" xfId="52757" xr:uid="{00000000-0005-0000-0000-000017CE0000}"/>
    <cellStyle name="Note 3 3 2 28 3 3" xfId="52758" xr:uid="{00000000-0005-0000-0000-000018CE0000}"/>
    <cellStyle name="Note 3 3 2 28 4" xfId="52759" xr:uid="{00000000-0005-0000-0000-000019CE0000}"/>
    <cellStyle name="Note 3 3 2 28 4 2" xfId="52760" xr:uid="{00000000-0005-0000-0000-00001ACE0000}"/>
    <cellStyle name="Note 3 3 2 28 4 3" xfId="52761" xr:uid="{00000000-0005-0000-0000-00001BCE0000}"/>
    <cellStyle name="Note 3 3 2 28 5" xfId="52762" xr:uid="{00000000-0005-0000-0000-00001CCE0000}"/>
    <cellStyle name="Note 3 3 2 28 5 2" xfId="52763" xr:uid="{00000000-0005-0000-0000-00001DCE0000}"/>
    <cellStyle name="Note 3 3 2 28 5 3" xfId="52764" xr:uid="{00000000-0005-0000-0000-00001ECE0000}"/>
    <cellStyle name="Note 3 3 2 28 6" xfId="52765" xr:uid="{00000000-0005-0000-0000-00001FCE0000}"/>
    <cellStyle name="Note 3 3 2 28 6 2" xfId="52766" xr:uid="{00000000-0005-0000-0000-000020CE0000}"/>
    <cellStyle name="Note 3 3 2 28 6 3" xfId="52767" xr:uid="{00000000-0005-0000-0000-000021CE0000}"/>
    <cellStyle name="Note 3 3 2 28 7" xfId="52768" xr:uid="{00000000-0005-0000-0000-000022CE0000}"/>
    <cellStyle name="Note 3 3 2 28 8" xfId="52769" xr:uid="{00000000-0005-0000-0000-000023CE0000}"/>
    <cellStyle name="Note 3 3 2 29" xfId="52770" xr:uid="{00000000-0005-0000-0000-000024CE0000}"/>
    <cellStyle name="Note 3 3 2 29 2" xfId="52771" xr:uid="{00000000-0005-0000-0000-000025CE0000}"/>
    <cellStyle name="Note 3 3 2 29 2 2" xfId="52772" xr:uid="{00000000-0005-0000-0000-000026CE0000}"/>
    <cellStyle name="Note 3 3 2 29 2 3" xfId="52773" xr:uid="{00000000-0005-0000-0000-000027CE0000}"/>
    <cellStyle name="Note 3 3 2 29 2 4" xfId="52774" xr:uid="{00000000-0005-0000-0000-000028CE0000}"/>
    <cellStyle name="Note 3 3 2 29 2 5" xfId="52775" xr:uid="{00000000-0005-0000-0000-000029CE0000}"/>
    <cellStyle name="Note 3 3 2 29 2 6" xfId="52776" xr:uid="{00000000-0005-0000-0000-00002ACE0000}"/>
    <cellStyle name="Note 3 3 2 29 3" xfId="52777" xr:uid="{00000000-0005-0000-0000-00002BCE0000}"/>
    <cellStyle name="Note 3 3 2 29 3 2" xfId="52778" xr:uid="{00000000-0005-0000-0000-00002CCE0000}"/>
    <cellStyle name="Note 3 3 2 29 3 3" xfId="52779" xr:uid="{00000000-0005-0000-0000-00002DCE0000}"/>
    <cellStyle name="Note 3 3 2 29 4" xfId="52780" xr:uid="{00000000-0005-0000-0000-00002ECE0000}"/>
    <cellStyle name="Note 3 3 2 29 4 2" xfId="52781" xr:uid="{00000000-0005-0000-0000-00002FCE0000}"/>
    <cellStyle name="Note 3 3 2 29 4 3" xfId="52782" xr:uid="{00000000-0005-0000-0000-000030CE0000}"/>
    <cellStyle name="Note 3 3 2 29 5" xfId="52783" xr:uid="{00000000-0005-0000-0000-000031CE0000}"/>
    <cellStyle name="Note 3 3 2 29 5 2" xfId="52784" xr:uid="{00000000-0005-0000-0000-000032CE0000}"/>
    <cellStyle name="Note 3 3 2 29 5 3" xfId="52785" xr:uid="{00000000-0005-0000-0000-000033CE0000}"/>
    <cellStyle name="Note 3 3 2 29 6" xfId="52786" xr:uid="{00000000-0005-0000-0000-000034CE0000}"/>
    <cellStyle name="Note 3 3 2 29 6 2" xfId="52787" xr:uid="{00000000-0005-0000-0000-000035CE0000}"/>
    <cellStyle name="Note 3 3 2 29 6 3" xfId="52788" xr:uid="{00000000-0005-0000-0000-000036CE0000}"/>
    <cellStyle name="Note 3 3 2 29 7" xfId="52789" xr:uid="{00000000-0005-0000-0000-000037CE0000}"/>
    <cellStyle name="Note 3 3 2 29 8" xfId="52790" xr:uid="{00000000-0005-0000-0000-000038CE0000}"/>
    <cellStyle name="Note 3 3 2 3" xfId="52791" xr:uid="{00000000-0005-0000-0000-000039CE0000}"/>
    <cellStyle name="Note 3 3 2 3 2" xfId="52792" xr:uid="{00000000-0005-0000-0000-00003ACE0000}"/>
    <cellStyle name="Note 3 3 2 3 2 2" xfId="52793" xr:uid="{00000000-0005-0000-0000-00003BCE0000}"/>
    <cellStyle name="Note 3 3 2 3 2 3" xfId="52794" xr:uid="{00000000-0005-0000-0000-00003CCE0000}"/>
    <cellStyle name="Note 3 3 2 3 2 4" xfId="52795" xr:uid="{00000000-0005-0000-0000-00003DCE0000}"/>
    <cellStyle name="Note 3 3 2 3 2 5" xfId="52796" xr:uid="{00000000-0005-0000-0000-00003ECE0000}"/>
    <cellStyle name="Note 3 3 2 3 2 6" xfId="52797" xr:uid="{00000000-0005-0000-0000-00003FCE0000}"/>
    <cellStyle name="Note 3 3 2 3 3" xfId="52798" xr:uid="{00000000-0005-0000-0000-000040CE0000}"/>
    <cellStyle name="Note 3 3 2 3 3 2" xfId="52799" xr:uid="{00000000-0005-0000-0000-000041CE0000}"/>
    <cellStyle name="Note 3 3 2 3 3 3" xfId="52800" xr:uid="{00000000-0005-0000-0000-000042CE0000}"/>
    <cellStyle name="Note 3 3 2 3 4" xfId="52801" xr:uid="{00000000-0005-0000-0000-000043CE0000}"/>
    <cellStyle name="Note 3 3 2 3 4 2" xfId="52802" xr:uid="{00000000-0005-0000-0000-000044CE0000}"/>
    <cellStyle name="Note 3 3 2 3 4 3" xfId="52803" xr:uid="{00000000-0005-0000-0000-000045CE0000}"/>
    <cellStyle name="Note 3 3 2 3 5" xfId="52804" xr:uid="{00000000-0005-0000-0000-000046CE0000}"/>
    <cellStyle name="Note 3 3 2 3 5 2" xfId="52805" xr:uid="{00000000-0005-0000-0000-000047CE0000}"/>
    <cellStyle name="Note 3 3 2 3 5 3" xfId="52806" xr:uid="{00000000-0005-0000-0000-000048CE0000}"/>
    <cellStyle name="Note 3 3 2 3 6" xfId="52807" xr:uid="{00000000-0005-0000-0000-000049CE0000}"/>
    <cellStyle name="Note 3 3 2 3 6 2" xfId="52808" xr:uid="{00000000-0005-0000-0000-00004ACE0000}"/>
    <cellStyle name="Note 3 3 2 3 6 3" xfId="52809" xr:uid="{00000000-0005-0000-0000-00004BCE0000}"/>
    <cellStyle name="Note 3 3 2 3 7" xfId="52810" xr:uid="{00000000-0005-0000-0000-00004CCE0000}"/>
    <cellStyle name="Note 3 3 2 3 8" xfId="52811" xr:uid="{00000000-0005-0000-0000-00004DCE0000}"/>
    <cellStyle name="Note 3 3 2 30" xfId="52812" xr:uid="{00000000-0005-0000-0000-00004ECE0000}"/>
    <cellStyle name="Note 3 3 2 30 2" xfId="52813" xr:uid="{00000000-0005-0000-0000-00004FCE0000}"/>
    <cellStyle name="Note 3 3 2 30 2 2" xfId="52814" xr:uid="{00000000-0005-0000-0000-000050CE0000}"/>
    <cellStyle name="Note 3 3 2 30 2 3" xfId="52815" xr:uid="{00000000-0005-0000-0000-000051CE0000}"/>
    <cellStyle name="Note 3 3 2 30 2 4" xfId="52816" xr:uid="{00000000-0005-0000-0000-000052CE0000}"/>
    <cellStyle name="Note 3 3 2 30 2 5" xfId="52817" xr:uid="{00000000-0005-0000-0000-000053CE0000}"/>
    <cellStyle name="Note 3 3 2 30 2 6" xfId="52818" xr:uid="{00000000-0005-0000-0000-000054CE0000}"/>
    <cellStyle name="Note 3 3 2 30 3" xfId="52819" xr:uid="{00000000-0005-0000-0000-000055CE0000}"/>
    <cellStyle name="Note 3 3 2 30 3 2" xfId="52820" xr:uid="{00000000-0005-0000-0000-000056CE0000}"/>
    <cellStyle name="Note 3 3 2 30 3 3" xfId="52821" xr:uid="{00000000-0005-0000-0000-000057CE0000}"/>
    <cellStyle name="Note 3 3 2 30 4" xfId="52822" xr:uid="{00000000-0005-0000-0000-000058CE0000}"/>
    <cellStyle name="Note 3 3 2 30 4 2" xfId="52823" xr:uid="{00000000-0005-0000-0000-000059CE0000}"/>
    <cellStyle name="Note 3 3 2 30 4 3" xfId="52824" xr:uid="{00000000-0005-0000-0000-00005ACE0000}"/>
    <cellStyle name="Note 3 3 2 30 5" xfId="52825" xr:uid="{00000000-0005-0000-0000-00005BCE0000}"/>
    <cellStyle name="Note 3 3 2 30 5 2" xfId="52826" xr:uid="{00000000-0005-0000-0000-00005CCE0000}"/>
    <cellStyle name="Note 3 3 2 30 5 3" xfId="52827" xr:uid="{00000000-0005-0000-0000-00005DCE0000}"/>
    <cellStyle name="Note 3 3 2 30 6" xfId="52828" xr:uid="{00000000-0005-0000-0000-00005ECE0000}"/>
    <cellStyle name="Note 3 3 2 30 6 2" xfId="52829" xr:uid="{00000000-0005-0000-0000-00005FCE0000}"/>
    <cellStyle name="Note 3 3 2 30 6 3" xfId="52830" xr:uid="{00000000-0005-0000-0000-000060CE0000}"/>
    <cellStyle name="Note 3 3 2 30 7" xfId="52831" xr:uid="{00000000-0005-0000-0000-000061CE0000}"/>
    <cellStyle name="Note 3 3 2 30 8" xfId="52832" xr:uid="{00000000-0005-0000-0000-000062CE0000}"/>
    <cellStyle name="Note 3 3 2 31" xfId="52833" xr:uid="{00000000-0005-0000-0000-000063CE0000}"/>
    <cellStyle name="Note 3 3 2 31 2" xfId="52834" xr:uid="{00000000-0005-0000-0000-000064CE0000}"/>
    <cellStyle name="Note 3 3 2 31 2 2" xfId="52835" xr:uid="{00000000-0005-0000-0000-000065CE0000}"/>
    <cellStyle name="Note 3 3 2 31 2 3" xfId="52836" xr:uid="{00000000-0005-0000-0000-000066CE0000}"/>
    <cellStyle name="Note 3 3 2 31 2 4" xfId="52837" xr:uid="{00000000-0005-0000-0000-000067CE0000}"/>
    <cellStyle name="Note 3 3 2 31 2 5" xfId="52838" xr:uid="{00000000-0005-0000-0000-000068CE0000}"/>
    <cellStyle name="Note 3 3 2 31 2 6" xfId="52839" xr:uid="{00000000-0005-0000-0000-000069CE0000}"/>
    <cellStyle name="Note 3 3 2 31 3" xfId="52840" xr:uid="{00000000-0005-0000-0000-00006ACE0000}"/>
    <cellStyle name="Note 3 3 2 31 3 2" xfId="52841" xr:uid="{00000000-0005-0000-0000-00006BCE0000}"/>
    <cellStyle name="Note 3 3 2 31 3 3" xfId="52842" xr:uid="{00000000-0005-0000-0000-00006CCE0000}"/>
    <cellStyle name="Note 3 3 2 31 4" xfId="52843" xr:uid="{00000000-0005-0000-0000-00006DCE0000}"/>
    <cellStyle name="Note 3 3 2 31 4 2" xfId="52844" xr:uid="{00000000-0005-0000-0000-00006ECE0000}"/>
    <cellStyle name="Note 3 3 2 31 4 3" xfId="52845" xr:uid="{00000000-0005-0000-0000-00006FCE0000}"/>
    <cellStyle name="Note 3 3 2 31 5" xfId="52846" xr:uid="{00000000-0005-0000-0000-000070CE0000}"/>
    <cellStyle name="Note 3 3 2 31 5 2" xfId="52847" xr:uid="{00000000-0005-0000-0000-000071CE0000}"/>
    <cellStyle name="Note 3 3 2 31 5 3" xfId="52848" xr:uid="{00000000-0005-0000-0000-000072CE0000}"/>
    <cellStyle name="Note 3 3 2 31 6" xfId="52849" xr:uid="{00000000-0005-0000-0000-000073CE0000}"/>
    <cellStyle name="Note 3 3 2 31 6 2" xfId="52850" xr:uid="{00000000-0005-0000-0000-000074CE0000}"/>
    <cellStyle name="Note 3 3 2 31 6 3" xfId="52851" xr:uid="{00000000-0005-0000-0000-000075CE0000}"/>
    <cellStyle name="Note 3 3 2 31 7" xfId="52852" xr:uid="{00000000-0005-0000-0000-000076CE0000}"/>
    <cellStyle name="Note 3 3 2 31 8" xfId="52853" xr:uid="{00000000-0005-0000-0000-000077CE0000}"/>
    <cellStyle name="Note 3 3 2 32" xfId="52854" xr:uid="{00000000-0005-0000-0000-000078CE0000}"/>
    <cellStyle name="Note 3 3 2 32 2" xfId="52855" xr:uid="{00000000-0005-0000-0000-000079CE0000}"/>
    <cellStyle name="Note 3 3 2 32 2 2" xfId="52856" xr:uid="{00000000-0005-0000-0000-00007ACE0000}"/>
    <cellStyle name="Note 3 3 2 32 2 3" xfId="52857" xr:uid="{00000000-0005-0000-0000-00007BCE0000}"/>
    <cellStyle name="Note 3 3 2 32 2 4" xfId="52858" xr:uid="{00000000-0005-0000-0000-00007CCE0000}"/>
    <cellStyle name="Note 3 3 2 32 2 5" xfId="52859" xr:uid="{00000000-0005-0000-0000-00007DCE0000}"/>
    <cellStyle name="Note 3 3 2 32 2 6" xfId="52860" xr:uid="{00000000-0005-0000-0000-00007ECE0000}"/>
    <cellStyle name="Note 3 3 2 32 3" xfId="52861" xr:uid="{00000000-0005-0000-0000-00007FCE0000}"/>
    <cellStyle name="Note 3 3 2 32 3 2" xfId="52862" xr:uid="{00000000-0005-0000-0000-000080CE0000}"/>
    <cellStyle name="Note 3 3 2 32 3 3" xfId="52863" xr:uid="{00000000-0005-0000-0000-000081CE0000}"/>
    <cellStyle name="Note 3 3 2 32 4" xfId="52864" xr:uid="{00000000-0005-0000-0000-000082CE0000}"/>
    <cellStyle name="Note 3 3 2 32 4 2" xfId="52865" xr:uid="{00000000-0005-0000-0000-000083CE0000}"/>
    <cellStyle name="Note 3 3 2 32 4 3" xfId="52866" xr:uid="{00000000-0005-0000-0000-000084CE0000}"/>
    <cellStyle name="Note 3 3 2 32 5" xfId="52867" xr:uid="{00000000-0005-0000-0000-000085CE0000}"/>
    <cellStyle name="Note 3 3 2 32 5 2" xfId="52868" xr:uid="{00000000-0005-0000-0000-000086CE0000}"/>
    <cellStyle name="Note 3 3 2 32 5 3" xfId="52869" xr:uid="{00000000-0005-0000-0000-000087CE0000}"/>
    <cellStyle name="Note 3 3 2 32 6" xfId="52870" xr:uid="{00000000-0005-0000-0000-000088CE0000}"/>
    <cellStyle name="Note 3 3 2 32 6 2" xfId="52871" xr:uid="{00000000-0005-0000-0000-000089CE0000}"/>
    <cellStyle name="Note 3 3 2 32 6 3" xfId="52872" xr:uid="{00000000-0005-0000-0000-00008ACE0000}"/>
    <cellStyle name="Note 3 3 2 32 7" xfId="52873" xr:uid="{00000000-0005-0000-0000-00008BCE0000}"/>
    <cellStyle name="Note 3 3 2 32 8" xfId="52874" xr:uid="{00000000-0005-0000-0000-00008CCE0000}"/>
    <cellStyle name="Note 3 3 2 33" xfId="52875" xr:uid="{00000000-0005-0000-0000-00008DCE0000}"/>
    <cellStyle name="Note 3 3 2 33 2" xfId="52876" xr:uid="{00000000-0005-0000-0000-00008ECE0000}"/>
    <cellStyle name="Note 3 3 2 33 2 2" xfId="52877" xr:uid="{00000000-0005-0000-0000-00008FCE0000}"/>
    <cellStyle name="Note 3 3 2 33 2 3" xfId="52878" xr:uid="{00000000-0005-0000-0000-000090CE0000}"/>
    <cellStyle name="Note 3 3 2 33 2 4" xfId="52879" xr:uid="{00000000-0005-0000-0000-000091CE0000}"/>
    <cellStyle name="Note 3 3 2 33 2 5" xfId="52880" xr:uid="{00000000-0005-0000-0000-000092CE0000}"/>
    <cellStyle name="Note 3 3 2 33 2 6" xfId="52881" xr:uid="{00000000-0005-0000-0000-000093CE0000}"/>
    <cellStyle name="Note 3 3 2 33 3" xfId="52882" xr:uid="{00000000-0005-0000-0000-000094CE0000}"/>
    <cellStyle name="Note 3 3 2 33 3 2" xfId="52883" xr:uid="{00000000-0005-0000-0000-000095CE0000}"/>
    <cellStyle name="Note 3 3 2 33 3 3" xfId="52884" xr:uid="{00000000-0005-0000-0000-000096CE0000}"/>
    <cellStyle name="Note 3 3 2 33 4" xfId="52885" xr:uid="{00000000-0005-0000-0000-000097CE0000}"/>
    <cellStyle name="Note 3 3 2 33 4 2" xfId="52886" xr:uid="{00000000-0005-0000-0000-000098CE0000}"/>
    <cellStyle name="Note 3 3 2 33 4 3" xfId="52887" xr:uid="{00000000-0005-0000-0000-000099CE0000}"/>
    <cellStyle name="Note 3 3 2 33 5" xfId="52888" xr:uid="{00000000-0005-0000-0000-00009ACE0000}"/>
    <cellStyle name="Note 3 3 2 33 5 2" xfId="52889" xr:uid="{00000000-0005-0000-0000-00009BCE0000}"/>
    <cellStyle name="Note 3 3 2 33 5 3" xfId="52890" xr:uid="{00000000-0005-0000-0000-00009CCE0000}"/>
    <cellStyle name="Note 3 3 2 33 6" xfId="52891" xr:uid="{00000000-0005-0000-0000-00009DCE0000}"/>
    <cellStyle name="Note 3 3 2 33 6 2" xfId="52892" xr:uid="{00000000-0005-0000-0000-00009ECE0000}"/>
    <cellStyle name="Note 3 3 2 33 6 3" xfId="52893" xr:uid="{00000000-0005-0000-0000-00009FCE0000}"/>
    <cellStyle name="Note 3 3 2 33 7" xfId="52894" xr:uid="{00000000-0005-0000-0000-0000A0CE0000}"/>
    <cellStyle name="Note 3 3 2 33 8" xfId="52895" xr:uid="{00000000-0005-0000-0000-0000A1CE0000}"/>
    <cellStyle name="Note 3 3 2 34" xfId="52896" xr:uid="{00000000-0005-0000-0000-0000A2CE0000}"/>
    <cellStyle name="Note 3 3 2 34 2" xfId="52897" xr:uid="{00000000-0005-0000-0000-0000A3CE0000}"/>
    <cellStyle name="Note 3 3 2 34 2 2" xfId="52898" xr:uid="{00000000-0005-0000-0000-0000A4CE0000}"/>
    <cellStyle name="Note 3 3 2 34 2 3" xfId="52899" xr:uid="{00000000-0005-0000-0000-0000A5CE0000}"/>
    <cellStyle name="Note 3 3 2 34 2 4" xfId="52900" xr:uid="{00000000-0005-0000-0000-0000A6CE0000}"/>
    <cellStyle name="Note 3 3 2 34 2 5" xfId="52901" xr:uid="{00000000-0005-0000-0000-0000A7CE0000}"/>
    <cellStyle name="Note 3 3 2 34 2 6" xfId="52902" xr:uid="{00000000-0005-0000-0000-0000A8CE0000}"/>
    <cellStyle name="Note 3 3 2 34 3" xfId="52903" xr:uid="{00000000-0005-0000-0000-0000A9CE0000}"/>
    <cellStyle name="Note 3 3 2 34 3 2" xfId="52904" xr:uid="{00000000-0005-0000-0000-0000AACE0000}"/>
    <cellStyle name="Note 3 3 2 34 3 3" xfId="52905" xr:uid="{00000000-0005-0000-0000-0000ABCE0000}"/>
    <cellStyle name="Note 3 3 2 34 4" xfId="52906" xr:uid="{00000000-0005-0000-0000-0000ACCE0000}"/>
    <cellStyle name="Note 3 3 2 34 4 2" xfId="52907" xr:uid="{00000000-0005-0000-0000-0000ADCE0000}"/>
    <cellStyle name="Note 3 3 2 34 4 3" xfId="52908" xr:uid="{00000000-0005-0000-0000-0000AECE0000}"/>
    <cellStyle name="Note 3 3 2 34 5" xfId="52909" xr:uid="{00000000-0005-0000-0000-0000AFCE0000}"/>
    <cellStyle name="Note 3 3 2 34 5 2" xfId="52910" xr:uid="{00000000-0005-0000-0000-0000B0CE0000}"/>
    <cellStyle name="Note 3 3 2 34 5 3" xfId="52911" xr:uid="{00000000-0005-0000-0000-0000B1CE0000}"/>
    <cellStyle name="Note 3 3 2 34 6" xfId="52912" xr:uid="{00000000-0005-0000-0000-0000B2CE0000}"/>
    <cellStyle name="Note 3 3 2 34 6 2" xfId="52913" xr:uid="{00000000-0005-0000-0000-0000B3CE0000}"/>
    <cellStyle name="Note 3 3 2 34 6 3" xfId="52914" xr:uid="{00000000-0005-0000-0000-0000B4CE0000}"/>
    <cellStyle name="Note 3 3 2 34 7" xfId="52915" xr:uid="{00000000-0005-0000-0000-0000B5CE0000}"/>
    <cellStyle name="Note 3 3 2 34 8" xfId="52916" xr:uid="{00000000-0005-0000-0000-0000B6CE0000}"/>
    <cellStyle name="Note 3 3 2 35" xfId="52917" xr:uid="{00000000-0005-0000-0000-0000B7CE0000}"/>
    <cellStyle name="Note 3 3 2 35 2" xfId="52918" xr:uid="{00000000-0005-0000-0000-0000B8CE0000}"/>
    <cellStyle name="Note 3 3 2 35 3" xfId="52919" xr:uid="{00000000-0005-0000-0000-0000B9CE0000}"/>
    <cellStyle name="Note 3 3 2 36" xfId="52920" xr:uid="{00000000-0005-0000-0000-0000BACE0000}"/>
    <cellStyle name="Note 3 3 2 36 2" xfId="52921" xr:uid="{00000000-0005-0000-0000-0000BBCE0000}"/>
    <cellStyle name="Note 3 3 2 36 3" xfId="52922" xr:uid="{00000000-0005-0000-0000-0000BCCE0000}"/>
    <cellStyle name="Note 3 3 2 36 4" xfId="52923" xr:uid="{00000000-0005-0000-0000-0000BDCE0000}"/>
    <cellStyle name="Note 3 3 2 36 5" xfId="52924" xr:uid="{00000000-0005-0000-0000-0000BECE0000}"/>
    <cellStyle name="Note 3 3 2 36 6" xfId="52925" xr:uid="{00000000-0005-0000-0000-0000BFCE0000}"/>
    <cellStyle name="Note 3 3 2 37" xfId="52926" xr:uid="{00000000-0005-0000-0000-0000C0CE0000}"/>
    <cellStyle name="Note 3 3 2 37 2" xfId="52927" xr:uid="{00000000-0005-0000-0000-0000C1CE0000}"/>
    <cellStyle name="Note 3 3 2 37 3" xfId="52928" xr:uid="{00000000-0005-0000-0000-0000C2CE0000}"/>
    <cellStyle name="Note 3 3 2 38" xfId="52929" xr:uid="{00000000-0005-0000-0000-0000C3CE0000}"/>
    <cellStyle name="Note 3 3 2 38 2" xfId="52930" xr:uid="{00000000-0005-0000-0000-0000C4CE0000}"/>
    <cellStyle name="Note 3 3 2 38 3" xfId="52931" xr:uid="{00000000-0005-0000-0000-0000C5CE0000}"/>
    <cellStyle name="Note 3 3 2 39" xfId="52932" xr:uid="{00000000-0005-0000-0000-0000C6CE0000}"/>
    <cellStyle name="Note 3 3 2 39 2" xfId="52933" xr:uid="{00000000-0005-0000-0000-0000C7CE0000}"/>
    <cellStyle name="Note 3 3 2 39 3" xfId="52934" xr:uid="{00000000-0005-0000-0000-0000C8CE0000}"/>
    <cellStyle name="Note 3 3 2 4" xfId="52935" xr:uid="{00000000-0005-0000-0000-0000C9CE0000}"/>
    <cellStyle name="Note 3 3 2 4 2" xfId="52936" xr:uid="{00000000-0005-0000-0000-0000CACE0000}"/>
    <cellStyle name="Note 3 3 2 4 2 2" xfId="52937" xr:uid="{00000000-0005-0000-0000-0000CBCE0000}"/>
    <cellStyle name="Note 3 3 2 4 2 3" xfId="52938" xr:uid="{00000000-0005-0000-0000-0000CCCE0000}"/>
    <cellStyle name="Note 3 3 2 4 2 4" xfId="52939" xr:uid="{00000000-0005-0000-0000-0000CDCE0000}"/>
    <cellStyle name="Note 3 3 2 4 2 5" xfId="52940" xr:uid="{00000000-0005-0000-0000-0000CECE0000}"/>
    <cellStyle name="Note 3 3 2 4 2 6" xfId="52941" xr:uid="{00000000-0005-0000-0000-0000CFCE0000}"/>
    <cellStyle name="Note 3 3 2 4 3" xfId="52942" xr:uid="{00000000-0005-0000-0000-0000D0CE0000}"/>
    <cellStyle name="Note 3 3 2 4 3 2" xfId="52943" xr:uid="{00000000-0005-0000-0000-0000D1CE0000}"/>
    <cellStyle name="Note 3 3 2 4 3 3" xfId="52944" xr:uid="{00000000-0005-0000-0000-0000D2CE0000}"/>
    <cellStyle name="Note 3 3 2 4 4" xfId="52945" xr:uid="{00000000-0005-0000-0000-0000D3CE0000}"/>
    <cellStyle name="Note 3 3 2 4 4 2" xfId="52946" xr:uid="{00000000-0005-0000-0000-0000D4CE0000}"/>
    <cellStyle name="Note 3 3 2 4 4 3" xfId="52947" xr:uid="{00000000-0005-0000-0000-0000D5CE0000}"/>
    <cellStyle name="Note 3 3 2 4 5" xfId="52948" xr:uid="{00000000-0005-0000-0000-0000D6CE0000}"/>
    <cellStyle name="Note 3 3 2 4 5 2" xfId="52949" xr:uid="{00000000-0005-0000-0000-0000D7CE0000}"/>
    <cellStyle name="Note 3 3 2 4 5 3" xfId="52950" xr:uid="{00000000-0005-0000-0000-0000D8CE0000}"/>
    <cellStyle name="Note 3 3 2 4 6" xfId="52951" xr:uid="{00000000-0005-0000-0000-0000D9CE0000}"/>
    <cellStyle name="Note 3 3 2 4 6 2" xfId="52952" xr:uid="{00000000-0005-0000-0000-0000DACE0000}"/>
    <cellStyle name="Note 3 3 2 4 6 3" xfId="52953" xr:uid="{00000000-0005-0000-0000-0000DBCE0000}"/>
    <cellStyle name="Note 3 3 2 4 7" xfId="52954" xr:uid="{00000000-0005-0000-0000-0000DCCE0000}"/>
    <cellStyle name="Note 3 3 2 4 8" xfId="52955" xr:uid="{00000000-0005-0000-0000-0000DDCE0000}"/>
    <cellStyle name="Note 3 3 2 40" xfId="52956" xr:uid="{00000000-0005-0000-0000-0000DECE0000}"/>
    <cellStyle name="Note 3 3 2 41" xfId="52957" xr:uid="{00000000-0005-0000-0000-0000DFCE0000}"/>
    <cellStyle name="Note 3 3 2 5" xfId="52958" xr:uid="{00000000-0005-0000-0000-0000E0CE0000}"/>
    <cellStyle name="Note 3 3 2 5 2" xfId="52959" xr:uid="{00000000-0005-0000-0000-0000E1CE0000}"/>
    <cellStyle name="Note 3 3 2 5 2 2" xfId="52960" xr:uid="{00000000-0005-0000-0000-0000E2CE0000}"/>
    <cellStyle name="Note 3 3 2 5 2 3" xfId="52961" xr:uid="{00000000-0005-0000-0000-0000E3CE0000}"/>
    <cellStyle name="Note 3 3 2 5 2 4" xfId="52962" xr:uid="{00000000-0005-0000-0000-0000E4CE0000}"/>
    <cellStyle name="Note 3 3 2 5 2 5" xfId="52963" xr:uid="{00000000-0005-0000-0000-0000E5CE0000}"/>
    <cellStyle name="Note 3 3 2 5 2 6" xfId="52964" xr:uid="{00000000-0005-0000-0000-0000E6CE0000}"/>
    <cellStyle name="Note 3 3 2 5 3" xfId="52965" xr:uid="{00000000-0005-0000-0000-0000E7CE0000}"/>
    <cellStyle name="Note 3 3 2 5 3 2" xfId="52966" xr:uid="{00000000-0005-0000-0000-0000E8CE0000}"/>
    <cellStyle name="Note 3 3 2 5 3 3" xfId="52967" xr:uid="{00000000-0005-0000-0000-0000E9CE0000}"/>
    <cellStyle name="Note 3 3 2 5 4" xfId="52968" xr:uid="{00000000-0005-0000-0000-0000EACE0000}"/>
    <cellStyle name="Note 3 3 2 5 4 2" xfId="52969" xr:uid="{00000000-0005-0000-0000-0000EBCE0000}"/>
    <cellStyle name="Note 3 3 2 5 4 3" xfId="52970" xr:uid="{00000000-0005-0000-0000-0000ECCE0000}"/>
    <cellStyle name="Note 3 3 2 5 5" xfId="52971" xr:uid="{00000000-0005-0000-0000-0000EDCE0000}"/>
    <cellStyle name="Note 3 3 2 5 5 2" xfId="52972" xr:uid="{00000000-0005-0000-0000-0000EECE0000}"/>
    <cellStyle name="Note 3 3 2 5 5 3" xfId="52973" xr:uid="{00000000-0005-0000-0000-0000EFCE0000}"/>
    <cellStyle name="Note 3 3 2 5 6" xfId="52974" xr:uid="{00000000-0005-0000-0000-0000F0CE0000}"/>
    <cellStyle name="Note 3 3 2 5 6 2" xfId="52975" xr:uid="{00000000-0005-0000-0000-0000F1CE0000}"/>
    <cellStyle name="Note 3 3 2 5 6 3" xfId="52976" xr:uid="{00000000-0005-0000-0000-0000F2CE0000}"/>
    <cellStyle name="Note 3 3 2 5 7" xfId="52977" xr:uid="{00000000-0005-0000-0000-0000F3CE0000}"/>
    <cellStyle name="Note 3 3 2 5 8" xfId="52978" xr:uid="{00000000-0005-0000-0000-0000F4CE0000}"/>
    <cellStyle name="Note 3 3 2 6" xfId="52979" xr:uid="{00000000-0005-0000-0000-0000F5CE0000}"/>
    <cellStyle name="Note 3 3 2 6 2" xfId="52980" xr:uid="{00000000-0005-0000-0000-0000F6CE0000}"/>
    <cellStyle name="Note 3 3 2 6 2 2" xfId="52981" xr:uid="{00000000-0005-0000-0000-0000F7CE0000}"/>
    <cellStyle name="Note 3 3 2 6 2 3" xfId="52982" xr:uid="{00000000-0005-0000-0000-0000F8CE0000}"/>
    <cellStyle name="Note 3 3 2 6 2 4" xfId="52983" xr:uid="{00000000-0005-0000-0000-0000F9CE0000}"/>
    <cellStyle name="Note 3 3 2 6 2 5" xfId="52984" xr:uid="{00000000-0005-0000-0000-0000FACE0000}"/>
    <cellStyle name="Note 3 3 2 6 2 6" xfId="52985" xr:uid="{00000000-0005-0000-0000-0000FBCE0000}"/>
    <cellStyle name="Note 3 3 2 6 3" xfId="52986" xr:uid="{00000000-0005-0000-0000-0000FCCE0000}"/>
    <cellStyle name="Note 3 3 2 6 3 2" xfId="52987" xr:uid="{00000000-0005-0000-0000-0000FDCE0000}"/>
    <cellStyle name="Note 3 3 2 6 3 3" xfId="52988" xr:uid="{00000000-0005-0000-0000-0000FECE0000}"/>
    <cellStyle name="Note 3 3 2 6 4" xfId="52989" xr:uid="{00000000-0005-0000-0000-0000FFCE0000}"/>
    <cellStyle name="Note 3 3 2 6 4 2" xfId="52990" xr:uid="{00000000-0005-0000-0000-000000CF0000}"/>
    <cellStyle name="Note 3 3 2 6 4 3" xfId="52991" xr:uid="{00000000-0005-0000-0000-000001CF0000}"/>
    <cellStyle name="Note 3 3 2 6 5" xfId="52992" xr:uid="{00000000-0005-0000-0000-000002CF0000}"/>
    <cellStyle name="Note 3 3 2 6 5 2" xfId="52993" xr:uid="{00000000-0005-0000-0000-000003CF0000}"/>
    <cellStyle name="Note 3 3 2 6 5 3" xfId="52994" xr:uid="{00000000-0005-0000-0000-000004CF0000}"/>
    <cellStyle name="Note 3 3 2 6 6" xfId="52995" xr:uid="{00000000-0005-0000-0000-000005CF0000}"/>
    <cellStyle name="Note 3 3 2 6 6 2" xfId="52996" xr:uid="{00000000-0005-0000-0000-000006CF0000}"/>
    <cellStyle name="Note 3 3 2 6 6 3" xfId="52997" xr:uid="{00000000-0005-0000-0000-000007CF0000}"/>
    <cellStyle name="Note 3 3 2 6 7" xfId="52998" xr:uid="{00000000-0005-0000-0000-000008CF0000}"/>
    <cellStyle name="Note 3 3 2 6 8" xfId="52999" xr:uid="{00000000-0005-0000-0000-000009CF0000}"/>
    <cellStyle name="Note 3 3 2 7" xfId="53000" xr:uid="{00000000-0005-0000-0000-00000ACF0000}"/>
    <cellStyle name="Note 3 3 2 7 2" xfId="53001" xr:uid="{00000000-0005-0000-0000-00000BCF0000}"/>
    <cellStyle name="Note 3 3 2 7 2 2" xfId="53002" xr:uid="{00000000-0005-0000-0000-00000CCF0000}"/>
    <cellStyle name="Note 3 3 2 7 2 3" xfId="53003" xr:uid="{00000000-0005-0000-0000-00000DCF0000}"/>
    <cellStyle name="Note 3 3 2 7 2 4" xfId="53004" xr:uid="{00000000-0005-0000-0000-00000ECF0000}"/>
    <cellStyle name="Note 3 3 2 7 2 5" xfId="53005" xr:uid="{00000000-0005-0000-0000-00000FCF0000}"/>
    <cellStyle name="Note 3 3 2 7 2 6" xfId="53006" xr:uid="{00000000-0005-0000-0000-000010CF0000}"/>
    <cellStyle name="Note 3 3 2 7 3" xfId="53007" xr:uid="{00000000-0005-0000-0000-000011CF0000}"/>
    <cellStyle name="Note 3 3 2 7 3 2" xfId="53008" xr:uid="{00000000-0005-0000-0000-000012CF0000}"/>
    <cellStyle name="Note 3 3 2 7 3 3" xfId="53009" xr:uid="{00000000-0005-0000-0000-000013CF0000}"/>
    <cellStyle name="Note 3 3 2 7 4" xfId="53010" xr:uid="{00000000-0005-0000-0000-000014CF0000}"/>
    <cellStyle name="Note 3 3 2 7 4 2" xfId="53011" xr:uid="{00000000-0005-0000-0000-000015CF0000}"/>
    <cellStyle name="Note 3 3 2 7 4 3" xfId="53012" xr:uid="{00000000-0005-0000-0000-000016CF0000}"/>
    <cellStyle name="Note 3 3 2 7 5" xfId="53013" xr:uid="{00000000-0005-0000-0000-000017CF0000}"/>
    <cellStyle name="Note 3 3 2 7 5 2" xfId="53014" xr:uid="{00000000-0005-0000-0000-000018CF0000}"/>
    <cellStyle name="Note 3 3 2 7 5 3" xfId="53015" xr:uid="{00000000-0005-0000-0000-000019CF0000}"/>
    <cellStyle name="Note 3 3 2 7 6" xfId="53016" xr:uid="{00000000-0005-0000-0000-00001ACF0000}"/>
    <cellStyle name="Note 3 3 2 7 6 2" xfId="53017" xr:uid="{00000000-0005-0000-0000-00001BCF0000}"/>
    <cellStyle name="Note 3 3 2 7 6 3" xfId="53018" xr:uid="{00000000-0005-0000-0000-00001CCF0000}"/>
    <cellStyle name="Note 3 3 2 7 7" xfId="53019" xr:uid="{00000000-0005-0000-0000-00001DCF0000}"/>
    <cellStyle name="Note 3 3 2 7 8" xfId="53020" xr:uid="{00000000-0005-0000-0000-00001ECF0000}"/>
    <cellStyle name="Note 3 3 2 8" xfId="53021" xr:uid="{00000000-0005-0000-0000-00001FCF0000}"/>
    <cellStyle name="Note 3 3 2 8 2" xfId="53022" xr:uid="{00000000-0005-0000-0000-000020CF0000}"/>
    <cellStyle name="Note 3 3 2 8 2 2" xfId="53023" xr:uid="{00000000-0005-0000-0000-000021CF0000}"/>
    <cellStyle name="Note 3 3 2 8 2 3" xfId="53024" xr:uid="{00000000-0005-0000-0000-000022CF0000}"/>
    <cellStyle name="Note 3 3 2 8 2 4" xfId="53025" xr:uid="{00000000-0005-0000-0000-000023CF0000}"/>
    <cellStyle name="Note 3 3 2 8 2 5" xfId="53026" xr:uid="{00000000-0005-0000-0000-000024CF0000}"/>
    <cellStyle name="Note 3 3 2 8 2 6" xfId="53027" xr:uid="{00000000-0005-0000-0000-000025CF0000}"/>
    <cellStyle name="Note 3 3 2 8 3" xfId="53028" xr:uid="{00000000-0005-0000-0000-000026CF0000}"/>
    <cellStyle name="Note 3 3 2 8 3 2" xfId="53029" xr:uid="{00000000-0005-0000-0000-000027CF0000}"/>
    <cellStyle name="Note 3 3 2 8 3 3" xfId="53030" xr:uid="{00000000-0005-0000-0000-000028CF0000}"/>
    <cellStyle name="Note 3 3 2 8 4" xfId="53031" xr:uid="{00000000-0005-0000-0000-000029CF0000}"/>
    <cellStyle name="Note 3 3 2 8 4 2" xfId="53032" xr:uid="{00000000-0005-0000-0000-00002ACF0000}"/>
    <cellStyle name="Note 3 3 2 8 4 3" xfId="53033" xr:uid="{00000000-0005-0000-0000-00002BCF0000}"/>
    <cellStyle name="Note 3 3 2 8 5" xfId="53034" xr:uid="{00000000-0005-0000-0000-00002CCF0000}"/>
    <cellStyle name="Note 3 3 2 8 5 2" xfId="53035" xr:uid="{00000000-0005-0000-0000-00002DCF0000}"/>
    <cellStyle name="Note 3 3 2 8 5 3" xfId="53036" xr:uid="{00000000-0005-0000-0000-00002ECF0000}"/>
    <cellStyle name="Note 3 3 2 8 6" xfId="53037" xr:uid="{00000000-0005-0000-0000-00002FCF0000}"/>
    <cellStyle name="Note 3 3 2 8 6 2" xfId="53038" xr:uid="{00000000-0005-0000-0000-000030CF0000}"/>
    <cellStyle name="Note 3 3 2 8 6 3" xfId="53039" xr:uid="{00000000-0005-0000-0000-000031CF0000}"/>
    <cellStyle name="Note 3 3 2 8 7" xfId="53040" xr:uid="{00000000-0005-0000-0000-000032CF0000}"/>
    <cellStyle name="Note 3 3 2 8 8" xfId="53041" xr:uid="{00000000-0005-0000-0000-000033CF0000}"/>
    <cellStyle name="Note 3 3 2 9" xfId="53042" xr:uid="{00000000-0005-0000-0000-000034CF0000}"/>
    <cellStyle name="Note 3 3 2 9 2" xfId="53043" xr:uid="{00000000-0005-0000-0000-000035CF0000}"/>
    <cellStyle name="Note 3 3 2 9 2 2" xfId="53044" xr:uid="{00000000-0005-0000-0000-000036CF0000}"/>
    <cellStyle name="Note 3 3 2 9 2 3" xfId="53045" xr:uid="{00000000-0005-0000-0000-000037CF0000}"/>
    <cellStyle name="Note 3 3 2 9 2 4" xfId="53046" xr:uid="{00000000-0005-0000-0000-000038CF0000}"/>
    <cellStyle name="Note 3 3 2 9 2 5" xfId="53047" xr:uid="{00000000-0005-0000-0000-000039CF0000}"/>
    <cellStyle name="Note 3 3 2 9 2 6" xfId="53048" xr:uid="{00000000-0005-0000-0000-00003ACF0000}"/>
    <cellStyle name="Note 3 3 2 9 3" xfId="53049" xr:uid="{00000000-0005-0000-0000-00003BCF0000}"/>
    <cellStyle name="Note 3 3 2 9 3 2" xfId="53050" xr:uid="{00000000-0005-0000-0000-00003CCF0000}"/>
    <cellStyle name="Note 3 3 2 9 3 3" xfId="53051" xr:uid="{00000000-0005-0000-0000-00003DCF0000}"/>
    <cellStyle name="Note 3 3 2 9 4" xfId="53052" xr:uid="{00000000-0005-0000-0000-00003ECF0000}"/>
    <cellStyle name="Note 3 3 2 9 4 2" xfId="53053" xr:uid="{00000000-0005-0000-0000-00003FCF0000}"/>
    <cellStyle name="Note 3 3 2 9 4 3" xfId="53054" xr:uid="{00000000-0005-0000-0000-000040CF0000}"/>
    <cellStyle name="Note 3 3 2 9 5" xfId="53055" xr:uid="{00000000-0005-0000-0000-000041CF0000}"/>
    <cellStyle name="Note 3 3 2 9 5 2" xfId="53056" xr:uid="{00000000-0005-0000-0000-000042CF0000}"/>
    <cellStyle name="Note 3 3 2 9 5 3" xfId="53057" xr:uid="{00000000-0005-0000-0000-000043CF0000}"/>
    <cellStyle name="Note 3 3 2 9 6" xfId="53058" xr:uid="{00000000-0005-0000-0000-000044CF0000}"/>
    <cellStyle name="Note 3 3 2 9 6 2" xfId="53059" xr:uid="{00000000-0005-0000-0000-000045CF0000}"/>
    <cellStyle name="Note 3 3 2 9 6 3" xfId="53060" xr:uid="{00000000-0005-0000-0000-000046CF0000}"/>
    <cellStyle name="Note 3 3 2 9 7" xfId="53061" xr:uid="{00000000-0005-0000-0000-000047CF0000}"/>
    <cellStyle name="Note 3 3 2 9 8" xfId="53062" xr:uid="{00000000-0005-0000-0000-000048CF0000}"/>
    <cellStyle name="Note 3 3 20" xfId="53063" xr:uid="{00000000-0005-0000-0000-000049CF0000}"/>
    <cellStyle name="Note 3 3 20 2" xfId="53064" xr:uid="{00000000-0005-0000-0000-00004ACF0000}"/>
    <cellStyle name="Note 3 3 20 2 2" xfId="53065" xr:uid="{00000000-0005-0000-0000-00004BCF0000}"/>
    <cellStyle name="Note 3 3 20 2 3" xfId="53066" xr:uid="{00000000-0005-0000-0000-00004CCF0000}"/>
    <cellStyle name="Note 3 3 20 2 4" xfId="53067" xr:uid="{00000000-0005-0000-0000-00004DCF0000}"/>
    <cellStyle name="Note 3 3 20 2 5" xfId="53068" xr:uid="{00000000-0005-0000-0000-00004ECF0000}"/>
    <cellStyle name="Note 3 3 20 2 6" xfId="53069" xr:uid="{00000000-0005-0000-0000-00004FCF0000}"/>
    <cellStyle name="Note 3 3 20 3" xfId="53070" xr:uid="{00000000-0005-0000-0000-000050CF0000}"/>
    <cellStyle name="Note 3 3 20 3 2" xfId="53071" xr:uid="{00000000-0005-0000-0000-000051CF0000}"/>
    <cellStyle name="Note 3 3 20 3 3" xfId="53072" xr:uid="{00000000-0005-0000-0000-000052CF0000}"/>
    <cellStyle name="Note 3 3 20 4" xfId="53073" xr:uid="{00000000-0005-0000-0000-000053CF0000}"/>
    <cellStyle name="Note 3 3 20 4 2" xfId="53074" xr:uid="{00000000-0005-0000-0000-000054CF0000}"/>
    <cellStyle name="Note 3 3 20 4 3" xfId="53075" xr:uid="{00000000-0005-0000-0000-000055CF0000}"/>
    <cellStyle name="Note 3 3 20 5" xfId="53076" xr:uid="{00000000-0005-0000-0000-000056CF0000}"/>
    <cellStyle name="Note 3 3 20 5 2" xfId="53077" xr:uid="{00000000-0005-0000-0000-000057CF0000}"/>
    <cellStyle name="Note 3 3 20 5 3" xfId="53078" xr:uid="{00000000-0005-0000-0000-000058CF0000}"/>
    <cellStyle name="Note 3 3 20 6" xfId="53079" xr:uid="{00000000-0005-0000-0000-000059CF0000}"/>
    <cellStyle name="Note 3 3 20 6 2" xfId="53080" xr:uid="{00000000-0005-0000-0000-00005ACF0000}"/>
    <cellStyle name="Note 3 3 20 6 3" xfId="53081" xr:uid="{00000000-0005-0000-0000-00005BCF0000}"/>
    <cellStyle name="Note 3 3 20 7" xfId="53082" xr:uid="{00000000-0005-0000-0000-00005CCF0000}"/>
    <cellStyle name="Note 3 3 20 8" xfId="53083" xr:uid="{00000000-0005-0000-0000-00005DCF0000}"/>
    <cellStyle name="Note 3 3 21" xfId="53084" xr:uid="{00000000-0005-0000-0000-00005ECF0000}"/>
    <cellStyle name="Note 3 3 21 2" xfId="53085" xr:uid="{00000000-0005-0000-0000-00005FCF0000}"/>
    <cellStyle name="Note 3 3 21 2 2" xfId="53086" xr:uid="{00000000-0005-0000-0000-000060CF0000}"/>
    <cellStyle name="Note 3 3 21 2 3" xfId="53087" xr:uid="{00000000-0005-0000-0000-000061CF0000}"/>
    <cellStyle name="Note 3 3 21 2 4" xfId="53088" xr:uid="{00000000-0005-0000-0000-000062CF0000}"/>
    <cellStyle name="Note 3 3 21 2 5" xfId="53089" xr:uid="{00000000-0005-0000-0000-000063CF0000}"/>
    <cellStyle name="Note 3 3 21 2 6" xfId="53090" xr:uid="{00000000-0005-0000-0000-000064CF0000}"/>
    <cellStyle name="Note 3 3 21 3" xfId="53091" xr:uid="{00000000-0005-0000-0000-000065CF0000}"/>
    <cellStyle name="Note 3 3 21 3 2" xfId="53092" xr:uid="{00000000-0005-0000-0000-000066CF0000}"/>
    <cellStyle name="Note 3 3 21 3 3" xfId="53093" xr:uid="{00000000-0005-0000-0000-000067CF0000}"/>
    <cellStyle name="Note 3 3 21 4" xfId="53094" xr:uid="{00000000-0005-0000-0000-000068CF0000}"/>
    <cellStyle name="Note 3 3 21 4 2" xfId="53095" xr:uid="{00000000-0005-0000-0000-000069CF0000}"/>
    <cellStyle name="Note 3 3 21 4 3" xfId="53096" xr:uid="{00000000-0005-0000-0000-00006ACF0000}"/>
    <cellStyle name="Note 3 3 21 5" xfId="53097" xr:uid="{00000000-0005-0000-0000-00006BCF0000}"/>
    <cellStyle name="Note 3 3 21 5 2" xfId="53098" xr:uid="{00000000-0005-0000-0000-00006CCF0000}"/>
    <cellStyle name="Note 3 3 21 5 3" xfId="53099" xr:uid="{00000000-0005-0000-0000-00006DCF0000}"/>
    <cellStyle name="Note 3 3 21 6" xfId="53100" xr:uid="{00000000-0005-0000-0000-00006ECF0000}"/>
    <cellStyle name="Note 3 3 21 6 2" xfId="53101" xr:uid="{00000000-0005-0000-0000-00006FCF0000}"/>
    <cellStyle name="Note 3 3 21 6 3" xfId="53102" xr:uid="{00000000-0005-0000-0000-000070CF0000}"/>
    <cellStyle name="Note 3 3 21 7" xfId="53103" xr:uid="{00000000-0005-0000-0000-000071CF0000}"/>
    <cellStyle name="Note 3 3 21 8" xfId="53104" xr:uid="{00000000-0005-0000-0000-000072CF0000}"/>
    <cellStyle name="Note 3 3 22" xfId="53105" xr:uid="{00000000-0005-0000-0000-000073CF0000}"/>
    <cellStyle name="Note 3 3 22 2" xfId="53106" xr:uid="{00000000-0005-0000-0000-000074CF0000}"/>
    <cellStyle name="Note 3 3 22 2 2" xfId="53107" xr:uid="{00000000-0005-0000-0000-000075CF0000}"/>
    <cellStyle name="Note 3 3 22 2 3" xfId="53108" xr:uid="{00000000-0005-0000-0000-000076CF0000}"/>
    <cellStyle name="Note 3 3 22 2 4" xfId="53109" xr:uid="{00000000-0005-0000-0000-000077CF0000}"/>
    <cellStyle name="Note 3 3 22 2 5" xfId="53110" xr:uid="{00000000-0005-0000-0000-000078CF0000}"/>
    <cellStyle name="Note 3 3 22 2 6" xfId="53111" xr:uid="{00000000-0005-0000-0000-000079CF0000}"/>
    <cellStyle name="Note 3 3 22 3" xfId="53112" xr:uid="{00000000-0005-0000-0000-00007ACF0000}"/>
    <cellStyle name="Note 3 3 22 3 2" xfId="53113" xr:uid="{00000000-0005-0000-0000-00007BCF0000}"/>
    <cellStyle name="Note 3 3 22 3 3" xfId="53114" xr:uid="{00000000-0005-0000-0000-00007CCF0000}"/>
    <cellStyle name="Note 3 3 22 4" xfId="53115" xr:uid="{00000000-0005-0000-0000-00007DCF0000}"/>
    <cellStyle name="Note 3 3 22 4 2" xfId="53116" xr:uid="{00000000-0005-0000-0000-00007ECF0000}"/>
    <cellStyle name="Note 3 3 22 4 3" xfId="53117" xr:uid="{00000000-0005-0000-0000-00007FCF0000}"/>
    <cellStyle name="Note 3 3 22 5" xfId="53118" xr:uid="{00000000-0005-0000-0000-000080CF0000}"/>
    <cellStyle name="Note 3 3 22 5 2" xfId="53119" xr:uid="{00000000-0005-0000-0000-000081CF0000}"/>
    <cellStyle name="Note 3 3 22 5 3" xfId="53120" xr:uid="{00000000-0005-0000-0000-000082CF0000}"/>
    <cellStyle name="Note 3 3 22 6" xfId="53121" xr:uid="{00000000-0005-0000-0000-000083CF0000}"/>
    <cellStyle name="Note 3 3 22 6 2" xfId="53122" xr:uid="{00000000-0005-0000-0000-000084CF0000}"/>
    <cellStyle name="Note 3 3 22 6 3" xfId="53123" xr:uid="{00000000-0005-0000-0000-000085CF0000}"/>
    <cellStyle name="Note 3 3 22 7" xfId="53124" xr:uid="{00000000-0005-0000-0000-000086CF0000}"/>
    <cellStyle name="Note 3 3 22 8" xfId="53125" xr:uid="{00000000-0005-0000-0000-000087CF0000}"/>
    <cellStyle name="Note 3 3 23" xfId="53126" xr:uid="{00000000-0005-0000-0000-000088CF0000}"/>
    <cellStyle name="Note 3 3 23 2" xfId="53127" xr:uid="{00000000-0005-0000-0000-000089CF0000}"/>
    <cellStyle name="Note 3 3 23 2 2" xfId="53128" xr:uid="{00000000-0005-0000-0000-00008ACF0000}"/>
    <cellStyle name="Note 3 3 23 2 3" xfId="53129" xr:uid="{00000000-0005-0000-0000-00008BCF0000}"/>
    <cellStyle name="Note 3 3 23 2 4" xfId="53130" xr:uid="{00000000-0005-0000-0000-00008CCF0000}"/>
    <cellStyle name="Note 3 3 23 2 5" xfId="53131" xr:uid="{00000000-0005-0000-0000-00008DCF0000}"/>
    <cellStyle name="Note 3 3 23 2 6" xfId="53132" xr:uid="{00000000-0005-0000-0000-00008ECF0000}"/>
    <cellStyle name="Note 3 3 23 3" xfId="53133" xr:uid="{00000000-0005-0000-0000-00008FCF0000}"/>
    <cellStyle name="Note 3 3 23 3 2" xfId="53134" xr:uid="{00000000-0005-0000-0000-000090CF0000}"/>
    <cellStyle name="Note 3 3 23 3 3" xfId="53135" xr:uid="{00000000-0005-0000-0000-000091CF0000}"/>
    <cellStyle name="Note 3 3 23 4" xfId="53136" xr:uid="{00000000-0005-0000-0000-000092CF0000}"/>
    <cellStyle name="Note 3 3 23 4 2" xfId="53137" xr:uid="{00000000-0005-0000-0000-000093CF0000}"/>
    <cellStyle name="Note 3 3 23 4 3" xfId="53138" xr:uid="{00000000-0005-0000-0000-000094CF0000}"/>
    <cellStyle name="Note 3 3 23 5" xfId="53139" xr:uid="{00000000-0005-0000-0000-000095CF0000}"/>
    <cellStyle name="Note 3 3 23 5 2" xfId="53140" xr:uid="{00000000-0005-0000-0000-000096CF0000}"/>
    <cellStyle name="Note 3 3 23 5 3" xfId="53141" xr:uid="{00000000-0005-0000-0000-000097CF0000}"/>
    <cellStyle name="Note 3 3 23 6" xfId="53142" xr:uid="{00000000-0005-0000-0000-000098CF0000}"/>
    <cellStyle name="Note 3 3 23 6 2" xfId="53143" xr:uid="{00000000-0005-0000-0000-000099CF0000}"/>
    <cellStyle name="Note 3 3 23 6 3" xfId="53144" xr:uid="{00000000-0005-0000-0000-00009ACF0000}"/>
    <cellStyle name="Note 3 3 23 7" xfId="53145" xr:uid="{00000000-0005-0000-0000-00009BCF0000}"/>
    <cellStyle name="Note 3 3 23 8" xfId="53146" xr:uid="{00000000-0005-0000-0000-00009CCF0000}"/>
    <cellStyle name="Note 3 3 24" xfId="53147" xr:uid="{00000000-0005-0000-0000-00009DCF0000}"/>
    <cellStyle name="Note 3 3 24 2" xfId="53148" xr:uid="{00000000-0005-0000-0000-00009ECF0000}"/>
    <cellStyle name="Note 3 3 24 2 2" xfId="53149" xr:uid="{00000000-0005-0000-0000-00009FCF0000}"/>
    <cellStyle name="Note 3 3 24 2 3" xfId="53150" xr:uid="{00000000-0005-0000-0000-0000A0CF0000}"/>
    <cellStyle name="Note 3 3 24 2 4" xfId="53151" xr:uid="{00000000-0005-0000-0000-0000A1CF0000}"/>
    <cellStyle name="Note 3 3 24 2 5" xfId="53152" xr:uid="{00000000-0005-0000-0000-0000A2CF0000}"/>
    <cellStyle name="Note 3 3 24 2 6" xfId="53153" xr:uid="{00000000-0005-0000-0000-0000A3CF0000}"/>
    <cellStyle name="Note 3 3 24 3" xfId="53154" xr:uid="{00000000-0005-0000-0000-0000A4CF0000}"/>
    <cellStyle name="Note 3 3 24 3 2" xfId="53155" xr:uid="{00000000-0005-0000-0000-0000A5CF0000}"/>
    <cellStyle name="Note 3 3 24 3 3" xfId="53156" xr:uid="{00000000-0005-0000-0000-0000A6CF0000}"/>
    <cellStyle name="Note 3 3 24 4" xfId="53157" xr:uid="{00000000-0005-0000-0000-0000A7CF0000}"/>
    <cellStyle name="Note 3 3 24 4 2" xfId="53158" xr:uid="{00000000-0005-0000-0000-0000A8CF0000}"/>
    <cellStyle name="Note 3 3 24 4 3" xfId="53159" xr:uid="{00000000-0005-0000-0000-0000A9CF0000}"/>
    <cellStyle name="Note 3 3 24 5" xfId="53160" xr:uid="{00000000-0005-0000-0000-0000AACF0000}"/>
    <cellStyle name="Note 3 3 24 5 2" xfId="53161" xr:uid="{00000000-0005-0000-0000-0000ABCF0000}"/>
    <cellStyle name="Note 3 3 24 5 3" xfId="53162" xr:uid="{00000000-0005-0000-0000-0000ACCF0000}"/>
    <cellStyle name="Note 3 3 24 6" xfId="53163" xr:uid="{00000000-0005-0000-0000-0000ADCF0000}"/>
    <cellStyle name="Note 3 3 24 6 2" xfId="53164" xr:uid="{00000000-0005-0000-0000-0000AECF0000}"/>
    <cellStyle name="Note 3 3 24 6 3" xfId="53165" xr:uid="{00000000-0005-0000-0000-0000AFCF0000}"/>
    <cellStyle name="Note 3 3 24 7" xfId="53166" xr:uid="{00000000-0005-0000-0000-0000B0CF0000}"/>
    <cellStyle name="Note 3 3 24 8" xfId="53167" xr:uid="{00000000-0005-0000-0000-0000B1CF0000}"/>
    <cellStyle name="Note 3 3 25" xfId="53168" xr:uid="{00000000-0005-0000-0000-0000B2CF0000}"/>
    <cellStyle name="Note 3 3 25 2" xfId="53169" xr:uid="{00000000-0005-0000-0000-0000B3CF0000}"/>
    <cellStyle name="Note 3 3 25 2 2" xfId="53170" xr:uid="{00000000-0005-0000-0000-0000B4CF0000}"/>
    <cellStyle name="Note 3 3 25 2 3" xfId="53171" xr:uid="{00000000-0005-0000-0000-0000B5CF0000}"/>
    <cellStyle name="Note 3 3 25 2 4" xfId="53172" xr:uid="{00000000-0005-0000-0000-0000B6CF0000}"/>
    <cellStyle name="Note 3 3 25 2 5" xfId="53173" xr:uid="{00000000-0005-0000-0000-0000B7CF0000}"/>
    <cellStyle name="Note 3 3 25 2 6" xfId="53174" xr:uid="{00000000-0005-0000-0000-0000B8CF0000}"/>
    <cellStyle name="Note 3 3 25 3" xfId="53175" xr:uid="{00000000-0005-0000-0000-0000B9CF0000}"/>
    <cellStyle name="Note 3 3 25 3 2" xfId="53176" xr:uid="{00000000-0005-0000-0000-0000BACF0000}"/>
    <cellStyle name="Note 3 3 25 3 3" xfId="53177" xr:uid="{00000000-0005-0000-0000-0000BBCF0000}"/>
    <cellStyle name="Note 3 3 25 4" xfId="53178" xr:uid="{00000000-0005-0000-0000-0000BCCF0000}"/>
    <cellStyle name="Note 3 3 25 4 2" xfId="53179" xr:uid="{00000000-0005-0000-0000-0000BDCF0000}"/>
    <cellStyle name="Note 3 3 25 4 3" xfId="53180" xr:uid="{00000000-0005-0000-0000-0000BECF0000}"/>
    <cellStyle name="Note 3 3 25 5" xfId="53181" xr:uid="{00000000-0005-0000-0000-0000BFCF0000}"/>
    <cellStyle name="Note 3 3 25 5 2" xfId="53182" xr:uid="{00000000-0005-0000-0000-0000C0CF0000}"/>
    <cellStyle name="Note 3 3 25 5 3" xfId="53183" xr:uid="{00000000-0005-0000-0000-0000C1CF0000}"/>
    <cellStyle name="Note 3 3 25 6" xfId="53184" xr:uid="{00000000-0005-0000-0000-0000C2CF0000}"/>
    <cellStyle name="Note 3 3 25 6 2" xfId="53185" xr:uid="{00000000-0005-0000-0000-0000C3CF0000}"/>
    <cellStyle name="Note 3 3 25 6 3" xfId="53186" xr:uid="{00000000-0005-0000-0000-0000C4CF0000}"/>
    <cellStyle name="Note 3 3 25 7" xfId="53187" xr:uid="{00000000-0005-0000-0000-0000C5CF0000}"/>
    <cellStyle name="Note 3 3 25 8" xfId="53188" xr:uid="{00000000-0005-0000-0000-0000C6CF0000}"/>
    <cellStyle name="Note 3 3 26" xfId="53189" xr:uid="{00000000-0005-0000-0000-0000C7CF0000}"/>
    <cellStyle name="Note 3 3 26 2" xfId="53190" xr:uid="{00000000-0005-0000-0000-0000C8CF0000}"/>
    <cellStyle name="Note 3 3 26 2 2" xfId="53191" xr:uid="{00000000-0005-0000-0000-0000C9CF0000}"/>
    <cellStyle name="Note 3 3 26 2 3" xfId="53192" xr:uid="{00000000-0005-0000-0000-0000CACF0000}"/>
    <cellStyle name="Note 3 3 26 2 4" xfId="53193" xr:uid="{00000000-0005-0000-0000-0000CBCF0000}"/>
    <cellStyle name="Note 3 3 26 2 5" xfId="53194" xr:uid="{00000000-0005-0000-0000-0000CCCF0000}"/>
    <cellStyle name="Note 3 3 26 2 6" xfId="53195" xr:uid="{00000000-0005-0000-0000-0000CDCF0000}"/>
    <cellStyle name="Note 3 3 26 3" xfId="53196" xr:uid="{00000000-0005-0000-0000-0000CECF0000}"/>
    <cellStyle name="Note 3 3 26 3 2" xfId="53197" xr:uid="{00000000-0005-0000-0000-0000CFCF0000}"/>
    <cellStyle name="Note 3 3 26 3 3" xfId="53198" xr:uid="{00000000-0005-0000-0000-0000D0CF0000}"/>
    <cellStyle name="Note 3 3 26 4" xfId="53199" xr:uid="{00000000-0005-0000-0000-0000D1CF0000}"/>
    <cellStyle name="Note 3 3 26 4 2" xfId="53200" xr:uid="{00000000-0005-0000-0000-0000D2CF0000}"/>
    <cellStyle name="Note 3 3 26 4 3" xfId="53201" xr:uid="{00000000-0005-0000-0000-0000D3CF0000}"/>
    <cellStyle name="Note 3 3 26 5" xfId="53202" xr:uid="{00000000-0005-0000-0000-0000D4CF0000}"/>
    <cellStyle name="Note 3 3 26 5 2" xfId="53203" xr:uid="{00000000-0005-0000-0000-0000D5CF0000}"/>
    <cellStyle name="Note 3 3 26 5 3" xfId="53204" xr:uid="{00000000-0005-0000-0000-0000D6CF0000}"/>
    <cellStyle name="Note 3 3 26 6" xfId="53205" xr:uid="{00000000-0005-0000-0000-0000D7CF0000}"/>
    <cellStyle name="Note 3 3 26 6 2" xfId="53206" xr:uid="{00000000-0005-0000-0000-0000D8CF0000}"/>
    <cellStyle name="Note 3 3 26 6 3" xfId="53207" xr:uid="{00000000-0005-0000-0000-0000D9CF0000}"/>
    <cellStyle name="Note 3 3 26 7" xfId="53208" xr:uid="{00000000-0005-0000-0000-0000DACF0000}"/>
    <cellStyle name="Note 3 3 26 8" xfId="53209" xr:uid="{00000000-0005-0000-0000-0000DBCF0000}"/>
    <cellStyle name="Note 3 3 27" xfId="53210" xr:uid="{00000000-0005-0000-0000-0000DCCF0000}"/>
    <cellStyle name="Note 3 3 27 2" xfId="53211" xr:uid="{00000000-0005-0000-0000-0000DDCF0000}"/>
    <cellStyle name="Note 3 3 27 2 2" xfId="53212" xr:uid="{00000000-0005-0000-0000-0000DECF0000}"/>
    <cellStyle name="Note 3 3 27 2 3" xfId="53213" xr:uid="{00000000-0005-0000-0000-0000DFCF0000}"/>
    <cellStyle name="Note 3 3 27 2 4" xfId="53214" xr:uid="{00000000-0005-0000-0000-0000E0CF0000}"/>
    <cellStyle name="Note 3 3 27 2 5" xfId="53215" xr:uid="{00000000-0005-0000-0000-0000E1CF0000}"/>
    <cellStyle name="Note 3 3 27 2 6" xfId="53216" xr:uid="{00000000-0005-0000-0000-0000E2CF0000}"/>
    <cellStyle name="Note 3 3 27 3" xfId="53217" xr:uid="{00000000-0005-0000-0000-0000E3CF0000}"/>
    <cellStyle name="Note 3 3 27 3 2" xfId="53218" xr:uid="{00000000-0005-0000-0000-0000E4CF0000}"/>
    <cellStyle name="Note 3 3 27 3 3" xfId="53219" xr:uid="{00000000-0005-0000-0000-0000E5CF0000}"/>
    <cellStyle name="Note 3 3 27 4" xfId="53220" xr:uid="{00000000-0005-0000-0000-0000E6CF0000}"/>
    <cellStyle name="Note 3 3 27 4 2" xfId="53221" xr:uid="{00000000-0005-0000-0000-0000E7CF0000}"/>
    <cellStyle name="Note 3 3 27 4 3" xfId="53222" xr:uid="{00000000-0005-0000-0000-0000E8CF0000}"/>
    <cellStyle name="Note 3 3 27 5" xfId="53223" xr:uid="{00000000-0005-0000-0000-0000E9CF0000}"/>
    <cellStyle name="Note 3 3 27 5 2" xfId="53224" xr:uid="{00000000-0005-0000-0000-0000EACF0000}"/>
    <cellStyle name="Note 3 3 27 5 3" xfId="53225" xr:uid="{00000000-0005-0000-0000-0000EBCF0000}"/>
    <cellStyle name="Note 3 3 27 6" xfId="53226" xr:uid="{00000000-0005-0000-0000-0000ECCF0000}"/>
    <cellStyle name="Note 3 3 27 6 2" xfId="53227" xr:uid="{00000000-0005-0000-0000-0000EDCF0000}"/>
    <cellStyle name="Note 3 3 27 6 3" xfId="53228" xr:uid="{00000000-0005-0000-0000-0000EECF0000}"/>
    <cellStyle name="Note 3 3 27 7" xfId="53229" xr:uid="{00000000-0005-0000-0000-0000EFCF0000}"/>
    <cellStyle name="Note 3 3 27 8" xfId="53230" xr:uid="{00000000-0005-0000-0000-0000F0CF0000}"/>
    <cellStyle name="Note 3 3 28" xfId="53231" xr:uid="{00000000-0005-0000-0000-0000F1CF0000}"/>
    <cellStyle name="Note 3 3 28 2" xfId="53232" xr:uid="{00000000-0005-0000-0000-0000F2CF0000}"/>
    <cellStyle name="Note 3 3 28 2 2" xfId="53233" xr:uid="{00000000-0005-0000-0000-0000F3CF0000}"/>
    <cellStyle name="Note 3 3 28 2 3" xfId="53234" xr:uid="{00000000-0005-0000-0000-0000F4CF0000}"/>
    <cellStyle name="Note 3 3 28 2 4" xfId="53235" xr:uid="{00000000-0005-0000-0000-0000F5CF0000}"/>
    <cellStyle name="Note 3 3 28 2 5" xfId="53236" xr:uid="{00000000-0005-0000-0000-0000F6CF0000}"/>
    <cellStyle name="Note 3 3 28 2 6" xfId="53237" xr:uid="{00000000-0005-0000-0000-0000F7CF0000}"/>
    <cellStyle name="Note 3 3 28 3" xfId="53238" xr:uid="{00000000-0005-0000-0000-0000F8CF0000}"/>
    <cellStyle name="Note 3 3 28 3 2" xfId="53239" xr:uid="{00000000-0005-0000-0000-0000F9CF0000}"/>
    <cellStyle name="Note 3 3 28 3 3" xfId="53240" xr:uid="{00000000-0005-0000-0000-0000FACF0000}"/>
    <cellStyle name="Note 3 3 28 4" xfId="53241" xr:uid="{00000000-0005-0000-0000-0000FBCF0000}"/>
    <cellStyle name="Note 3 3 28 4 2" xfId="53242" xr:uid="{00000000-0005-0000-0000-0000FCCF0000}"/>
    <cellStyle name="Note 3 3 28 4 3" xfId="53243" xr:uid="{00000000-0005-0000-0000-0000FDCF0000}"/>
    <cellStyle name="Note 3 3 28 5" xfId="53244" xr:uid="{00000000-0005-0000-0000-0000FECF0000}"/>
    <cellStyle name="Note 3 3 28 5 2" xfId="53245" xr:uid="{00000000-0005-0000-0000-0000FFCF0000}"/>
    <cellStyle name="Note 3 3 28 5 3" xfId="53246" xr:uid="{00000000-0005-0000-0000-000000D00000}"/>
    <cellStyle name="Note 3 3 28 6" xfId="53247" xr:uid="{00000000-0005-0000-0000-000001D00000}"/>
    <cellStyle name="Note 3 3 28 6 2" xfId="53248" xr:uid="{00000000-0005-0000-0000-000002D00000}"/>
    <cellStyle name="Note 3 3 28 6 3" xfId="53249" xr:uid="{00000000-0005-0000-0000-000003D00000}"/>
    <cellStyle name="Note 3 3 28 7" xfId="53250" xr:uid="{00000000-0005-0000-0000-000004D00000}"/>
    <cellStyle name="Note 3 3 28 8" xfId="53251" xr:uid="{00000000-0005-0000-0000-000005D00000}"/>
    <cellStyle name="Note 3 3 29" xfId="53252" xr:uid="{00000000-0005-0000-0000-000006D00000}"/>
    <cellStyle name="Note 3 3 29 2" xfId="53253" xr:uid="{00000000-0005-0000-0000-000007D00000}"/>
    <cellStyle name="Note 3 3 29 2 2" xfId="53254" xr:uid="{00000000-0005-0000-0000-000008D00000}"/>
    <cellStyle name="Note 3 3 29 2 3" xfId="53255" xr:uid="{00000000-0005-0000-0000-000009D00000}"/>
    <cellStyle name="Note 3 3 29 2 4" xfId="53256" xr:uid="{00000000-0005-0000-0000-00000AD00000}"/>
    <cellStyle name="Note 3 3 29 2 5" xfId="53257" xr:uid="{00000000-0005-0000-0000-00000BD00000}"/>
    <cellStyle name="Note 3 3 29 2 6" xfId="53258" xr:uid="{00000000-0005-0000-0000-00000CD00000}"/>
    <cellStyle name="Note 3 3 29 3" xfId="53259" xr:uid="{00000000-0005-0000-0000-00000DD00000}"/>
    <cellStyle name="Note 3 3 29 3 2" xfId="53260" xr:uid="{00000000-0005-0000-0000-00000ED00000}"/>
    <cellStyle name="Note 3 3 29 3 3" xfId="53261" xr:uid="{00000000-0005-0000-0000-00000FD00000}"/>
    <cellStyle name="Note 3 3 29 4" xfId="53262" xr:uid="{00000000-0005-0000-0000-000010D00000}"/>
    <cellStyle name="Note 3 3 29 4 2" xfId="53263" xr:uid="{00000000-0005-0000-0000-000011D00000}"/>
    <cellStyle name="Note 3 3 29 4 3" xfId="53264" xr:uid="{00000000-0005-0000-0000-000012D00000}"/>
    <cellStyle name="Note 3 3 29 5" xfId="53265" xr:uid="{00000000-0005-0000-0000-000013D00000}"/>
    <cellStyle name="Note 3 3 29 5 2" xfId="53266" xr:uid="{00000000-0005-0000-0000-000014D00000}"/>
    <cellStyle name="Note 3 3 29 5 3" xfId="53267" xr:uid="{00000000-0005-0000-0000-000015D00000}"/>
    <cellStyle name="Note 3 3 29 6" xfId="53268" xr:uid="{00000000-0005-0000-0000-000016D00000}"/>
    <cellStyle name="Note 3 3 29 6 2" xfId="53269" xr:uid="{00000000-0005-0000-0000-000017D00000}"/>
    <cellStyle name="Note 3 3 29 6 3" xfId="53270" xr:uid="{00000000-0005-0000-0000-000018D00000}"/>
    <cellStyle name="Note 3 3 29 7" xfId="53271" xr:uid="{00000000-0005-0000-0000-000019D00000}"/>
    <cellStyle name="Note 3 3 29 8" xfId="53272" xr:uid="{00000000-0005-0000-0000-00001AD00000}"/>
    <cellStyle name="Note 3 3 3" xfId="53273" xr:uid="{00000000-0005-0000-0000-00001BD00000}"/>
    <cellStyle name="Note 3 3 3 2" xfId="53274" xr:uid="{00000000-0005-0000-0000-00001CD00000}"/>
    <cellStyle name="Note 3 3 3 2 2" xfId="53275" xr:uid="{00000000-0005-0000-0000-00001DD00000}"/>
    <cellStyle name="Note 3 3 3 2 3" xfId="53276" xr:uid="{00000000-0005-0000-0000-00001ED00000}"/>
    <cellStyle name="Note 3 3 3 3" xfId="53277" xr:uid="{00000000-0005-0000-0000-00001FD00000}"/>
    <cellStyle name="Note 3 3 3 3 2" xfId="53278" xr:uid="{00000000-0005-0000-0000-000020D00000}"/>
    <cellStyle name="Note 3 3 3 3 3" xfId="53279" xr:uid="{00000000-0005-0000-0000-000021D00000}"/>
    <cellStyle name="Note 3 3 3 3 4" xfId="53280" xr:uid="{00000000-0005-0000-0000-000022D00000}"/>
    <cellStyle name="Note 3 3 3 3 5" xfId="53281" xr:uid="{00000000-0005-0000-0000-000023D00000}"/>
    <cellStyle name="Note 3 3 3 3 6" xfId="53282" xr:uid="{00000000-0005-0000-0000-000024D00000}"/>
    <cellStyle name="Note 3 3 3 4" xfId="53283" xr:uid="{00000000-0005-0000-0000-000025D00000}"/>
    <cellStyle name="Note 3 3 3 4 2" xfId="53284" xr:uid="{00000000-0005-0000-0000-000026D00000}"/>
    <cellStyle name="Note 3 3 3 4 3" xfId="53285" xr:uid="{00000000-0005-0000-0000-000027D00000}"/>
    <cellStyle name="Note 3 3 3 5" xfId="53286" xr:uid="{00000000-0005-0000-0000-000028D00000}"/>
    <cellStyle name="Note 3 3 3 5 2" xfId="53287" xr:uid="{00000000-0005-0000-0000-000029D00000}"/>
    <cellStyle name="Note 3 3 3 5 3" xfId="53288" xr:uid="{00000000-0005-0000-0000-00002AD00000}"/>
    <cellStyle name="Note 3 3 3 6" xfId="53289" xr:uid="{00000000-0005-0000-0000-00002BD00000}"/>
    <cellStyle name="Note 3 3 3 6 2" xfId="53290" xr:uid="{00000000-0005-0000-0000-00002CD00000}"/>
    <cellStyle name="Note 3 3 3 6 3" xfId="53291" xr:uid="{00000000-0005-0000-0000-00002DD00000}"/>
    <cellStyle name="Note 3 3 3 7" xfId="53292" xr:uid="{00000000-0005-0000-0000-00002ED00000}"/>
    <cellStyle name="Note 3 3 3 8" xfId="53293" xr:uid="{00000000-0005-0000-0000-00002FD00000}"/>
    <cellStyle name="Note 3 3 30" xfId="53294" xr:uid="{00000000-0005-0000-0000-000030D00000}"/>
    <cellStyle name="Note 3 3 30 2" xfId="53295" xr:uid="{00000000-0005-0000-0000-000031D00000}"/>
    <cellStyle name="Note 3 3 30 2 2" xfId="53296" xr:uid="{00000000-0005-0000-0000-000032D00000}"/>
    <cellStyle name="Note 3 3 30 2 3" xfId="53297" xr:uid="{00000000-0005-0000-0000-000033D00000}"/>
    <cellStyle name="Note 3 3 30 2 4" xfId="53298" xr:uid="{00000000-0005-0000-0000-000034D00000}"/>
    <cellStyle name="Note 3 3 30 2 5" xfId="53299" xr:uid="{00000000-0005-0000-0000-000035D00000}"/>
    <cellStyle name="Note 3 3 30 2 6" xfId="53300" xr:uid="{00000000-0005-0000-0000-000036D00000}"/>
    <cellStyle name="Note 3 3 30 3" xfId="53301" xr:uid="{00000000-0005-0000-0000-000037D00000}"/>
    <cellStyle name="Note 3 3 30 3 2" xfId="53302" xr:uid="{00000000-0005-0000-0000-000038D00000}"/>
    <cellStyle name="Note 3 3 30 3 3" xfId="53303" xr:uid="{00000000-0005-0000-0000-000039D00000}"/>
    <cellStyle name="Note 3 3 30 4" xfId="53304" xr:uid="{00000000-0005-0000-0000-00003AD00000}"/>
    <cellStyle name="Note 3 3 30 4 2" xfId="53305" xr:uid="{00000000-0005-0000-0000-00003BD00000}"/>
    <cellStyle name="Note 3 3 30 4 3" xfId="53306" xr:uid="{00000000-0005-0000-0000-00003CD00000}"/>
    <cellStyle name="Note 3 3 30 5" xfId="53307" xr:uid="{00000000-0005-0000-0000-00003DD00000}"/>
    <cellStyle name="Note 3 3 30 5 2" xfId="53308" xr:uid="{00000000-0005-0000-0000-00003ED00000}"/>
    <cellStyle name="Note 3 3 30 5 3" xfId="53309" xr:uid="{00000000-0005-0000-0000-00003FD00000}"/>
    <cellStyle name="Note 3 3 30 6" xfId="53310" xr:uid="{00000000-0005-0000-0000-000040D00000}"/>
    <cellStyle name="Note 3 3 30 6 2" xfId="53311" xr:uid="{00000000-0005-0000-0000-000041D00000}"/>
    <cellStyle name="Note 3 3 30 6 3" xfId="53312" xr:uid="{00000000-0005-0000-0000-000042D00000}"/>
    <cellStyle name="Note 3 3 30 7" xfId="53313" xr:uid="{00000000-0005-0000-0000-000043D00000}"/>
    <cellStyle name="Note 3 3 30 8" xfId="53314" xr:uid="{00000000-0005-0000-0000-000044D00000}"/>
    <cellStyle name="Note 3 3 31" xfId="53315" xr:uid="{00000000-0005-0000-0000-000045D00000}"/>
    <cellStyle name="Note 3 3 31 2" xfId="53316" xr:uid="{00000000-0005-0000-0000-000046D00000}"/>
    <cellStyle name="Note 3 3 31 2 2" xfId="53317" xr:uid="{00000000-0005-0000-0000-000047D00000}"/>
    <cellStyle name="Note 3 3 31 2 3" xfId="53318" xr:uid="{00000000-0005-0000-0000-000048D00000}"/>
    <cellStyle name="Note 3 3 31 2 4" xfId="53319" xr:uid="{00000000-0005-0000-0000-000049D00000}"/>
    <cellStyle name="Note 3 3 31 2 5" xfId="53320" xr:uid="{00000000-0005-0000-0000-00004AD00000}"/>
    <cellStyle name="Note 3 3 31 2 6" xfId="53321" xr:uid="{00000000-0005-0000-0000-00004BD00000}"/>
    <cellStyle name="Note 3 3 31 3" xfId="53322" xr:uid="{00000000-0005-0000-0000-00004CD00000}"/>
    <cellStyle name="Note 3 3 31 3 2" xfId="53323" xr:uid="{00000000-0005-0000-0000-00004DD00000}"/>
    <cellStyle name="Note 3 3 31 3 3" xfId="53324" xr:uid="{00000000-0005-0000-0000-00004ED00000}"/>
    <cellStyle name="Note 3 3 31 4" xfId="53325" xr:uid="{00000000-0005-0000-0000-00004FD00000}"/>
    <cellStyle name="Note 3 3 31 4 2" xfId="53326" xr:uid="{00000000-0005-0000-0000-000050D00000}"/>
    <cellStyle name="Note 3 3 31 4 3" xfId="53327" xr:uid="{00000000-0005-0000-0000-000051D00000}"/>
    <cellStyle name="Note 3 3 31 5" xfId="53328" xr:uid="{00000000-0005-0000-0000-000052D00000}"/>
    <cellStyle name="Note 3 3 31 5 2" xfId="53329" xr:uid="{00000000-0005-0000-0000-000053D00000}"/>
    <cellStyle name="Note 3 3 31 5 3" xfId="53330" xr:uid="{00000000-0005-0000-0000-000054D00000}"/>
    <cellStyle name="Note 3 3 31 6" xfId="53331" xr:uid="{00000000-0005-0000-0000-000055D00000}"/>
    <cellStyle name="Note 3 3 31 6 2" xfId="53332" xr:uid="{00000000-0005-0000-0000-000056D00000}"/>
    <cellStyle name="Note 3 3 31 6 3" xfId="53333" xr:uid="{00000000-0005-0000-0000-000057D00000}"/>
    <cellStyle name="Note 3 3 31 7" xfId="53334" xr:uid="{00000000-0005-0000-0000-000058D00000}"/>
    <cellStyle name="Note 3 3 31 8" xfId="53335" xr:uid="{00000000-0005-0000-0000-000059D00000}"/>
    <cellStyle name="Note 3 3 32" xfId="53336" xr:uid="{00000000-0005-0000-0000-00005AD00000}"/>
    <cellStyle name="Note 3 3 32 2" xfId="53337" xr:uid="{00000000-0005-0000-0000-00005BD00000}"/>
    <cellStyle name="Note 3 3 32 2 2" xfId="53338" xr:uid="{00000000-0005-0000-0000-00005CD00000}"/>
    <cellStyle name="Note 3 3 32 2 3" xfId="53339" xr:uid="{00000000-0005-0000-0000-00005DD00000}"/>
    <cellStyle name="Note 3 3 32 2 4" xfId="53340" xr:uid="{00000000-0005-0000-0000-00005ED00000}"/>
    <cellStyle name="Note 3 3 32 2 5" xfId="53341" xr:uid="{00000000-0005-0000-0000-00005FD00000}"/>
    <cellStyle name="Note 3 3 32 2 6" xfId="53342" xr:uid="{00000000-0005-0000-0000-000060D00000}"/>
    <cellStyle name="Note 3 3 32 3" xfId="53343" xr:uid="{00000000-0005-0000-0000-000061D00000}"/>
    <cellStyle name="Note 3 3 32 3 2" xfId="53344" xr:uid="{00000000-0005-0000-0000-000062D00000}"/>
    <cellStyle name="Note 3 3 32 3 3" xfId="53345" xr:uid="{00000000-0005-0000-0000-000063D00000}"/>
    <cellStyle name="Note 3 3 32 4" xfId="53346" xr:uid="{00000000-0005-0000-0000-000064D00000}"/>
    <cellStyle name="Note 3 3 32 4 2" xfId="53347" xr:uid="{00000000-0005-0000-0000-000065D00000}"/>
    <cellStyle name="Note 3 3 32 4 3" xfId="53348" xr:uid="{00000000-0005-0000-0000-000066D00000}"/>
    <cellStyle name="Note 3 3 32 5" xfId="53349" xr:uid="{00000000-0005-0000-0000-000067D00000}"/>
    <cellStyle name="Note 3 3 32 5 2" xfId="53350" xr:uid="{00000000-0005-0000-0000-000068D00000}"/>
    <cellStyle name="Note 3 3 32 5 3" xfId="53351" xr:uid="{00000000-0005-0000-0000-000069D00000}"/>
    <cellStyle name="Note 3 3 32 6" xfId="53352" xr:uid="{00000000-0005-0000-0000-00006AD00000}"/>
    <cellStyle name="Note 3 3 32 6 2" xfId="53353" xr:uid="{00000000-0005-0000-0000-00006BD00000}"/>
    <cellStyle name="Note 3 3 32 6 3" xfId="53354" xr:uid="{00000000-0005-0000-0000-00006CD00000}"/>
    <cellStyle name="Note 3 3 32 7" xfId="53355" xr:uid="{00000000-0005-0000-0000-00006DD00000}"/>
    <cellStyle name="Note 3 3 32 8" xfId="53356" xr:uid="{00000000-0005-0000-0000-00006ED00000}"/>
    <cellStyle name="Note 3 3 33" xfId="53357" xr:uid="{00000000-0005-0000-0000-00006FD00000}"/>
    <cellStyle name="Note 3 3 33 2" xfId="53358" xr:uid="{00000000-0005-0000-0000-000070D00000}"/>
    <cellStyle name="Note 3 3 33 2 2" xfId="53359" xr:uid="{00000000-0005-0000-0000-000071D00000}"/>
    <cellStyle name="Note 3 3 33 2 3" xfId="53360" xr:uid="{00000000-0005-0000-0000-000072D00000}"/>
    <cellStyle name="Note 3 3 33 2 4" xfId="53361" xr:uid="{00000000-0005-0000-0000-000073D00000}"/>
    <cellStyle name="Note 3 3 33 2 5" xfId="53362" xr:uid="{00000000-0005-0000-0000-000074D00000}"/>
    <cellStyle name="Note 3 3 33 2 6" xfId="53363" xr:uid="{00000000-0005-0000-0000-000075D00000}"/>
    <cellStyle name="Note 3 3 33 3" xfId="53364" xr:uid="{00000000-0005-0000-0000-000076D00000}"/>
    <cellStyle name="Note 3 3 33 3 2" xfId="53365" xr:uid="{00000000-0005-0000-0000-000077D00000}"/>
    <cellStyle name="Note 3 3 33 3 3" xfId="53366" xr:uid="{00000000-0005-0000-0000-000078D00000}"/>
    <cellStyle name="Note 3 3 33 4" xfId="53367" xr:uid="{00000000-0005-0000-0000-000079D00000}"/>
    <cellStyle name="Note 3 3 33 4 2" xfId="53368" xr:uid="{00000000-0005-0000-0000-00007AD00000}"/>
    <cellStyle name="Note 3 3 33 4 3" xfId="53369" xr:uid="{00000000-0005-0000-0000-00007BD00000}"/>
    <cellStyle name="Note 3 3 33 5" xfId="53370" xr:uid="{00000000-0005-0000-0000-00007CD00000}"/>
    <cellStyle name="Note 3 3 33 5 2" xfId="53371" xr:uid="{00000000-0005-0000-0000-00007DD00000}"/>
    <cellStyle name="Note 3 3 33 5 3" xfId="53372" xr:uid="{00000000-0005-0000-0000-00007ED00000}"/>
    <cellStyle name="Note 3 3 33 6" xfId="53373" xr:uid="{00000000-0005-0000-0000-00007FD00000}"/>
    <cellStyle name="Note 3 3 33 6 2" xfId="53374" xr:uid="{00000000-0005-0000-0000-000080D00000}"/>
    <cellStyle name="Note 3 3 33 6 3" xfId="53375" xr:uid="{00000000-0005-0000-0000-000081D00000}"/>
    <cellStyle name="Note 3 3 33 7" xfId="53376" xr:uid="{00000000-0005-0000-0000-000082D00000}"/>
    <cellStyle name="Note 3 3 33 8" xfId="53377" xr:uid="{00000000-0005-0000-0000-000083D00000}"/>
    <cellStyle name="Note 3 3 34" xfId="53378" xr:uid="{00000000-0005-0000-0000-000084D00000}"/>
    <cellStyle name="Note 3 3 34 2" xfId="53379" xr:uid="{00000000-0005-0000-0000-000085D00000}"/>
    <cellStyle name="Note 3 3 34 2 2" xfId="53380" xr:uid="{00000000-0005-0000-0000-000086D00000}"/>
    <cellStyle name="Note 3 3 34 2 3" xfId="53381" xr:uid="{00000000-0005-0000-0000-000087D00000}"/>
    <cellStyle name="Note 3 3 34 2 4" xfId="53382" xr:uid="{00000000-0005-0000-0000-000088D00000}"/>
    <cellStyle name="Note 3 3 34 2 5" xfId="53383" xr:uid="{00000000-0005-0000-0000-000089D00000}"/>
    <cellStyle name="Note 3 3 34 2 6" xfId="53384" xr:uid="{00000000-0005-0000-0000-00008AD00000}"/>
    <cellStyle name="Note 3 3 34 3" xfId="53385" xr:uid="{00000000-0005-0000-0000-00008BD00000}"/>
    <cellStyle name="Note 3 3 34 3 2" xfId="53386" xr:uid="{00000000-0005-0000-0000-00008CD00000}"/>
    <cellStyle name="Note 3 3 34 3 3" xfId="53387" xr:uid="{00000000-0005-0000-0000-00008DD00000}"/>
    <cellStyle name="Note 3 3 34 4" xfId="53388" xr:uid="{00000000-0005-0000-0000-00008ED00000}"/>
    <cellStyle name="Note 3 3 34 4 2" xfId="53389" xr:uid="{00000000-0005-0000-0000-00008FD00000}"/>
    <cellStyle name="Note 3 3 34 4 3" xfId="53390" xr:uid="{00000000-0005-0000-0000-000090D00000}"/>
    <cellStyle name="Note 3 3 34 5" xfId="53391" xr:uid="{00000000-0005-0000-0000-000091D00000}"/>
    <cellStyle name="Note 3 3 34 5 2" xfId="53392" xr:uid="{00000000-0005-0000-0000-000092D00000}"/>
    <cellStyle name="Note 3 3 34 5 3" xfId="53393" xr:uid="{00000000-0005-0000-0000-000093D00000}"/>
    <cellStyle name="Note 3 3 34 6" xfId="53394" xr:uid="{00000000-0005-0000-0000-000094D00000}"/>
    <cellStyle name="Note 3 3 34 6 2" xfId="53395" xr:uid="{00000000-0005-0000-0000-000095D00000}"/>
    <cellStyle name="Note 3 3 34 6 3" xfId="53396" xr:uid="{00000000-0005-0000-0000-000096D00000}"/>
    <cellStyle name="Note 3 3 34 7" xfId="53397" xr:uid="{00000000-0005-0000-0000-000097D00000}"/>
    <cellStyle name="Note 3 3 34 8" xfId="53398" xr:uid="{00000000-0005-0000-0000-000098D00000}"/>
    <cellStyle name="Note 3 3 35" xfId="53399" xr:uid="{00000000-0005-0000-0000-000099D00000}"/>
    <cellStyle name="Note 3 3 35 2" xfId="53400" xr:uid="{00000000-0005-0000-0000-00009AD00000}"/>
    <cellStyle name="Note 3 3 35 2 2" xfId="53401" xr:uid="{00000000-0005-0000-0000-00009BD00000}"/>
    <cellStyle name="Note 3 3 35 2 3" xfId="53402" xr:uid="{00000000-0005-0000-0000-00009CD00000}"/>
    <cellStyle name="Note 3 3 35 2 4" xfId="53403" xr:uid="{00000000-0005-0000-0000-00009DD00000}"/>
    <cellStyle name="Note 3 3 35 2 5" xfId="53404" xr:uid="{00000000-0005-0000-0000-00009ED00000}"/>
    <cellStyle name="Note 3 3 35 2 6" xfId="53405" xr:uid="{00000000-0005-0000-0000-00009FD00000}"/>
    <cellStyle name="Note 3 3 35 3" xfId="53406" xr:uid="{00000000-0005-0000-0000-0000A0D00000}"/>
    <cellStyle name="Note 3 3 35 3 2" xfId="53407" xr:uid="{00000000-0005-0000-0000-0000A1D00000}"/>
    <cellStyle name="Note 3 3 35 3 3" xfId="53408" xr:uid="{00000000-0005-0000-0000-0000A2D00000}"/>
    <cellStyle name="Note 3 3 35 4" xfId="53409" xr:uid="{00000000-0005-0000-0000-0000A3D00000}"/>
    <cellStyle name="Note 3 3 35 4 2" xfId="53410" xr:uid="{00000000-0005-0000-0000-0000A4D00000}"/>
    <cellStyle name="Note 3 3 35 4 3" xfId="53411" xr:uid="{00000000-0005-0000-0000-0000A5D00000}"/>
    <cellStyle name="Note 3 3 35 5" xfId="53412" xr:uid="{00000000-0005-0000-0000-0000A6D00000}"/>
    <cellStyle name="Note 3 3 35 5 2" xfId="53413" xr:uid="{00000000-0005-0000-0000-0000A7D00000}"/>
    <cellStyle name="Note 3 3 35 5 3" xfId="53414" xr:uid="{00000000-0005-0000-0000-0000A8D00000}"/>
    <cellStyle name="Note 3 3 35 6" xfId="53415" xr:uid="{00000000-0005-0000-0000-0000A9D00000}"/>
    <cellStyle name="Note 3 3 35 6 2" xfId="53416" xr:uid="{00000000-0005-0000-0000-0000AAD00000}"/>
    <cellStyle name="Note 3 3 35 6 3" xfId="53417" xr:uid="{00000000-0005-0000-0000-0000ABD00000}"/>
    <cellStyle name="Note 3 3 35 7" xfId="53418" xr:uid="{00000000-0005-0000-0000-0000ACD00000}"/>
    <cellStyle name="Note 3 3 35 8" xfId="53419" xr:uid="{00000000-0005-0000-0000-0000ADD00000}"/>
    <cellStyle name="Note 3 3 36" xfId="53420" xr:uid="{00000000-0005-0000-0000-0000AED00000}"/>
    <cellStyle name="Note 3 3 36 2" xfId="53421" xr:uid="{00000000-0005-0000-0000-0000AFD00000}"/>
    <cellStyle name="Note 3 3 36 3" xfId="53422" xr:uid="{00000000-0005-0000-0000-0000B0D00000}"/>
    <cellStyle name="Note 3 3 37" xfId="53423" xr:uid="{00000000-0005-0000-0000-0000B1D00000}"/>
    <cellStyle name="Note 3 3 37 2" xfId="53424" xr:uid="{00000000-0005-0000-0000-0000B2D00000}"/>
    <cellStyle name="Note 3 3 37 3" xfId="53425" xr:uid="{00000000-0005-0000-0000-0000B3D00000}"/>
    <cellStyle name="Note 3 3 37 4" xfId="53426" xr:uid="{00000000-0005-0000-0000-0000B4D00000}"/>
    <cellStyle name="Note 3 3 37 5" xfId="53427" xr:uid="{00000000-0005-0000-0000-0000B5D00000}"/>
    <cellStyle name="Note 3 3 37 6" xfId="53428" xr:uid="{00000000-0005-0000-0000-0000B6D00000}"/>
    <cellStyle name="Note 3 3 38" xfId="53429" xr:uid="{00000000-0005-0000-0000-0000B7D00000}"/>
    <cellStyle name="Note 3 3 38 2" xfId="53430" xr:uid="{00000000-0005-0000-0000-0000B8D00000}"/>
    <cellStyle name="Note 3 3 38 3" xfId="53431" xr:uid="{00000000-0005-0000-0000-0000B9D00000}"/>
    <cellStyle name="Note 3 3 39" xfId="53432" xr:uid="{00000000-0005-0000-0000-0000BAD00000}"/>
    <cellStyle name="Note 3 3 39 2" xfId="53433" xr:uid="{00000000-0005-0000-0000-0000BBD00000}"/>
    <cellStyle name="Note 3 3 39 3" xfId="53434" xr:uid="{00000000-0005-0000-0000-0000BCD00000}"/>
    <cellStyle name="Note 3 3 4" xfId="53435" xr:uid="{00000000-0005-0000-0000-0000BDD00000}"/>
    <cellStyle name="Note 3 3 4 2" xfId="53436" xr:uid="{00000000-0005-0000-0000-0000BED00000}"/>
    <cellStyle name="Note 3 3 4 2 2" xfId="53437" xr:uid="{00000000-0005-0000-0000-0000BFD00000}"/>
    <cellStyle name="Note 3 3 4 2 3" xfId="53438" xr:uid="{00000000-0005-0000-0000-0000C0D00000}"/>
    <cellStyle name="Note 3 3 4 3" xfId="53439" xr:uid="{00000000-0005-0000-0000-0000C1D00000}"/>
    <cellStyle name="Note 3 3 4 3 2" xfId="53440" xr:uid="{00000000-0005-0000-0000-0000C2D00000}"/>
    <cellStyle name="Note 3 3 4 3 3" xfId="53441" xr:uid="{00000000-0005-0000-0000-0000C3D00000}"/>
    <cellStyle name="Note 3 3 4 3 4" xfId="53442" xr:uid="{00000000-0005-0000-0000-0000C4D00000}"/>
    <cellStyle name="Note 3 3 4 3 5" xfId="53443" xr:uid="{00000000-0005-0000-0000-0000C5D00000}"/>
    <cellStyle name="Note 3 3 4 3 6" xfId="53444" xr:uid="{00000000-0005-0000-0000-0000C6D00000}"/>
    <cellStyle name="Note 3 3 4 4" xfId="53445" xr:uid="{00000000-0005-0000-0000-0000C7D00000}"/>
    <cellStyle name="Note 3 3 4 4 2" xfId="53446" xr:uid="{00000000-0005-0000-0000-0000C8D00000}"/>
    <cellStyle name="Note 3 3 4 4 3" xfId="53447" xr:uid="{00000000-0005-0000-0000-0000C9D00000}"/>
    <cellStyle name="Note 3 3 4 5" xfId="53448" xr:uid="{00000000-0005-0000-0000-0000CAD00000}"/>
    <cellStyle name="Note 3 3 4 5 2" xfId="53449" xr:uid="{00000000-0005-0000-0000-0000CBD00000}"/>
    <cellStyle name="Note 3 3 4 5 3" xfId="53450" xr:uid="{00000000-0005-0000-0000-0000CCD00000}"/>
    <cellStyle name="Note 3 3 4 6" xfId="53451" xr:uid="{00000000-0005-0000-0000-0000CDD00000}"/>
    <cellStyle name="Note 3 3 4 6 2" xfId="53452" xr:uid="{00000000-0005-0000-0000-0000CED00000}"/>
    <cellStyle name="Note 3 3 4 6 3" xfId="53453" xr:uid="{00000000-0005-0000-0000-0000CFD00000}"/>
    <cellStyle name="Note 3 3 4 7" xfId="53454" xr:uid="{00000000-0005-0000-0000-0000D0D00000}"/>
    <cellStyle name="Note 3 3 4 8" xfId="53455" xr:uid="{00000000-0005-0000-0000-0000D1D00000}"/>
    <cellStyle name="Note 3 3 40" xfId="53456" xr:uid="{00000000-0005-0000-0000-0000D2D00000}"/>
    <cellStyle name="Note 3 3 40 2" xfId="53457" xr:uid="{00000000-0005-0000-0000-0000D3D00000}"/>
    <cellStyle name="Note 3 3 40 3" xfId="53458" xr:uid="{00000000-0005-0000-0000-0000D4D00000}"/>
    <cellStyle name="Note 3 3 41" xfId="53459" xr:uid="{00000000-0005-0000-0000-0000D5D00000}"/>
    <cellStyle name="Note 3 3 42" xfId="53460" xr:uid="{00000000-0005-0000-0000-0000D6D00000}"/>
    <cellStyle name="Note 3 3 5" xfId="53461" xr:uid="{00000000-0005-0000-0000-0000D7D00000}"/>
    <cellStyle name="Note 3 3 5 2" xfId="53462" xr:uid="{00000000-0005-0000-0000-0000D8D00000}"/>
    <cellStyle name="Note 3 3 5 2 2" xfId="53463" xr:uid="{00000000-0005-0000-0000-0000D9D00000}"/>
    <cellStyle name="Note 3 3 5 2 3" xfId="53464" xr:uid="{00000000-0005-0000-0000-0000DAD00000}"/>
    <cellStyle name="Note 3 3 5 2 4" xfId="53465" xr:uid="{00000000-0005-0000-0000-0000DBD00000}"/>
    <cellStyle name="Note 3 3 5 2 5" xfId="53466" xr:uid="{00000000-0005-0000-0000-0000DCD00000}"/>
    <cellStyle name="Note 3 3 5 2 6" xfId="53467" xr:uid="{00000000-0005-0000-0000-0000DDD00000}"/>
    <cellStyle name="Note 3 3 5 3" xfId="53468" xr:uid="{00000000-0005-0000-0000-0000DED00000}"/>
    <cellStyle name="Note 3 3 5 3 2" xfId="53469" xr:uid="{00000000-0005-0000-0000-0000DFD00000}"/>
    <cellStyle name="Note 3 3 5 3 3" xfId="53470" xr:uid="{00000000-0005-0000-0000-0000E0D00000}"/>
    <cellStyle name="Note 3 3 5 4" xfId="53471" xr:uid="{00000000-0005-0000-0000-0000E1D00000}"/>
    <cellStyle name="Note 3 3 5 4 2" xfId="53472" xr:uid="{00000000-0005-0000-0000-0000E2D00000}"/>
    <cellStyle name="Note 3 3 5 4 3" xfId="53473" xr:uid="{00000000-0005-0000-0000-0000E3D00000}"/>
    <cellStyle name="Note 3 3 5 5" xfId="53474" xr:uid="{00000000-0005-0000-0000-0000E4D00000}"/>
    <cellStyle name="Note 3 3 5 5 2" xfId="53475" xr:uid="{00000000-0005-0000-0000-0000E5D00000}"/>
    <cellStyle name="Note 3 3 5 5 3" xfId="53476" xr:uid="{00000000-0005-0000-0000-0000E6D00000}"/>
    <cellStyle name="Note 3 3 5 6" xfId="53477" xr:uid="{00000000-0005-0000-0000-0000E7D00000}"/>
    <cellStyle name="Note 3 3 5 6 2" xfId="53478" xr:uid="{00000000-0005-0000-0000-0000E8D00000}"/>
    <cellStyle name="Note 3 3 5 6 3" xfId="53479" xr:uid="{00000000-0005-0000-0000-0000E9D00000}"/>
    <cellStyle name="Note 3 3 5 7" xfId="53480" xr:uid="{00000000-0005-0000-0000-0000EAD00000}"/>
    <cellStyle name="Note 3 3 5 8" xfId="53481" xr:uid="{00000000-0005-0000-0000-0000EBD00000}"/>
    <cellStyle name="Note 3 3 6" xfId="53482" xr:uid="{00000000-0005-0000-0000-0000ECD00000}"/>
    <cellStyle name="Note 3 3 6 2" xfId="53483" xr:uid="{00000000-0005-0000-0000-0000EDD00000}"/>
    <cellStyle name="Note 3 3 6 2 2" xfId="53484" xr:uid="{00000000-0005-0000-0000-0000EED00000}"/>
    <cellStyle name="Note 3 3 6 2 3" xfId="53485" xr:uid="{00000000-0005-0000-0000-0000EFD00000}"/>
    <cellStyle name="Note 3 3 6 2 4" xfId="53486" xr:uid="{00000000-0005-0000-0000-0000F0D00000}"/>
    <cellStyle name="Note 3 3 6 2 5" xfId="53487" xr:uid="{00000000-0005-0000-0000-0000F1D00000}"/>
    <cellStyle name="Note 3 3 6 2 6" xfId="53488" xr:uid="{00000000-0005-0000-0000-0000F2D00000}"/>
    <cellStyle name="Note 3 3 6 3" xfId="53489" xr:uid="{00000000-0005-0000-0000-0000F3D00000}"/>
    <cellStyle name="Note 3 3 6 3 2" xfId="53490" xr:uid="{00000000-0005-0000-0000-0000F4D00000}"/>
    <cellStyle name="Note 3 3 6 3 3" xfId="53491" xr:uid="{00000000-0005-0000-0000-0000F5D00000}"/>
    <cellStyle name="Note 3 3 6 4" xfId="53492" xr:uid="{00000000-0005-0000-0000-0000F6D00000}"/>
    <cellStyle name="Note 3 3 6 4 2" xfId="53493" xr:uid="{00000000-0005-0000-0000-0000F7D00000}"/>
    <cellStyle name="Note 3 3 6 4 3" xfId="53494" xr:uid="{00000000-0005-0000-0000-0000F8D00000}"/>
    <cellStyle name="Note 3 3 6 5" xfId="53495" xr:uid="{00000000-0005-0000-0000-0000F9D00000}"/>
    <cellStyle name="Note 3 3 6 5 2" xfId="53496" xr:uid="{00000000-0005-0000-0000-0000FAD00000}"/>
    <cellStyle name="Note 3 3 6 5 3" xfId="53497" xr:uid="{00000000-0005-0000-0000-0000FBD00000}"/>
    <cellStyle name="Note 3 3 6 6" xfId="53498" xr:uid="{00000000-0005-0000-0000-0000FCD00000}"/>
    <cellStyle name="Note 3 3 6 6 2" xfId="53499" xr:uid="{00000000-0005-0000-0000-0000FDD00000}"/>
    <cellStyle name="Note 3 3 6 6 3" xfId="53500" xr:uid="{00000000-0005-0000-0000-0000FED00000}"/>
    <cellStyle name="Note 3 3 6 7" xfId="53501" xr:uid="{00000000-0005-0000-0000-0000FFD00000}"/>
    <cellStyle name="Note 3 3 6 8" xfId="53502" xr:uid="{00000000-0005-0000-0000-000000D10000}"/>
    <cellStyle name="Note 3 3 7" xfId="53503" xr:uid="{00000000-0005-0000-0000-000001D10000}"/>
    <cellStyle name="Note 3 3 7 2" xfId="53504" xr:uid="{00000000-0005-0000-0000-000002D10000}"/>
    <cellStyle name="Note 3 3 7 2 2" xfId="53505" xr:uid="{00000000-0005-0000-0000-000003D10000}"/>
    <cellStyle name="Note 3 3 7 2 3" xfId="53506" xr:uid="{00000000-0005-0000-0000-000004D10000}"/>
    <cellStyle name="Note 3 3 7 2 4" xfId="53507" xr:uid="{00000000-0005-0000-0000-000005D10000}"/>
    <cellStyle name="Note 3 3 7 2 5" xfId="53508" xr:uid="{00000000-0005-0000-0000-000006D10000}"/>
    <cellStyle name="Note 3 3 7 2 6" xfId="53509" xr:uid="{00000000-0005-0000-0000-000007D10000}"/>
    <cellStyle name="Note 3 3 7 3" xfId="53510" xr:uid="{00000000-0005-0000-0000-000008D10000}"/>
    <cellStyle name="Note 3 3 7 3 2" xfId="53511" xr:uid="{00000000-0005-0000-0000-000009D10000}"/>
    <cellStyle name="Note 3 3 7 3 3" xfId="53512" xr:uid="{00000000-0005-0000-0000-00000AD10000}"/>
    <cellStyle name="Note 3 3 7 4" xfId="53513" xr:uid="{00000000-0005-0000-0000-00000BD10000}"/>
    <cellStyle name="Note 3 3 7 4 2" xfId="53514" xr:uid="{00000000-0005-0000-0000-00000CD10000}"/>
    <cellStyle name="Note 3 3 7 4 3" xfId="53515" xr:uid="{00000000-0005-0000-0000-00000DD10000}"/>
    <cellStyle name="Note 3 3 7 5" xfId="53516" xr:uid="{00000000-0005-0000-0000-00000ED10000}"/>
    <cellStyle name="Note 3 3 7 5 2" xfId="53517" xr:uid="{00000000-0005-0000-0000-00000FD10000}"/>
    <cellStyle name="Note 3 3 7 5 3" xfId="53518" xr:uid="{00000000-0005-0000-0000-000010D10000}"/>
    <cellStyle name="Note 3 3 7 6" xfId="53519" xr:uid="{00000000-0005-0000-0000-000011D10000}"/>
    <cellStyle name="Note 3 3 7 6 2" xfId="53520" xr:uid="{00000000-0005-0000-0000-000012D10000}"/>
    <cellStyle name="Note 3 3 7 6 3" xfId="53521" xr:uid="{00000000-0005-0000-0000-000013D10000}"/>
    <cellStyle name="Note 3 3 7 7" xfId="53522" xr:uid="{00000000-0005-0000-0000-000014D10000}"/>
    <cellStyle name="Note 3 3 7 8" xfId="53523" xr:uid="{00000000-0005-0000-0000-000015D10000}"/>
    <cellStyle name="Note 3 3 8" xfId="53524" xr:uid="{00000000-0005-0000-0000-000016D10000}"/>
    <cellStyle name="Note 3 3 8 2" xfId="53525" xr:uid="{00000000-0005-0000-0000-000017D10000}"/>
    <cellStyle name="Note 3 3 8 2 2" xfId="53526" xr:uid="{00000000-0005-0000-0000-000018D10000}"/>
    <cellStyle name="Note 3 3 8 2 3" xfId="53527" xr:uid="{00000000-0005-0000-0000-000019D10000}"/>
    <cellStyle name="Note 3 3 8 2 4" xfId="53528" xr:uid="{00000000-0005-0000-0000-00001AD10000}"/>
    <cellStyle name="Note 3 3 8 2 5" xfId="53529" xr:uid="{00000000-0005-0000-0000-00001BD10000}"/>
    <cellStyle name="Note 3 3 8 2 6" xfId="53530" xr:uid="{00000000-0005-0000-0000-00001CD10000}"/>
    <cellStyle name="Note 3 3 8 3" xfId="53531" xr:uid="{00000000-0005-0000-0000-00001DD10000}"/>
    <cellStyle name="Note 3 3 8 3 2" xfId="53532" xr:uid="{00000000-0005-0000-0000-00001ED10000}"/>
    <cellStyle name="Note 3 3 8 3 3" xfId="53533" xr:uid="{00000000-0005-0000-0000-00001FD10000}"/>
    <cellStyle name="Note 3 3 8 4" xfId="53534" xr:uid="{00000000-0005-0000-0000-000020D10000}"/>
    <cellStyle name="Note 3 3 8 4 2" xfId="53535" xr:uid="{00000000-0005-0000-0000-000021D10000}"/>
    <cellStyle name="Note 3 3 8 4 3" xfId="53536" xr:uid="{00000000-0005-0000-0000-000022D10000}"/>
    <cellStyle name="Note 3 3 8 5" xfId="53537" xr:uid="{00000000-0005-0000-0000-000023D10000}"/>
    <cellStyle name="Note 3 3 8 5 2" xfId="53538" xr:uid="{00000000-0005-0000-0000-000024D10000}"/>
    <cellStyle name="Note 3 3 8 5 3" xfId="53539" xr:uid="{00000000-0005-0000-0000-000025D10000}"/>
    <cellStyle name="Note 3 3 8 6" xfId="53540" xr:uid="{00000000-0005-0000-0000-000026D10000}"/>
    <cellStyle name="Note 3 3 8 6 2" xfId="53541" xr:uid="{00000000-0005-0000-0000-000027D10000}"/>
    <cellStyle name="Note 3 3 8 6 3" xfId="53542" xr:uid="{00000000-0005-0000-0000-000028D10000}"/>
    <cellStyle name="Note 3 3 8 7" xfId="53543" xr:uid="{00000000-0005-0000-0000-000029D10000}"/>
    <cellStyle name="Note 3 3 8 8" xfId="53544" xr:uid="{00000000-0005-0000-0000-00002AD10000}"/>
    <cellStyle name="Note 3 3 9" xfId="53545" xr:uid="{00000000-0005-0000-0000-00002BD10000}"/>
    <cellStyle name="Note 3 3 9 2" xfId="53546" xr:uid="{00000000-0005-0000-0000-00002CD10000}"/>
    <cellStyle name="Note 3 3 9 2 2" xfId="53547" xr:uid="{00000000-0005-0000-0000-00002DD10000}"/>
    <cellStyle name="Note 3 3 9 2 3" xfId="53548" xr:uid="{00000000-0005-0000-0000-00002ED10000}"/>
    <cellStyle name="Note 3 3 9 2 4" xfId="53549" xr:uid="{00000000-0005-0000-0000-00002FD10000}"/>
    <cellStyle name="Note 3 3 9 2 5" xfId="53550" xr:uid="{00000000-0005-0000-0000-000030D10000}"/>
    <cellStyle name="Note 3 3 9 2 6" xfId="53551" xr:uid="{00000000-0005-0000-0000-000031D10000}"/>
    <cellStyle name="Note 3 3 9 3" xfId="53552" xr:uid="{00000000-0005-0000-0000-000032D10000}"/>
    <cellStyle name="Note 3 3 9 3 2" xfId="53553" xr:uid="{00000000-0005-0000-0000-000033D10000}"/>
    <cellStyle name="Note 3 3 9 3 3" xfId="53554" xr:uid="{00000000-0005-0000-0000-000034D10000}"/>
    <cellStyle name="Note 3 3 9 4" xfId="53555" xr:uid="{00000000-0005-0000-0000-000035D10000}"/>
    <cellStyle name="Note 3 3 9 4 2" xfId="53556" xr:uid="{00000000-0005-0000-0000-000036D10000}"/>
    <cellStyle name="Note 3 3 9 4 3" xfId="53557" xr:uid="{00000000-0005-0000-0000-000037D10000}"/>
    <cellStyle name="Note 3 3 9 5" xfId="53558" xr:uid="{00000000-0005-0000-0000-000038D10000}"/>
    <cellStyle name="Note 3 3 9 5 2" xfId="53559" xr:uid="{00000000-0005-0000-0000-000039D10000}"/>
    <cellStyle name="Note 3 3 9 5 3" xfId="53560" xr:uid="{00000000-0005-0000-0000-00003AD10000}"/>
    <cellStyle name="Note 3 3 9 6" xfId="53561" xr:uid="{00000000-0005-0000-0000-00003BD10000}"/>
    <cellStyle name="Note 3 3 9 6 2" xfId="53562" xr:uid="{00000000-0005-0000-0000-00003CD10000}"/>
    <cellStyle name="Note 3 3 9 6 3" xfId="53563" xr:uid="{00000000-0005-0000-0000-00003DD10000}"/>
    <cellStyle name="Note 3 3 9 7" xfId="53564" xr:uid="{00000000-0005-0000-0000-00003ED10000}"/>
    <cellStyle name="Note 3 3 9 8" xfId="53565" xr:uid="{00000000-0005-0000-0000-00003FD10000}"/>
    <cellStyle name="Note 3 30" xfId="53566" xr:uid="{00000000-0005-0000-0000-000040D10000}"/>
    <cellStyle name="Note 3 30 2" xfId="53567" xr:uid="{00000000-0005-0000-0000-000041D10000}"/>
    <cellStyle name="Note 3 30 2 2" xfId="53568" xr:uid="{00000000-0005-0000-0000-000042D10000}"/>
    <cellStyle name="Note 3 30 2 3" xfId="53569" xr:uid="{00000000-0005-0000-0000-000043D10000}"/>
    <cellStyle name="Note 3 30 2 4" xfId="53570" xr:uid="{00000000-0005-0000-0000-000044D10000}"/>
    <cellStyle name="Note 3 30 2 5" xfId="53571" xr:uid="{00000000-0005-0000-0000-000045D10000}"/>
    <cellStyle name="Note 3 30 2 6" xfId="53572" xr:uid="{00000000-0005-0000-0000-000046D10000}"/>
    <cellStyle name="Note 3 30 3" xfId="53573" xr:uid="{00000000-0005-0000-0000-000047D10000}"/>
    <cellStyle name="Note 3 30 3 2" xfId="53574" xr:uid="{00000000-0005-0000-0000-000048D10000}"/>
    <cellStyle name="Note 3 30 3 3" xfId="53575" xr:uid="{00000000-0005-0000-0000-000049D10000}"/>
    <cellStyle name="Note 3 30 4" xfId="53576" xr:uid="{00000000-0005-0000-0000-00004AD10000}"/>
    <cellStyle name="Note 3 30 4 2" xfId="53577" xr:uid="{00000000-0005-0000-0000-00004BD10000}"/>
    <cellStyle name="Note 3 30 4 3" xfId="53578" xr:uid="{00000000-0005-0000-0000-00004CD10000}"/>
    <cellStyle name="Note 3 30 5" xfId="53579" xr:uid="{00000000-0005-0000-0000-00004DD10000}"/>
    <cellStyle name="Note 3 30 5 2" xfId="53580" xr:uid="{00000000-0005-0000-0000-00004ED10000}"/>
    <cellStyle name="Note 3 30 5 3" xfId="53581" xr:uid="{00000000-0005-0000-0000-00004FD10000}"/>
    <cellStyle name="Note 3 30 6" xfId="53582" xr:uid="{00000000-0005-0000-0000-000050D10000}"/>
    <cellStyle name="Note 3 30 6 2" xfId="53583" xr:uid="{00000000-0005-0000-0000-000051D10000}"/>
    <cellStyle name="Note 3 30 6 3" xfId="53584" xr:uid="{00000000-0005-0000-0000-000052D10000}"/>
    <cellStyle name="Note 3 30 7" xfId="53585" xr:uid="{00000000-0005-0000-0000-000053D10000}"/>
    <cellStyle name="Note 3 30 8" xfId="53586" xr:uid="{00000000-0005-0000-0000-000054D10000}"/>
    <cellStyle name="Note 3 31" xfId="53587" xr:uid="{00000000-0005-0000-0000-000055D10000}"/>
    <cellStyle name="Note 3 31 2" xfId="53588" xr:uid="{00000000-0005-0000-0000-000056D10000}"/>
    <cellStyle name="Note 3 31 2 2" xfId="53589" xr:uid="{00000000-0005-0000-0000-000057D10000}"/>
    <cellStyle name="Note 3 31 2 3" xfId="53590" xr:uid="{00000000-0005-0000-0000-000058D10000}"/>
    <cellStyle name="Note 3 31 2 4" xfId="53591" xr:uid="{00000000-0005-0000-0000-000059D10000}"/>
    <cellStyle name="Note 3 31 2 5" xfId="53592" xr:uid="{00000000-0005-0000-0000-00005AD10000}"/>
    <cellStyle name="Note 3 31 2 6" xfId="53593" xr:uid="{00000000-0005-0000-0000-00005BD10000}"/>
    <cellStyle name="Note 3 31 3" xfId="53594" xr:uid="{00000000-0005-0000-0000-00005CD10000}"/>
    <cellStyle name="Note 3 31 3 2" xfId="53595" xr:uid="{00000000-0005-0000-0000-00005DD10000}"/>
    <cellStyle name="Note 3 31 3 3" xfId="53596" xr:uid="{00000000-0005-0000-0000-00005ED10000}"/>
    <cellStyle name="Note 3 31 4" xfId="53597" xr:uid="{00000000-0005-0000-0000-00005FD10000}"/>
    <cellStyle name="Note 3 31 4 2" xfId="53598" xr:uid="{00000000-0005-0000-0000-000060D10000}"/>
    <cellStyle name="Note 3 31 4 3" xfId="53599" xr:uid="{00000000-0005-0000-0000-000061D10000}"/>
    <cellStyle name="Note 3 31 5" xfId="53600" xr:uid="{00000000-0005-0000-0000-000062D10000}"/>
    <cellStyle name="Note 3 31 5 2" xfId="53601" xr:uid="{00000000-0005-0000-0000-000063D10000}"/>
    <cellStyle name="Note 3 31 5 3" xfId="53602" xr:uid="{00000000-0005-0000-0000-000064D10000}"/>
    <cellStyle name="Note 3 31 6" xfId="53603" xr:uid="{00000000-0005-0000-0000-000065D10000}"/>
    <cellStyle name="Note 3 31 6 2" xfId="53604" xr:uid="{00000000-0005-0000-0000-000066D10000}"/>
    <cellStyle name="Note 3 31 6 3" xfId="53605" xr:uid="{00000000-0005-0000-0000-000067D10000}"/>
    <cellStyle name="Note 3 31 7" xfId="53606" xr:uid="{00000000-0005-0000-0000-000068D10000}"/>
    <cellStyle name="Note 3 31 8" xfId="53607" xr:uid="{00000000-0005-0000-0000-000069D10000}"/>
    <cellStyle name="Note 3 32" xfId="53608" xr:uid="{00000000-0005-0000-0000-00006AD10000}"/>
    <cellStyle name="Note 3 32 2" xfId="53609" xr:uid="{00000000-0005-0000-0000-00006BD10000}"/>
    <cellStyle name="Note 3 32 2 2" xfId="53610" xr:uid="{00000000-0005-0000-0000-00006CD10000}"/>
    <cellStyle name="Note 3 32 2 3" xfId="53611" xr:uid="{00000000-0005-0000-0000-00006DD10000}"/>
    <cellStyle name="Note 3 32 2 4" xfId="53612" xr:uid="{00000000-0005-0000-0000-00006ED10000}"/>
    <cellStyle name="Note 3 32 2 5" xfId="53613" xr:uid="{00000000-0005-0000-0000-00006FD10000}"/>
    <cellStyle name="Note 3 32 2 6" xfId="53614" xr:uid="{00000000-0005-0000-0000-000070D10000}"/>
    <cellStyle name="Note 3 32 3" xfId="53615" xr:uid="{00000000-0005-0000-0000-000071D10000}"/>
    <cellStyle name="Note 3 32 3 2" xfId="53616" xr:uid="{00000000-0005-0000-0000-000072D10000}"/>
    <cellStyle name="Note 3 32 3 3" xfId="53617" xr:uid="{00000000-0005-0000-0000-000073D10000}"/>
    <cellStyle name="Note 3 32 4" xfId="53618" xr:uid="{00000000-0005-0000-0000-000074D10000}"/>
    <cellStyle name="Note 3 32 4 2" xfId="53619" xr:uid="{00000000-0005-0000-0000-000075D10000}"/>
    <cellStyle name="Note 3 32 4 3" xfId="53620" xr:uid="{00000000-0005-0000-0000-000076D10000}"/>
    <cellStyle name="Note 3 32 5" xfId="53621" xr:uid="{00000000-0005-0000-0000-000077D10000}"/>
    <cellStyle name="Note 3 32 5 2" xfId="53622" xr:uid="{00000000-0005-0000-0000-000078D10000}"/>
    <cellStyle name="Note 3 32 5 3" xfId="53623" xr:uid="{00000000-0005-0000-0000-000079D10000}"/>
    <cellStyle name="Note 3 32 6" xfId="53624" xr:uid="{00000000-0005-0000-0000-00007AD10000}"/>
    <cellStyle name="Note 3 32 6 2" xfId="53625" xr:uid="{00000000-0005-0000-0000-00007BD10000}"/>
    <cellStyle name="Note 3 32 6 3" xfId="53626" xr:uid="{00000000-0005-0000-0000-00007CD10000}"/>
    <cellStyle name="Note 3 32 7" xfId="53627" xr:uid="{00000000-0005-0000-0000-00007DD10000}"/>
    <cellStyle name="Note 3 32 8" xfId="53628" xr:uid="{00000000-0005-0000-0000-00007ED10000}"/>
    <cellStyle name="Note 3 33" xfId="53629" xr:uid="{00000000-0005-0000-0000-00007FD10000}"/>
    <cellStyle name="Note 3 33 2" xfId="53630" xr:uid="{00000000-0005-0000-0000-000080D10000}"/>
    <cellStyle name="Note 3 33 2 2" xfId="53631" xr:uid="{00000000-0005-0000-0000-000081D10000}"/>
    <cellStyle name="Note 3 33 2 3" xfId="53632" xr:uid="{00000000-0005-0000-0000-000082D10000}"/>
    <cellStyle name="Note 3 33 2 4" xfId="53633" xr:uid="{00000000-0005-0000-0000-000083D10000}"/>
    <cellStyle name="Note 3 33 2 5" xfId="53634" xr:uid="{00000000-0005-0000-0000-000084D10000}"/>
    <cellStyle name="Note 3 33 2 6" xfId="53635" xr:uid="{00000000-0005-0000-0000-000085D10000}"/>
    <cellStyle name="Note 3 33 3" xfId="53636" xr:uid="{00000000-0005-0000-0000-000086D10000}"/>
    <cellStyle name="Note 3 33 3 2" xfId="53637" xr:uid="{00000000-0005-0000-0000-000087D10000}"/>
    <cellStyle name="Note 3 33 3 3" xfId="53638" xr:uid="{00000000-0005-0000-0000-000088D10000}"/>
    <cellStyle name="Note 3 33 4" xfId="53639" xr:uid="{00000000-0005-0000-0000-000089D10000}"/>
    <cellStyle name="Note 3 33 4 2" xfId="53640" xr:uid="{00000000-0005-0000-0000-00008AD10000}"/>
    <cellStyle name="Note 3 33 4 3" xfId="53641" xr:uid="{00000000-0005-0000-0000-00008BD10000}"/>
    <cellStyle name="Note 3 33 5" xfId="53642" xr:uid="{00000000-0005-0000-0000-00008CD10000}"/>
    <cellStyle name="Note 3 33 5 2" xfId="53643" xr:uid="{00000000-0005-0000-0000-00008DD10000}"/>
    <cellStyle name="Note 3 33 5 3" xfId="53644" xr:uid="{00000000-0005-0000-0000-00008ED10000}"/>
    <cellStyle name="Note 3 33 6" xfId="53645" xr:uid="{00000000-0005-0000-0000-00008FD10000}"/>
    <cellStyle name="Note 3 33 6 2" xfId="53646" xr:uid="{00000000-0005-0000-0000-000090D10000}"/>
    <cellStyle name="Note 3 33 6 3" xfId="53647" xr:uid="{00000000-0005-0000-0000-000091D10000}"/>
    <cellStyle name="Note 3 33 7" xfId="53648" xr:uid="{00000000-0005-0000-0000-000092D10000}"/>
    <cellStyle name="Note 3 33 8" xfId="53649" xr:uid="{00000000-0005-0000-0000-000093D10000}"/>
    <cellStyle name="Note 3 34" xfId="53650" xr:uid="{00000000-0005-0000-0000-000094D10000}"/>
    <cellStyle name="Note 3 34 2" xfId="53651" xr:uid="{00000000-0005-0000-0000-000095D10000}"/>
    <cellStyle name="Note 3 34 2 2" xfId="53652" xr:uid="{00000000-0005-0000-0000-000096D10000}"/>
    <cellStyle name="Note 3 34 2 3" xfId="53653" xr:uid="{00000000-0005-0000-0000-000097D10000}"/>
    <cellStyle name="Note 3 34 2 4" xfId="53654" xr:uid="{00000000-0005-0000-0000-000098D10000}"/>
    <cellStyle name="Note 3 34 2 5" xfId="53655" xr:uid="{00000000-0005-0000-0000-000099D10000}"/>
    <cellStyle name="Note 3 34 2 6" xfId="53656" xr:uid="{00000000-0005-0000-0000-00009AD10000}"/>
    <cellStyle name="Note 3 34 3" xfId="53657" xr:uid="{00000000-0005-0000-0000-00009BD10000}"/>
    <cellStyle name="Note 3 34 3 2" xfId="53658" xr:uid="{00000000-0005-0000-0000-00009CD10000}"/>
    <cellStyle name="Note 3 34 3 3" xfId="53659" xr:uid="{00000000-0005-0000-0000-00009DD10000}"/>
    <cellStyle name="Note 3 34 4" xfId="53660" xr:uid="{00000000-0005-0000-0000-00009ED10000}"/>
    <cellStyle name="Note 3 34 4 2" xfId="53661" xr:uid="{00000000-0005-0000-0000-00009FD10000}"/>
    <cellStyle name="Note 3 34 4 3" xfId="53662" xr:uid="{00000000-0005-0000-0000-0000A0D10000}"/>
    <cellStyle name="Note 3 34 5" xfId="53663" xr:uid="{00000000-0005-0000-0000-0000A1D10000}"/>
    <cellStyle name="Note 3 34 5 2" xfId="53664" xr:uid="{00000000-0005-0000-0000-0000A2D10000}"/>
    <cellStyle name="Note 3 34 5 3" xfId="53665" xr:uid="{00000000-0005-0000-0000-0000A3D10000}"/>
    <cellStyle name="Note 3 34 6" xfId="53666" xr:uid="{00000000-0005-0000-0000-0000A4D10000}"/>
    <cellStyle name="Note 3 34 6 2" xfId="53667" xr:uid="{00000000-0005-0000-0000-0000A5D10000}"/>
    <cellStyle name="Note 3 34 6 3" xfId="53668" xr:uid="{00000000-0005-0000-0000-0000A6D10000}"/>
    <cellStyle name="Note 3 34 7" xfId="53669" xr:uid="{00000000-0005-0000-0000-0000A7D10000}"/>
    <cellStyle name="Note 3 34 8" xfId="53670" xr:uid="{00000000-0005-0000-0000-0000A8D10000}"/>
    <cellStyle name="Note 3 35" xfId="53671" xr:uid="{00000000-0005-0000-0000-0000A9D10000}"/>
    <cellStyle name="Note 3 35 2" xfId="53672" xr:uid="{00000000-0005-0000-0000-0000AAD10000}"/>
    <cellStyle name="Note 3 35 2 2" xfId="53673" xr:uid="{00000000-0005-0000-0000-0000ABD10000}"/>
    <cellStyle name="Note 3 35 2 3" xfId="53674" xr:uid="{00000000-0005-0000-0000-0000ACD10000}"/>
    <cellStyle name="Note 3 35 2 4" xfId="53675" xr:uid="{00000000-0005-0000-0000-0000ADD10000}"/>
    <cellStyle name="Note 3 35 2 5" xfId="53676" xr:uid="{00000000-0005-0000-0000-0000AED10000}"/>
    <cellStyle name="Note 3 35 2 6" xfId="53677" xr:uid="{00000000-0005-0000-0000-0000AFD10000}"/>
    <cellStyle name="Note 3 35 3" xfId="53678" xr:uid="{00000000-0005-0000-0000-0000B0D10000}"/>
    <cellStyle name="Note 3 35 3 2" xfId="53679" xr:uid="{00000000-0005-0000-0000-0000B1D10000}"/>
    <cellStyle name="Note 3 35 3 3" xfId="53680" xr:uid="{00000000-0005-0000-0000-0000B2D10000}"/>
    <cellStyle name="Note 3 35 4" xfId="53681" xr:uid="{00000000-0005-0000-0000-0000B3D10000}"/>
    <cellStyle name="Note 3 35 4 2" xfId="53682" xr:uid="{00000000-0005-0000-0000-0000B4D10000}"/>
    <cellStyle name="Note 3 35 4 3" xfId="53683" xr:uid="{00000000-0005-0000-0000-0000B5D10000}"/>
    <cellStyle name="Note 3 35 5" xfId="53684" xr:uid="{00000000-0005-0000-0000-0000B6D10000}"/>
    <cellStyle name="Note 3 35 5 2" xfId="53685" xr:uid="{00000000-0005-0000-0000-0000B7D10000}"/>
    <cellStyle name="Note 3 35 5 3" xfId="53686" xr:uid="{00000000-0005-0000-0000-0000B8D10000}"/>
    <cellStyle name="Note 3 35 6" xfId="53687" xr:uid="{00000000-0005-0000-0000-0000B9D10000}"/>
    <cellStyle name="Note 3 35 6 2" xfId="53688" xr:uid="{00000000-0005-0000-0000-0000BAD10000}"/>
    <cellStyle name="Note 3 35 6 3" xfId="53689" xr:uid="{00000000-0005-0000-0000-0000BBD10000}"/>
    <cellStyle name="Note 3 35 7" xfId="53690" xr:uid="{00000000-0005-0000-0000-0000BCD10000}"/>
    <cellStyle name="Note 3 35 8" xfId="53691" xr:uid="{00000000-0005-0000-0000-0000BDD10000}"/>
    <cellStyle name="Note 3 36" xfId="53692" xr:uid="{00000000-0005-0000-0000-0000BED10000}"/>
    <cellStyle name="Note 3 36 2" xfId="53693" xr:uid="{00000000-0005-0000-0000-0000BFD10000}"/>
    <cellStyle name="Note 3 36 2 2" xfId="53694" xr:uid="{00000000-0005-0000-0000-0000C0D10000}"/>
    <cellStyle name="Note 3 36 2 3" xfId="53695" xr:uid="{00000000-0005-0000-0000-0000C1D10000}"/>
    <cellStyle name="Note 3 36 2 4" xfId="53696" xr:uid="{00000000-0005-0000-0000-0000C2D10000}"/>
    <cellStyle name="Note 3 36 2 5" xfId="53697" xr:uid="{00000000-0005-0000-0000-0000C3D10000}"/>
    <cellStyle name="Note 3 36 2 6" xfId="53698" xr:uid="{00000000-0005-0000-0000-0000C4D10000}"/>
    <cellStyle name="Note 3 36 3" xfId="53699" xr:uid="{00000000-0005-0000-0000-0000C5D10000}"/>
    <cellStyle name="Note 3 36 3 2" xfId="53700" xr:uid="{00000000-0005-0000-0000-0000C6D10000}"/>
    <cellStyle name="Note 3 36 3 3" xfId="53701" xr:uid="{00000000-0005-0000-0000-0000C7D10000}"/>
    <cellStyle name="Note 3 36 4" xfId="53702" xr:uid="{00000000-0005-0000-0000-0000C8D10000}"/>
    <cellStyle name="Note 3 36 4 2" xfId="53703" xr:uid="{00000000-0005-0000-0000-0000C9D10000}"/>
    <cellStyle name="Note 3 36 4 3" xfId="53704" xr:uid="{00000000-0005-0000-0000-0000CAD10000}"/>
    <cellStyle name="Note 3 36 5" xfId="53705" xr:uid="{00000000-0005-0000-0000-0000CBD10000}"/>
    <cellStyle name="Note 3 36 5 2" xfId="53706" xr:uid="{00000000-0005-0000-0000-0000CCD10000}"/>
    <cellStyle name="Note 3 36 5 3" xfId="53707" xr:uid="{00000000-0005-0000-0000-0000CDD10000}"/>
    <cellStyle name="Note 3 36 6" xfId="53708" xr:uid="{00000000-0005-0000-0000-0000CED10000}"/>
    <cellStyle name="Note 3 36 6 2" xfId="53709" xr:uid="{00000000-0005-0000-0000-0000CFD10000}"/>
    <cellStyle name="Note 3 36 6 3" xfId="53710" xr:uid="{00000000-0005-0000-0000-0000D0D10000}"/>
    <cellStyle name="Note 3 36 7" xfId="53711" xr:uid="{00000000-0005-0000-0000-0000D1D10000}"/>
    <cellStyle name="Note 3 36 8" xfId="53712" xr:uid="{00000000-0005-0000-0000-0000D2D10000}"/>
    <cellStyle name="Note 3 37" xfId="53713" xr:uid="{00000000-0005-0000-0000-0000D3D10000}"/>
    <cellStyle name="Note 3 37 2" xfId="53714" xr:uid="{00000000-0005-0000-0000-0000D4D10000}"/>
    <cellStyle name="Note 3 37 3" xfId="53715" xr:uid="{00000000-0005-0000-0000-0000D5D10000}"/>
    <cellStyle name="Note 3 38" xfId="53716" xr:uid="{00000000-0005-0000-0000-0000D6D10000}"/>
    <cellStyle name="Note 3 38 2" xfId="53717" xr:uid="{00000000-0005-0000-0000-0000D7D10000}"/>
    <cellStyle name="Note 3 38 3" xfId="53718" xr:uid="{00000000-0005-0000-0000-0000D8D10000}"/>
    <cellStyle name="Note 3 38 4" xfId="53719" xr:uid="{00000000-0005-0000-0000-0000D9D10000}"/>
    <cellStyle name="Note 3 38 5" xfId="53720" xr:uid="{00000000-0005-0000-0000-0000DAD10000}"/>
    <cellStyle name="Note 3 38 6" xfId="53721" xr:uid="{00000000-0005-0000-0000-0000DBD10000}"/>
    <cellStyle name="Note 3 39" xfId="53722" xr:uid="{00000000-0005-0000-0000-0000DCD10000}"/>
    <cellStyle name="Note 3 4" xfId="53723" xr:uid="{00000000-0005-0000-0000-0000DDD10000}"/>
    <cellStyle name="Note 3 4 10" xfId="53724" xr:uid="{00000000-0005-0000-0000-0000DED10000}"/>
    <cellStyle name="Note 3 4 10 2" xfId="53725" xr:uid="{00000000-0005-0000-0000-0000DFD10000}"/>
    <cellStyle name="Note 3 4 10 2 2" xfId="53726" xr:uid="{00000000-0005-0000-0000-0000E0D10000}"/>
    <cellStyle name="Note 3 4 10 2 3" xfId="53727" xr:uid="{00000000-0005-0000-0000-0000E1D10000}"/>
    <cellStyle name="Note 3 4 10 2 4" xfId="53728" xr:uid="{00000000-0005-0000-0000-0000E2D10000}"/>
    <cellStyle name="Note 3 4 10 2 5" xfId="53729" xr:uid="{00000000-0005-0000-0000-0000E3D10000}"/>
    <cellStyle name="Note 3 4 10 2 6" xfId="53730" xr:uid="{00000000-0005-0000-0000-0000E4D10000}"/>
    <cellStyle name="Note 3 4 10 3" xfId="53731" xr:uid="{00000000-0005-0000-0000-0000E5D10000}"/>
    <cellStyle name="Note 3 4 10 3 2" xfId="53732" xr:uid="{00000000-0005-0000-0000-0000E6D10000}"/>
    <cellStyle name="Note 3 4 10 3 3" xfId="53733" xr:uid="{00000000-0005-0000-0000-0000E7D10000}"/>
    <cellStyle name="Note 3 4 10 4" xfId="53734" xr:uid="{00000000-0005-0000-0000-0000E8D10000}"/>
    <cellStyle name="Note 3 4 10 4 2" xfId="53735" xr:uid="{00000000-0005-0000-0000-0000E9D10000}"/>
    <cellStyle name="Note 3 4 10 4 3" xfId="53736" xr:uid="{00000000-0005-0000-0000-0000EAD10000}"/>
    <cellStyle name="Note 3 4 10 5" xfId="53737" xr:uid="{00000000-0005-0000-0000-0000EBD10000}"/>
    <cellStyle name="Note 3 4 10 5 2" xfId="53738" xr:uid="{00000000-0005-0000-0000-0000ECD10000}"/>
    <cellStyle name="Note 3 4 10 5 3" xfId="53739" xr:uid="{00000000-0005-0000-0000-0000EDD10000}"/>
    <cellStyle name="Note 3 4 10 6" xfId="53740" xr:uid="{00000000-0005-0000-0000-0000EED10000}"/>
    <cellStyle name="Note 3 4 10 6 2" xfId="53741" xr:uid="{00000000-0005-0000-0000-0000EFD10000}"/>
    <cellStyle name="Note 3 4 10 6 3" xfId="53742" xr:uid="{00000000-0005-0000-0000-0000F0D10000}"/>
    <cellStyle name="Note 3 4 10 7" xfId="53743" xr:uid="{00000000-0005-0000-0000-0000F1D10000}"/>
    <cellStyle name="Note 3 4 10 8" xfId="53744" xr:uid="{00000000-0005-0000-0000-0000F2D10000}"/>
    <cellStyle name="Note 3 4 11" xfId="53745" xr:uid="{00000000-0005-0000-0000-0000F3D10000}"/>
    <cellStyle name="Note 3 4 11 2" xfId="53746" xr:uid="{00000000-0005-0000-0000-0000F4D10000}"/>
    <cellStyle name="Note 3 4 11 2 2" xfId="53747" xr:uid="{00000000-0005-0000-0000-0000F5D10000}"/>
    <cellStyle name="Note 3 4 11 2 3" xfId="53748" xr:uid="{00000000-0005-0000-0000-0000F6D10000}"/>
    <cellStyle name="Note 3 4 11 2 4" xfId="53749" xr:uid="{00000000-0005-0000-0000-0000F7D10000}"/>
    <cellStyle name="Note 3 4 11 2 5" xfId="53750" xr:uid="{00000000-0005-0000-0000-0000F8D10000}"/>
    <cellStyle name="Note 3 4 11 2 6" xfId="53751" xr:uid="{00000000-0005-0000-0000-0000F9D10000}"/>
    <cellStyle name="Note 3 4 11 3" xfId="53752" xr:uid="{00000000-0005-0000-0000-0000FAD10000}"/>
    <cellStyle name="Note 3 4 11 3 2" xfId="53753" xr:uid="{00000000-0005-0000-0000-0000FBD10000}"/>
    <cellStyle name="Note 3 4 11 3 3" xfId="53754" xr:uid="{00000000-0005-0000-0000-0000FCD10000}"/>
    <cellStyle name="Note 3 4 11 4" xfId="53755" xr:uid="{00000000-0005-0000-0000-0000FDD10000}"/>
    <cellStyle name="Note 3 4 11 4 2" xfId="53756" xr:uid="{00000000-0005-0000-0000-0000FED10000}"/>
    <cellStyle name="Note 3 4 11 4 3" xfId="53757" xr:uid="{00000000-0005-0000-0000-0000FFD10000}"/>
    <cellStyle name="Note 3 4 11 5" xfId="53758" xr:uid="{00000000-0005-0000-0000-000000D20000}"/>
    <cellStyle name="Note 3 4 11 5 2" xfId="53759" xr:uid="{00000000-0005-0000-0000-000001D20000}"/>
    <cellStyle name="Note 3 4 11 5 3" xfId="53760" xr:uid="{00000000-0005-0000-0000-000002D20000}"/>
    <cellStyle name="Note 3 4 11 6" xfId="53761" xr:uid="{00000000-0005-0000-0000-000003D20000}"/>
    <cellStyle name="Note 3 4 11 6 2" xfId="53762" xr:uid="{00000000-0005-0000-0000-000004D20000}"/>
    <cellStyle name="Note 3 4 11 6 3" xfId="53763" xr:uid="{00000000-0005-0000-0000-000005D20000}"/>
    <cellStyle name="Note 3 4 11 7" xfId="53764" xr:uid="{00000000-0005-0000-0000-000006D20000}"/>
    <cellStyle name="Note 3 4 11 8" xfId="53765" xr:uid="{00000000-0005-0000-0000-000007D20000}"/>
    <cellStyle name="Note 3 4 12" xfId="53766" xr:uid="{00000000-0005-0000-0000-000008D20000}"/>
    <cellStyle name="Note 3 4 12 2" xfId="53767" xr:uid="{00000000-0005-0000-0000-000009D20000}"/>
    <cellStyle name="Note 3 4 12 2 2" xfId="53768" xr:uid="{00000000-0005-0000-0000-00000AD20000}"/>
    <cellStyle name="Note 3 4 12 2 3" xfId="53769" xr:uid="{00000000-0005-0000-0000-00000BD20000}"/>
    <cellStyle name="Note 3 4 12 2 4" xfId="53770" xr:uid="{00000000-0005-0000-0000-00000CD20000}"/>
    <cellStyle name="Note 3 4 12 2 5" xfId="53771" xr:uid="{00000000-0005-0000-0000-00000DD20000}"/>
    <cellStyle name="Note 3 4 12 2 6" xfId="53772" xr:uid="{00000000-0005-0000-0000-00000ED20000}"/>
    <cellStyle name="Note 3 4 12 3" xfId="53773" xr:uid="{00000000-0005-0000-0000-00000FD20000}"/>
    <cellStyle name="Note 3 4 12 3 2" xfId="53774" xr:uid="{00000000-0005-0000-0000-000010D20000}"/>
    <cellStyle name="Note 3 4 12 3 3" xfId="53775" xr:uid="{00000000-0005-0000-0000-000011D20000}"/>
    <cellStyle name="Note 3 4 12 4" xfId="53776" xr:uid="{00000000-0005-0000-0000-000012D20000}"/>
    <cellStyle name="Note 3 4 12 4 2" xfId="53777" xr:uid="{00000000-0005-0000-0000-000013D20000}"/>
    <cellStyle name="Note 3 4 12 4 3" xfId="53778" xr:uid="{00000000-0005-0000-0000-000014D20000}"/>
    <cellStyle name="Note 3 4 12 5" xfId="53779" xr:uid="{00000000-0005-0000-0000-000015D20000}"/>
    <cellStyle name="Note 3 4 12 5 2" xfId="53780" xr:uid="{00000000-0005-0000-0000-000016D20000}"/>
    <cellStyle name="Note 3 4 12 5 3" xfId="53781" xr:uid="{00000000-0005-0000-0000-000017D20000}"/>
    <cellStyle name="Note 3 4 12 6" xfId="53782" xr:uid="{00000000-0005-0000-0000-000018D20000}"/>
    <cellStyle name="Note 3 4 12 6 2" xfId="53783" xr:uid="{00000000-0005-0000-0000-000019D20000}"/>
    <cellStyle name="Note 3 4 12 6 3" xfId="53784" xr:uid="{00000000-0005-0000-0000-00001AD20000}"/>
    <cellStyle name="Note 3 4 12 7" xfId="53785" xr:uid="{00000000-0005-0000-0000-00001BD20000}"/>
    <cellStyle name="Note 3 4 12 8" xfId="53786" xr:uid="{00000000-0005-0000-0000-00001CD20000}"/>
    <cellStyle name="Note 3 4 13" xfId="53787" xr:uid="{00000000-0005-0000-0000-00001DD20000}"/>
    <cellStyle name="Note 3 4 13 2" xfId="53788" xr:uid="{00000000-0005-0000-0000-00001ED20000}"/>
    <cellStyle name="Note 3 4 13 2 2" xfId="53789" xr:uid="{00000000-0005-0000-0000-00001FD20000}"/>
    <cellStyle name="Note 3 4 13 2 3" xfId="53790" xr:uid="{00000000-0005-0000-0000-000020D20000}"/>
    <cellStyle name="Note 3 4 13 2 4" xfId="53791" xr:uid="{00000000-0005-0000-0000-000021D20000}"/>
    <cellStyle name="Note 3 4 13 2 5" xfId="53792" xr:uid="{00000000-0005-0000-0000-000022D20000}"/>
    <cellStyle name="Note 3 4 13 2 6" xfId="53793" xr:uid="{00000000-0005-0000-0000-000023D20000}"/>
    <cellStyle name="Note 3 4 13 3" xfId="53794" xr:uid="{00000000-0005-0000-0000-000024D20000}"/>
    <cellStyle name="Note 3 4 13 3 2" xfId="53795" xr:uid="{00000000-0005-0000-0000-000025D20000}"/>
    <cellStyle name="Note 3 4 13 3 3" xfId="53796" xr:uid="{00000000-0005-0000-0000-000026D20000}"/>
    <cellStyle name="Note 3 4 13 4" xfId="53797" xr:uid="{00000000-0005-0000-0000-000027D20000}"/>
    <cellStyle name="Note 3 4 13 4 2" xfId="53798" xr:uid="{00000000-0005-0000-0000-000028D20000}"/>
    <cellStyle name="Note 3 4 13 4 3" xfId="53799" xr:uid="{00000000-0005-0000-0000-000029D20000}"/>
    <cellStyle name="Note 3 4 13 5" xfId="53800" xr:uid="{00000000-0005-0000-0000-00002AD20000}"/>
    <cellStyle name="Note 3 4 13 5 2" xfId="53801" xr:uid="{00000000-0005-0000-0000-00002BD20000}"/>
    <cellStyle name="Note 3 4 13 5 3" xfId="53802" xr:uid="{00000000-0005-0000-0000-00002CD20000}"/>
    <cellStyle name="Note 3 4 13 6" xfId="53803" xr:uid="{00000000-0005-0000-0000-00002DD20000}"/>
    <cellStyle name="Note 3 4 13 6 2" xfId="53804" xr:uid="{00000000-0005-0000-0000-00002ED20000}"/>
    <cellStyle name="Note 3 4 13 6 3" xfId="53805" xr:uid="{00000000-0005-0000-0000-00002FD20000}"/>
    <cellStyle name="Note 3 4 13 7" xfId="53806" xr:uid="{00000000-0005-0000-0000-000030D20000}"/>
    <cellStyle name="Note 3 4 13 8" xfId="53807" xr:uid="{00000000-0005-0000-0000-000031D20000}"/>
    <cellStyle name="Note 3 4 14" xfId="53808" xr:uid="{00000000-0005-0000-0000-000032D20000}"/>
    <cellStyle name="Note 3 4 14 2" xfId="53809" xr:uid="{00000000-0005-0000-0000-000033D20000}"/>
    <cellStyle name="Note 3 4 14 2 2" xfId="53810" xr:uid="{00000000-0005-0000-0000-000034D20000}"/>
    <cellStyle name="Note 3 4 14 2 3" xfId="53811" xr:uid="{00000000-0005-0000-0000-000035D20000}"/>
    <cellStyle name="Note 3 4 14 2 4" xfId="53812" xr:uid="{00000000-0005-0000-0000-000036D20000}"/>
    <cellStyle name="Note 3 4 14 2 5" xfId="53813" xr:uid="{00000000-0005-0000-0000-000037D20000}"/>
    <cellStyle name="Note 3 4 14 2 6" xfId="53814" xr:uid="{00000000-0005-0000-0000-000038D20000}"/>
    <cellStyle name="Note 3 4 14 3" xfId="53815" xr:uid="{00000000-0005-0000-0000-000039D20000}"/>
    <cellStyle name="Note 3 4 14 3 2" xfId="53816" xr:uid="{00000000-0005-0000-0000-00003AD20000}"/>
    <cellStyle name="Note 3 4 14 3 3" xfId="53817" xr:uid="{00000000-0005-0000-0000-00003BD20000}"/>
    <cellStyle name="Note 3 4 14 4" xfId="53818" xr:uid="{00000000-0005-0000-0000-00003CD20000}"/>
    <cellStyle name="Note 3 4 14 4 2" xfId="53819" xr:uid="{00000000-0005-0000-0000-00003DD20000}"/>
    <cellStyle name="Note 3 4 14 4 3" xfId="53820" xr:uid="{00000000-0005-0000-0000-00003ED20000}"/>
    <cellStyle name="Note 3 4 14 5" xfId="53821" xr:uid="{00000000-0005-0000-0000-00003FD20000}"/>
    <cellStyle name="Note 3 4 14 5 2" xfId="53822" xr:uid="{00000000-0005-0000-0000-000040D20000}"/>
    <cellStyle name="Note 3 4 14 5 3" xfId="53823" xr:uid="{00000000-0005-0000-0000-000041D20000}"/>
    <cellStyle name="Note 3 4 14 6" xfId="53824" xr:uid="{00000000-0005-0000-0000-000042D20000}"/>
    <cellStyle name="Note 3 4 14 6 2" xfId="53825" xr:uid="{00000000-0005-0000-0000-000043D20000}"/>
    <cellStyle name="Note 3 4 14 6 3" xfId="53826" xr:uid="{00000000-0005-0000-0000-000044D20000}"/>
    <cellStyle name="Note 3 4 14 7" xfId="53827" xr:uid="{00000000-0005-0000-0000-000045D20000}"/>
    <cellStyle name="Note 3 4 14 8" xfId="53828" xr:uid="{00000000-0005-0000-0000-000046D20000}"/>
    <cellStyle name="Note 3 4 15" xfId="53829" xr:uid="{00000000-0005-0000-0000-000047D20000}"/>
    <cellStyle name="Note 3 4 15 2" xfId="53830" xr:uid="{00000000-0005-0000-0000-000048D20000}"/>
    <cellStyle name="Note 3 4 15 2 2" xfId="53831" xr:uid="{00000000-0005-0000-0000-000049D20000}"/>
    <cellStyle name="Note 3 4 15 2 3" xfId="53832" xr:uid="{00000000-0005-0000-0000-00004AD20000}"/>
    <cellStyle name="Note 3 4 15 2 4" xfId="53833" xr:uid="{00000000-0005-0000-0000-00004BD20000}"/>
    <cellStyle name="Note 3 4 15 2 5" xfId="53834" xr:uid="{00000000-0005-0000-0000-00004CD20000}"/>
    <cellStyle name="Note 3 4 15 2 6" xfId="53835" xr:uid="{00000000-0005-0000-0000-00004DD20000}"/>
    <cellStyle name="Note 3 4 15 3" xfId="53836" xr:uid="{00000000-0005-0000-0000-00004ED20000}"/>
    <cellStyle name="Note 3 4 15 3 2" xfId="53837" xr:uid="{00000000-0005-0000-0000-00004FD20000}"/>
    <cellStyle name="Note 3 4 15 3 3" xfId="53838" xr:uid="{00000000-0005-0000-0000-000050D20000}"/>
    <cellStyle name="Note 3 4 15 4" xfId="53839" xr:uid="{00000000-0005-0000-0000-000051D20000}"/>
    <cellStyle name="Note 3 4 15 4 2" xfId="53840" xr:uid="{00000000-0005-0000-0000-000052D20000}"/>
    <cellStyle name="Note 3 4 15 4 3" xfId="53841" xr:uid="{00000000-0005-0000-0000-000053D20000}"/>
    <cellStyle name="Note 3 4 15 5" xfId="53842" xr:uid="{00000000-0005-0000-0000-000054D20000}"/>
    <cellStyle name="Note 3 4 15 5 2" xfId="53843" xr:uid="{00000000-0005-0000-0000-000055D20000}"/>
    <cellStyle name="Note 3 4 15 5 3" xfId="53844" xr:uid="{00000000-0005-0000-0000-000056D20000}"/>
    <cellStyle name="Note 3 4 15 6" xfId="53845" xr:uid="{00000000-0005-0000-0000-000057D20000}"/>
    <cellStyle name="Note 3 4 15 6 2" xfId="53846" xr:uid="{00000000-0005-0000-0000-000058D20000}"/>
    <cellStyle name="Note 3 4 15 6 3" xfId="53847" xr:uid="{00000000-0005-0000-0000-000059D20000}"/>
    <cellStyle name="Note 3 4 15 7" xfId="53848" xr:uid="{00000000-0005-0000-0000-00005AD20000}"/>
    <cellStyle name="Note 3 4 15 8" xfId="53849" xr:uid="{00000000-0005-0000-0000-00005BD20000}"/>
    <cellStyle name="Note 3 4 16" xfId="53850" xr:uid="{00000000-0005-0000-0000-00005CD20000}"/>
    <cellStyle name="Note 3 4 16 2" xfId="53851" xr:uid="{00000000-0005-0000-0000-00005DD20000}"/>
    <cellStyle name="Note 3 4 16 2 2" xfId="53852" xr:uid="{00000000-0005-0000-0000-00005ED20000}"/>
    <cellStyle name="Note 3 4 16 2 3" xfId="53853" xr:uid="{00000000-0005-0000-0000-00005FD20000}"/>
    <cellStyle name="Note 3 4 16 2 4" xfId="53854" xr:uid="{00000000-0005-0000-0000-000060D20000}"/>
    <cellStyle name="Note 3 4 16 2 5" xfId="53855" xr:uid="{00000000-0005-0000-0000-000061D20000}"/>
    <cellStyle name="Note 3 4 16 2 6" xfId="53856" xr:uid="{00000000-0005-0000-0000-000062D20000}"/>
    <cellStyle name="Note 3 4 16 3" xfId="53857" xr:uid="{00000000-0005-0000-0000-000063D20000}"/>
    <cellStyle name="Note 3 4 16 3 2" xfId="53858" xr:uid="{00000000-0005-0000-0000-000064D20000}"/>
    <cellStyle name="Note 3 4 16 3 3" xfId="53859" xr:uid="{00000000-0005-0000-0000-000065D20000}"/>
    <cellStyle name="Note 3 4 16 4" xfId="53860" xr:uid="{00000000-0005-0000-0000-000066D20000}"/>
    <cellStyle name="Note 3 4 16 4 2" xfId="53861" xr:uid="{00000000-0005-0000-0000-000067D20000}"/>
    <cellStyle name="Note 3 4 16 4 3" xfId="53862" xr:uid="{00000000-0005-0000-0000-000068D20000}"/>
    <cellStyle name="Note 3 4 16 5" xfId="53863" xr:uid="{00000000-0005-0000-0000-000069D20000}"/>
    <cellStyle name="Note 3 4 16 5 2" xfId="53864" xr:uid="{00000000-0005-0000-0000-00006AD20000}"/>
    <cellStyle name="Note 3 4 16 5 3" xfId="53865" xr:uid="{00000000-0005-0000-0000-00006BD20000}"/>
    <cellStyle name="Note 3 4 16 6" xfId="53866" xr:uid="{00000000-0005-0000-0000-00006CD20000}"/>
    <cellStyle name="Note 3 4 16 6 2" xfId="53867" xr:uid="{00000000-0005-0000-0000-00006DD20000}"/>
    <cellStyle name="Note 3 4 16 6 3" xfId="53868" xr:uid="{00000000-0005-0000-0000-00006ED20000}"/>
    <cellStyle name="Note 3 4 16 7" xfId="53869" xr:uid="{00000000-0005-0000-0000-00006FD20000}"/>
    <cellStyle name="Note 3 4 16 8" xfId="53870" xr:uid="{00000000-0005-0000-0000-000070D20000}"/>
    <cellStyle name="Note 3 4 17" xfId="53871" xr:uid="{00000000-0005-0000-0000-000071D20000}"/>
    <cellStyle name="Note 3 4 17 2" xfId="53872" xr:uid="{00000000-0005-0000-0000-000072D20000}"/>
    <cellStyle name="Note 3 4 17 2 2" xfId="53873" xr:uid="{00000000-0005-0000-0000-000073D20000}"/>
    <cellStyle name="Note 3 4 17 2 3" xfId="53874" xr:uid="{00000000-0005-0000-0000-000074D20000}"/>
    <cellStyle name="Note 3 4 17 2 4" xfId="53875" xr:uid="{00000000-0005-0000-0000-000075D20000}"/>
    <cellStyle name="Note 3 4 17 2 5" xfId="53876" xr:uid="{00000000-0005-0000-0000-000076D20000}"/>
    <cellStyle name="Note 3 4 17 2 6" xfId="53877" xr:uid="{00000000-0005-0000-0000-000077D20000}"/>
    <cellStyle name="Note 3 4 17 3" xfId="53878" xr:uid="{00000000-0005-0000-0000-000078D20000}"/>
    <cellStyle name="Note 3 4 17 3 2" xfId="53879" xr:uid="{00000000-0005-0000-0000-000079D20000}"/>
    <cellStyle name="Note 3 4 17 3 3" xfId="53880" xr:uid="{00000000-0005-0000-0000-00007AD20000}"/>
    <cellStyle name="Note 3 4 17 4" xfId="53881" xr:uid="{00000000-0005-0000-0000-00007BD20000}"/>
    <cellStyle name="Note 3 4 17 4 2" xfId="53882" xr:uid="{00000000-0005-0000-0000-00007CD20000}"/>
    <cellStyle name="Note 3 4 17 4 3" xfId="53883" xr:uid="{00000000-0005-0000-0000-00007DD20000}"/>
    <cellStyle name="Note 3 4 17 5" xfId="53884" xr:uid="{00000000-0005-0000-0000-00007ED20000}"/>
    <cellStyle name="Note 3 4 17 5 2" xfId="53885" xr:uid="{00000000-0005-0000-0000-00007FD20000}"/>
    <cellStyle name="Note 3 4 17 5 3" xfId="53886" xr:uid="{00000000-0005-0000-0000-000080D20000}"/>
    <cellStyle name="Note 3 4 17 6" xfId="53887" xr:uid="{00000000-0005-0000-0000-000081D20000}"/>
    <cellStyle name="Note 3 4 17 6 2" xfId="53888" xr:uid="{00000000-0005-0000-0000-000082D20000}"/>
    <cellStyle name="Note 3 4 17 6 3" xfId="53889" xr:uid="{00000000-0005-0000-0000-000083D20000}"/>
    <cellStyle name="Note 3 4 17 7" xfId="53890" xr:uid="{00000000-0005-0000-0000-000084D20000}"/>
    <cellStyle name="Note 3 4 17 8" xfId="53891" xr:uid="{00000000-0005-0000-0000-000085D20000}"/>
    <cellStyle name="Note 3 4 18" xfId="53892" xr:uid="{00000000-0005-0000-0000-000086D20000}"/>
    <cellStyle name="Note 3 4 18 2" xfId="53893" xr:uid="{00000000-0005-0000-0000-000087D20000}"/>
    <cellStyle name="Note 3 4 18 2 2" xfId="53894" xr:uid="{00000000-0005-0000-0000-000088D20000}"/>
    <cellStyle name="Note 3 4 18 2 3" xfId="53895" xr:uid="{00000000-0005-0000-0000-000089D20000}"/>
    <cellStyle name="Note 3 4 18 2 4" xfId="53896" xr:uid="{00000000-0005-0000-0000-00008AD20000}"/>
    <cellStyle name="Note 3 4 18 2 5" xfId="53897" xr:uid="{00000000-0005-0000-0000-00008BD20000}"/>
    <cellStyle name="Note 3 4 18 2 6" xfId="53898" xr:uid="{00000000-0005-0000-0000-00008CD20000}"/>
    <cellStyle name="Note 3 4 18 3" xfId="53899" xr:uid="{00000000-0005-0000-0000-00008DD20000}"/>
    <cellStyle name="Note 3 4 18 3 2" xfId="53900" xr:uid="{00000000-0005-0000-0000-00008ED20000}"/>
    <cellStyle name="Note 3 4 18 3 3" xfId="53901" xr:uid="{00000000-0005-0000-0000-00008FD20000}"/>
    <cellStyle name="Note 3 4 18 4" xfId="53902" xr:uid="{00000000-0005-0000-0000-000090D20000}"/>
    <cellStyle name="Note 3 4 18 4 2" xfId="53903" xr:uid="{00000000-0005-0000-0000-000091D20000}"/>
    <cellStyle name="Note 3 4 18 4 3" xfId="53904" xr:uid="{00000000-0005-0000-0000-000092D20000}"/>
    <cellStyle name="Note 3 4 18 5" xfId="53905" xr:uid="{00000000-0005-0000-0000-000093D20000}"/>
    <cellStyle name="Note 3 4 18 5 2" xfId="53906" xr:uid="{00000000-0005-0000-0000-000094D20000}"/>
    <cellStyle name="Note 3 4 18 5 3" xfId="53907" xr:uid="{00000000-0005-0000-0000-000095D20000}"/>
    <cellStyle name="Note 3 4 18 6" xfId="53908" xr:uid="{00000000-0005-0000-0000-000096D20000}"/>
    <cellStyle name="Note 3 4 18 6 2" xfId="53909" xr:uid="{00000000-0005-0000-0000-000097D20000}"/>
    <cellStyle name="Note 3 4 18 6 3" xfId="53910" xr:uid="{00000000-0005-0000-0000-000098D20000}"/>
    <cellStyle name="Note 3 4 18 7" xfId="53911" xr:uid="{00000000-0005-0000-0000-000099D20000}"/>
    <cellStyle name="Note 3 4 18 8" xfId="53912" xr:uid="{00000000-0005-0000-0000-00009AD20000}"/>
    <cellStyle name="Note 3 4 19" xfId="53913" xr:uid="{00000000-0005-0000-0000-00009BD20000}"/>
    <cellStyle name="Note 3 4 19 2" xfId="53914" xr:uid="{00000000-0005-0000-0000-00009CD20000}"/>
    <cellStyle name="Note 3 4 19 2 2" xfId="53915" xr:uid="{00000000-0005-0000-0000-00009DD20000}"/>
    <cellStyle name="Note 3 4 19 2 3" xfId="53916" xr:uid="{00000000-0005-0000-0000-00009ED20000}"/>
    <cellStyle name="Note 3 4 19 2 4" xfId="53917" xr:uid="{00000000-0005-0000-0000-00009FD20000}"/>
    <cellStyle name="Note 3 4 19 2 5" xfId="53918" xr:uid="{00000000-0005-0000-0000-0000A0D20000}"/>
    <cellStyle name="Note 3 4 19 2 6" xfId="53919" xr:uid="{00000000-0005-0000-0000-0000A1D20000}"/>
    <cellStyle name="Note 3 4 19 3" xfId="53920" xr:uid="{00000000-0005-0000-0000-0000A2D20000}"/>
    <cellStyle name="Note 3 4 19 3 2" xfId="53921" xr:uid="{00000000-0005-0000-0000-0000A3D20000}"/>
    <cellStyle name="Note 3 4 19 3 3" xfId="53922" xr:uid="{00000000-0005-0000-0000-0000A4D20000}"/>
    <cellStyle name="Note 3 4 19 4" xfId="53923" xr:uid="{00000000-0005-0000-0000-0000A5D20000}"/>
    <cellStyle name="Note 3 4 19 4 2" xfId="53924" xr:uid="{00000000-0005-0000-0000-0000A6D20000}"/>
    <cellStyle name="Note 3 4 19 4 3" xfId="53925" xr:uid="{00000000-0005-0000-0000-0000A7D20000}"/>
    <cellStyle name="Note 3 4 19 5" xfId="53926" xr:uid="{00000000-0005-0000-0000-0000A8D20000}"/>
    <cellStyle name="Note 3 4 19 5 2" xfId="53927" xr:uid="{00000000-0005-0000-0000-0000A9D20000}"/>
    <cellStyle name="Note 3 4 19 5 3" xfId="53928" xr:uid="{00000000-0005-0000-0000-0000AAD20000}"/>
    <cellStyle name="Note 3 4 19 6" xfId="53929" xr:uid="{00000000-0005-0000-0000-0000ABD20000}"/>
    <cellStyle name="Note 3 4 19 6 2" xfId="53930" xr:uid="{00000000-0005-0000-0000-0000ACD20000}"/>
    <cellStyle name="Note 3 4 19 6 3" xfId="53931" xr:uid="{00000000-0005-0000-0000-0000ADD20000}"/>
    <cellStyle name="Note 3 4 19 7" xfId="53932" xr:uid="{00000000-0005-0000-0000-0000AED20000}"/>
    <cellStyle name="Note 3 4 19 8" xfId="53933" xr:uid="{00000000-0005-0000-0000-0000AFD20000}"/>
    <cellStyle name="Note 3 4 2" xfId="53934" xr:uid="{00000000-0005-0000-0000-0000B0D20000}"/>
    <cellStyle name="Note 3 4 2 2" xfId="53935" xr:uid="{00000000-0005-0000-0000-0000B1D20000}"/>
    <cellStyle name="Note 3 4 2 2 2" xfId="53936" xr:uid="{00000000-0005-0000-0000-0000B2D20000}"/>
    <cellStyle name="Note 3 4 2 2 3" xfId="53937" xr:uid="{00000000-0005-0000-0000-0000B3D20000}"/>
    <cellStyle name="Note 3 4 2 3" xfId="53938" xr:uid="{00000000-0005-0000-0000-0000B4D20000}"/>
    <cellStyle name="Note 3 4 2 3 2" xfId="53939" xr:uid="{00000000-0005-0000-0000-0000B5D20000}"/>
    <cellStyle name="Note 3 4 2 3 3" xfId="53940" xr:uid="{00000000-0005-0000-0000-0000B6D20000}"/>
    <cellStyle name="Note 3 4 2 3 4" xfId="53941" xr:uid="{00000000-0005-0000-0000-0000B7D20000}"/>
    <cellStyle name="Note 3 4 2 3 5" xfId="53942" xr:uid="{00000000-0005-0000-0000-0000B8D20000}"/>
    <cellStyle name="Note 3 4 2 3 6" xfId="53943" xr:uid="{00000000-0005-0000-0000-0000B9D20000}"/>
    <cellStyle name="Note 3 4 2 4" xfId="53944" xr:uid="{00000000-0005-0000-0000-0000BAD20000}"/>
    <cellStyle name="Note 3 4 2 4 2" xfId="53945" xr:uid="{00000000-0005-0000-0000-0000BBD20000}"/>
    <cellStyle name="Note 3 4 2 4 3" xfId="53946" xr:uid="{00000000-0005-0000-0000-0000BCD20000}"/>
    <cellStyle name="Note 3 4 2 5" xfId="53947" xr:uid="{00000000-0005-0000-0000-0000BDD20000}"/>
    <cellStyle name="Note 3 4 2 5 2" xfId="53948" xr:uid="{00000000-0005-0000-0000-0000BED20000}"/>
    <cellStyle name="Note 3 4 2 5 3" xfId="53949" xr:uid="{00000000-0005-0000-0000-0000BFD20000}"/>
    <cellStyle name="Note 3 4 2 6" xfId="53950" xr:uid="{00000000-0005-0000-0000-0000C0D20000}"/>
    <cellStyle name="Note 3 4 2 6 2" xfId="53951" xr:uid="{00000000-0005-0000-0000-0000C1D20000}"/>
    <cellStyle name="Note 3 4 2 6 3" xfId="53952" xr:uid="{00000000-0005-0000-0000-0000C2D20000}"/>
    <cellStyle name="Note 3 4 2 7" xfId="53953" xr:uid="{00000000-0005-0000-0000-0000C3D20000}"/>
    <cellStyle name="Note 3 4 2 8" xfId="53954" xr:uid="{00000000-0005-0000-0000-0000C4D20000}"/>
    <cellStyle name="Note 3 4 20" xfId="53955" xr:uid="{00000000-0005-0000-0000-0000C5D20000}"/>
    <cellStyle name="Note 3 4 20 2" xfId="53956" xr:uid="{00000000-0005-0000-0000-0000C6D20000}"/>
    <cellStyle name="Note 3 4 20 2 2" xfId="53957" xr:uid="{00000000-0005-0000-0000-0000C7D20000}"/>
    <cellStyle name="Note 3 4 20 2 3" xfId="53958" xr:uid="{00000000-0005-0000-0000-0000C8D20000}"/>
    <cellStyle name="Note 3 4 20 2 4" xfId="53959" xr:uid="{00000000-0005-0000-0000-0000C9D20000}"/>
    <cellStyle name="Note 3 4 20 2 5" xfId="53960" xr:uid="{00000000-0005-0000-0000-0000CAD20000}"/>
    <cellStyle name="Note 3 4 20 2 6" xfId="53961" xr:uid="{00000000-0005-0000-0000-0000CBD20000}"/>
    <cellStyle name="Note 3 4 20 3" xfId="53962" xr:uid="{00000000-0005-0000-0000-0000CCD20000}"/>
    <cellStyle name="Note 3 4 20 3 2" xfId="53963" xr:uid="{00000000-0005-0000-0000-0000CDD20000}"/>
    <cellStyle name="Note 3 4 20 3 3" xfId="53964" xr:uid="{00000000-0005-0000-0000-0000CED20000}"/>
    <cellStyle name="Note 3 4 20 4" xfId="53965" xr:uid="{00000000-0005-0000-0000-0000CFD20000}"/>
    <cellStyle name="Note 3 4 20 4 2" xfId="53966" xr:uid="{00000000-0005-0000-0000-0000D0D20000}"/>
    <cellStyle name="Note 3 4 20 4 3" xfId="53967" xr:uid="{00000000-0005-0000-0000-0000D1D20000}"/>
    <cellStyle name="Note 3 4 20 5" xfId="53968" xr:uid="{00000000-0005-0000-0000-0000D2D20000}"/>
    <cellStyle name="Note 3 4 20 5 2" xfId="53969" xr:uid="{00000000-0005-0000-0000-0000D3D20000}"/>
    <cellStyle name="Note 3 4 20 5 3" xfId="53970" xr:uid="{00000000-0005-0000-0000-0000D4D20000}"/>
    <cellStyle name="Note 3 4 20 6" xfId="53971" xr:uid="{00000000-0005-0000-0000-0000D5D20000}"/>
    <cellStyle name="Note 3 4 20 6 2" xfId="53972" xr:uid="{00000000-0005-0000-0000-0000D6D20000}"/>
    <cellStyle name="Note 3 4 20 6 3" xfId="53973" xr:uid="{00000000-0005-0000-0000-0000D7D20000}"/>
    <cellStyle name="Note 3 4 20 7" xfId="53974" xr:uid="{00000000-0005-0000-0000-0000D8D20000}"/>
    <cellStyle name="Note 3 4 20 8" xfId="53975" xr:uid="{00000000-0005-0000-0000-0000D9D20000}"/>
    <cellStyle name="Note 3 4 21" xfId="53976" xr:uid="{00000000-0005-0000-0000-0000DAD20000}"/>
    <cellStyle name="Note 3 4 21 2" xfId="53977" xr:uid="{00000000-0005-0000-0000-0000DBD20000}"/>
    <cellStyle name="Note 3 4 21 2 2" xfId="53978" xr:uid="{00000000-0005-0000-0000-0000DCD20000}"/>
    <cellStyle name="Note 3 4 21 2 3" xfId="53979" xr:uid="{00000000-0005-0000-0000-0000DDD20000}"/>
    <cellStyle name="Note 3 4 21 2 4" xfId="53980" xr:uid="{00000000-0005-0000-0000-0000DED20000}"/>
    <cellStyle name="Note 3 4 21 2 5" xfId="53981" xr:uid="{00000000-0005-0000-0000-0000DFD20000}"/>
    <cellStyle name="Note 3 4 21 2 6" xfId="53982" xr:uid="{00000000-0005-0000-0000-0000E0D20000}"/>
    <cellStyle name="Note 3 4 21 3" xfId="53983" xr:uid="{00000000-0005-0000-0000-0000E1D20000}"/>
    <cellStyle name="Note 3 4 21 3 2" xfId="53984" xr:uid="{00000000-0005-0000-0000-0000E2D20000}"/>
    <cellStyle name="Note 3 4 21 3 3" xfId="53985" xr:uid="{00000000-0005-0000-0000-0000E3D20000}"/>
    <cellStyle name="Note 3 4 21 4" xfId="53986" xr:uid="{00000000-0005-0000-0000-0000E4D20000}"/>
    <cellStyle name="Note 3 4 21 4 2" xfId="53987" xr:uid="{00000000-0005-0000-0000-0000E5D20000}"/>
    <cellStyle name="Note 3 4 21 4 3" xfId="53988" xr:uid="{00000000-0005-0000-0000-0000E6D20000}"/>
    <cellStyle name="Note 3 4 21 5" xfId="53989" xr:uid="{00000000-0005-0000-0000-0000E7D20000}"/>
    <cellStyle name="Note 3 4 21 5 2" xfId="53990" xr:uid="{00000000-0005-0000-0000-0000E8D20000}"/>
    <cellStyle name="Note 3 4 21 5 3" xfId="53991" xr:uid="{00000000-0005-0000-0000-0000E9D20000}"/>
    <cellStyle name="Note 3 4 21 6" xfId="53992" xr:uid="{00000000-0005-0000-0000-0000EAD20000}"/>
    <cellStyle name="Note 3 4 21 6 2" xfId="53993" xr:uid="{00000000-0005-0000-0000-0000EBD20000}"/>
    <cellStyle name="Note 3 4 21 6 3" xfId="53994" xr:uid="{00000000-0005-0000-0000-0000ECD20000}"/>
    <cellStyle name="Note 3 4 21 7" xfId="53995" xr:uid="{00000000-0005-0000-0000-0000EDD20000}"/>
    <cellStyle name="Note 3 4 21 8" xfId="53996" xr:uid="{00000000-0005-0000-0000-0000EED20000}"/>
    <cellStyle name="Note 3 4 22" xfId="53997" xr:uid="{00000000-0005-0000-0000-0000EFD20000}"/>
    <cellStyle name="Note 3 4 22 2" xfId="53998" xr:uid="{00000000-0005-0000-0000-0000F0D20000}"/>
    <cellStyle name="Note 3 4 22 2 2" xfId="53999" xr:uid="{00000000-0005-0000-0000-0000F1D20000}"/>
    <cellStyle name="Note 3 4 22 2 3" xfId="54000" xr:uid="{00000000-0005-0000-0000-0000F2D20000}"/>
    <cellStyle name="Note 3 4 22 2 4" xfId="54001" xr:uid="{00000000-0005-0000-0000-0000F3D20000}"/>
    <cellStyle name="Note 3 4 22 2 5" xfId="54002" xr:uid="{00000000-0005-0000-0000-0000F4D20000}"/>
    <cellStyle name="Note 3 4 22 2 6" xfId="54003" xr:uid="{00000000-0005-0000-0000-0000F5D20000}"/>
    <cellStyle name="Note 3 4 22 3" xfId="54004" xr:uid="{00000000-0005-0000-0000-0000F6D20000}"/>
    <cellStyle name="Note 3 4 22 3 2" xfId="54005" xr:uid="{00000000-0005-0000-0000-0000F7D20000}"/>
    <cellStyle name="Note 3 4 22 3 3" xfId="54006" xr:uid="{00000000-0005-0000-0000-0000F8D20000}"/>
    <cellStyle name="Note 3 4 22 4" xfId="54007" xr:uid="{00000000-0005-0000-0000-0000F9D20000}"/>
    <cellStyle name="Note 3 4 22 4 2" xfId="54008" xr:uid="{00000000-0005-0000-0000-0000FAD20000}"/>
    <cellStyle name="Note 3 4 22 4 3" xfId="54009" xr:uid="{00000000-0005-0000-0000-0000FBD20000}"/>
    <cellStyle name="Note 3 4 22 5" xfId="54010" xr:uid="{00000000-0005-0000-0000-0000FCD20000}"/>
    <cellStyle name="Note 3 4 22 5 2" xfId="54011" xr:uid="{00000000-0005-0000-0000-0000FDD20000}"/>
    <cellStyle name="Note 3 4 22 5 3" xfId="54012" xr:uid="{00000000-0005-0000-0000-0000FED20000}"/>
    <cellStyle name="Note 3 4 22 6" xfId="54013" xr:uid="{00000000-0005-0000-0000-0000FFD20000}"/>
    <cellStyle name="Note 3 4 22 6 2" xfId="54014" xr:uid="{00000000-0005-0000-0000-000000D30000}"/>
    <cellStyle name="Note 3 4 22 6 3" xfId="54015" xr:uid="{00000000-0005-0000-0000-000001D30000}"/>
    <cellStyle name="Note 3 4 22 7" xfId="54016" xr:uid="{00000000-0005-0000-0000-000002D30000}"/>
    <cellStyle name="Note 3 4 22 8" xfId="54017" xr:uid="{00000000-0005-0000-0000-000003D30000}"/>
    <cellStyle name="Note 3 4 23" xfId="54018" xr:uid="{00000000-0005-0000-0000-000004D30000}"/>
    <cellStyle name="Note 3 4 23 2" xfId="54019" xr:uid="{00000000-0005-0000-0000-000005D30000}"/>
    <cellStyle name="Note 3 4 23 2 2" xfId="54020" xr:uid="{00000000-0005-0000-0000-000006D30000}"/>
    <cellStyle name="Note 3 4 23 2 3" xfId="54021" xr:uid="{00000000-0005-0000-0000-000007D30000}"/>
    <cellStyle name="Note 3 4 23 2 4" xfId="54022" xr:uid="{00000000-0005-0000-0000-000008D30000}"/>
    <cellStyle name="Note 3 4 23 2 5" xfId="54023" xr:uid="{00000000-0005-0000-0000-000009D30000}"/>
    <cellStyle name="Note 3 4 23 2 6" xfId="54024" xr:uid="{00000000-0005-0000-0000-00000AD30000}"/>
    <cellStyle name="Note 3 4 23 3" xfId="54025" xr:uid="{00000000-0005-0000-0000-00000BD30000}"/>
    <cellStyle name="Note 3 4 23 3 2" xfId="54026" xr:uid="{00000000-0005-0000-0000-00000CD30000}"/>
    <cellStyle name="Note 3 4 23 3 3" xfId="54027" xr:uid="{00000000-0005-0000-0000-00000DD30000}"/>
    <cellStyle name="Note 3 4 23 4" xfId="54028" xr:uid="{00000000-0005-0000-0000-00000ED30000}"/>
    <cellStyle name="Note 3 4 23 4 2" xfId="54029" xr:uid="{00000000-0005-0000-0000-00000FD30000}"/>
    <cellStyle name="Note 3 4 23 4 3" xfId="54030" xr:uid="{00000000-0005-0000-0000-000010D30000}"/>
    <cellStyle name="Note 3 4 23 5" xfId="54031" xr:uid="{00000000-0005-0000-0000-000011D30000}"/>
    <cellStyle name="Note 3 4 23 5 2" xfId="54032" xr:uid="{00000000-0005-0000-0000-000012D30000}"/>
    <cellStyle name="Note 3 4 23 5 3" xfId="54033" xr:uid="{00000000-0005-0000-0000-000013D30000}"/>
    <cellStyle name="Note 3 4 23 6" xfId="54034" xr:uid="{00000000-0005-0000-0000-000014D30000}"/>
    <cellStyle name="Note 3 4 23 6 2" xfId="54035" xr:uid="{00000000-0005-0000-0000-000015D30000}"/>
    <cellStyle name="Note 3 4 23 6 3" xfId="54036" xr:uid="{00000000-0005-0000-0000-000016D30000}"/>
    <cellStyle name="Note 3 4 23 7" xfId="54037" xr:uid="{00000000-0005-0000-0000-000017D30000}"/>
    <cellStyle name="Note 3 4 23 8" xfId="54038" xr:uid="{00000000-0005-0000-0000-000018D30000}"/>
    <cellStyle name="Note 3 4 24" xfId="54039" xr:uid="{00000000-0005-0000-0000-000019D30000}"/>
    <cellStyle name="Note 3 4 24 2" xfId="54040" xr:uid="{00000000-0005-0000-0000-00001AD30000}"/>
    <cellStyle name="Note 3 4 24 2 2" xfId="54041" xr:uid="{00000000-0005-0000-0000-00001BD30000}"/>
    <cellStyle name="Note 3 4 24 2 3" xfId="54042" xr:uid="{00000000-0005-0000-0000-00001CD30000}"/>
    <cellStyle name="Note 3 4 24 2 4" xfId="54043" xr:uid="{00000000-0005-0000-0000-00001DD30000}"/>
    <cellStyle name="Note 3 4 24 2 5" xfId="54044" xr:uid="{00000000-0005-0000-0000-00001ED30000}"/>
    <cellStyle name="Note 3 4 24 2 6" xfId="54045" xr:uid="{00000000-0005-0000-0000-00001FD30000}"/>
    <cellStyle name="Note 3 4 24 3" xfId="54046" xr:uid="{00000000-0005-0000-0000-000020D30000}"/>
    <cellStyle name="Note 3 4 24 3 2" xfId="54047" xr:uid="{00000000-0005-0000-0000-000021D30000}"/>
    <cellStyle name="Note 3 4 24 3 3" xfId="54048" xr:uid="{00000000-0005-0000-0000-000022D30000}"/>
    <cellStyle name="Note 3 4 24 4" xfId="54049" xr:uid="{00000000-0005-0000-0000-000023D30000}"/>
    <cellStyle name="Note 3 4 24 4 2" xfId="54050" xr:uid="{00000000-0005-0000-0000-000024D30000}"/>
    <cellStyle name="Note 3 4 24 4 3" xfId="54051" xr:uid="{00000000-0005-0000-0000-000025D30000}"/>
    <cellStyle name="Note 3 4 24 5" xfId="54052" xr:uid="{00000000-0005-0000-0000-000026D30000}"/>
    <cellStyle name="Note 3 4 24 5 2" xfId="54053" xr:uid="{00000000-0005-0000-0000-000027D30000}"/>
    <cellStyle name="Note 3 4 24 5 3" xfId="54054" xr:uid="{00000000-0005-0000-0000-000028D30000}"/>
    <cellStyle name="Note 3 4 24 6" xfId="54055" xr:uid="{00000000-0005-0000-0000-000029D30000}"/>
    <cellStyle name="Note 3 4 24 6 2" xfId="54056" xr:uid="{00000000-0005-0000-0000-00002AD30000}"/>
    <cellStyle name="Note 3 4 24 6 3" xfId="54057" xr:uid="{00000000-0005-0000-0000-00002BD30000}"/>
    <cellStyle name="Note 3 4 24 7" xfId="54058" xr:uid="{00000000-0005-0000-0000-00002CD30000}"/>
    <cellStyle name="Note 3 4 24 8" xfId="54059" xr:uid="{00000000-0005-0000-0000-00002DD30000}"/>
    <cellStyle name="Note 3 4 25" xfId="54060" xr:uid="{00000000-0005-0000-0000-00002ED30000}"/>
    <cellStyle name="Note 3 4 25 2" xfId="54061" xr:uid="{00000000-0005-0000-0000-00002FD30000}"/>
    <cellStyle name="Note 3 4 25 2 2" xfId="54062" xr:uid="{00000000-0005-0000-0000-000030D30000}"/>
    <cellStyle name="Note 3 4 25 2 3" xfId="54063" xr:uid="{00000000-0005-0000-0000-000031D30000}"/>
    <cellStyle name="Note 3 4 25 2 4" xfId="54064" xr:uid="{00000000-0005-0000-0000-000032D30000}"/>
    <cellStyle name="Note 3 4 25 2 5" xfId="54065" xr:uid="{00000000-0005-0000-0000-000033D30000}"/>
    <cellStyle name="Note 3 4 25 2 6" xfId="54066" xr:uid="{00000000-0005-0000-0000-000034D30000}"/>
    <cellStyle name="Note 3 4 25 3" xfId="54067" xr:uid="{00000000-0005-0000-0000-000035D30000}"/>
    <cellStyle name="Note 3 4 25 3 2" xfId="54068" xr:uid="{00000000-0005-0000-0000-000036D30000}"/>
    <cellStyle name="Note 3 4 25 3 3" xfId="54069" xr:uid="{00000000-0005-0000-0000-000037D30000}"/>
    <cellStyle name="Note 3 4 25 4" xfId="54070" xr:uid="{00000000-0005-0000-0000-000038D30000}"/>
    <cellStyle name="Note 3 4 25 4 2" xfId="54071" xr:uid="{00000000-0005-0000-0000-000039D30000}"/>
    <cellStyle name="Note 3 4 25 4 3" xfId="54072" xr:uid="{00000000-0005-0000-0000-00003AD30000}"/>
    <cellStyle name="Note 3 4 25 5" xfId="54073" xr:uid="{00000000-0005-0000-0000-00003BD30000}"/>
    <cellStyle name="Note 3 4 25 5 2" xfId="54074" xr:uid="{00000000-0005-0000-0000-00003CD30000}"/>
    <cellStyle name="Note 3 4 25 5 3" xfId="54075" xr:uid="{00000000-0005-0000-0000-00003DD30000}"/>
    <cellStyle name="Note 3 4 25 6" xfId="54076" xr:uid="{00000000-0005-0000-0000-00003ED30000}"/>
    <cellStyle name="Note 3 4 25 6 2" xfId="54077" xr:uid="{00000000-0005-0000-0000-00003FD30000}"/>
    <cellStyle name="Note 3 4 25 6 3" xfId="54078" xr:uid="{00000000-0005-0000-0000-000040D30000}"/>
    <cellStyle name="Note 3 4 25 7" xfId="54079" xr:uid="{00000000-0005-0000-0000-000041D30000}"/>
    <cellStyle name="Note 3 4 25 8" xfId="54080" xr:uid="{00000000-0005-0000-0000-000042D30000}"/>
    <cellStyle name="Note 3 4 26" xfId="54081" xr:uid="{00000000-0005-0000-0000-000043D30000}"/>
    <cellStyle name="Note 3 4 26 2" xfId="54082" xr:uid="{00000000-0005-0000-0000-000044D30000}"/>
    <cellStyle name="Note 3 4 26 2 2" xfId="54083" xr:uid="{00000000-0005-0000-0000-000045D30000}"/>
    <cellStyle name="Note 3 4 26 2 3" xfId="54084" xr:uid="{00000000-0005-0000-0000-000046D30000}"/>
    <cellStyle name="Note 3 4 26 2 4" xfId="54085" xr:uid="{00000000-0005-0000-0000-000047D30000}"/>
    <cellStyle name="Note 3 4 26 2 5" xfId="54086" xr:uid="{00000000-0005-0000-0000-000048D30000}"/>
    <cellStyle name="Note 3 4 26 2 6" xfId="54087" xr:uid="{00000000-0005-0000-0000-000049D30000}"/>
    <cellStyle name="Note 3 4 26 3" xfId="54088" xr:uid="{00000000-0005-0000-0000-00004AD30000}"/>
    <cellStyle name="Note 3 4 26 3 2" xfId="54089" xr:uid="{00000000-0005-0000-0000-00004BD30000}"/>
    <cellStyle name="Note 3 4 26 3 3" xfId="54090" xr:uid="{00000000-0005-0000-0000-00004CD30000}"/>
    <cellStyle name="Note 3 4 26 4" xfId="54091" xr:uid="{00000000-0005-0000-0000-00004DD30000}"/>
    <cellStyle name="Note 3 4 26 4 2" xfId="54092" xr:uid="{00000000-0005-0000-0000-00004ED30000}"/>
    <cellStyle name="Note 3 4 26 4 3" xfId="54093" xr:uid="{00000000-0005-0000-0000-00004FD30000}"/>
    <cellStyle name="Note 3 4 26 5" xfId="54094" xr:uid="{00000000-0005-0000-0000-000050D30000}"/>
    <cellStyle name="Note 3 4 26 5 2" xfId="54095" xr:uid="{00000000-0005-0000-0000-000051D30000}"/>
    <cellStyle name="Note 3 4 26 5 3" xfId="54096" xr:uid="{00000000-0005-0000-0000-000052D30000}"/>
    <cellStyle name="Note 3 4 26 6" xfId="54097" xr:uid="{00000000-0005-0000-0000-000053D30000}"/>
    <cellStyle name="Note 3 4 26 6 2" xfId="54098" xr:uid="{00000000-0005-0000-0000-000054D30000}"/>
    <cellStyle name="Note 3 4 26 6 3" xfId="54099" xr:uid="{00000000-0005-0000-0000-000055D30000}"/>
    <cellStyle name="Note 3 4 26 7" xfId="54100" xr:uid="{00000000-0005-0000-0000-000056D30000}"/>
    <cellStyle name="Note 3 4 26 8" xfId="54101" xr:uid="{00000000-0005-0000-0000-000057D30000}"/>
    <cellStyle name="Note 3 4 27" xfId="54102" xr:uid="{00000000-0005-0000-0000-000058D30000}"/>
    <cellStyle name="Note 3 4 27 2" xfId="54103" xr:uid="{00000000-0005-0000-0000-000059D30000}"/>
    <cellStyle name="Note 3 4 27 2 2" xfId="54104" xr:uid="{00000000-0005-0000-0000-00005AD30000}"/>
    <cellStyle name="Note 3 4 27 2 3" xfId="54105" xr:uid="{00000000-0005-0000-0000-00005BD30000}"/>
    <cellStyle name="Note 3 4 27 2 4" xfId="54106" xr:uid="{00000000-0005-0000-0000-00005CD30000}"/>
    <cellStyle name="Note 3 4 27 2 5" xfId="54107" xr:uid="{00000000-0005-0000-0000-00005DD30000}"/>
    <cellStyle name="Note 3 4 27 2 6" xfId="54108" xr:uid="{00000000-0005-0000-0000-00005ED30000}"/>
    <cellStyle name="Note 3 4 27 3" xfId="54109" xr:uid="{00000000-0005-0000-0000-00005FD30000}"/>
    <cellStyle name="Note 3 4 27 3 2" xfId="54110" xr:uid="{00000000-0005-0000-0000-000060D30000}"/>
    <cellStyle name="Note 3 4 27 3 3" xfId="54111" xr:uid="{00000000-0005-0000-0000-000061D30000}"/>
    <cellStyle name="Note 3 4 27 4" xfId="54112" xr:uid="{00000000-0005-0000-0000-000062D30000}"/>
    <cellStyle name="Note 3 4 27 4 2" xfId="54113" xr:uid="{00000000-0005-0000-0000-000063D30000}"/>
    <cellStyle name="Note 3 4 27 4 3" xfId="54114" xr:uid="{00000000-0005-0000-0000-000064D30000}"/>
    <cellStyle name="Note 3 4 27 5" xfId="54115" xr:uid="{00000000-0005-0000-0000-000065D30000}"/>
    <cellStyle name="Note 3 4 27 5 2" xfId="54116" xr:uid="{00000000-0005-0000-0000-000066D30000}"/>
    <cellStyle name="Note 3 4 27 5 3" xfId="54117" xr:uid="{00000000-0005-0000-0000-000067D30000}"/>
    <cellStyle name="Note 3 4 27 6" xfId="54118" xr:uid="{00000000-0005-0000-0000-000068D30000}"/>
    <cellStyle name="Note 3 4 27 6 2" xfId="54119" xr:uid="{00000000-0005-0000-0000-000069D30000}"/>
    <cellStyle name="Note 3 4 27 6 3" xfId="54120" xr:uid="{00000000-0005-0000-0000-00006AD30000}"/>
    <cellStyle name="Note 3 4 27 7" xfId="54121" xr:uid="{00000000-0005-0000-0000-00006BD30000}"/>
    <cellStyle name="Note 3 4 27 8" xfId="54122" xr:uid="{00000000-0005-0000-0000-00006CD30000}"/>
    <cellStyle name="Note 3 4 28" xfId="54123" xr:uid="{00000000-0005-0000-0000-00006DD30000}"/>
    <cellStyle name="Note 3 4 28 2" xfId="54124" xr:uid="{00000000-0005-0000-0000-00006ED30000}"/>
    <cellStyle name="Note 3 4 28 2 2" xfId="54125" xr:uid="{00000000-0005-0000-0000-00006FD30000}"/>
    <cellStyle name="Note 3 4 28 2 3" xfId="54126" xr:uid="{00000000-0005-0000-0000-000070D30000}"/>
    <cellStyle name="Note 3 4 28 2 4" xfId="54127" xr:uid="{00000000-0005-0000-0000-000071D30000}"/>
    <cellStyle name="Note 3 4 28 2 5" xfId="54128" xr:uid="{00000000-0005-0000-0000-000072D30000}"/>
    <cellStyle name="Note 3 4 28 2 6" xfId="54129" xr:uid="{00000000-0005-0000-0000-000073D30000}"/>
    <cellStyle name="Note 3 4 28 3" xfId="54130" xr:uid="{00000000-0005-0000-0000-000074D30000}"/>
    <cellStyle name="Note 3 4 28 3 2" xfId="54131" xr:uid="{00000000-0005-0000-0000-000075D30000}"/>
    <cellStyle name="Note 3 4 28 3 3" xfId="54132" xr:uid="{00000000-0005-0000-0000-000076D30000}"/>
    <cellStyle name="Note 3 4 28 4" xfId="54133" xr:uid="{00000000-0005-0000-0000-000077D30000}"/>
    <cellStyle name="Note 3 4 28 4 2" xfId="54134" xr:uid="{00000000-0005-0000-0000-000078D30000}"/>
    <cellStyle name="Note 3 4 28 4 3" xfId="54135" xr:uid="{00000000-0005-0000-0000-000079D30000}"/>
    <cellStyle name="Note 3 4 28 5" xfId="54136" xr:uid="{00000000-0005-0000-0000-00007AD30000}"/>
    <cellStyle name="Note 3 4 28 5 2" xfId="54137" xr:uid="{00000000-0005-0000-0000-00007BD30000}"/>
    <cellStyle name="Note 3 4 28 5 3" xfId="54138" xr:uid="{00000000-0005-0000-0000-00007CD30000}"/>
    <cellStyle name="Note 3 4 28 6" xfId="54139" xr:uid="{00000000-0005-0000-0000-00007DD30000}"/>
    <cellStyle name="Note 3 4 28 6 2" xfId="54140" xr:uid="{00000000-0005-0000-0000-00007ED30000}"/>
    <cellStyle name="Note 3 4 28 6 3" xfId="54141" xr:uid="{00000000-0005-0000-0000-00007FD30000}"/>
    <cellStyle name="Note 3 4 28 7" xfId="54142" xr:uid="{00000000-0005-0000-0000-000080D30000}"/>
    <cellStyle name="Note 3 4 28 8" xfId="54143" xr:uid="{00000000-0005-0000-0000-000081D30000}"/>
    <cellStyle name="Note 3 4 29" xfId="54144" xr:uid="{00000000-0005-0000-0000-000082D30000}"/>
    <cellStyle name="Note 3 4 29 2" xfId="54145" xr:uid="{00000000-0005-0000-0000-000083D30000}"/>
    <cellStyle name="Note 3 4 29 2 2" xfId="54146" xr:uid="{00000000-0005-0000-0000-000084D30000}"/>
    <cellStyle name="Note 3 4 29 2 3" xfId="54147" xr:uid="{00000000-0005-0000-0000-000085D30000}"/>
    <cellStyle name="Note 3 4 29 2 4" xfId="54148" xr:uid="{00000000-0005-0000-0000-000086D30000}"/>
    <cellStyle name="Note 3 4 29 2 5" xfId="54149" xr:uid="{00000000-0005-0000-0000-000087D30000}"/>
    <cellStyle name="Note 3 4 29 2 6" xfId="54150" xr:uid="{00000000-0005-0000-0000-000088D30000}"/>
    <cellStyle name="Note 3 4 29 3" xfId="54151" xr:uid="{00000000-0005-0000-0000-000089D30000}"/>
    <cellStyle name="Note 3 4 29 3 2" xfId="54152" xr:uid="{00000000-0005-0000-0000-00008AD30000}"/>
    <cellStyle name="Note 3 4 29 3 3" xfId="54153" xr:uid="{00000000-0005-0000-0000-00008BD30000}"/>
    <cellStyle name="Note 3 4 29 4" xfId="54154" xr:uid="{00000000-0005-0000-0000-00008CD30000}"/>
    <cellStyle name="Note 3 4 29 4 2" xfId="54155" xr:uid="{00000000-0005-0000-0000-00008DD30000}"/>
    <cellStyle name="Note 3 4 29 4 3" xfId="54156" xr:uid="{00000000-0005-0000-0000-00008ED30000}"/>
    <cellStyle name="Note 3 4 29 5" xfId="54157" xr:uid="{00000000-0005-0000-0000-00008FD30000}"/>
    <cellStyle name="Note 3 4 29 5 2" xfId="54158" xr:uid="{00000000-0005-0000-0000-000090D30000}"/>
    <cellStyle name="Note 3 4 29 5 3" xfId="54159" xr:uid="{00000000-0005-0000-0000-000091D30000}"/>
    <cellStyle name="Note 3 4 29 6" xfId="54160" xr:uid="{00000000-0005-0000-0000-000092D30000}"/>
    <cellStyle name="Note 3 4 29 6 2" xfId="54161" xr:uid="{00000000-0005-0000-0000-000093D30000}"/>
    <cellStyle name="Note 3 4 29 6 3" xfId="54162" xr:uid="{00000000-0005-0000-0000-000094D30000}"/>
    <cellStyle name="Note 3 4 29 7" xfId="54163" xr:uid="{00000000-0005-0000-0000-000095D30000}"/>
    <cellStyle name="Note 3 4 29 8" xfId="54164" xr:uid="{00000000-0005-0000-0000-000096D30000}"/>
    <cellStyle name="Note 3 4 3" xfId="54165" xr:uid="{00000000-0005-0000-0000-000097D30000}"/>
    <cellStyle name="Note 3 4 3 2" xfId="54166" xr:uid="{00000000-0005-0000-0000-000098D30000}"/>
    <cellStyle name="Note 3 4 3 2 2" xfId="54167" xr:uid="{00000000-0005-0000-0000-000099D30000}"/>
    <cellStyle name="Note 3 4 3 2 3" xfId="54168" xr:uid="{00000000-0005-0000-0000-00009AD30000}"/>
    <cellStyle name="Note 3 4 3 3" xfId="54169" xr:uid="{00000000-0005-0000-0000-00009BD30000}"/>
    <cellStyle name="Note 3 4 3 3 2" xfId="54170" xr:uid="{00000000-0005-0000-0000-00009CD30000}"/>
    <cellStyle name="Note 3 4 3 3 3" xfId="54171" xr:uid="{00000000-0005-0000-0000-00009DD30000}"/>
    <cellStyle name="Note 3 4 3 3 4" xfId="54172" xr:uid="{00000000-0005-0000-0000-00009ED30000}"/>
    <cellStyle name="Note 3 4 3 3 5" xfId="54173" xr:uid="{00000000-0005-0000-0000-00009FD30000}"/>
    <cellStyle name="Note 3 4 3 3 6" xfId="54174" xr:uid="{00000000-0005-0000-0000-0000A0D30000}"/>
    <cellStyle name="Note 3 4 3 4" xfId="54175" xr:uid="{00000000-0005-0000-0000-0000A1D30000}"/>
    <cellStyle name="Note 3 4 3 4 2" xfId="54176" xr:uid="{00000000-0005-0000-0000-0000A2D30000}"/>
    <cellStyle name="Note 3 4 3 4 3" xfId="54177" xr:uid="{00000000-0005-0000-0000-0000A3D30000}"/>
    <cellStyle name="Note 3 4 3 5" xfId="54178" xr:uid="{00000000-0005-0000-0000-0000A4D30000}"/>
    <cellStyle name="Note 3 4 3 5 2" xfId="54179" xr:uid="{00000000-0005-0000-0000-0000A5D30000}"/>
    <cellStyle name="Note 3 4 3 5 3" xfId="54180" xr:uid="{00000000-0005-0000-0000-0000A6D30000}"/>
    <cellStyle name="Note 3 4 3 6" xfId="54181" xr:uid="{00000000-0005-0000-0000-0000A7D30000}"/>
    <cellStyle name="Note 3 4 3 6 2" xfId="54182" xr:uid="{00000000-0005-0000-0000-0000A8D30000}"/>
    <cellStyle name="Note 3 4 3 6 3" xfId="54183" xr:uid="{00000000-0005-0000-0000-0000A9D30000}"/>
    <cellStyle name="Note 3 4 3 7" xfId="54184" xr:uid="{00000000-0005-0000-0000-0000AAD30000}"/>
    <cellStyle name="Note 3 4 3 8" xfId="54185" xr:uid="{00000000-0005-0000-0000-0000ABD30000}"/>
    <cellStyle name="Note 3 4 30" xfId="54186" xr:uid="{00000000-0005-0000-0000-0000ACD30000}"/>
    <cellStyle name="Note 3 4 30 2" xfId="54187" xr:uid="{00000000-0005-0000-0000-0000ADD30000}"/>
    <cellStyle name="Note 3 4 30 2 2" xfId="54188" xr:uid="{00000000-0005-0000-0000-0000AED30000}"/>
    <cellStyle name="Note 3 4 30 2 3" xfId="54189" xr:uid="{00000000-0005-0000-0000-0000AFD30000}"/>
    <cellStyle name="Note 3 4 30 2 4" xfId="54190" xr:uid="{00000000-0005-0000-0000-0000B0D30000}"/>
    <cellStyle name="Note 3 4 30 2 5" xfId="54191" xr:uid="{00000000-0005-0000-0000-0000B1D30000}"/>
    <cellStyle name="Note 3 4 30 2 6" xfId="54192" xr:uid="{00000000-0005-0000-0000-0000B2D30000}"/>
    <cellStyle name="Note 3 4 30 3" xfId="54193" xr:uid="{00000000-0005-0000-0000-0000B3D30000}"/>
    <cellStyle name="Note 3 4 30 3 2" xfId="54194" xr:uid="{00000000-0005-0000-0000-0000B4D30000}"/>
    <cellStyle name="Note 3 4 30 3 3" xfId="54195" xr:uid="{00000000-0005-0000-0000-0000B5D30000}"/>
    <cellStyle name="Note 3 4 30 4" xfId="54196" xr:uid="{00000000-0005-0000-0000-0000B6D30000}"/>
    <cellStyle name="Note 3 4 30 4 2" xfId="54197" xr:uid="{00000000-0005-0000-0000-0000B7D30000}"/>
    <cellStyle name="Note 3 4 30 4 3" xfId="54198" xr:uid="{00000000-0005-0000-0000-0000B8D30000}"/>
    <cellStyle name="Note 3 4 30 5" xfId="54199" xr:uid="{00000000-0005-0000-0000-0000B9D30000}"/>
    <cellStyle name="Note 3 4 30 5 2" xfId="54200" xr:uid="{00000000-0005-0000-0000-0000BAD30000}"/>
    <cellStyle name="Note 3 4 30 5 3" xfId="54201" xr:uid="{00000000-0005-0000-0000-0000BBD30000}"/>
    <cellStyle name="Note 3 4 30 6" xfId="54202" xr:uid="{00000000-0005-0000-0000-0000BCD30000}"/>
    <cellStyle name="Note 3 4 30 6 2" xfId="54203" xr:uid="{00000000-0005-0000-0000-0000BDD30000}"/>
    <cellStyle name="Note 3 4 30 6 3" xfId="54204" xr:uid="{00000000-0005-0000-0000-0000BED30000}"/>
    <cellStyle name="Note 3 4 30 7" xfId="54205" xr:uid="{00000000-0005-0000-0000-0000BFD30000}"/>
    <cellStyle name="Note 3 4 30 8" xfId="54206" xr:uid="{00000000-0005-0000-0000-0000C0D30000}"/>
    <cellStyle name="Note 3 4 31" xfId="54207" xr:uid="{00000000-0005-0000-0000-0000C1D30000}"/>
    <cellStyle name="Note 3 4 31 2" xfId="54208" xr:uid="{00000000-0005-0000-0000-0000C2D30000}"/>
    <cellStyle name="Note 3 4 31 2 2" xfId="54209" xr:uid="{00000000-0005-0000-0000-0000C3D30000}"/>
    <cellStyle name="Note 3 4 31 2 3" xfId="54210" xr:uid="{00000000-0005-0000-0000-0000C4D30000}"/>
    <cellStyle name="Note 3 4 31 2 4" xfId="54211" xr:uid="{00000000-0005-0000-0000-0000C5D30000}"/>
    <cellStyle name="Note 3 4 31 2 5" xfId="54212" xr:uid="{00000000-0005-0000-0000-0000C6D30000}"/>
    <cellStyle name="Note 3 4 31 2 6" xfId="54213" xr:uid="{00000000-0005-0000-0000-0000C7D30000}"/>
    <cellStyle name="Note 3 4 31 3" xfId="54214" xr:uid="{00000000-0005-0000-0000-0000C8D30000}"/>
    <cellStyle name="Note 3 4 31 3 2" xfId="54215" xr:uid="{00000000-0005-0000-0000-0000C9D30000}"/>
    <cellStyle name="Note 3 4 31 3 3" xfId="54216" xr:uid="{00000000-0005-0000-0000-0000CAD30000}"/>
    <cellStyle name="Note 3 4 31 4" xfId="54217" xr:uid="{00000000-0005-0000-0000-0000CBD30000}"/>
    <cellStyle name="Note 3 4 31 4 2" xfId="54218" xr:uid="{00000000-0005-0000-0000-0000CCD30000}"/>
    <cellStyle name="Note 3 4 31 4 3" xfId="54219" xr:uid="{00000000-0005-0000-0000-0000CDD30000}"/>
    <cellStyle name="Note 3 4 31 5" xfId="54220" xr:uid="{00000000-0005-0000-0000-0000CED30000}"/>
    <cellStyle name="Note 3 4 31 5 2" xfId="54221" xr:uid="{00000000-0005-0000-0000-0000CFD30000}"/>
    <cellStyle name="Note 3 4 31 5 3" xfId="54222" xr:uid="{00000000-0005-0000-0000-0000D0D30000}"/>
    <cellStyle name="Note 3 4 31 6" xfId="54223" xr:uid="{00000000-0005-0000-0000-0000D1D30000}"/>
    <cellStyle name="Note 3 4 31 6 2" xfId="54224" xr:uid="{00000000-0005-0000-0000-0000D2D30000}"/>
    <cellStyle name="Note 3 4 31 6 3" xfId="54225" xr:uid="{00000000-0005-0000-0000-0000D3D30000}"/>
    <cellStyle name="Note 3 4 31 7" xfId="54226" xr:uid="{00000000-0005-0000-0000-0000D4D30000}"/>
    <cellStyle name="Note 3 4 31 8" xfId="54227" xr:uid="{00000000-0005-0000-0000-0000D5D30000}"/>
    <cellStyle name="Note 3 4 32" xfId="54228" xr:uid="{00000000-0005-0000-0000-0000D6D30000}"/>
    <cellStyle name="Note 3 4 32 2" xfId="54229" xr:uid="{00000000-0005-0000-0000-0000D7D30000}"/>
    <cellStyle name="Note 3 4 32 2 2" xfId="54230" xr:uid="{00000000-0005-0000-0000-0000D8D30000}"/>
    <cellStyle name="Note 3 4 32 2 3" xfId="54231" xr:uid="{00000000-0005-0000-0000-0000D9D30000}"/>
    <cellStyle name="Note 3 4 32 2 4" xfId="54232" xr:uid="{00000000-0005-0000-0000-0000DAD30000}"/>
    <cellStyle name="Note 3 4 32 2 5" xfId="54233" xr:uid="{00000000-0005-0000-0000-0000DBD30000}"/>
    <cellStyle name="Note 3 4 32 2 6" xfId="54234" xr:uid="{00000000-0005-0000-0000-0000DCD30000}"/>
    <cellStyle name="Note 3 4 32 3" xfId="54235" xr:uid="{00000000-0005-0000-0000-0000DDD30000}"/>
    <cellStyle name="Note 3 4 32 3 2" xfId="54236" xr:uid="{00000000-0005-0000-0000-0000DED30000}"/>
    <cellStyle name="Note 3 4 32 3 3" xfId="54237" xr:uid="{00000000-0005-0000-0000-0000DFD30000}"/>
    <cellStyle name="Note 3 4 32 4" xfId="54238" xr:uid="{00000000-0005-0000-0000-0000E0D30000}"/>
    <cellStyle name="Note 3 4 32 4 2" xfId="54239" xr:uid="{00000000-0005-0000-0000-0000E1D30000}"/>
    <cellStyle name="Note 3 4 32 4 3" xfId="54240" xr:uid="{00000000-0005-0000-0000-0000E2D30000}"/>
    <cellStyle name="Note 3 4 32 5" xfId="54241" xr:uid="{00000000-0005-0000-0000-0000E3D30000}"/>
    <cellStyle name="Note 3 4 32 5 2" xfId="54242" xr:uid="{00000000-0005-0000-0000-0000E4D30000}"/>
    <cellStyle name="Note 3 4 32 5 3" xfId="54243" xr:uid="{00000000-0005-0000-0000-0000E5D30000}"/>
    <cellStyle name="Note 3 4 32 6" xfId="54244" xr:uid="{00000000-0005-0000-0000-0000E6D30000}"/>
    <cellStyle name="Note 3 4 32 6 2" xfId="54245" xr:uid="{00000000-0005-0000-0000-0000E7D30000}"/>
    <cellStyle name="Note 3 4 32 6 3" xfId="54246" xr:uid="{00000000-0005-0000-0000-0000E8D30000}"/>
    <cellStyle name="Note 3 4 32 7" xfId="54247" xr:uid="{00000000-0005-0000-0000-0000E9D30000}"/>
    <cellStyle name="Note 3 4 32 8" xfId="54248" xr:uid="{00000000-0005-0000-0000-0000EAD30000}"/>
    <cellStyle name="Note 3 4 33" xfId="54249" xr:uid="{00000000-0005-0000-0000-0000EBD30000}"/>
    <cellStyle name="Note 3 4 33 2" xfId="54250" xr:uid="{00000000-0005-0000-0000-0000ECD30000}"/>
    <cellStyle name="Note 3 4 33 2 2" xfId="54251" xr:uid="{00000000-0005-0000-0000-0000EDD30000}"/>
    <cellStyle name="Note 3 4 33 2 3" xfId="54252" xr:uid="{00000000-0005-0000-0000-0000EED30000}"/>
    <cellStyle name="Note 3 4 33 2 4" xfId="54253" xr:uid="{00000000-0005-0000-0000-0000EFD30000}"/>
    <cellStyle name="Note 3 4 33 2 5" xfId="54254" xr:uid="{00000000-0005-0000-0000-0000F0D30000}"/>
    <cellStyle name="Note 3 4 33 2 6" xfId="54255" xr:uid="{00000000-0005-0000-0000-0000F1D30000}"/>
    <cellStyle name="Note 3 4 33 3" xfId="54256" xr:uid="{00000000-0005-0000-0000-0000F2D30000}"/>
    <cellStyle name="Note 3 4 33 3 2" xfId="54257" xr:uid="{00000000-0005-0000-0000-0000F3D30000}"/>
    <cellStyle name="Note 3 4 33 3 3" xfId="54258" xr:uid="{00000000-0005-0000-0000-0000F4D30000}"/>
    <cellStyle name="Note 3 4 33 4" xfId="54259" xr:uid="{00000000-0005-0000-0000-0000F5D30000}"/>
    <cellStyle name="Note 3 4 33 4 2" xfId="54260" xr:uid="{00000000-0005-0000-0000-0000F6D30000}"/>
    <cellStyle name="Note 3 4 33 4 3" xfId="54261" xr:uid="{00000000-0005-0000-0000-0000F7D30000}"/>
    <cellStyle name="Note 3 4 33 5" xfId="54262" xr:uid="{00000000-0005-0000-0000-0000F8D30000}"/>
    <cellStyle name="Note 3 4 33 5 2" xfId="54263" xr:uid="{00000000-0005-0000-0000-0000F9D30000}"/>
    <cellStyle name="Note 3 4 33 5 3" xfId="54264" xr:uid="{00000000-0005-0000-0000-0000FAD30000}"/>
    <cellStyle name="Note 3 4 33 6" xfId="54265" xr:uid="{00000000-0005-0000-0000-0000FBD30000}"/>
    <cellStyle name="Note 3 4 33 6 2" xfId="54266" xr:uid="{00000000-0005-0000-0000-0000FCD30000}"/>
    <cellStyle name="Note 3 4 33 6 3" xfId="54267" xr:uid="{00000000-0005-0000-0000-0000FDD30000}"/>
    <cellStyle name="Note 3 4 33 7" xfId="54268" xr:uid="{00000000-0005-0000-0000-0000FED30000}"/>
    <cellStyle name="Note 3 4 33 8" xfId="54269" xr:uid="{00000000-0005-0000-0000-0000FFD30000}"/>
    <cellStyle name="Note 3 4 34" xfId="54270" xr:uid="{00000000-0005-0000-0000-000000D40000}"/>
    <cellStyle name="Note 3 4 34 2" xfId="54271" xr:uid="{00000000-0005-0000-0000-000001D40000}"/>
    <cellStyle name="Note 3 4 34 2 2" xfId="54272" xr:uid="{00000000-0005-0000-0000-000002D40000}"/>
    <cellStyle name="Note 3 4 34 2 3" xfId="54273" xr:uid="{00000000-0005-0000-0000-000003D40000}"/>
    <cellStyle name="Note 3 4 34 2 4" xfId="54274" xr:uid="{00000000-0005-0000-0000-000004D40000}"/>
    <cellStyle name="Note 3 4 34 2 5" xfId="54275" xr:uid="{00000000-0005-0000-0000-000005D40000}"/>
    <cellStyle name="Note 3 4 34 2 6" xfId="54276" xr:uid="{00000000-0005-0000-0000-000006D40000}"/>
    <cellStyle name="Note 3 4 34 3" xfId="54277" xr:uid="{00000000-0005-0000-0000-000007D40000}"/>
    <cellStyle name="Note 3 4 34 3 2" xfId="54278" xr:uid="{00000000-0005-0000-0000-000008D40000}"/>
    <cellStyle name="Note 3 4 34 3 3" xfId="54279" xr:uid="{00000000-0005-0000-0000-000009D40000}"/>
    <cellStyle name="Note 3 4 34 4" xfId="54280" xr:uid="{00000000-0005-0000-0000-00000AD40000}"/>
    <cellStyle name="Note 3 4 34 4 2" xfId="54281" xr:uid="{00000000-0005-0000-0000-00000BD40000}"/>
    <cellStyle name="Note 3 4 34 4 3" xfId="54282" xr:uid="{00000000-0005-0000-0000-00000CD40000}"/>
    <cellStyle name="Note 3 4 34 5" xfId="54283" xr:uid="{00000000-0005-0000-0000-00000DD40000}"/>
    <cellStyle name="Note 3 4 34 5 2" xfId="54284" xr:uid="{00000000-0005-0000-0000-00000ED40000}"/>
    <cellStyle name="Note 3 4 34 5 3" xfId="54285" xr:uid="{00000000-0005-0000-0000-00000FD40000}"/>
    <cellStyle name="Note 3 4 34 6" xfId="54286" xr:uid="{00000000-0005-0000-0000-000010D40000}"/>
    <cellStyle name="Note 3 4 34 6 2" xfId="54287" xr:uid="{00000000-0005-0000-0000-000011D40000}"/>
    <cellStyle name="Note 3 4 34 6 3" xfId="54288" xr:uid="{00000000-0005-0000-0000-000012D40000}"/>
    <cellStyle name="Note 3 4 34 7" xfId="54289" xr:uid="{00000000-0005-0000-0000-000013D40000}"/>
    <cellStyle name="Note 3 4 34 8" xfId="54290" xr:uid="{00000000-0005-0000-0000-000014D40000}"/>
    <cellStyle name="Note 3 4 35" xfId="54291" xr:uid="{00000000-0005-0000-0000-000015D40000}"/>
    <cellStyle name="Note 3 4 35 2" xfId="54292" xr:uid="{00000000-0005-0000-0000-000016D40000}"/>
    <cellStyle name="Note 3 4 35 3" xfId="54293" xr:uid="{00000000-0005-0000-0000-000017D40000}"/>
    <cellStyle name="Note 3 4 36" xfId="54294" xr:uid="{00000000-0005-0000-0000-000018D40000}"/>
    <cellStyle name="Note 3 4 36 2" xfId="54295" xr:uid="{00000000-0005-0000-0000-000019D40000}"/>
    <cellStyle name="Note 3 4 36 3" xfId="54296" xr:uid="{00000000-0005-0000-0000-00001AD40000}"/>
    <cellStyle name="Note 3 4 36 4" xfId="54297" xr:uid="{00000000-0005-0000-0000-00001BD40000}"/>
    <cellStyle name="Note 3 4 36 5" xfId="54298" xr:uid="{00000000-0005-0000-0000-00001CD40000}"/>
    <cellStyle name="Note 3 4 36 6" xfId="54299" xr:uid="{00000000-0005-0000-0000-00001DD40000}"/>
    <cellStyle name="Note 3 4 37" xfId="54300" xr:uid="{00000000-0005-0000-0000-00001ED40000}"/>
    <cellStyle name="Note 3 4 37 2" xfId="54301" xr:uid="{00000000-0005-0000-0000-00001FD40000}"/>
    <cellStyle name="Note 3 4 37 3" xfId="54302" xr:uid="{00000000-0005-0000-0000-000020D40000}"/>
    <cellStyle name="Note 3 4 38" xfId="54303" xr:uid="{00000000-0005-0000-0000-000021D40000}"/>
    <cellStyle name="Note 3 4 38 2" xfId="54304" xr:uid="{00000000-0005-0000-0000-000022D40000}"/>
    <cellStyle name="Note 3 4 38 3" xfId="54305" xr:uid="{00000000-0005-0000-0000-000023D40000}"/>
    <cellStyle name="Note 3 4 39" xfId="54306" xr:uid="{00000000-0005-0000-0000-000024D40000}"/>
    <cellStyle name="Note 3 4 39 2" xfId="54307" xr:uid="{00000000-0005-0000-0000-000025D40000}"/>
    <cellStyle name="Note 3 4 39 3" xfId="54308" xr:uid="{00000000-0005-0000-0000-000026D40000}"/>
    <cellStyle name="Note 3 4 4" xfId="54309" xr:uid="{00000000-0005-0000-0000-000027D40000}"/>
    <cellStyle name="Note 3 4 4 2" xfId="54310" xr:uid="{00000000-0005-0000-0000-000028D40000}"/>
    <cellStyle name="Note 3 4 4 2 2" xfId="54311" xr:uid="{00000000-0005-0000-0000-000029D40000}"/>
    <cellStyle name="Note 3 4 4 2 3" xfId="54312" xr:uid="{00000000-0005-0000-0000-00002AD40000}"/>
    <cellStyle name="Note 3 4 4 2 4" xfId="54313" xr:uid="{00000000-0005-0000-0000-00002BD40000}"/>
    <cellStyle name="Note 3 4 4 2 5" xfId="54314" xr:uid="{00000000-0005-0000-0000-00002CD40000}"/>
    <cellStyle name="Note 3 4 4 2 6" xfId="54315" xr:uid="{00000000-0005-0000-0000-00002DD40000}"/>
    <cellStyle name="Note 3 4 4 3" xfId="54316" xr:uid="{00000000-0005-0000-0000-00002ED40000}"/>
    <cellStyle name="Note 3 4 4 3 2" xfId="54317" xr:uid="{00000000-0005-0000-0000-00002FD40000}"/>
    <cellStyle name="Note 3 4 4 3 3" xfId="54318" xr:uid="{00000000-0005-0000-0000-000030D40000}"/>
    <cellStyle name="Note 3 4 4 4" xfId="54319" xr:uid="{00000000-0005-0000-0000-000031D40000}"/>
    <cellStyle name="Note 3 4 4 4 2" xfId="54320" xr:uid="{00000000-0005-0000-0000-000032D40000}"/>
    <cellStyle name="Note 3 4 4 4 3" xfId="54321" xr:uid="{00000000-0005-0000-0000-000033D40000}"/>
    <cellStyle name="Note 3 4 4 5" xfId="54322" xr:uid="{00000000-0005-0000-0000-000034D40000}"/>
    <cellStyle name="Note 3 4 4 5 2" xfId="54323" xr:uid="{00000000-0005-0000-0000-000035D40000}"/>
    <cellStyle name="Note 3 4 4 5 3" xfId="54324" xr:uid="{00000000-0005-0000-0000-000036D40000}"/>
    <cellStyle name="Note 3 4 4 6" xfId="54325" xr:uid="{00000000-0005-0000-0000-000037D40000}"/>
    <cellStyle name="Note 3 4 4 6 2" xfId="54326" xr:uid="{00000000-0005-0000-0000-000038D40000}"/>
    <cellStyle name="Note 3 4 4 6 3" xfId="54327" xr:uid="{00000000-0005-0000-0000-000039D40000}"/>
    <cellStyle name="Note 3 4 4 7" xfId="54328" xr:uid="{00000000-0005-0000-0000-00003AD40000}"/>
    <cellStyle name="Note 3 4 4 8" xfId="54329" xr:uid="{00000000-0005-0000-0000-00003BD40000}"/>
    <cellStyle name="Note 3 4 40" xfId="54330" xr:uid="{00000000-0005-0000-0000-00003CD40000}"/>
    <cellStyle name="Note 3 4 41" xfId="54331" xr:uid="{00000000-0005-0000-0000-00003DD40000}"/>
    <cellStyle name="Note 3 4 5" xfId="54332" xr:uid="{00000000-0005-0000-0000-00003ED40000}"/>
    <cellStyle name="Note 3 4 5 2" xfId="54333" xr:uid="{00000000-0005-0000-0000-00003FD40000}"/>
    <cellStyle name="Note 3 4 5 2 2" xfId="54334" xr:uid="{00000000-0005-0000-0000-000040D40000}"/>
    <cellStyle name="Note 3 4 5 2 3" xfId="54335" xr:uid="{00000000-0005-0000-0000-000041D40000}"/>
    <cellStyle name="Note 3 4 5 2 4" xfId="54336" xr:uid="{00000000-0005-0000-0000-000042D40000}"/>
    <cellStyle name="Note 3 4 5 2 5" xfId="54337" xr:uid="{00000000-0005-0000-0000-000043D40000}"/>
    <cellStyle name="Note 3 4 5 2 6" xfId="54338" xr:uid="{00000000-0005-0000-0000-000044D40000}"/>
    <cellStyle name="Note 3 4 5 3" xfId="54339" xr:uid="{00000000-0005-0000-0000-000045D40000}"/>
    <cellStyle name="Note 3 4 5 3 2" xfId="54340" xr:uid="{00000000-0005-0000-0000-000046D40000}"/>
    <cellStyle name="Note 3 4 5 3 3" xfId="54341" xr:uid="{00000000-0005-0000-0000-000047D40000}"/>
    <cellStyle name="Note 3 4 5 4" xfId="54342" xr:uid="{00000000-0005-0000-0000-000048D40000}"/>
    <cellStyle name="Note 3 4 5 4 2" xfId="54343" xr:uid="{00000000-0005-0000-0000-000049D40000}"/>
    <cellStyle name="Note 3 4 5 4 3" xfId="54344" xr:uid="{00000000-0005-0000-0000-00004AD40000}"/>
    <cellStyle name="Note 3 4 5 5" xfId="54345" xr:uid="{00000000-0005-0000-0000-00004BD40000}"/>
    <cellStyle name="Note 3 4 5 5 2" xfId="54346" xr:uid="{00000000-0005-0000-0000-00004CD40000}"/>
    <cellStyle name="Note 3 4 5 5 3" xfId="54347" xr:uid="{00000000-0005-0000-0000-00004DD40000}"/>
    <cellStyle name="Note 3 4 5 6" xfId="54348" xr:uid="{00000000-0005-0000-0000-00004ED40000}"/>
    <cellStyle name="Note 3 4 5 6 2" xfId="54349" xr:uid="{00000000-0005-0000-0000-00004FD40000}"/>
    <cellStyle name="Note 3 4 5 6 3" xfId="54350" xr:uid="{00000000-0005-0000-0000-000050D40000}"/>
    <cellStyle name="Note 3 4 5 7" xfId="54351" xr:uid="{00000000-0005-0000-0000-000051D40000}"/>
    <cellStyle name="Note 3 4 5 8" xfId="54352" xr:uid="{00000000-0005-0000-0000-000052D40000}"/>
    <cellStyle name="Note 3 4 6" xfId="54353" xr:uid="{00000000-0005-0000-0000-000053D40000}"/>
    <cellStyle name="Note 3 4 6 2" xfId="54354" xr:uid="{00000000-0005-0000-0000-000054D40000}"/>
    <cellStyle name="Note 3 4 6 2 2" xfId="54355" xr:uid="{00000000-0005-0000-0000-000055D40000}"/>
    <cellStyle name="Note 3 4 6 2 3" xfId="54356" xr:uid="{00000000-0005-0000-0000-000056D40000}"/>
    <cellStyle name="Note 3 4 6 2 4" xfId="54357" xr:uid="{00000000-0005-0000-0000-000057D40000}"/>
    <cellStyle name="Note 3 4 6 2 5" xfId="54358" xr:uid="{00000000-0005-0000-0000-000058D40000}"/>
    <cellStyle name="Note 3 4 6 2 6" xfId="54359" xr:uid="{00000000-0005-0000-0000-000059D40000}"/>
    <cellStyle name="Note 3 4 6 3" xfId="54360" xr:uid="{00000000-0005-0000-0000-00005AD40000}"/>
    <cellStyle name="Note 3 4 6 3 2" xfId="54361" xr:uid="{00000000-0005-0000-0000-00005BD40000}"/>
    <cellStyle name="Note 3 4 6 3 3" xfId="54362" xr:uid="{00000000-0005-0000-0000-00005CD40000}"/>
    <cellStyle name="Note 3 4 6 4" xfId="54363" xr:uid="{00000000-0005-0000-0000-00005DD40000}"/>
    <cellStyle name="Note 3 4 6 4 2" xfId="54364" xr:uid="{00000000-0005-0000-0000-00005ED40000}"/>
    <cellStyle name="Note 3 4 6 4 3" xfId="54365" xr:uid="{00000000-0005-0000-0000-00005FD40000}"/>
    <cellStyle name="Note 3 4 6 5" xfId="54366" xr:uid="{00000000-0005-0000-0000-000060D40000}"/>
    <cellStyle name="Note 3 4 6 5 2" xfId="54367" xr:uid="{00000000-0005-0000-0000-000061D40000}"/>
    <cellStyle name="Note 3 4 6 5 3" xfId="54368" xr:uid="{00000000-0005-0000-0000-000062D40000}"/>
    <cellStyle name="Note 3 4 6 6" xfId="54369" xr:uid="{00000000-0005-0000-0000-000063D40000}"/>
    <cellStyle name="Note 3 4 6 6 2" xfId="54370" xr:uid="{00000000-0005-0000-0000-000064D40000}"/>
    <cellStyle name="Note 3 4 6 6 3" xfId="54371" xr:uid="{00000000-0005-0000-0000-000065D40000}"/>
    <cellStyle name="Note 3 4 6 7" xfId="54372" xr:uid="{00000000-0005-0000-0000-000066D40000}"/>
    <cellStyle name="Note 3 4 6 8" xfId="54373" xr:uid="{00000000-0005-0000-0000-000067D40000}"/>
    <cellStyle name="Note 3 4 7" xfId="54374" xr:uid="{00000000-0005-0000-0000-000068D40000}"/>
    <cellStyle name="Note 3 4 7 2" xfId="54375" xr:uid="{00000000-0005-0000-0000-000069D40000}"/>
    <cellStyle name="Note 3 4 7 2 2" xfId="54376" xr:uid="{00000000-0005-0000-0000-00006AD40000}"/>
    <cellStyle name="Note 3 4 7 2 3" xfId="54377" xr:uid="{00000000-0005-0000-0000-00006BD40000}"/>
    <cellStyle name="Note 3 4 7 2 4" xfId="54378" xr:uid="{00000000-0005-0000-0000-00006CD40000}"/>
    <cellStyle name="Note 3 4 7 2 5" xfId="54379" xr:uid="{00000000-0005-0000-0000-00006DD40000}"/>
    <cellStyle name="Note 3 4 7 2 6" xfId="54380" xr:uid="{00000000-0005-0000-0000-00006ED40000}"/>
    <cellStyle name="Note 3 4 7 3" xfId="54381" xr:uid="{00000000-0005-0000-0000-00006FD40000}"/>
    <cellStyle name="Note 3 4 7 3 2" xfId="54382" xr:uid="{00000000-0005-0000-0000-000070D40000}"/>
    <cellStyle name="Note 3 4 7 3 3" xfId="54383" xr:uid="{00000000-0005-0000-0000-000071D40000}"/>
    <cellStyle name="Note 3 4 7 4" xfId="54384" xr:uid="{00000000-0005-0000-0000-000072D40000}"/>
    <cellStyle name="Note 3 4 7 4 2" xfId="54385" xr:uid="{00000000-0005-0000-0000-000073D40000}"/>
    <cellStyle name="Note 3 4 7 4 3" xfId="54386" xr:uid="{00000000-0005-0000-0000-000074D40000}"/>
    <cellStyle name="Note 3 4 7 5" xfId="54387" xr:uid="{00000000-0005-0000-0000-000075D40000}"/>
    <cellStyle name="Note 3 4 7 5 2" xfId="54388" xr:uid="{00000000-0005-0000-0000-000076D40000}"/>
    <cellStyle name="Note 3 4 7 5 3" xfId="54389" xr:uid="{00000000-0005-0000-0000-000077D40000}"/>
    <cellStyle name="Note 3 4 7 6" xfId="54390" xr:uid="{00000000-0005-0000-0000-000078D40000}"/>
    <cellStyle name="Note 3 4 7 6 2" xfId="54391" xr:uid="{00000000-0005-0000-0000-000079D40000}"/>
    <cellStyle name="Note 3 4 7 6 3" xfId="54392" xr:uid="{00000000-0005-0000-0000-00007AD40000}"/>
    <cellStyle name="Note 3 4 7 7" xfId="54393" xr:uid="{00000000-0005-0000-0000-00007BD40000}"/>
    <cellStyle name="Note 3 4 7 8" xfId="54394" xr:uid="{00000000-0005-0000-0000-00007CD40000}"/>
    <cellStyle name="Note 3 4 8" xfId="54395" xr:uid="{00000000-0005-0000-0000-00007DD40000}"/>
    <cellStyle name="Note 3 4 8 2" xfId="54396" xr:uid="{00000000-0005-0000-0000-00007ED40000}"/>
    <cellStyle name="Note 3 4 8 2 2" xfId="54397" xr:uid="{00000000-0005-0000-0000-00007FD40000}"/>
    <cellStyle name="Note 3 4 8 2 3" xfId="54398" xr:uid="{00000000-0005-0000-0000-000080D40000}"/>
    <cellStyle name="Note 3 4 8 2 4" xfId="54399" xr:uid="{00000000-0005-0000-0000-000081D40000}"/>
    <cellStyle name="Note 3 4 8 2 5" xfId="54400" xr:uid="{00000000-0005-0000-0000-000082D40000}"/>
    <cellStyle name="Note 3 4 8 2 6" xfId="54401" xr:uid="{00000000-0005-0000-0000-000083D40000}"/>
    <cellStyle name="Note 3 4 8 3" xfId="54402" xr:uid="{00000000-0005-0000-0000-000084D40000}"/>
    <cellStyle name="Note 3 4 8 3 2" xfId="54403" xr:uid="{00000000-0005-0000-0000-000085D40000}"/>
    <cellStyle name="Note 3 4 8 3 3" xfId="54404" xr:uid="{00000000-0005-0000-0000-000086D40000}"/>
    <cellStyle name="Note 3 4 8 4" xfId="54405" xr:uid="{00000000-0005-0000-0000-000087D40000}"/>
    <cellStyle name="Note 3 4 8 4 2" xfId="54406" xr:uid="{00000000-0005-0000-0000-000088D40000}"/>
    <cellStyle name="Note 3 4 8 4 3" xfId="54407" xr:uid="{00000000-0005-0000-0000-000089D40000}"/>
    <cellStyle name="Note 3 4 8 5" xfId="54408" xr:uid="{00000000-0005-0000-0000-00008AD40000}"/>
    <cellStyle name="Note 3 4 8 5 2" xfId="54409" xr:uid="{00000000-0005-0000-0000-00008BD40000}"/>
    <cellStyle name="Note 3 4 8 5 3" xfId="54410" xr:uid="{00000000-0005-0000-0000-00008CD40000}"/>
    <cellStyle name="Note 3 4 8 6" xfId="54411" xr:uid="{00000000-0005-0000-0000-00008DD40000}"/>
    <cellStyle name="Note 3 4 8 6 2" xfId="54412" xr:uid="{00000000-0005-0000-0000-00008ED40000}"/>
    <cellStyle name="Note 3 4 8 6 3" xfId="54413" xr:uid="{00000000-0005-0000-0000-00008FD40000}"/>
    <cellStyle name="Note 3 4 8 7" xfId="54414" xr:uid="{00000000-0005-0000-0000-000090D40000}"/>
    <cellStyle name="Note 3 4 8 8" xfId="54415" xr:uid="{00000000-0005-0000-0000-000091D40000}"/>
    <cellStyle name="Note 3 4 9" xfId="54416" xr:uid="{00000000-0005-0000-0000-000092D40000}"/>
    <cellStyle name="Note 3 4 9 2" xfId="54417" xr:uid="{00000000-0005-0000-0000-000093D40000}"/>
    <cellStyle name="Note 3 4 9 2 2" xfId="54418" xr:uid="{00000000-0005-0000-0000-000094D40000}"/>
    <cellStyle name="Note 3 4 9 2 3" xfId="54419" xr:uid="{00000000-0005-0000-0000-000095D40000}"/>
    <cellStyle name="Note 3 4 9 2 4" xfId="54420" xr:uid="{00000000-0005-0000-0000-000096D40000}"/>
    <cellStyle name="Note 3 4 9 2 5" xfId="54421" xr:uid="{00000000-0005-0000-0000-000097D40000}"/>
    <cellStyle name="Note 3 4 9 2 6" xfId="54422" xr:uid="{00000000-0005-0000-0000-000098D40000}"/>
    <cellStyle name="Note 3 4 9 3" xfId="54423" xr:uid="{00000000-0005-0000-0000-000099D40000}"/>
    <cellStyle name="Note 3 4 9 3 2" xfId="54424" xr:uid="{00000000-0005-0000-0000-00009AD40000}"/>
    <cellStyle name="Note 3 4 9 3 3" xfId="54425" xr:uid="{00000000-0005-0000-0000-00009BD40000}"/>
    <cellStyle name="Note 3 4 9 4" xfId="54426" xr:uid="{00000000-0005-0000-0000-00009CD40000}"/>
    <cellStyle name="Note 3 4 9 4 2" xfId="54427" xr:uid="{00000000-0005-0000-0000-00009DD40000}"/>
    <cellStyle name="Note 3 4 9 4 3" xfId="54428" xr:uid="{00000000-0005-0000-0000-00009ED40000}"/>
    <cellStyle name="Note 3 4 9 5" xfId="54429" xr:uid="{00000000-0005-0000-0000-00009FD40000}"/>
    <cellStyle name="Note 3 4 9 5 2" xfId="54430" xr:uid="{00000000-0005-0000-0000-0000A0D40000}"/>
    <cellStyle name="Note 3 4 9 5 3" xfId="54431" xr:uid="{00000000-0005-0000-0000-0000A1D40000}"/>
    <cellStyle name="Note 3 4 9 6" xfId="54432" xr:uid="{00000000-0005-0000-0000-0000A2D40000}"/>
    <cellStyle name="Note 3 4 9 6 2" xfId="54433" xr:uid="{00000000-0005-0000-0000-0000A3D40000}"/>
    <cellStyle name="Note 3 4 9 6 3" xfId="54434" xr:uid="{00000000-0005-0000-0000-0000A4D40000}"/>
    <cellStyle name="Note 3 4 9 7" xfId="54435" xr:uid="{00000000-0005-0000-0000-0000A5D40000}"/>
    <cellStyle name="Note 3 4 9 8" xfId="54436" xr:uid="{00000000-0005-0000-0000-0000A6D40000}"/>
    <cellStyle name="Note 3 40" xfId="54437" xr:uid="{00000000-0005-0000-0000-0000A7D40000}"/>
    <cellStyle name="Note 3 5" xfId="54438" xr:uid="{00000000-0005-0000-0000-0000A8D40000}"/>
    <cellStyle name="Note 3 5 10" xfId="54439" xr:uid="{00000000-0005-0000-0000-0000A9D40000}"/>
    <cellStyle name="Note 3 5 10 2" xfId="54440" xr:uid="{00000000-0005-0000-0000-0000AAD40000}"/>
    <cellStyle name="Note 3 5 10 2 2" xfId="54441" xr:uid="{00000000-0005-0000-0000-0000ABD40000}"/>
    <cellStyle name="Note 3 5 10 2 3" xfId="54442" xr:uid="{00000000-0005-0000-0000-0000ACD40000}"/>
    <cellStyle name="Note 3 5 10 2 4" xfId="54443" xr:uid="{00000000-0005-0000-0000-0000ADD40000}"/>
    <cellStyle name="Note 3 5 10 2 5" xfId="54444" xr:uid="{00000000-0005-0000-0000-0000AED40000}"/>
    <cellStyle name="Note 3 5 10 2 6" xfId="54445" xr:uid="{00000000-0005-0000-0000-0000AFD40000}"/>
    <cellStyle name="Note 3 5 10 3" xfId="54446" xr:uid="{00000000-0005-0000-0000-0000B0D40000}"/>
    <cellStyle name="Note 3 5 10 3 2" xfId="54447" xr:uid="{00000000-0005-0000-0000-0000B1D40000}"/>
    <cellStyle name="Note 3 5 10 3 3" xfId="54448" xr:uid="{00000000-0005-0000-0000-0000B2D40000}"/>
    <cellStyle name="Note 3 5 10 4" xfId="54449" xr:uid="{00000000-0005-0000-0000-0000B3D40000}"/>
    <cellStyle name="Note 3 5 10 4 2" xfId="54450" xr:uid="{00000000-0005-0000-0000-0000B4D40000}"/>
    <cellStyle name="Note 3 5 10 4 3" xfId="54451" xr:uid="{00000000-0005-0000-0000-0000B5D40000}"/>
    <cellStyle name="Note 3 5 10 5" xfId="54452" xr:uid="{00000000-0005-0000-0000-0000B6D40000}"/>
    <cellStyle name="Note 3 5 10 5 2" xfId="54453" xr:uid="{00000000-0005-0000-0000-0000B7D40000}"/>
    <cellStyle name="Note 3 5 10 5 3" xfId="54454" xr:uid="{00000000-0005-0000-0000-0000B8D40000}"/>
    <cellStyle name="Note 3 5 10 6" xfId="54455" xr:uid="{00000000-0005-0000-0000-0000B9D40000}"/>
    <cellStyle name="Note 3 5 10 6 2" xfId="54456" xr:uid="{00000000-0005-0000-0000-0000BAD40000}"/>
    <cellStyle name="Note 3 5 10 6 3" xfId="54457" xr:uid="{00000000-0005-0000-0000-0000BBD40000}"/>
    <cellStyle name="Note 3 5 10 7" xfId="54458" xr:uid="{00000000-0005-0000-0000-0000BCD40000}"/>
    <cellStyle name="Note 3 5 10 8" xfId="54459" xr:uid="{00000000-0005-0000-0000-0000BDD40000}"/>
    <cellStyle name="Note 3 5 11" xfId="54460" xr:uid="{00000000-0005-0000-0000-0000BED40000}"/>
    <cellStyle name="Note 3 5 11 2" xfId="54461" xr:uid="{00000000-0005-0000-0000-0000BFD40000}"/>
    <cellStyle name="Note 3 5 11 2 2" xfId="54462" xr:uid="{00000000-0005-0000-0000-0000C0D40000}"/>
    <cellStyle name="Note 3 5 11 2 3" xfId="54463" xr:uid="{00000000-0005-0000-0000-0000C1D40000}"/>
    <cellStyle name="Note 3 5 11 2 4" xfId="54464" xr:uid="{00000000-0005-0000-0000-0000C2D40000}"/>
    <cellStyle name="Note 3 5 11 2 5" xfId="54465" xr:uid="{00000000-0005-0000-0000-0000C3D40000}"/>
    <cellStyle name="Note 3 5 11 2 6" xfId="54466" xr:uid="{00000000-0005-0000-0000-0000C4D40000}"/>
    <cellStyle name="Note 3 5 11 3" xfId="54467" xr:uid="{00000000-0005-0000-0000-0000C5D40000}"/>
    <cellStyle name="Note 3 5 11 3 2" xfId="54468" xr:uid="{00000000-0005-0000-0000-0000C6D40000}"/>
    <cellStyle name="Note 3 5 11 3 3" xfId="54469" xr:uid="{00000000-0005-0000-0000-0000C7D40000}"/>
    <cellStyle name="Note 3 5 11 4" xfId="54470" xr:uid="{00000000-0005-0000-0000-0000C8D40000}"/>
    <cellStyle name="Note 3 5 11 4 2" xfId="54471" xr:uid="{00000000-0005-0000-0000-0000C9D40000}"/>
    <cellStyle name="Note 3 5 11 4 3" xfId="54472" xr:uid="{00000000-0005-0000-0000-0000CAD40000}"/>
    <cellStyle name="Note 3 5 11 5" xfId="54473" xr:uid="{00000000-0005-0000-0000-0000CBD40000}"/>
    <cellStyle name="Note 3 5 11 5 2" xfId="54474" xr:uid="{00000000-0005-0000-0000-0000CCD40000}"/>
    <cellStyle name="Note 3 5 11 5 3" xfId="54475" xr:uid="{00000000-0005-0000-0000-0000CDD40000}"/>
    <cellStyle name="Note 3 5 11 6" xfId="54476" xr:uid="{00000000-0005-0000-0000-0000CED40000}"/>
    <cellStyle name="Note 3 5 11 6 2" xfId="54477" xr:uid="{00000000-0005-0000-0000-0000CFD40000}"/>
    <cellStyle name="Note 3 5 11 6 3" xfId="54478" xr:uid="{00000000-0005-0000-0000-0000D0D40000}"/>
    <cellStyle name="Note 3 5 11 7" xfId="54479" xr:uid="{00000000-0005-0000-0000-0000D1D40000}"/>
    <cellStyle name="Note 3 5 11 8" xfId="54480" xr:uid="{00000000-0005-0000-0000-0000D2D40000}"/>
    <cellStyle name="Note 3 5 12" xfId="54481" xr:uid="{00000000-0005-0000-0000-0000D3D40000}"/>
    <cellStyle name="Note 3 5 12 2" xfId="54482" xr:uid="{00000000-0005-0000-0000-0000D4D40000}"/>
    <cellStyle name="Note 3 5 12 2 2" xfId="54483" xr:uid="{00000000-0005-0000-0000-0000D5D40000}"/>
    <cellStyle name="Note 3 5 12 2 3" xfId="54484" xr:uid="{00000000-0005-0000-0000-0000D6D40000}"/>
    <cellStyle name="Note 3 5 12 2 4" xfId="54485" xr:uid="{00000000-0005-0000-0000-0000D7D40000}"/>
    <cellStyle name="Note 3 5 12 2 5" xfId="54486" xr:uid="{00000000-0005-0000-0000-0000D8D40000}"/>
    <cellStyle name="Note 3 5 12 2 6" xfId="54487" xr:uid="{00000000-0005-0000-0000-0000D9D40000}"/>
    <cellStyle name="Note 3 5 12 3" xfId="54488" xr:uid="{00000000-0005-0000-0000-0000DAD40000}"/>
    <cellStyle name="Note 3 5 12 3 2" xfId="54489" xr:uid="{00000000-0005-0000-0000-0000DBD40000}"/>
    <cellStyle name="Note 3 5 12 3 3" xfId="54490" xr:uid="{00000000-0005-0000-0000-0000DCD40000}"/>
    <cellStyle name="Note 3 5 12 4" xfId="54491" xr:uid="{00000000-0005-0000-0000-0000DDD40000}"/>
    <cellStyle name="Note 3 5 12 4 2" xfId="54492" xr:uid="{00000000-0005-0000-0000-0000DED40000}"/>
    <cellStyle name="Note 3 5 12 4 3" xfId="54493" xr:uid="{00000000-0005-0000-0000-0000DFD40000}"/>
    <cellStyle name="Note 3 5 12 5" xfId="54494" xr:uid="{00000000-0005-0000-0000-0000E0D40000}"/>
    <cellStyle name="Note 3 5 12 5 2" xfId="54495" xr:uid="{00000000-0005-0000-0000-0000E1D40000}"/>
    <cellStyle name="Note 3 5 12 5 3" xfId="54496" xr:uid="{00000000-0005-0000-0000-0000E2D40000}"/>
    <cellStyle name="Note 3 5 12 6" xfId="54497" xr:uid="{00000000-0005-0000-0000-0000E3D40000}"/>
    <cellStyle name="Note 3 5 12 6 2" xfId="54498" xr:uid="{00000000-0005-0000-0000-0000E4D40000}"/>
    <cellStyle name="Note 3 5 12 6 3" xfId="54499" xr:uid="{00000000-0005-0000-0000-0000E5D40000}"/>
    <cellStyle name="Note 3 5 12 7" xfId="54500" xr:uid="{00000000-0005-0000-0000-0000E6D40000}"/>
    <cellStyle name="Note 3 5 12 8" xfId="54501" xr:uid="{00000000-0005-0000-0000-0000E7D40000}"/>
    <cellStyle name="Note 3 5 13" xfId="54502" xr:uid="{00000000-0005-0000-0000-0000E8D40000}"/>
    <cellStyle name="Note 3 5 13 2" xfId="54503" xr:uid="{00000000-0005-0000-0000-0000E9D40000}"/>
    <cellStyle name="Note 3 5 13 2 2" xfId="54504" xr:uid="{00000000-0005-0000-0000-0000EAD40000}"/>
    <cellStyle name="Note 3 5 13 2 3" xfId="54505" xr:uid="{00000000-0005-0000-0000-0000EBD40000}"/>
    <cellStyle name="Note 3 5 13 2 4" xfId="54506" xr:uid="{00000000-0005-0000-0000-0000ECD40000}"/>
    <cellStyle name="Note 3 5 13 2 5" xfId="54507" xr:uid="{00000000-0005-0000-0000-0000EDD40000}"/>
    <cellStyle name="Note 3 5 13 2 6" xfId="54508" xr:uid="{00000000-0005-0000-0000-0000EED40000}"/>
    <cellStyle name="Note 3 5 13 3" xfId="54509" xr:uid="{00000000-0005-0000-0000-0000EFD40000}"/>
    <cellStyle name="Note 3 5 13 3 2" xfId="54510" xr:uid="{00000000-0005-0000-0000-0000F0D40000}"/>
    <cellStyle name="Note 3 5 13 3 3" xfId="54511" xr:uid="{00000000-0005-0000-0000-0000F1D40000}"/>
    <cellStyle name="Note 3 5 13 4" xfId="54512" xr:uid="{00000000-0005-0000-0000-0000F2D40000}"/>
    <cellStyle name="Note 3 5 13 4 2" xfId="54513" xr:uid="{00000000-0005-0000-0000-0000F3D40000}"/>
    <cellStyle name="Note 3 5 13 4 3" xfId="54514" xr:uid="{00000000-0005-0000-0000-0000F4D40000}"/>
    <cellStyle name="Note 3 5 13 5" xfId="54515" xr:uid="{00000000-0005-0000-0000-0000F5D40000}"/>
    <cellStyle name="Note 3 5 13 5 2" xfId="54516" xr:uid="{00000000-0005-0000-0000-0000F6D40000}"/>
    <cellStyle name="Note 3 5 13 5 3" xfId="54517" xr:uid="{00000000-0005-0000-0000-0000F7D40000}"/>
    <cellStyle name="Note 3 5 13 6" xfId="54518" xr:uid="{00000000-0005-0000-0000-0000F8D40000}"/>
    <cellStyle name="Note 3 5 13 6 2" xfId="54519" xr:uid="{00000000-0005-0000-0000-0000F9D40000}"/>
    <cellStyle name="Note 3 5 13 6 3" xfId="54520" xr:uid="{00000000-0005-0000-0000-0000FAD40000}"/>
    <cellStyle name="Note 3 5 13 7" xfId="54521" xr:uid="{00000000-0005-0000-0000-0000FBD40000}"/>
    <cellStyle name="Note 3 5 13 8" xfId="54522" xr:uid="{00000000-0005-0000-0000-0000FCD40000}"/>
    <cellStyle name="Note 3 5 14" xfId="54523" xr:uid="{00000000-0005-0000-0000-0000FDD40000}"/>
    <cellStyle name="Note 3 5 14 2" xfId="54524" xr:uid="{00000000-0005-0000-0000-0000FED40000}"/>
    <cellStyle name="Note 3 5 14 2 2" xfId="54525" xr:uid="{00000000-0005-0000-0000-0000FFD40000}"/>
    <cellStyle name="Note 3 5 14 2 3" xfId="54526" xr:uid="{00000000-0005-0000-0000-000000D50000}"/>
    <cellStyle name="Note 3 5 14 2 4" xfId="54527" xr:uid="{00000000-0005-0000-0000-000001D50000}"/>
    <cellStyle name="Note 3 5 14 2 5" xfId="54528" xr:uid="{00000000-0005-0000-0000-000002D50000}"/>
    <cellStyle name="Note 3 5 14 2 6" xfId="54529" xr:uid="{00000000-0005-0000-0000-000003D50000}"/>
    <cellStyle name="Note 3 5 14 3" xfId="54530" xr:uid="{00000000-0005-0000-0000-000004D50000}"/>
    <cellStyle name="Note 3 5 14 3 2" xfId="54531" xr:uid="{00000000-0005-0000-0000-000005D50000}"/>
    <cellStyle name="Note 3 5 14 3 3" xfId="54532" xr:uid="{00000000-0005-0000-0000-000006D50000}"/>
    <cellStyle name="Note 3 5 14 4" xfId="54533" xr:uid="{00000000-0005-0000-0000-000007D50000}"/>
    <cellStyle name="Note 3 5 14 4 2" xfId="54534" xr:uid="{00000000-0005-0000-0000-000008D50000}"/>
    <cellStyle name="Note 3 5 14 4 3" xfId="54535" xr:uid="{00000000-0005-0000-0000-000009D50000}"/>
    <cellStyle name="Note 3 5 14 5" xfId="54536" xr:uid="{00000000-0005-0000-0000-00000AD50000}"/>
    <cellStyle name="Note 3 5 14 5 2" xfId="54537" xr:uid="{00000000-0005-0000-0000-00000BD50000}"/>
    <cellStyle name="Note 3 5 14 5 3" xfId="54538" xr:uid="{00000000-0005-0000-0000-00000CD50000}"/>
    <cellStyle name="Note 3 5 14 6" xfId="54539" xr:uid="{00000000-0005-0000-0000-00000DD50000}"/>
    <cellStyle name="Note 3 5 14 6 2" xfId="54540" xr:uid="{00000000-0005-0000-0000-00000ED50000}"/>
    <cellStyle name="Note 3 5 14 6 3" xfId="54541" xr:uid="{00000000-0005-0000-0000-00000FD50000}"/>
    <cellStyle name="Note 3 5 14 7" xfId="54542" xr:uid="{00000000-0005-0000-0000-000010D50000}"/>
    <cellStyle name="Note 3 5 14 8" xfId="54543" xr:uid="{00000000-0005-0000-0000-000011D50000}"/>
    <cellStyle name="Note 3 5 15" xfId="54544" xr:uid="{00000000-0005-0000-0000-000012D50000}"/>
    <cellStyle name="Note 3 5 15 2" xfId="54545" xr:uid="{00000000-0005-0000-0000-000013D50000}"/>
    <cellStyle name="Note 3 5 15 2 2" xfId="54546" xr:uid="{00000000-0005-0000-0000-000014D50000}"/>
    <cellStyle name="Note 3 5 15 2 3" xfId="54547" xr:uid="{00000000-0005-0000-0000-000015D50000}"/>
    <cellStyle name="Note 3 5 15 2 4" xfId="54548" xr:uid="{00000000-0005-0000-0000-000016D50000}"/>
    <cellStyle name="Note 3 5 15 2 5" xfId="54549" xr:uid="{00000000-0005-0000-0000-000017D50000}"/>
    <cellStyle name="Note 3 5 15 2 6" xfId="54550" xr:uid="{00000000-0005-0000-0000-000018D50000}"/>
    <cellStyle name="Note 3 5 15 3" xfId="54551" xr:uid="{00000000-0005-0000-0000-000019D50000}"/>
    <cellStyle name="Note 3 5 15 3 2" xfId="54552" xr:uid="{00000000-0005-0000-0000-00001AD50000}"/>
    <cellStyle name="Note 3 5 15 3 3" xfId="54553" xr:uid="{00000000-0005-0000-0000-00001BD50000}"/>
    <cellStyle name="Note 3 5 15 4" xfId="54554" xr:uid="{00000000-0005-0000-0000-00001CD50000}"/>
    <cellStyle name="Note 3 5 15 4 2" xfId="54555" xr:uid="{00000000-0005-0000-0000-00001DD50000}"/>
    <cellStyle name="Note 3 5 15 4 3" xfId="54556" xr:uid="{00000000-0005-0000-0000-00001ED50000}"/>
    <cellStyle name="Note 3 5 15 5" xfId="54557" xr:uid="{00000000-0005-0000-0000-00001FD50000}"/>
    <cellStyle name="Note 3 5 15 5 2" xfId="54558" xr:uid="{00000000-0005-0000-0000-000020D50000}"/>
    <cellStyle name="Note 3 5 15 5 3" xfId="54559" xr:uid="{00000000-0005-0000-0000-000021D50000}"/>
    <cellStyle name="Note 3 5 15 6" xfId="54560" xr:uid="{00000000-0005-0000-0000-000022D50000}"/>
    <cellStyle name="Note 3 5 15 6 2" xfId="54561" xr:uid="{00000000-0005-0000-0000-000023D50000}"/>
    <cellStyle name="Note 3 5 15 6 3" xfId="54562" xr:uid="{00000000-0005-0000-0000-000024D50000}"/>
    <cellStyle name="Note 3 5 15 7" xfId="54563" xr:uid="{00000000-0005-0000-0000-000025D50000}"/>
    <cellStyle name="Note 3 5 15 8" xfId="54564" xr:uid="{00000000-0005-0000-0000-000026D50000}"/>
    <cellStyle name="Note 3 5 16" xfId="54565" xr:uid="{00000000-0005-0000-0000-000027D50000}"/>
    <cellStyle name="Note 3 5 16 2" xfId="54566" xr:uid="{00000000-0005-0000-0000-000028D50000}"/>
    <cellStyle name="Note 3 5 16 2 2" xfId="54567" xr:uid="{00000000-0005-0000-0000-000029D50000}"/>
    <cellStyle name="Note 3 5 16 2 3" xfId="54568" xr:uid="{00000000-0005-0000-0000-00002AD50000}"/>
    <cellStyle name="Note 3 5 16 2 4" xfId="54569" xr:uid="{00000000-0005-0000-0000-00002BD50000}"/>
    <cellStyle name="Note 3 5 16 2 5" xfId="54570" xr:uid="{00000000-0005-0000-0000-00002CD50000}"/>
    <cellStyle name="Note 3 5 16 2 6" xfId="54571" xr:uid="{00000000-0005-0000-0000-00002DD50000}"/>
    <cellStyle name="Note 3 5 16 3" xfId="54572" xr:uid="{00000000-0005-0000-0000-00002ED50000}"/>
    <cellStyle name="Note 3 5 16 3 2" xfId="54573" xr:uid="{00000000-0005-0000-0000-00002FD50000}"/>
    <cellStyle name="Note 3 5 16 3 3" xfId="54574" xr:uid="{00000000-0005-0000-0000-000030D50000}"/>
    <cellStyle name="Note 3 5 16 4" xfId="54575" xr:uid="{00000000-0005-0000-0000-000031D50000}"/>
    <cellStyle name="Note 3 5 16 4 2" xfId="54576" xr:uid="{00000000-0005-0000-0000-000032D50000}"/>
    <cellStyle name="Note 3 5 16 4 3" xfId="54577" xr:uid="{00000000-0005-0000-0000-000033D50000}"/>
    <cellStyle name="Note 3 5 16 5" xfId="54578" xr:uid="{00000000-0005-0000-0000-000034D50000}"/>
    <cellStyle name="Note 3 5 16 5 2" xfId="54579" xr:uid="{00000000-0005-0000-0000-000035D50000}"/>
    <cellStyle name="Note 3 5 16 5 3" xfId="54580" xr:uid="{00000000-0005-0000-0000-000036D50000}"/>
    <cellStyle name="Note 3 5 16 6" xfId="54581" xr:uid="{00000000-0005-0000-0000-000037D50000}"/>
    <cellStyle name="Note 3 5 16 6 2" xfId="54582" xr:uid="{00000000-0005-0000-0000-000038D50000}"/>
    <cellStyle name="Note 3 5 16 6 3" xfId="54583" xr:uid="{00000000-0005-0000-0000-000039D50000}"/>
    <cellStyle name="Note 3 5 16 7" xfId="54584" xr:uid="{00000000-0005-0000-0000-00003AD50000}"/>
    <cellStyle name="Note 3 5 16 8" xfId="54585" xr:uid="{00000000-0005-0000-0000-00003BD50000}"/>
    <cellStyle name="Note 3 5 17" xfId="54586" xr:uid="{00000000-0005-0000-0000-00003CD50000}"/>
    <cellStyle name="Note 3 5 17 2" xfId="54587" xr:uid="{00000000-0005-0000-0000-00003DD50000}"/>
    <cellStyle name="Note 3 5 17 2 2" xfId="54588" xr:uid="{00000000-0005-0000-0000-00003ED50000}"/>
    <cellStyle name="Note 3 5 17 2 3" xfId="54589" xr:uid="{00000000-0005-0000-0000-00003FD50000}"/>
    <cellStyle name="Note 3 5 17 2 4" xfId="54590" xr:uid="{00000000-0005-0000-0000-000040D50000}"/>
    <cellStyle name="Note 3 5 17 2 5" xfId="54591" xr:uid="{00000000-0005-0000-0000-000041D50000}"/>
    <cellStyle name="Note 3 5 17 2 6" xfId="54592" xr:uid="{00000000-0005-0000-0000-000042D50000}"/>
    <cellStyle name="Note 3 5 17 3" xfId="54593" xr:uid="{00000000-0005-0000-0000-000043D50000}"/>
    <cellStyle name="Note 3 5 17 3 2" xfId="54594" xr:uid="{00000000-0005-0000-0000-000044D50000}"/>
    <cellStyle name="Note 3 5 17 3 3" xfId="54595" xr:uid="{00000000-0005-0000-0000-000045D50000}"/>
    <cellStyle name="Note 3 5 17 4" xfId="54596" xr:uid="{00000000-0005-0000-0000-000046D50000}"/>
    <cellStyle name="Note 3 5 17 4 2" xfId="54597" xr:uid="{00000000-0005-0000-0000-000047D50000}"/>
    <cellStyle name="Note 3 5 17 4 3" xfId="54598" xr:uid="{00000000-0005-0000-0000-000048D50000}"/>
    <cellStyle name="Note 3 5 17 5" xfId="54599" xr:uid="{00000000-0005-0000-0000-000049D50000}"/>
    <cellStyle name="Note 3 5 17 5 2" xfId="54600" xr:uid="{00000000-0005-0000-0000-00004AD50000}"/>
    <cellStyle name="Note 3 5 17 5 3" xfId="54601" xr:uid="{00000000-0005-0000-0000-00004BD50000}"/>
    <cellStyle name="Note 3 5 17 6" xfId="54602" xr:uid="{00000000-0005-0000-0000-00004CD50000}"/>
    <cellStyle name="Note 3 5 17 6 2" xfId="54603" xr:uid="{00000000-0005-0000-0000-00004DD50000}"/>
    <cellStyle name="Note 3 5 17 6 3" xfId="54604" xr:uid="{00000000-0005-0000-0000-00004ED50000}"/>
    <cellStyle name="Note 3 5 17 7" xfId="54605" xr:uid="{00000000-0005-0000-0000-00004FD50000}"/>
    <cellStyle name="Note 3 5 17 8" xfId="54606" xr:uid="{00000000-0005-0000-0000-000050D50000}"/>
    <cellStyle name="Note 3 5 18" xfId="54607" xr:uid="{00000000-0005-0000-0000-000051D50000}"/>
    <cellStyle name="Note 3 5 18 2" xfId="54608" xr:uid="{00000000-0005-0000-0000-000052D50000}"/>
    <cellStyle name="Note 3 5 18 2 2" xfId="54609" xr:uid="{00000000-0005-0000-0000-000053D50000}"/>
    <cellStyle name="Note 3 5 18 2 3" xfId="54610" xr:uid="{00000000-0005-0000-0000-000054D50000}"/>
    <cellStyle name="Note 3 5 18 2 4" xfId="54611" xr:uid="{00000000-0005-0000-0000-000055D50000}"/>
    <cellStyle name="Note 3 5 18 2 5" xfId="54612" xr:uid="{00000000-0005-0000-0000-000056D50000}"/>
    <cellStyle name="Note 3 5 18 2 6" xfId="54613" xr:uid="{00000000-0005-0000-0000-000057D50000}"/>
    <cellStyle name="Note 3 5 18 3" xfId="54614" xr:uid="{00000000-0005-0000-0000-000058D50000}"/>
    <cellStyle name="Note 3 5 18 3 2" xfId="54615" xr:uid="{00000000-0005-0000-0000-000059D50000}"/>
    <cellStyle name="Note 3 5 18 3 3" xfId="54616" xr:uid="{00000000-0005-0000-0000-00005AD50000}"/>
    <cellStyle name="Note 3 5 18 4" xfId="54617" xr:uid="{00000000-0005-0000-0000-00005BD50000}"/>
    <cellStyle name="Note 3 5 18 4 2" xfId="54618" xr:uid="{00000000-0005-0000-0000-00005CD50000}"/>
    <cellStyle name="Note 3 5 18 4 3" xfId="54619" xr:uid="{00000000-0005-0000-0000-00005DD50000}"/>
    <cellStyle name="Note 3 5 18 5" xfId="54620" xr:uid="{00000000-0005-0000-0000-00005ED50000}"/>
    <cellStyle name="Note 3 5 18 5 2" xfId="54621" xr:uid="{00000000-0005-0000-0000-00005FD50000}"/>
    <cellStyle name="Note 3 5 18 5 3" xfId="54622" xr:uid="{00000000-0005-0000-0000-000060D50000}"/>
    <cellStyle name="Note 3 5 18 6" xfId="54623" xr:uid="{00000000-0005-0000-0000-000061D50000}"/>
    <cellStyle name="Note 3 5 18 6 2" xfId="54624" xr:uid="{00000000-0005-0000-0000-000062D50000}"/>
    <cellStyle name="Note 3 5 18 6 3" xfId="54625" xr:uid="{00000000-0005-0000-0000-000063D50000}"/>
    <cellStyle name="Note 3 5 18 7" xfId="54626" xr:uid="{00000000-0005-0000-0000-000064D50000}"/>
    <cellStyle name="Note 3 5 18 8" xfId="54627" xr:uid="{00000000-0005-0000-0000-000065D50000}"/>
    <cellStyle name="Note 3 5 19" xfId="54628" xr:uid="{00000000-0005-0000-0000-000066D50000}"/>
    <cellStyle name="Note 3 5 19 2" xfId="54629" xr:uid="{00000000-0005-0000-0000-000067D50000}"/>
    <cellStyle name="Note 3 5 19 2 2" xfId="54630" xr:uid="{00000000-0005-0000-0000-000068D50000}"/>
    <cellStyle name="Note 3 5 19 2 3" xfId="54631" xr:uid="{00000000-0005-0000-0000-000069D50000}"/>
    <cellStyle name="Note 3 5 19 2 4" xfId="54632" xr:uid="{00000000-0005-0000-0000-00006AD50000}"/>
    <cellStyle name="Note 3 5 19 2 5" xfId="54633" xr:uid="{00000000-0005-0000-0000-00006BD50000}"/>
    <cellStyle name="Note 3 5 19 2 6" xfId="54634" xr:uid="{00000000-0005-0000-0000-00006CD50000}"/>
    <cellStyle name="Note 3 5 19 3" xfId="54635" xr:uid="{00000000-0005-0000-0000-00006DD50000}"/>
    <cellStyle name="Note 3 5 19 3 2" xfId="54636" xr:uid="{00000000-0005-0000-0000-00006ED50000}"/>
    <cellStyle name="Note 3 5 19 3 3" xfId="54637" xr:uid="{00000000-0005-0000-0000-00006FD50000}"/>
    <cellStyle name="Note 3 5 19 4" xfId="54638" xr:uid="{00000000-0005-0000-0000-000070D50000}"/>
    <cellStyle name="Note 3 5 19 4 2" xfId="54639" xr:uid="{00000000-0005-0000-0000-000071D50000}"/>
    <cellStyle name="Note 3 5 19 4 3" xfId="54640" xr:uid="{00000000-0005-0000-0000-000072D50000}"/>
    <cellStyle name="Note 3 5 19 5" xfId="54641" xr:uid="{00000000-0005-0000-0000-000073D50000}"/>
    <cellStyle name="Note 3 5 19 5 2" xfId="54642" xr:uid="{00000000-0005-0000-0000-000074D50000}"/>
    <cellStyle name="Note 3 5 19 5 3" xfId="54643" xr:uid="{00000000-0005-0000-0000-000075D50000}"/>
    <cellStyle name="Note 3 5 19 6" xfId="54644" xr:uid="{00000000-0005-0000-0000-000076D50000}"/>
    <cellStyle name="Note 3 5 19 6 2" xfId="54645" xr:uid="{00000000-0005-0000-0000-000077D50000}"/>
    <cellStyle name="Note 3 5 19 6 3" xfId="54646" xr:uid="{00000000-0005-0000-0000-000078D50000}"/>
    <cellStyle name="Note 3 5 19 7" xfId="54647" xr:uid="{00000000-0005-0000-0000-000079D50000}"/>
    <cellStyle name="Note 3 5 19 8" xfId="54648" xr:uid="{00000000-0005-0000-0000-00007AD50000}"/>
    <cellStyle name="Note 3 5 2" xfId="54649" xr:uid="{00000000-0005-0000-0000-00007BD50000}"/>
    <cellStyle name="Note 3 5 2 2" xfId="54650" xr:uid="{00000000-0005-0000-0000-00007CD50000}"/>
    <cellStyle name="Note 3 5 2 2 2" xfId="54651" xr:uid="{00000000-0005-0000-0000-00007DD50000}"/>
    <cellStyle name="Note 3 5 2 2 3" xfId="54652" xr:uid="{00000000-0005-0000-0000-00007ED50000}"/>
    <cellStyle name="Note 3 5 2 3" xfId="54653" xr:uid="{00000000-0005-0000-0000-00007FD50000}"/>
    <cellStyle name="Note 3 5 2 3 2" xfId="54654" xr:uid="{00000000-0005-0000-0000-000080D50000}"/>
    <cellStyle name="Note 3 5 2 3 3" xfId="54655" xr:uid="{00000000-0005-0000-0000-000081D50000}"/>
    <cellStyle name="Note 3 5 2 3 4" xfId="54656" xr:uid="{00000000-0005-0000-0000-000082D50000}"/>
    <cellStyle name="Note 3 5 2 3 5" xfId="54657" xr:uid="{00000000-0005-0000-0000-000083D50000}"/>
    <cellStyle name="Note 3 5 2 3 6" xfId="54658" xr:uid="{00000000-0005-0000-0000-000084D50000}"/>
    <cellStyle name="Note 3 5 2 4" xfId="54659" xr:uid="{00000000-0005-0000-0000-000085D50000}"/>
    <cellStyle name="Note 3 5 2 4 2" xfId="54660" xr:uid="{00000000-0005-0000-0000-000086D50000}"/>
    <cellStyle name="Note 3 5 2 4 3" xfId="54661" xr:uid="{00000000-0005-0000-0000-000087D50000}"/>
    <cellStyle name="Note 3 5 2 5" xfId="54662" xr:uid="{00000000-0005-0000-0000-000088D50000}"/>
    <cellStyle name="Note 3 5 2 5 2" xfId="54663" xr:uid="{00000000-0005-0000-0000-000089D50000}"/>
    <cellStyle name="Note 3 5 2 5 3" xfId="54664" xr:uid="{00000000-0005-0000-0000-00008AD50000}"/>
    <cellStyle name="Note 3 5 2 6" xfId="54665" xr:uid="{00000000-0005-0000-0000-00008BD50000}"/>
    <cellStyle name="Note 3 5 2 6 2" xfId="54666" xr:uid="{00000000-0005-0000-0000-00008CD50000}"/>
    <cellStyle name="Note 3 5 2 6 3" xfId="54667" xr:uid="{00000000-0005-0000-0000-00008DD50000}"/>
    <cellStyle name="Note 3 5 2 7" xfId="54668" xr:uid="{00000000-0005-0000-0000-00008ED50000}"/>
    <cellStyle name="Note 3 5 2 8" xfId="54669" xr:uid="{00000000-0005-0000-0000-00008FD50000}"/>
    <cellStyle name="Note 3 5 20" xfId="54670" xr:uid="{00000000-0005-0000-0000-000090D50000}"/>
    <cellStyle name="Note 3 5 20 2" xfId="54671" xr:uid="{00000000-0005-0000-0000-000091D50000}"/>
    <cellStyle name="Note 3 5 20 2 2" xfId="54672" xr:uid="{00000000-0005-0000-0000-000092D50000}"/>
    <cellStyle name="Note 3 5 20 2 3" xfId="54673" xr:uid="{00000000-0005-0000-0000-000093D50000}"/>
    <cellStyle name="Note 3 5 20 2 4" xfId="54674" xr:uid="{00000000-0005-0000-0000-000094D50000}"/>
    <cellStyle name="Note 3 5 20 2 5" xfId="54675" xr:uid="{00000000-0005-0000-0000-000095D50000}"/>
    <cellStyle name="Note 3 5 20 2 6" xfId="54676" xr:uid="{00000000-0005-0000-0000-000096D50000}"/>
    <cellStyle name="Note 3 5 20 3" xfId="54677" xr:uid="{00000000-0005-0000-0000-000097D50000}"/>
    <cellStyle name="Note 3 5 20 3 2" xfId="54678" xr:uid="{00000000-0005-0000-0000-000098D50000}"/>
    <cellStyle name="Note 3 5 20 3 3" xfId="54679" xr:uid="{00000000-0005-0000-0000-000099D50000}"/>
    <cellStyle name="Note 3 5 20 4" xfId="54680" xr:uid="{00000000-0005-0000-0000-00009AD50000}"/>
    <cellStyle name="Note 3 5 20 4 2" xfId="54681" xr:uid="{00000000-0005-0000-0000-00009BD50000}"/>
    <cellStyle name="Note 3 5 20 4 3" xfId="54682" xr:uid="{00000000-0005-0000-0000-00009CD50000}"/>
    <cellStyle name="Note 3 5 20 5" xfId="54683" xr:uid="{00000000-0005-0000-0000-00009DD50000}"/>
    <cellStyle name="Note 3 5 20 5 2" xfId="54684" xr:uid="{00000000-0005-0000-0000-00009ED50000}"/>
    <cellStyle name="Note 3 5 20 5 3" xfId="54685" xr:uid="{00000000-0005-0000-0000-00009FD50000}"/>
    <cellStyle name="Note 3 5 20 6" xfId="54686" xr:uid="{00000000-0005-0000-0000-0000A0D50000}"/>
    <cellStyle name="Note 3 5 20 6 2" xfId="54687" xr:uid="{00000000-0005-0000-0000-0000A1D50000}"/>
    <cellStyle name="Note 3 5 20 6 3" xfId="54688" xr:uid="{00000000-0005-0000-0000-0000A2D50000}"/>
    <cellStyle name="Note 3 5 20 7" xfId="54689" xr:uid="{00000000-0005-0000-0000-0000A3D50000}"/>
    <cellStyle name="Note 3 5 20 8" xfId="54690" xr:uid="{00000000-0005-0000-0000-0000A4D50000}"/>
    <cellStyle name="Note 3 5 21" xfId="54691" xr:uid="{00000000-0005-0000-0000-0000A5D50000}"/>
    <cellStyle name="Note 3 5 21 2" xfId="54692" xr:uid="{00000000-0005-0000-0000-0000A6D50000}"/>
    <cellStyle name="Note 3 5 21 2 2" xfId="54693" xr:uid="{00000000-0005-0000-0000-0000A7D50000}"/>
    <cellStyle name="Note 3 5 21 2 3" xfId="54694" xr:uid="{00000000-0005-0000-0000-0000A8D50000}"/>
    <cellStyle name="Note 3 5 21 2 4" xfId="54695" xr:uid="{00000000-0005-0000-0000-0000A9D50000}"/>
    <cellStyle name="Note 3 5 21 2 5" xfId="54696" xr:uid="{00000000-0005-0000-0000-0000AAD50000}"/>
    <cellStyle name="Note 3 5 21 2 6" xfId="54697" xr:uid="{00000000-0005-0000-0000-0000ABD50000}"/>
    <cellStyle name="Note 3 5 21 3" xfId="54698" xr:uid="{00000000-0005-0000-0000-0000ACD50000}"/>
    <cellStyle name="Note 3 5 21 3 2" xfId="54699" xr:uid="{00000000-0005-0000-0000-0000ADD50000}"/>
    <cellStyle name="Note 3 5 21 3 3" xfId="54700" xr:uid="{00000000-0005-0000-0000-0000AED50000}"/>
    <cellStyle name="Note 3 5 21 4" xfId="54701" xr:uid="{00000000-0005-0000-0000-0000AFD50000}"/>
    <cellStyle name="Note 3 5 21 4 2" xfId="54702" xr:uid="{00000000-0005-0000-0000-0000B0D50000}"/>
    <cellStyle name="Note 3 5 21 4 3" xfId="54703" xr:uid="{00000000-0005-0000-0000-0000B1D50000}"/>
    <cellStyle name="Note 3 5 21 5" xfId="54704" xr:uid="{00000000-0005-0000-0000-0000B2D50000}"/>
    <cellStyle name="Note 3 5 21 5 2" xfId="54705" xr:uid="{00000000-0005-0000-0000-0000B3D50000}"/>
    <cellStyle name="Note 3 5 21 5 3" xfId="54706" xr:uid="{00000000-0005-0000-0000-0000B4D50000}"/>
    <cellStyle name="Note 3 5 21 6" xfId="54707" xr:uid="{00000000-0005-0000-0000-0000B5D50000}"/>
    <cellStyle name="Note 3 5 21 6 2" xfId="54708" xr:uid="{00000000-0005-0000-0000-0000B6D50000}"/>
    <cellStyle name="Note 3 5 21 6 3" xfId="54709" xr:uid="{00000000-0005-0000-0000-0000B7D50000}"/>
    <cellStyle name="Note 3 5 21 7" xfId="54710" xr:uid="{00000000-0005-0000-0000-0000B8D50000}"/>
    <cellStyle name="Note 3 5 21 8" xfId="54711" xr:uid="{00000000-0005-0000-0000-0000B9D50000}"/>
    <cellStyle name="Note 3 5 22" xfId="54712" xr:uid="{00000000-0005-0000-0000-0000BAD50000}"/>
    <cellStyle name="Note 3 5 22 2" xfId="54713" xr:uid="{00000000-0005-0000-0000-0000BBD50000}"/>
    <cellStyle name="Note 3 5 22 2 2" xfId="54714" xr:uid="{00000000-0005-0000-0000-0000BCD50000}"/>
    <cellStyle name="Note 3 5 22 2 3" xfId="54715" xr:uid="{00000000-0005-0000-0000-0000BDD50000}"/>
    <cellStyle name="Note 3 5 22 2 4" xfId="54716" xr:uid="{00000000-0005-0000-0000-0000BED50000}"/>
    <cellStyle name="Note 3 5 22 2 5" xfId="54717" xr:uid="{00000000-0005-0000-0000-0000BFD50000}"/>
    <cellStyle name="Note 3 5 22 2 6" xfId="54718" xr:uid="{00000000-0005-0000-0000-0000C0D50000}"/>
    <cellStyle name="Note 3 5 22 3" xfId="54719" xr:uid="{00000000-0005-0000-0000-0000C1D50000}"/>
    <cellStyle name="Note 3 5 22 3 2" xfId="54720" xr:uid="{00000000-0005-0000-0000-0000C2D50000}"/>
    <cellStyle name="Note 3 5 22 3 3" xfId="54721" xr:uid="{00000000-0005-0000-0000-0000C3D50000}"/>
    <cellStyle name="Note 3 5 22 4" xfId="54722" xr:uid="{00000000-0005-0000-0000-0000C4D50000}"/>
    <cellStyle name="Note 3 5 22 4 2" xfId="54723" xr:uid="{00000000-0005-0000-0000-0000C5D50000}"/>
    <cellStyle name="Note 3 5 22 4 3" xfId="54724" xr:uid="{00000000-0005-0000-0000-0000C6D50000}"/>
    <cellStyle name="Note 3 5 22 5" xfId="54725" xr:uid="{00000000-0005-0000-0000-0000C7D50000}"/>
    <cellStyle name="Note 3 5 22 5 2" xfId="54726" xr:uid="{00000000-0005-0000-0000-0000C8D50000}"/>
    <cellStyle name="Note 3 5 22 5 3" xfId="54727" xr:uid="{00000000-0005-0000-0000-0000C9D50000}"/>
    <cellStyle name="Note 3 5 22 6" xfId="54728" xr:uid="{00000000-0005-0000-0000-0000CAD50000}"/>
    <cellStyle name="Note 3 5 22 6 2" xfId="54729" xr:uid="{00000000-0005-0000-0000-0000CBD50000}"/>
    <cellStyle name="Note 3 5 22 6 3" xfId="54730" xr:uid="{00000000-0005-0000-0000-0000CCD50000}"/>
    <cellStyle name="Note 3 5 22 7" xfId="54731" xr:uid="{00000000-0005-0000-0000-0000CDD50000}"/>
    <cellStyle name="Note 3 5 22 8" xfId="54732" xr:uid="{00000000-0005-0000-0000-0000CED50000}"/>
    <cellStyle name="Note 3 5 23" xfId="54733" xr:uid="{00000000-0005-0000-0000-0000CFD50000}"/>
    <cellStyle name="Note 3 5 23 2" xfId="54734" xr:uid="{00000000-0005-0000-0000-0000D0D50000}"/>
    <cellStyle name="Note 3 5 23 2 2" xfId="54735" xr:uid="{00000000-0005-0000-0000-0000D1D50000}"/>
    <cellStyle name="Note 3 5 23 2 3" xfId="54736" xr:uid="{00000000-0005-0000-0000-0000D2D50000}"/>
    <cellStyle name="Note 3 5 23 2 4" xfId="54737" xr:uid="{00000000-0005-0000-0000-0000D3D50000}"/>
    <cellStyle name="Note 3 5 23 2 5" xfId="54738" xr:uid="{00000000-0005-0000-0000-0000D4D50000}"/>
    <cellStyle name="Note 3 5 23 2 6" xfId="54739" xr:uid="{00000000-0005-0000-0000-0000D5D50000}"/>
    <cellStyle name="Note 3 5 23 3" xfId="54740" xr:uid="{00000000-0005-0000-0000-0000D6D50000}"/>
    <cellStyle name="Note 3 5 23 3 2" xfId="54741" xr:uid="{00000000-0005-0000-0000-0000D7D50000}"/>
    <cellStyle name="Note 3 5 23 3 3" xfId="54742" xr:uid="{00000000-0005-0000-0000-0000D8D50000}"/>
    <cellStyle name="Note 3 5 23 4" xfId="54743" xr:uid="{00000000-0005-0000-0000-0000D9D50000}"/>
    <cellStyle name="Note 3 5 23 4 2" xfId="54744" xr:uid="{00000000-0005-0000-0000-0000DAD50000}"/>
    <cellStyle name="Note 3 5 23 4 3" xfId="54745" xr:uid="{00000000-0005-0000-0000-0000DBD50000}"/>
    <cellStyle name="Note 3 5 23 5" xfId="54746" xr:uid="{00000000-0005-0000-0000-0000DCD50000}"/>
    <cellStyle name="Note 3 5 23 5 2" xfId="54747" xr:uid="{00000000-0005-0000-0000-0000DDD50000}"/>
    <cellStyle name="Note 3 5 23 5 3" xfId="54748" xr:uid="{00000000-0005-0000-0000-0000DED50000}"/>
    <cellStyle name="Note 3 5 23 6" xfId="54749" xr:uid="{00000000-0005-0000-0000-0000DFD50000}"/>
    <cellStyle name="Note 3 5 23 6 2" xfId="54750" xr:uid="{00000000-0005-0000-0000-0000E0D50000}"/>
    <cellStyle name="Note 3 5 23 6 3" xfId="54751" xr:uid="{00000000-0005-0000-0000-0000E1D50000}"/>
    <cellStyle name="Note 3 5 23 7" xfId="54752" xr:uid="{00000000-0005-0000-0000-0000E2D50000}"/>
    <cellStyle name="Note 3 5 23 8" xfId="54753" xr:uid="{00000000-0005-0000-0000-0000E3D50000}"/>
    <cellStyle name="Note 3 5 24" xfId="54754" xr:uid="{00000000-0005-0000-0000-0000E4D50000}"/>
    <cellStyle name="Note 3 5 24 2" xfId="54755" xr:uid="{00000000-0005-0000-0000-0000E5D50000}"/>
    <cellStyle name="Note 3 5 24 2 2" xfId="54756" xr:uid="{00000000-0005-0000-0000-0000E6D50000}"/>
    <cellStyle name="Note 3 5 24 2 3" xfId="54757" xr:uid="{00000000-0005-0000-0000-0000E7D50000}"/>
    <cellStyle name="Note 3 5 24 2 4" xfId="54758" xr:uid="{00000000-0005-0000-0000-0000E8D50000}"/>
    <cellStyle name="Note 3 5 24 2 5" xfId="54759" xr:uid="{00000000-0005-0000-0000-0000E9D50000}"/>
    <cellStyle name="Note 3 5 24 2 6" xfId="54760" xr:uid="{00000000-0005-0000-0000-0000EAD50000}"/>
    <cellStyle name="Note 3 5 24 3" xfId="54761" xr:uid="{00000000-0005-0000-0000-0000EBD50000}"/>
    <cellStyle name="Note 3 5 24 3 2" xfId="54762" xr:uid="{00000000-0005-0000-0000-0000ECD50000}"/>
    <cellStyle name="Note 3 5 24 3 3" xfId="54763" xr:uid="{00000000-0005-0000-0000-0000EDD50000}"/>
    <cellStyle name="Note 3 5 24 4" xfId="54764" xr:uid="{00000000-0005-0000-0000-0000EED50000}"/>
    <cellStyle name="Note 3 5 24 4 2" xfId="54765" xr:uid="{00000000-0005-0000-0000-0000EFD50000}"/>
    <cellStyle name="Note 3 5 24 4 3" xfId="54766" xr:uid="{00000000-0005-0000-0000-0000F0D50000}"/>
    <cellStyle name="Note 3 5 24 5" xfId="54767" xr:uid="{00000000-0005-0000-0000-0000F1D50000}"/>
    <cellStyle name="Note 3 5 24 5 2" xfId="54768" xr:uid="{00000000-0005-0000-0000-0000F2D50000}"/>
    <cellStyle name="Note 3 5 24 5 3" xfId="54769" xr:uid="{00000000-0005-0000-0000-0000F3D50000}"/>
    <cellStyle name="Note 3 5 24 6" xfId="54770" xr:uid="{00000000-0005-0000-0000-0000F4D50000}"/>
    <cellStyle name="Note 3 5 24 6 2" xfId="54771" xr:uid="{00000000-0005-0000-0000-0000F5D50000}"/>
    <cellStyle name="Note 3 5 24 6 3" xfId="54772" xr:uid="{00000000-0005-0000-0000-0000F6D50000}"/>
    <cellStyle name="Note 3 5 24 7" xfId="54773" xr:uid="{00000000-0005-0000-0000-0000F7D50000}"/>
    <cellStyle name="Note 3 5 24 8" xfId="54774" xr:uid="{00000000-0005-0000-0000-0000F8D50000}"/>
    <cellStyle name="Note 3 5 25" xfId="54775" xr:uid="{00000000-0005-0000-0000-0000F9D50000}"/>
    <cellStyle name="Note 3 5 25 2" xfId="54776" xr:uid="{00000000-0005-0000-0000-0000FAD50000}"/>
    <cellStyle name="Note 3 5 25 2 2" xfId="54777" xr:uid="{00000000-0005-0000-0000-0000FBD50000}"/>
    <cellStyle name="Note 3 5 25 2 3" xfId="54778" xr:uid="{00000000-0005-0000-0000-0000FCD50000}"/>
    <cellStyle name="Note 3 5 25 2 4" xfId="54779" xr:uid="{00000000-0005-0000-0000-0000FDD50000}"/>
    <cellStyle name="Note 3 5 25 2 5" xfId="54780" xr:uid="{00000000-0005-0000-0000-0000FED50000}"/>
    <cellStyle name="Note 3 5 25 2 6" xfId="54781" xr:uid="{00000000-0005-0000-0000-0000FFD50000}"/>
    <cellStyle name="Note 3 5 25 3" xfId="54782" xr:uid="{00000000-0005-0000-0000-000000D60000}"/>
    <cellStyle name="Note 3 5 25 3 2" xfId="54783" xr:uid="{00000000-0005-0000-0000-000001D60000}"/>
    <cellStyle name="Note 3 5 25 3 3" xfId="54784" xr:uid="{00000000-0005-0000-0000-000002D60000}"/>
    <cellStyle name="Note 3 5 25 4" xfId="54785" xr:uid="{00000000-0005-0000-0000-000003D60000}"/>
    <cellStyle name="Note 3 5 25 4 2" xfId="54786" xr:uid="{00000000-0005-0000-0000-000004D60000}"/>
    <cellStyle name="Note 3 5 25 4 3" xfId="54787" xr:uid="{00000000-0005-0000-0000-000005D60000}"/>
    <cellStyle name="Note 3 5 25 5" xfId="54788" xr:uid="{00000000-0005-0000-0000-000006D60000}"/>
    <cellStyle name="Note 3 5 25 5 2" xfId="54789" xr:uid="{00000000-0005-0000-0000-000007D60000}"/>
    <cellStyle name="Note 3 5 25 5 3" xfId="54790" xr:uid="{00000000-0005-0000-0000-000008D60000}"/>
    <cellStyle name="Note 3 5 25 6" xfId="54791" xr:uid="{00000000-0005-0000-0000-000009D60000}"/>
    <cellStyle name="Note 3 5 25 6 2" xfId="54792" xr:uid="{00000000-0005-0000-0000-00000AD60000}"/>
    <cellStyle name="Note 3 5 25 6 3" xfId="54793" xr:uid="{00000000-0005-0000-0000-00000BD60000}"/>
    <cellStyle name="Note 3 5 25 7" xfId="54794" xr:uid="{00000000-0005-0000-0000-00000CD60000}"/>
    <cellStyle name="Note 3 5 25 8" xfId="54795" xr:uid="{00000000-0005-0000-0000-00000DD60000}"/>
    <cellStyle name="Note 3 5 26" xfId="54796" xr:uid="{00000000-0005-0000-0000-00000ED60000}"/>
    <cellStyle name="Note 3 5 26 2" xfId="54797" xr:uid="{00000000-0005-0000-0000-00000FD60000}"/>
    <cellStyle name="Note 3 5 26 2 2" xfId="54798" xr:uid="{00000000-0005-0000-0000-000010D60000}"/>
    <cellStyle name="Note 3 5 26 2 3" xfId="54799" xr:uid="{00000000-0005-0000-0000-000011D60000}"/>
    <cellStyle name="Note 3 5 26 2 4" xfId="54800" xr:uid="{00000000-0005-0000-0000-000012D60000}"/>
    <cellStyle name="Note 3 5 26 2 5" xfId="54801" xr:uid="{00000000-0005-0000-0000-000013D60000}"/>
    <cellStyle name="Note 3 5 26 2 6" xfId="54802" xr:uid="{00000000-0005-0000-0000-000014D60000}"/>
    <cellStyle name="Note 3 5 26 3" xfId="54803" xr:uid="{00000000-0005-0000-0000-000015D60000}"/>
    <cellStyle name="Note 3 5 26 3 2" xfId="54804" xr:uid="{00000000-0005-0000-0000-000016D60000}"/>
    <cellStyle name="Note 3 5 26 3 3" xfId="54805" xr:uid="{00000000-0005-0000-0000-000017D60000}"/>
    <cellStyle name="Note 3 5 26 4" xfId="54806" xr:uid="{00000000-0005-0000-0000-000018D60000}"/>
    <cellStyle name="Note 3 5 26 4 2" xfId="54807" xr:uid="{00000000-0005-0000-0000-000019D60000}"/>
    <cellStyle name="Note 3 5 26 4 3" xfId="54808" xr:uid="{00000000-0005-0000-0000-00001AD60000}"/>
    <cellStyle name="Note 3 5 26 5" xfId="54809" xr:uid="{00000000-0005-0000-0000-00001BD60000}"/>
    <cellStyle name="Note 3 5 26 5 2" xfId="54810" xr:uid="{00000000-0005-0000-0000-00001CD60000}"/>
    <cellStyle name="Note 3 5 26 5 3" xfId="54811" xr:uid="{00000000-0005-0000-0000-00001DD60000}"/>
    <cellStyle name="Note 3 5 26 6" xfId="54812" xr:uid="{00000000-0005-0000-0000-00001ED60000}"/>
    <cellStyle name="Note 3 5 26 6 2" xfId="54813" xr:uid="{00000000-0005-0000-0000-00001FD60000}"/>
    <cellStyle name="Note 3 5 26 6 3" xfId="54814" xr:uid="{00000000-0005-0000-0000-000020D60000}"/>
    <cellStyle name="Note 3 5 26 7" xfId="54815" xr:uid="{00000000-0005-0000-0000-000021D60000}"/>
    <cellStyle name="Note 3 5 26 8" xfId="54816" xr:uid="{00000000-0005-0000-0000-000022D60000}"/>
    <cellStyle name="Note 3 5 27" xfId="54817" xr:uid="{00000000-0005-0000-0000-000023D60000}"/>
    <cellStyle name="Note 3 5 27 2" xfId="54818" xr:uid="{00000000-0005-0000-0000-000024D60000}"/>
    <cellStyle name="Note 3 5 27 2 2" xfId="54819" xr:uid="{00000000-0005-0000-0000-000025D60000}"/>
    <cellStyle name="Note 3 5 27 2 3" xfId="54820" xr:uid="{00000000-0005-0000-0000-000026D60000}"/>
    <cellStyle name="Note 3 5 27 2 4" xfId="54821" xr:uid="{00000000-0005-0000-0000-000027D60000}"/>
    <cellStyle name="Note 3 5 27 2 5" xfId="54822" xr:uid="{00000000-0005-0000-0000-000028D60000}"/>
    <cellStyle name="Note 3 5 27 2 6" xfId="54823" xr:uid="{00000000-0005-0000-0000-000029D60000}"/>
    <cellStyle name="Note 3 5 27 3" xfId="54824" xr:uid="{00000000-0005-0000-0000-00002AD60000}"/>
    <cellStyle name="Note 3 5 27 3 2" xfId="54825" xr:uid="{00000000-0005-0000-0000-00002BD60000}"/>
    <cellStyle name="Note 3 5 27 3 3" xfId="54826" xr:uid="{00000000-0005-0000-0000-00002CD60000}"/>
    <cellStyle name="Note 3 5 27 4" xfId="54827" xr:uid="{00000000-0005-0000-0000-00002DD60000}"/>
    <cellStyle name="Note 3 5 27 4 2" xfId="54828" xr:uid="{00000000-0005-0000-0000-00002ED60000}"/>
    <cellStyle name="Note 3 5 27 4 3" xfId="54829" xr:uid="{00000000-0005-0000-0000-00002FD60000}"/>
    <cellStyle name="Note 3 5 27 5" xfId="54830" xr:uid="{00000000-0005-0000-0000-000030D60000}"/>
    <cellStyle name="Note 3 5 27 5 2" xfId="54831" xr:uid="{00000000-0005-0000-0000-000031D60000}"/>
    <cellStyle name="Note 3 5 27 5 3" xfId="54832" xr:uid="{00000000-0005-0000-0000-000032D60000}"/>
    <cellStyle name="Note 3 5 27 6" xfId="54833" xr:uid="{00000000-0005-0000-0000-000033D60000}"/>
    <cellStyle name="Note 3 5 27 6 2" xfId="54834" xr:uid="{00000000-0005-0000-0000-000034D60000}"/>
    <cellStyle name="Note 3 5 27 6 3" xfId="54835" xr:uid="{00000000-0005-0000-0000-000035D60000}"/>
    <cellStyle name="Note 3 5 27 7" xfId="54836" xr:uid="{00000000-0005-0000-0000-000036D60000}"/>
    <cellStyle name="Note 3 5 27 8" xfId="54837" xr:uid="{00000000-0005-0000-0000-000037D60000}"/>
    <cellStyle name="Note 3 5 28" xfId="54838" xr:uid="{00000000-0005-0000-0000-000038D60000}"/>
    <cellStyle name="Note 3 5 28 2" xfId="54839" xr:uid="{00000000-0005-0000-0000-000039D60000}"/>
    <cellStyle name="Note 3 5 28 2 2" xfId="54840" xr:uid="{00000000-0005-0000-0000-00003AD60000}"/>
    <cellStyle name="Note 3 5 28 2 3" xfId="54841" xr:uid="{00000000-0005-0000-0000-00003BD60000}"/>
    <cellStyle name="Note 3 5 28 2 4" xfId="54842" xr:uid="{00000000-0005-0000-0000-00003CD60000}"/>
    <cellStyle name="Note 3 5 28 2 5" xfId="54843" xr:uid="{00000000-0005-0000-0000-00003DD60000}"/>
    <cellStyle name="Note 3 5 28 2 6" xfId="54844" xr:uid="{00000000-0005-0000-0000-00003ED60000}"/>
    <cellStyle name="Note 3 5 28 3" xfId="54845" xr:uid="{00000000-0005-0000-0000-00003FD60000}"/>
    <cellStyle name="Note 3 5 28 3 2" xfId="54846" xr:uid="{00000000-0005-0000-0000-000040D60000}"/>
    <cellStyle name="Note 3 5 28 3 3" xfId="54847" xr:uid="{00000000-0005-0000-0000-000041D60000}"/>
    <cellStyle name="Note 3 5 28 4" xfId="54848" xr:uid="{00000000-0005-0000-0000-000042D60000}"/>
    <cellStyle name="Note 3 5 28 4 2" xfId="54849" xr:uid="{00000000-0005-0000-0000-000043D60000}"/>
    <cellStyle name="Note 3 5 28 4 3" xfId="54850" xr:uid="{00000000-0005-0000-0000-000044D60000}"/>
    <cellStyle name="Note 3 5 28 5" xfId="54851" xr:uid="{00000000-0005-0000-0000-000045D60000}"/>
    <cellStyle name="Note 3 5 28 5 2" xfId="54852" xr:uid="{00000000-0005-0000-0000-000046D60000}"/>
    <cellStyle name="Note 3 5 28 5 3" xfId="54853" xr:uid="{00000000-0005-0000-0000-000047D60000}"/>
    <cellStyle name="Note 3 5 28 6" xfId="54854" xr:uid="{00000000-0005-0000-0000-000048D60000}"/>
    <cellStyle name="Note 3 5 28 6 2" xfId="54855" xr:uid="{00000000-0005-0000-0000-000049D60000}"/>
    <cellStyle name="Note 3 5 28 6 3" xfId="54856" xr:uid="{00000000-0005-0000-0000-00004AD60000}"/>
    <cellStyle name="Note 3 5 28 7" xfId="54857" xr:uid="{00000000-0005-0000-0000-00004BD60000}"/>
    <cellStyle name="Note 3 5 28 8" xfId="54858" xr:uid="{00000000-0005-0000-0000-00004CD60000}"/>
    <cellStyle name="Note 3 5 29" xfId="54859" xr:uid="{00000000-0005-0000-0000-00004DD60000}"/>
    <cellStyle name="Note 3 5 29 2" xfId="54860" xr:uid="{00000000-0005-0000-0000-00004ED60000}"/>
    <cellStyle name="Note 3 5 29 2 2" xfId="54861" xr:uid="{00000000-0005-0000-0000-00004FD60000}"/>
    <cellStyle name="Note 3 5 29 2 3" xfId="54862" xr:uid="{00000000-0005-0000-0000-000050D60000}"/>
    <cellStyle name="Note 3 5 29 2 4" xfId="54863" xr:uid="{00000000-0005-0000-0000-000051D60000}"/>
    <cellStyle name="Note 3 5 29 2 5" xfId="54864" xr:uid="{00000000-0005-0000-0000-000052D60000}"/>
    <cellStyle name="Note 3 5 29 2 6" xfId="54865" xr:uid="{00000000-0005-0000-0000-000053D60000}"/>
    <cellStyle name="Note 3 5 29 3" xfId="54866" xr:uid="{00000000-0005-0000-0000-000054D60000}"/>
    <cellStyle name="Note 3 5 29 3 2" xfId="54867" xr:uid="{00000000-0005-0000-0000-000055D60000}"/>
    <cellStyle name="Note 3 5 29 3 3" xfId="54868" xr:uid="{00000000-0005-0000-0000-000056D60000}"/>
    <cellStyle name="Note 3 5 29 4" xfId="54869" xr:uid="{00000000-0005-0000-0000-000057D60000}"/>
    <cellStyle name="Note 3 5 29 4 2" xfId="54870" xr:uid="{00000000-0005-0000-0000-000058D60000}"/>
    <cellStyle name="Note 3 5 29 4 3" xfId="54871" xr:uid="{00000000-0005-0000-0000-000059D60000}"/>
    <cellStyle name="Note 3 5 29 5" xfId="54872" xr:uid="{00000000-0005-0000-0000-00005AD60000}"/>
    <cellStyle name="Note 3 5 29 5 2" xfId="54873" xr:uid="{00000000-0005-0000-0000-00005BD60000}"/>
    <cellStyle name="Note 3 5 29 5 3" xfId="54874" xr:uid="{00000000-0005-0000-0000-00005CD60000}"/>
    <cellStyle name="Note 3 5 29 6" xfId="54875" xr:uid="{00000000-0005-0000-0000-00005DD60000}"/>
    <cellStyle name="Note 3 5 29 6 2" xfId="54876" xr:uid="{00000000-0005-0000-0000-00005ED60000}"/>
    <cellStyle name="Note 3 5 29 6 3" xfId="54877" xr:uid="{00000000-0005-0000-0000-00005FD60000}"/>
    <cellStyle name="Note 3 5 29 7" xfId="54878" xr:uid="{00000000-0005-0000-0000-000060D60000}"/>
    <cellStyle name="Note 3 5 29 8" xfId="54879" xr:uid="{00000000-0005-0000-0000-000061D60000}"/>
    <cellStyle name="Note 3 5 3" xfId="54880" xr:uid="{00000000-0005-0000-0000-000062D60000}"/>
    <cellStyle name="Note 3 5 3 2" xfId="54881" xr:uid="{00000000-0005-0000-0000-000063D60000}"/>
    <cellStyle name="Note 3 5 3 2 2" xfId="54882" xr:uid="{00000000-0005-0000-0000-000064D60000}"/>
    <cellStyle name="Note 3 5 3 2 3" xfId="54883" xr:uid="{00000000-0005-0000-0000-000065D60000}"/>
    <cellStyle name="Note 3 5 3 2 4" xfId="54884" xr:uid="{00000000-0005-0000-0000-000066D60000}"/>
    <cellStyle name="Note 3 5 3 2 5" xfId="54885" xr:uid="{00000000-0005-0000-0000-000067D60000}"/>
    <cellStyle name="Note 3 5 3 2 6" xfId="54886" xr:uid="{00000000-0005-0000-0000-000068D60000}"/>
    <cellStyle name="Note 3 5 3 3" xfId="54887" xr:uid="{00000000-0005-0000-0000-000069D60000}"/>
    <cellStyle name="Note 3 5 3 3 2" xfId="54888" xr:uid="{00000000-0005-0000-0000-00006AD60000}"/>
    <cellStyle name="Note 3 5 3 3 3" xfId="54889" xr:uid="{00000000-0005-0000-0000-00006BD60000}"/>
    <cellStyle name="Note 3 5 3 3 4" xfId="54890" xr:uid="{00000000-0005-0000-0000-00006CD60000}"/>
    <cellStyle name="Note 3 5 3 3 5" xfId="54891" xr:uid="{00000000-0005-0000-0000-00006DD60000}"/>
    <cellStyle name="Note 3 5 3 3 6" xfId="54892" xr:uid="{00000000-0005-0000-0000-00006ED60000}"/>
    <cellStyle name="Note 3 5 3 4" xfId="54893" xr:uid="{00000000-0005-0000-0000-00006FD60000}"/>
    <cellStyle name="Note 3 5 3 4 2" xfId="54894" xr:uid="{00000000-0005-0000-0000-000070D60000}"/>
    <cellStyle name="Note 3 5 3 4 3" xfId="54895" xr:uid="{00000000-0005-0000-0000-000071D60000}"/>
    <cellStyle name="Note 3 5 3 5" xfId="54896" xr:uid="{00000000-0005-0000-0000-000072D60000}"/>
    <cellStyle name="Note 3 5 3 5 2" xfId="54897" xr:uid="{00000000-0005-0000-0000-000073D60000}"/>
    <cellStyle name="Note 3 5 3 5 3" xfId="54898" xr:uid="{00000000-0005-0000-0000-000074D60000}"/>
    <cellStyle name="Note 3 5 3 6" xfId="54899" xr:uid="{00000000-0005-0000-0000-000075D60000}"/>
    <cellStyle name="Note 3 5 3 6 2" xfId="54900" xr:uid="{00000000-0005-0000-0000-000076D60000}"/>
    <cellStyle name="Note 3 5 3 6 3" xfId="54901" xr:uid="{00000000-0005-0000-0000-000077D60000}"/>
    <cellStyle name="Note 3 5 3 7" xfId="54902" xr:uid="{00000000-0005-0000-0000-000078D60000}"/>
    <cellStyle name="Note 3 5 3 8" xfId="54903" xr:uid="{00000000-0005-0000-0000-000079D60000}"/>
    <cellStyle name="Note 3 5 30" xfId="54904" xr:uid="{00000000-0005-0000-0000-00007AD60000}"/>
    <cellStyle name="Note 3 5 30 2" xfId="54905" xr:uid="{00000000-0005-0000-0000-00007BD60000}"/>
    <cellStyle name="Note 3 5 30 2 2" xfId="54906" xr:uid="{00000000-0005-0000-0000-00007CD60000}"/>
    <cellStyle name="Note 3 5 30 2 3" xfId="54907" xr:uid="{00000000-0005-0000-0000-00007DD60000}"/>
    <cellStyle name="Note 3 5 30 2 4" xfId="54908" xr:uid="{00000000-0005-0000-0000-00007ED60000}"/>
    <cellStyle name="Note 3 5 30 2 5" xfId="54909" xr:uid="{00000000-0005-0000-0000-00007FD60000}"/>
    <cellStyle name="Note 3 5 30 2 6" xfId="54910" xr:uid="{00000000-0005-0000-0000-000080D60000}"/>
    <cellStyle name="Note 3 5 30 3" xfId="54911" xr:uid="{00000000-0005-0000-0000-000081D60000}"/>
    <cellStyle name="Note 3 5 30 3 2" xfId="54912" xr:uid="{00000000-0005-0000-0000-000082D60000}"/>
    <cellStyle name="Note 3 5 30 3 3" xfId="54913" xr:uid="{00000000-0005-0000-0000-000083D60000}"/>
    <cellStyle name="Note 3 5 30 4" xfId="54914" xr:uid="{00000000-0005-0000-0000-000084D60000}"/>
    <cellStyle name="Note 3 5 30 4 2" xfId="54915" xr:uid="{00000000-0005-0000-0000-000085D60000}"/>
    <cellStyle name="Note 3 5 30 4 3" xfId="54916" xr:uid="{00000000-0005-0000-0000-000086D60000}"/>
    <cellStyle name="Note 3 5 30 5" xfId="54917" xr:uid="{00000000-0005-0000-0000-000087D60000}"/>
    <cellStyle name="Note 3 5 30 5 2" xfId="54918" xr:uid="{00000000-0005-0000-0000-000088D60000}"/>
    <cellStyle name="Note 3 5 30 5 3" xfId="54919" xr:uid="{00000000-0005-0000-0000-000089D60000}"/>
    <cellStyle name="Note 3 5 30 6" xfId="54920" xr:uid="{00000000-0005-0000-0000-00008AD60000}"/>
    <cellStyle name="Note 3 5 30 6 2" xfId="54921" xr:uid="{00000000-0005-0000-0000-00008BD60000}"/>
    <cellStyle name="Note 3 5 30 6 3" xfId="54922" xr:uid="{00000000-0005-0000-0000-00008CD60000}"/>
    <cellStyle name="Note 3 5 30 7" xfId="54923" xr:uid="{00000000-0005-0000-0000-00008DD60000}"/>
    <cellStyle name="Note 3 5 30 8" xfId="54924" xr:uid="{00000000-0005-0000-0000-00008ED60000}"/>
    <cellStyle name="Note 3 5 31" xfId="54925" xr:uid="{00000000-0005-0000-0000-00008FD60000}"/>
    <cellStyle name="Note 3 5 31 2" xfId="54926" xr:uid="{00000000-0005-0000-0000-000090D60000}"/>
    <cellStyle name="Note 3 5 31 2 2" xfId="54927" xr:uid="{00000000-0005-0000-0000-000091D60000}"/>
    <cellStyle name="Note 3 5 31 2 3" xfId="54928" xr:uid="{00000000-0005-0000-0000-000092D60000}"/>
    <cellStyle name="Note 3 5 31 2 4" xfId="54929" xr:uid="{00000000-0005-0000-0000-000093D60000}"/>
    <cellStyle name="Note 3 5 31 2 5" xfId="54930" xr:uid="{00000000-0005-0000-0000-000094D60000}"/>
    <cellStyle name="Note 3 5 31 2 6" xfId="54931" xr:uid="{00000000-0005-0000-0000-000095D60000}"/>
    <cellStyle name="Note 3 5 31 3" xfId="54932" xr:uid="{00000000-0005-0000-0000-000096D60000}"/>
    <cellStyle name="Note 3 5 31 3 2" xfId="54933" xr:uid="{00000000-0005-0000-0000-000097D60000}"/>
    <cellStyle name="Note 3 5 31 3 3" xfId="54934" xr:uid="{00000000-0005-0000-0000-000098D60000}"/>
    <cellStyle name="Note 3 5 31 4" xfId="54935" xr:uid="{00000000-0005-0000-0000-000099D60000}"/>
    <cellStyle name="Note 3 5 31 4 2" xfId="54936" xr:uid="{00000000-0005-0000-0000-00009AD60000}"/>
    <cellStyle name="Note 3 5 31 4 3" xfId="54937" xr:uid="{00000000-0005-0000-0000-00009BD60000}"/>
    <cellStyle name="Note 3 5 31 5" xfId="54938" xr:uid="{00000000-0005-0000-0000-00009CD60000}"/>
    <cellStyle name="Note 3 5 31 5 2" xfId="54939" xr:uid="{00000000-0005-0000-0000-00009DD60000}"/>
    <cellStyle name="Note 3 5 31 5 3" xfId="54940" xr:uid="{00000000-0005-0000-0000-00009ED60000}"/>
    <cellStyle name="Note 3 5 31 6" xfId="54941" xr:uid="{00000000-0005-0000-0000-00009FD60000}"/>
    <cellStyle name="Note 3 5 31 6 2" xfId="54942" xr:uid="{00000000-0005-0000-0000-0000A0D60000}"/>
    <cellStyle name="Note 3 5 31 6 3" xfId="54943" xr:uid="{00000000-0005-0000-0000-0000A1D60000}"/>
    <cellStyle name="Note 3 5 31 7" xfId="54944" xr:uid="{00000000-0005-0000-0000-0000A2D60000}"/>
    <cellStyle name="Note 3 5 31 8" xfId="54945" xr:uid="{00000000-0005-0000-0000-0000A3D60000}"/>
    <cellStyle name="Note 3 5 32" xfId="54946" xr:uid="{00000000-0005-0000-0000-0000A4D60000}"/>
    <cellStyle name="Note 3 5 32 2" xfId="54947" xr:uid="{00000000-0005-0000-0000-0000A5D60000}"/>
    <cellStyle name="Note 3 5 32 2 2" xfId="54948" xr:uid="{00000000-0005-0000-0000-0000A6D60000}"/>
    <cellStyle name="Note 3 5 32 2 3" xfId="54949" xr:uid="{00000000-0005-0000-0000-0000A7D60000}"/>
    <cellStyle name="Note 3 5 32 2 4" xfId="54950" xr:uid="{00000000-0005-0000-0000-0000A8D60000}"/>
    <cellStyle name="Note 3 5 32 2 5" xfId="54951" xr:uid="{00000000-0005-0000-0000-0000A9D60000}"/>
    <cellStyle name="Note 3 5 32 2 6" xfId="54952" xr:uid="{00000000-0005-0000-0000-0000AAD60000}"/>
    <cellStyle name="Note 3 5 32 3" xfId="54953" xr:uid="{00000000-0005-0000-0000-0000ABD60000}"/>
    <cellStyle name="Note 3 5 32 3 2" xfId="54954" xr:uid="{00000000-0005-0000-0000-0000ACD60000}"/>
    <cellStyle name="Note 3 5 32 3 3" xfId="54955" xr:uid="{00000000-0005-0000-0000-0000ADD60000}"/>
    <cellStyle name="Note 3 5 32 4" xfId="54956" xr:uid="{00000000-0005-0000-0000-0000AED60000}"/>
    <cellStyle name="Note 3 5 32 4 2" xfId="54957" xr:uid="{00000000-0005-0000-0000-0000AFD60000}"/>
    <cellStyle name="Note 3 5 32 4 3" xfId="54958" xr:uid="{00000000-0005-0000-0000-0000B0D60000}"/>
    <cellStyle name="Note 3 5 32 5" xfId="54959" xr:uid="{00000000-0005-0000-0000-0000B1D60000}"/>
    <cellStyle name="Note 3 5 32 5 2" xfId="54960" xr:uid="{00000000-0005-0000-0000-0000B2D60000}"/>
    <cellStyle name="Note 3 5 32 5 3" xfId="54961" xr:uid="{00000000-0005-0000-0000-0000B3D60000}"/>
    <cellStyle name="Note 3 5 32 6" xfId="54962" xr:uid="{00000000-0005-0000-0000-0000B4D60000}"/>
    <cellStyle name="Note 3 5 32 6 2" xfId="54963" xr:uid="{00000000-0005-0000-0000-0000B5D60000}"/>
    <cellStyle name="Note 3 5 32 6 3" xfId="54964" xr:uid="{00000000-0005-0000-0000-0000B6D60000}"/>
    <cellStyle name="Note 3 5 32 7" xfId="54965" xr:uid="{00000000-0005-0000-0000-0000B7D60000}"/>
    <cellStyle name="Note 3 5 32 8" xfId="54966" xr:uid="{00000000-0005-0000-0000-0000B8D60000}"/>
    <cellStyle name="Note 3 5 33" xfId="54967" xr:uid="{00000000-0005-0000-0000-0000B9D60000}"/>
    <cellStyle name="Note 3 5 33 2" xfId="54968" xr:uid="{00000000-0005-0000-0000-0000BAD60000}"/>
    <cellStyle name="Note 3 5 33 2 2" xfId="54969" xr:uid="{00000000-0005-0000-0000-0000BBD60000}"/>
    <cellStyle name="Note 3 5 33 2 3" xfId="54970" xr:uid="{00000000-0005-0000-0000-0000BCD60000}"/>
    <cellStyle name="Note 3 5 33 2 4" xfId="54971" xr:uid="{00000000-0005-0000-0000-0000BDD60000}"/>
    <cellStyle name="Note 3 5 33 2 5" xfId="54972" xr:uid="{00000000-0005-0000-0000-0000BED60000}"/>
    <cellStyle name="Note 3 5 33 2 6" xfId="54973" xr:uid="{00000000-0005-0000-0000-0000BFD60000}"/>
    <cellStyle name="Note 3 5 33 3" xfId="54974" xr:uid="{00000000-0005-0000-0000-0000C0D60000}"/>
    <cellStyle name="Note 3 5 33 3 2" xfId="54975" xr:uid="{00000000-0005-0000-0000-0000C1D60000}"/>
    <cellStyle name="Note 3 5 33 3 3" xfId="54976" xr:uid="{00000000-0005-0000-0000-0000C2D60000}"/>
    <cellStyle name="Note 3 5 33 4" xfId="54977" xr:uid="{00000000-0005-0000-0000-0000C3D60000}"/>
    <cellStyle name="Note 3 5 33 4 2" xfId="54978" xr:uid="{00000000-0005-0000-0000-0000C4D60000}"/>
    <cellStyle name="Note 3 5 33 4 3" xfId="54979" xr:uid="{00000000-0005-0000-0000-0000C5D60000}"/>
    <cellStyle name="Note 3 5 33 5" xfId="54980" xr:uid="{00000000-0005-0000-0000-0000C6D60000}"/>
    <cellStyle name="Note 3 5 33 5 2" xfId="54981" xr:uid="{00000000-0005-0000-0000-0000C7D60000}"/>
    <cellStyle name="Note 3 5 33 5 3" xfId="54982" xr:uid="{00000000-0005-0000-0000-0000C8D60000}"/>
    <cellStyle name="Note 3 5 33 6" xfId="54983" xr:uid="{00000000-0005-0000-0000-0000C9D60000}"/>
    <cellStyle name="Note 3 5 33 6 2" xfId="54984" xr:uid="{00000000-0005-0000-0000-0000CAD60000}"/>
    <cellStyle name="Note 3 5 33 6 3" xfId="54985" xr:uid="{00000000-0005-0000-0000-0000CBD60000}"/>
    <cellStyle name="Note 3 5 33 7" xfId="54986" xr:uid="{00000000-0005-0000-0000-0000CCD60000}"/>
    <cellStyle name="Note 3 5 33 8" xfId="54987" xr:uid="{00000000-0005-0000-0000-0000CDD60000}"/>
    <cellStyle name="Note 3 5 34" xfId="54988" xr:uid="{00000000-0005-0000-0000-0000CED60000}"/>
    <cellStyle name="Note 3 5 34 2" xfId="54989" xr:uid="{00000000-0005-0000-0000-0000CFD60000}"/>
    <cellStyle name="Note 3 5 34 2 2" xfId="54990" xr:uid="{00000000-0005-0000-0000-0000D0D60000}"/>
    <cellStyle name="Note 3 5 34 2 3" xfId="54991" xr:uid="{00000000-0005-0000-0000-0000D1D60000}"/>
    <cellStyle name="Note 3 5 34 2 4" xfId="54992" xr:uid="{00000000-0005-0000-0000-0000D2D60000}"/>
    <cellStyle name="Note 3 5 34 2 5" xfId="54993" xr:uid="{00000000-0005-0000-0000-0000D3D60000}"/>
    <cellStyle name="Note 3 5 34 2 6" xfId="54994" xr:uid="{00000000-0005-0000-0000-0000D4D60000}"/>
    <cellStyle name="Note 3 5 34 3" xfId="54995" xr:uid="{00000000-0005-0000-0000-0000D5D60000}"/>
    <cellStyle name="Note 3 5 34 3 2" xfId="54996" xr:uid="{00000000-0005-0000-0000-0000D6D60000}"/>
    <cellStyle name="Note 3 5 34 3 3" xfId="54997" xr:uid="{00000000-0005-0000-0000-0000D7D60000}"/>
    <cellStyle name="Note 3 5 34 4" xfId="54998" xr:uid="{00000000-0005-0000-0000-0000D8D60000}"/>
    <cellStyle name="Note 3 5 34 4 2" xfId="54999" xr:uid="{00000000-0005-0000-0000-0000D9D60000}"/>
    <cellStyle name="Note 3 5 34 4 3" xfId="55000" xr:uid="{00000000-0005-0000-0000-0000DAD60000}"/>
    <cellStyle name="Note 3 5 34 5" xfId="55001" xr:uid="{00000000-0005-0000-0000-0000DBD60000}"/>
    <cellStyle name="Note 3 5 34 5 2" xfId="55002" xr:uid="{00000000-0005-0000-0000-0000DCD60000}"/>
    <cellStyle name="Note 3 5 34 5 3" xfId="55003" xr:uid="{00000000-0005-0000-0000-0000DDD60000}"/>
    <cellStyle name="Note 3 5 34 6" xfId="55004" xr:uid="{00000000-0005-0000-0000-0000DED60000}"/>
    <cellStyle name="Note 3 5 34 6 2" xfId="55005" xr:uid="{00000000-0005-0000-0000-0000DFD60000}"/>
    <cellStyle name="Note 3 5 34 6 3" xfId="55006" xr:uid="{00000000-0005-0000-0000-0000E0D60000}"/>
    <cellStyle name="Note 3 5 34 7" xfId="55007" xr:uid="{00000000-0005-0000-0000-0000E1D60000}"/>
    <cellStyle name="Note 3 5 34 8" xfId="55008" xr:uid="{00000000-0005-0000-0000-0000E2D60000}"/>
    <cellStyle name="Note 3 5 35" xfId="55009" xr:uid="{00000000-0005-0000-0000-0000E3D60000}"/>
    <cellStyle name="Note 3 5 35 2" xfId="55010" xr:uid="{00000000-0005-0000-0000-0000E4D60000}"/>
    <cellStyle name="Note 3 5 35 3" xfId="55011" xr:uid="{00000000-0005-0000-0000-0000E5D60000}"/>
    <cellStyle name="Note 3 5 36" xfId="55012" xr:uid="{00000000-0005-0000-0000-0000E6D60000}"/>
    <cellStyle name="Note 3 5 36 2" xfId="55013" xr:uid="{00000000-0005-0000-0000-0000E7D60000}"/>
    <cellStyle name="Note 3 5 36 3" xfId="55014" xr:uid="{00000000-0005-0000-0000-0000E8D60000}"/>
    <cellStyle name="Note 3 5 36 4" xfId="55015" xr:uid="{00000000-0005-0000-0000-0000E9D60000}"/>
    <cellStyle name="Note 3 5 36 5" xfId="55016" xr:uid="{00000000-0005-0000-0000-0000EAD60000}"/>
    <cellStyle name="Note 3 5 36 6" xfId="55017" xr:uid="{00000000-0005-0000-0000-0000EBD60000}"/>
    <cellStyle name="Note 3 5 37" xfId="55018" xr:uid="{00000000-0005-0000-0000-0000ECD60000}"/>
    <cellStyle name="Note 3 5 37 2" xfId="55019" xr:uid="{00000000-0005-0000-0000-0000EDD60000}"/>
    <cellStyle name="Note 3 5 37 3" xfId="55020" xr:uid="{00000000-0005-0000-0000-0000EED60000}"/>
    <cellStyle name="Note 3 5 38" xfId="55021" xr:uid="{00000000-0005-0000-0000-0000EFD60000}"/>
    <cellStyle name="Note 3 5 38 2" xfId="55022" xr:uid="{00000000-0005-0000-0000-0000F0D60000}"/>
    <cellStyle name="Note 3 5 38 3" xfId="55023" xr:uid="{00000000-0005-0000-0000-0000F1D60000}"/>
    <cellStyle name="Note 3 5 39" xfId="55024" xr:uid="{00000000-0005-0000-0000-0000F2D60000}"/>
    <cellStyle name="Note 3 5 39 2" xfId="55025" xr:uid="{00000000-0005-0000-0000-0000F3D60000}"/>
    <cellStyle name="Note 3 5 39 3" xfId="55026" xr:uid="{00000000-0005-0000-0000-0000F4D60000}"/>
    <cellStyle name="Note 3 5 4" xfId="55027" xr:uid="{00000000-0005-0000-0000-0000F5D60000}"/>
    <cellStyle name="Note 3 5 4 2" xfId="55028" xr:uid="{00000000-0005-0000-0000-0000F6D60000}"/>
    <cellStyle name="Note 3 5 4 2 2" xfId="55029" xr:uid="{00000000-0005-0000-0000-0000F7D60000}"/>
    <cellStyle name="Note 3 5 4 2 3" xfId="55030" xr:uid="{00000000-0005-0000-0000-0000F8D60000}"/>
    <cellStyle name="Note 3 5 4 2 4" xfId="55031" xr:uid="{00000000-0005-0000-0000-0000F9D60000}"/>
    <cellStyle name="Note 3 5 4 2 5" xfId="55032" xr:uid="{00000000-0005-0000-0000-0000FAD60000}"/>
    <cellStyle name="Note 3 5 4 2 6" xfId="55033" xr:uid="{00000000-0005-0000-0000-0000FBD60000}"/>
    <cellStyle name="Note 3 5 4 3" xfId="55034" xr:uid="{00000000-0005-0000-0000-0000FCD60000}"/>
    <cellStyle name="Note 3 5 4 3 2" xfId="55035" xr:uid="{00000000-0005-0000-0000-0000FDD60000}"/>
    <cellStyle name="Note 3 5 4 3 3" xfId="55036" xr:uid="{00000000-0005-0000-0000-0000FED60000}"/>
    <cellStyle name="Note 3 5 4 4" xfId="55037" xr:uid="{00000000-0005-0000-0000-0000FFD60000}"/>
    <cellStyle name="Note 3 5 4 4 2" xfId="55038" xr:uid="{00000000-0005-0000-0000-000000D70000}"/>
    <cellStyle name="Note 3 5 4 4 3" xfId="55039" xr:uid="{00000000-0005-0000-0000-000001D70000}"/>
    <cellStyle name="Note 3 5 4 5" xfId="55040" xr:uid="{00000000-0005-0000-0000-000002D70000}"/>
    <cellStyle name="Note 3 5 4 5 2" xfId="55041" xr:uid="{00000000-0005-0000-0000-000003D70000}"/>
    <cellStyle name="Note 3 5 4 5 3" xfId="55042" xr:uid="{00000000-0005-0000-0000-000004D70000}"/>
    <cellStyle name="Note 3 5 4 6" xfId="55043" xr:uid="{00000000-0005-0000-0000-000005D70000}"/>
    <cellStyle name="Note 3 5 4 6 2" xfId="55044" xr:uid="{00000000-0005-0000-0000-000006D70000}"/>
    <cellStyle name="Note 3 5 4 6 3" xfId="55045" xr:uid="{00000000-0005-0000-0000-000007D70000}"/>
    <cellStyle name="Note 3 5 4 7" xfId="55046" xr:uid="{00000000-0005-0000-0000-000008D70000}"/>
    <cellStyle name="Note 3 5 4 8" xfId="55047" xr:uid="{00000000-0005-0000-0000-000009D70000}"/>
    <cellStyle name="Note 3 5 40" xfId="55048" xr:uid="{00000000-0005-0000-0000-00000AD70000}"/>
    <cellStyle name="Note 3 5 41" xfId="55049" xr:uid="{00000000-0005-0000-0000-00000BD70000}"/>
    <cellStyle name="Note 3 5 5" xfId="55050" xr:uid="{00000000-0005-0000-0000-00000CD70000}"/>
    <cellStyle name="Note 3 5 5 2" xfId="55051" xr:uid="{00000000-0005-0000-0000-00000DD70000}"/>
    <cellStyle name="Note 3 5 5 2 2" xfId="55052" xr:uid="{00000000-0005-0000-0000-00000ED70000}"/>
    <cellStyle name="Note 3 5 5 2 3" xfId="55053" xr:uid="{00000000-0005-0000-0000-00000FD70000}"/>
    <cellStyle name="Note 3 5 5 2 4" xfId="55054" xr:uid="{00000000-0005-0000-0000-000010D70000}"/>
    <cellStyle name="Note 3 5 5 2 5" xfId="55055" xr:uid="{00000000-0005-0000-0000-000011D70000}"/>
    <cellStyle name="Note 3 5 5 2 6" xfId="55056" xr:uid="{00000000-0005-0000-0000-000012D70000}"/>
    <cellStyle name="Note 3 5 5 3" xfId="55057" xr:uid="{00000000-0005-0000-0000-000013D70000}"/>
    <cellStyle name="Note 3 5 5 3 2" xfId="55058" xr:uid="{00000000-0005-0000-0000-000014D70000}"/>
    <cellStyle name="Note 3 5 5 3 3" xfId="55059" xr:uid="{00000000-0005-0000-0000-000015D70000}"/>
    <cellStyle name="Note 3 5 5 4" xfId="55060" xr:uid="{00000000-0005-0000-0000-000016D70000}"/>
    <cellStyle name="Note 3 5 5 4 2" xfId="55061" xr:uid="{00000000-0005-0000-0000-000017D70000}"/>
    <cellStyle name="Note 3 5 5 4 3" xfId="55062" xr:uid="{00000000-0005-0000-0000-000018D70000}"/>
    <cellStyle name="Note 3 5 5 5" xfId="55063" xr:uid="{00000000-0005-0000-0000-000019D70000}"/>
    <cellStyle name="Note 3 5 5 5 2" xfId="55064" xr:uid="{00000000-0005-0000-0000-00001AD70000}"/>
    <cellStyle name="Note 3 5 5 5 3" xfId="55065" xr:uid="{00000000-0005-0000-0000-00001BD70000}"/>
    <cellStyle name="Note 3 5 5 6" xfId="55066" xr:uid="{00000000-0005-0000-0000-00001CD70000}"/>
    <cellStyle name="Note 3 5 5 6 2" xfId="55067" xr:uid="{00000000-0005-0000-0000-00001DD70000}"/>
    <cellStyle name="Note 3 5 5 6 3" xfId="55068" xr:uid="{00000000-0005-0000-0000-00001ED70000}"/>
    <cellStyle name="Note 3 5 5 7" xfId="55069" xr:uid="{00000000-0005-0000-0000-00001FD70000}"/>
    <cellStyle name="Note 3 5 5 8" xfId="55070" xr:uid="{00000000-0005-0000-0000-000020D70000}"/>
    <cellStyle name="Note 3 5 6" xfId="55071" xr:uid="{00000000-0005-0000-0000-000021D70000}"/>
    <cellStyle name="Note 3 5 6 2" xfId="55072" xr:uid="{00000000-0005-0000-0000-000022D70000}"/>
    <cellStyle name="Note 3 5 6 2 2" xfId="55073" xr:uid="{00000000-0005-0000-0000-000023D70000}"/>
    <cellStyle name="Note 3 5 6 2 3" xfId="55074" xr:uid="{00000000-0005-0000-0000-000024D70000}"/>
    <cellStyle name="Note 3 5 6 2 4" xfId="55075" xr:uid="{00000000-0005-0000-0000-000025D70000}"/>
    <cellStyle name="Note 3 5 6 2 5" xfId="55076" xr:uid="{00000000-0005-0000-0000-000026D70000}"/>
    <cellStyle name="Note 3 5 6 2 6" xfId="55077" xr:uid="{00000000-0005-0000-0000-000027D70000}"/>
    <cellStyle name="Note 3 5 6 3" xfId="55078" xr:uid="{00000000-0005-0000-0000-000028D70000}"/>
    <cellStyle name="Note 3 5 6 3 2" xfId="55079" xr:uid="{00000000-0005-0000-0000-000029D70000}"/>
    <cellStyle name="Note 3 5 6 3 3" xfId="55080" xr:uid="{00000000-0005-0000-0000-00002AD70000}"/>
    <cellStyle name="Note 3 5 6 4" xfId="55081" xr:uid="{00000000-0005-0000-0000-00002BD70000}"/>
    <cellStyle name="Note 3 5 6 4 2" xfId="55082" xr:uid="{00000000-0005-0000-0000-00002CD70000}"/>
    <cellStyle name="Note 3 5 6 4 3" xfId="55083" xr:uid="{00000000-0005-0000-0000-00002DD70000}"/>
    <cellStyle name="Note 3 5 6 5" xfId="55084" xr:uid="{00000000-0005-0000-0000-00002ED70000}"/>
    <cellStyle name="Note 3 5 6 5 2" xfId="55085" xr:uid="{00000000-0005-0000-0000-00002FD70000}"/>
    <cellStyle name="Note 3 5 6 5 3" xfId="55086" xr:uid="{00000000-0005-0000-0000-000030D70000}"/>
    <cellStyle name="Note 3 5 6 6" xfId="55087" xr:uid="{00000000-0005-0000-0000-000031D70000}"/>
    <cellStyle name="Note 3 5 6 6 2" xfId="55088" xr:uid="{00000000-0005-0000-0000-000032D70000}"/>
    <cellStyle name="Note 3 5 6 6 3" xfId="55089" xr:uid="{00000000-0005-0000-0000-000033D70000}"/>
    <cellStyle name="Note 3 5 6 7" xfId="55090" xr:uid="{00000000-0005-0000-0000-000034D70000}"/>
    <cellStyle name="Note 3 5 6 8" xfId="55091" xr:uid="{00000000-0005-0000-0000-000035D70000}"/>
    <cellStyle name="Note 3 5 7" xfId="55092" xr:uid="{00000000-0005-0000-0000-000036D70000}"/>
    <cellStyle name="Note 3 5 7 2" xfId="55093" xr:uid="{00000000-0005-0000-0000-000037D70000}"/>
    <cellStyle name="Note 3 5 7 2 2" xfId="55094" xr:uid="{00000000-0005-0000-0000-000038D70000}"/>
    <cellStyle name="Note 3 5 7 2 3" xfId="55095" xr:uid="{00000000-0005-0000-0000-000039D70000}"/>
    <cellStyle name="Note 3 5 7 2 4" xfId="55096" xr:uid="{00000000-0005-0000-0000-00003AD70000}"/>
    <cellStyle name="Note 3 5 7 2 5" xfId="55097" xr:uid="{00000000-0005-0000-0000-00003BD70000}"/>
    <cellStyle name="Note 3 5 7 2 6" xfId="55098" xr:uid="{00000000-0005-0000-0000-00003CD70000}"/>
    <cellStyle name="Note 3 5 7 3" xfId="55099" xr:uid="{00000000-0005-0000-0000-00003DD70000}"/>
    <cellStyle name="Note 3 5 7 3 2" xfId="55100" xr:uid="{00000000-0005-0000-0000-00003ED70000}"/>
    <cellStyle name="Note 3 5 7 3 3" xfId="55101" xr:uid="{00000000-0005-0000-0000-00003FD70000}"/>
    <cellStyle name="Note 3 5 7 4" xfId="55102" xr:uid="{00000000-0005-0000-0000-000040D70000}"/>
    <cellStyle name="Note 3 5 7 4 2" xfId="55103" xr:uid="{00000000-0005-0000-0000-000041D70000}"/>
    <cellStyle name="Note 3 5 7 4 3" xfId="55104" xr:uid="{00000000-0005-0000-0000-000042D70000}"/>
    <cellStyle name="Note 3 5 7 5" xfId="55105" xr:uid="{00000000-0005-0000-0000-000043D70000}"/>
    <cellStyle name="Note 3 5 7 5 2" xfId="55106" xr:uid="{00000000-0005-0000-0000-000044D70000}"/>
    <cellStyle name="Note 3 5 7 5 3" xfId="55107" xr:uid="{00000000-0005-0000-0000-000045D70000}"/>
    <cellStyle name="Note 3 5 7 6" xfId="55108" xr:uid="{00000000-0005-0000-0000-000046D70000}"/>
    <cellStyle name="Note 3 5 7 6 2" xfId="55109" xr:uid="{00000000-0005-0000-0000-000047D70000}"/>
    <cellStyle name="Note 3 5 7 6 3" xfId="55110" xr:uid="{00000000-0005-0000-0000-000048D70000}"/>
    <cellStyle name="Note 3 5 7 7" xfId="55111" xr:uid="{00000000-0005-0000-0000-000049D70000}"/>
    <cellStyle name="Note 3 5 7 8" xfId="55112" xr:uid="{00000000-0005-0000-0000-00004AD70000}"/>
    <cellStyle name="Note 3 5 8" xfId="55113" xr:uid="{00000000-0005-0000-0000-00004BD70000}"/>
    <cellStyle name="Note 3 5 8 2" xfId="55114" xr:uid="{00000000-0005-0000-0000-00004CD70000}"/>
    <cellStyle name="Note 3 5 8 2 2" xfId="55115" xr:uid="{00000000-0005-0000-0000-00004DD70000}"/>
    <cellStyle name="Note 3 5 8 2 3" xfId="55116" xr:uid="{00000000-0005-0000-0000-00004ED70000}"/>
    <cellStyle name="Note 3 5 8 2 4" xfId="55117" xr:uid="{00000000-0005-0000-0000-00004FD70000}"/>
    <cellStyle name="Note 3 5 8 2 5" xfId="55118" xr:uid="{00000000-0005-0000-0000-000050D70000}"/>
    <cellStyle name="Note 3 5 8 2 6" xfId="55119" xr:uid="{00000000-0005-0000-0000-000051D70000}"/>
    <cellStyle name="Note 3 5 8 3" xfId="55120" xr:uid="{00000000-0005-0000-0000-000052D70000}"/>
    <cellStyle name="Note 3 5 8 3 2" xfId="55121" xr:uid="{00000000-0005-0000-0000-000053D70000}"/>
    <cellStyle name="Note 3 5 8 3 3" xfId="55122" xr:uid="{00000000-0005-0000-0000-000054D70000}"/>
    <cellStyle name="Note 3 5 8 4" xfId="55123" xr:uid="{00000000-0005-0000-0000-000055D70000}"/>
    <cellStyle name="Note 3 5 8 4 2" xfId="55124" xr:uid="{00000000-0005-0000-0000-000056D70000}"/>
    <cellStyle name="Note 3 5 8 4 3" xfId="55125" xr:uid="{00000000-0005-0000-0000-000057D70000}"/>
    <cellStyle name="Note 3 5 8 5" xfId="55126" xr:uid="{00000000-0005-0000-0000-000058D70000}"/>
    <cellStyle name="Note 3 5 8 5 2" xfId="55127" xr:uid="{00000000-0005-0000-0000-000059D70000}"/>
    <cellStyle name="Note 3 5 8 5 3" xfId="55128" xr:uid="{00000000-0005-0000-0000-00005AD70000}"/>
    <cellStyle name="Note 3 5 8 6" xfId="55129" xr:uid="{00000000-0005-0000-0000-00005BD70000}"/>
    <cellStyle name="Note 3 5 8 6 2" xfId="55130" xr:uid="{00000000-0005-0000-0000-00005CD70000}"/>
    <cellStyle name="Note 3 5 8 6 3" xfId="55131" xr:uid="{00000000-0005-0000-0000-00005DD70000}"/>
    <cellStyle name="Note 3 5 8 7" xfId="55132" xr:uid="{00000000-0005-0000-0000-00005ED70000}"/>
    <cellStyle name="Note 3 5 8 8" xfId="55133" xr:uid="{00000000-0005-0000-0000-00005FD70000}"/>
    <cellStyle name="Note 3 5 9" xfId="55134" xr:uid="{00000000-0005-0000-0000-000060D70000}"/>
    <cellStyle name="Note 3 5 9 2" xfId="55135" xr:uid="{00000000-0005-0000-0000-000061D70000}"/>
    <cellStyle name="Note 3 5 9 2 2" xfId="55136" xr:uid="{00000000-0005-0000-0000-000062D70000}"/>
    <cellStyle name="Note 3 5 9 2 3" xfId="55137" xr:uid="{00000000-0005-0000-0000-000063D70000}"/>
    <cellStyle name="Note 3 5 9 2 4" xfId="55138" xr:uid="{00000000-0005-0000-0000-000064D70000}"/>
    <cellStyle name="Note 3 5 9 2 5" xfId="55139" xr:uid="{00000000-0005-0000-0000-000065D70000}"/>
    <cellStyle name="Note 3 5 9 2 6" xfId="55140" xr:uid="{00000000-0005-0000-0000-000066D70000}"/>
    <cellStyle name="Note 3 5 9 3" xfId="55141" xr:uid="{00000000-0005-0000-0000-000067D70000}"/>
    <cellStyle name="Note 3 5 9 3 2" xfId="55142" xr:uid="{00000000-0005-0000-0000-000068D70000}"/>
    <cellStyle name="Note 3 5 9 3 3" xfId="55143" xr:uid="{00000000-0005-0000-0000-000069D70000}"/>
    <cellStyle name="Note 3 5 9 4" xfId="55144" xr:uid="{00000000-0005-0000-0000-00006AD70000}"/>
    <cellStyle name="Note 3 5 9 4 2" xfId="55145" xr:uid="{00000000-0005-0000-0000-00006BD70000}"/>
    <cellStyle name="Note 3 5 9 4 3" xfId="55146" xr:uid="{00000000-0005-0000-0000-00006CD70000}"/>
    <cellStyle name="Note 3 5 9 5" xfId="55147" xr:uid="{00000000-0005-0000-0000-00006DD70000}"/>
    <cellStyle name="Note 3 5 9 5 2" xfId="55148" xr:uid="{00000000-0005-0000-0000-00006ED70000}"/>
    <cellStyle name="Note 3 5 9 5 3" xfId="55149" xr:uid="{00000000-0005-0000-0000-00006FD70000}"/>
    <cellStyle name="Note 3 5 9 6" xfId="55150" xr:uid="{00000000-0005-0000-0000-000070D70000}"/>
    <cellStyle name="Note 3 5 9 6 2" xfId="55151" xr:uid="{00000000-0005-0000-0000-000071D70000}"/>
    <cellStyle name="Note 3 5 9 6 3" xfId="55152" xr:uid="{00000000-0005-0000-0000-000072D70000}"/>
    <cellStyle name="Note 3 5 9 7" xfId="55153" xr:uid="{00000000-0005-0000-0000-000073D70000}"/>
    <cellStyle name="Note 3 5 9 8" xfId="55154" xr:uid="{00000000-0005-0000-0000-000074D70000}"/>
    <cellStyle name="Note 3 6" xfId="55155" xr:uid="{00000000-0005-0000-0000-000075D70000}"/>
    <cellStyle name="Note 3 6 2" xfId="55156" xr:uid="{00000000-0005-0000-0000-000076D70000}"/>
    <cellStyle name="Note 3 6 2 2" xfId="55157" xr:uid="{00000000-0005-0000-0000-000077D70000}"/>
    <cellStyle name="Note 3 6 2 3" xfId="55158" xr:uid="{00000000-0005-0000-0000-000078D70000}"/>
    <cellStyle name="Note 3 6 3" xfId="55159" xr:uid="{00000000-0005-0000-0000-000079D70000}"/>
    <cellStyle name="Note 3 6 3 2" xfId="55160" xr:uid="{00000000-0005-0000-0000-00007AD70000}"/>
    <cellStyle name="Note 3 6 3 3" xfId="55161" xr:uid="{00000000-0005-0000-0000-00007BD70000}"/>
    <cellStyle name="Note 3 6 3 4" xfId="55162" xr:uid="{00000000-0005-0000-0000-00007CD70000}"/>
    <cellStyle name="Note 3 6 3 5" xfId="55163" xr:uid="{00000000-0005-0000-0000-00007DD70000}"/>
    <cellStyle name="Note 3 6 3 6" xfId="55164" xr:uid="{00000000-0005-0000-0000-00007ED70000}"/>
    <cellStyle name="Note 3 6 4" xfId="55165" xr:uid="{00000000-0005-0000-0000-00007FD70000}"/>
    <cellStyle name="Note 3 6 4 2" xfId="55166" xr:uid="{00000000-0005-0000-0000-000080D70000}"/>
    <cellStyle name="Note 3 6 4 3" xfId="55167" xr:uid="{00000000-0005-0000-0000-000081D70000}"/>
    <cellStyle name="Note 3 6 5" xfId="55168" xr:uid="{00000000-0005-0000-0000-000082D70000}"/>
    <cellStyle name="Note 3 6 5 2" xfId="55169" xr:uid="{00000000-0005-0000-0000-000083D70000}"/>
    <cellStyle name="Note 3 6 5 3" xfId="55170" xr:uid="{00000000-0005-0000-0000-000084D70000}"/>
    <cellStyle name="Note 3 6 6" xfId="55171" xr:uid="{00000000-0005-0000-0000-000085D70000}"/>
    <cellStyle name="Note 3 6 6 2" xfId="55172" xr:uid="{00000000-0005-0000-0000-000086D70000}"/>
    <cellStyle name="Note 3 6 6 3" xfId="55173" xr:uid="{00000000-0005-0000-0000-000087D70000}"/>
    <cellStyle name="Note 3 6 7" xfId="55174" xr:uid="{00000000-0005-0000-0000-000088D70000}"/>
    <cellStyle name="Note 3 6 8" xfId="55175" xr:uid="{00000000-0005-0000-0000-000089D70000}"/>
    <cellStyle name="Note 3 7" xfId="55176" xr:uid="{00000000-0005-0000-0000-00008AD70000}"/>
    <cellStyle name="Note 3 7 2" xfId="55177" xr:uid="{00000000-0005-0000-0000-00008BD70000}"/>
    <cellStyle name="Note 3 7 2 2" xfId="55178" xr:uid="{00000000-0005-0000-0000-00008CD70000}"/>
    <cellStyle name="Note 3 7 2 3" xfId="55179" xr:uid="{00000000-0005-0000-0000-00008DD70000}"/>
    <cellStyle name="Note 3 7 2 4" xfId="55180" xr:uid="{00000000-0005-0000-0000-00008ED70000}"/>
    <cellStyle name="Note 3 7 2 5" xfId="55181" xr:uid="{00000000-0005-0000-0000-00008FD70000}"/>
    <cellStyle name="Note 3 7 2 6" xfId="55182" xr:uid="{00000000-0005-0000-0000-000090D70000}"/>
    <cellStyle name="Note 3 7 3" xfId="55183" xr:uid="{00000000-0005-0000-0000-000091D70000}"/>
    <cellStyle name="Note 3 7 3 2" xfId="55184" xr:uid="{00000000-0005-0000-0000-000092D70000}"/>
    <cellStyle name="Note 3 7 3 3" xfId="55185" xr:uid="{00000000-0005-0000-0000-000093D70000}"/>
    <cellStyle name="Note 3 7 3 4" xfId="55186" xr:uid="{00000000-0005-0000-0000-000094D70000}"/>
    <cellStyle name="Note 3 7 3 5" xfId="55187" xr:uid="{00000000-0005-0000-0000-000095D70000}"/>
    <cellStyle name="Note 3 7 3 6" xfId="55188" xr:uid="{00000000-0005-0000-0000-000096D70000}"/>
    <cellStyle name="Note 3 7 4" xfId="55189" xr:uid="{00000000-0005-0000-0000-000097D70000}"/>
    <cellStyle name="Note 3 7 4 2" xfId="55190" xr:uid="{00000000-0005-0000-0000-000098D70000}"/>
    <cellStyle name="Note 3 7 4 3" xfId="55191" xr:uid="{00000000-0005-0000-0000-000099D70000}"/>
    <cellStyle name="Note 3 7 5" xfId="55192" xr:uid="{00000000-0005-0000-0000-00009AD70000}"/>
    <cellStyle name="Note 3 7 5 2" xfId="55193" xr:uid="{00000000-0005-0000-0000-00009BD70000}"/>
    <cellStyle name="Note 3 7 5 3" xfId="55194" xr:uid="{00000000-0005-0000-0000-00009CD70000}"/>
    <cellStyle name="Note 3 7 6" xfId="55195" xr:uid="{00000000-0005-0000-0000-00009DD70000}"/>
    <cellStyle name="Note 3 7 6 2" xfId="55196" xr:uid="{00000000-0005-0000-0000-00009ED70000}"/>
    <cellStyle name="Note 3 7 6 3" xfId="55197" xr:uid="{00000000-0005-0000-0000-00009FD70000}"/>
    <cellStyle name="Note 3 7 7" xfId="55198" xr:uid="{00000000-0005-0000-0000-0000A0D70000}"/>
    <cellStyle name="Note 3 7 8" xfId="55199" xr:uid="{00000000-0005-0000-0000-0000A1D70000}"/>
    <cellStyle name="Note 3 8" xfId="55200" xr:uid="{00000000-0005-0000-0000-0000A2D70000}"/>
    <cellStyle name="Note 3 8 2" xfId="55201" xr:uid="{00000000-0005-0000-0000-0000A3D70000}"/>
    <cellStyle name="Note 3 8 2 2" xfId="55202" xr:uid="{00000000-0005-0000-0000-0000A4D70000}"/>
    <cellStyle name="Note 3 8 2 3" xfId="55203" xr:uid="{00000000-0005-0000-0000-0000A5D70000}"/>
    <cellStyle name="Note 3 8 2 4" xfId="55204" xr:uid="{00000000-0005-0000-0000-0000A6D70000}"/>
    <cellStyle name="Note 3 8 2 5" xfId="55205" xr:uid="{00000000-0005-0000-0000-0000A7D70000}"/>
    <cellStyle name="Note 3 8 2 6" xfId="55206" xr:uid="{00000000-0005-0000-0000-0000A8D70000}"/>
    <cellStyle name="Note 3 8 3" xfId="55207" xr:uid="{00000000-0005-0000-0000-0000A9D70000}"/>
    <cellStyle name="Note 3 8 3 2" xfId="55208" xr:uid="{00000000-0005-0000-0000-0000AAD70000}"/>
    <cellStyle name="Note 3 8 3 3" xfId="55209" xr:uid="{00000000-0005-0000-0000-0000ABD70000}"/>
    <cellStyle name="Note 3 8 4" xfId="55210" xr:uid="{00000000-0005-0000-0000-0000ACD70000}"/>
    <cellStyle name="Note 3 8 4 2" xfId="55211" xr:uid="{00000000-0005-0000-0000-0000ADD70000}"/>
    <cellStyle name="Note 3 8 4 3" xfId="55212" xr:uid="{00000000-0005-0000-0000-0000AED70000}"/>
    <cellStyle name="Note 3 8 5" xfId="55213" xr:uid="{00000000-0005-0000-0000-0000AFD70000}"/>
    <cellStyle name="Note 3 8 5 2" xfId="55214" xr:uid="{00000000-0005-0000-0000-0000B0D70000}"/>
    <cellStyle name="Note 3 8 5 3" xfId="55215" xr:uid="{00000000-0005-0000-0000-0000B1D70000}"/>
    <cellStyle name="Note 3 8 6" xfId="55216" xr:uid="{00000000-0005-0000-0000-0000B2D70000}"/>
    <cellStyle name="Note 3 8 6 2" xfId="55217" xr:uid="{00000000-0005-0000-0000-0000B3D70000}"/>
    <cellStyle name="Note 3 8 6 3" xfId="55218" xr:uid="{00000000-0005-0000-0000-0000B4D70000}"/>
    <cellStyle name="Note 3 8 7" xfId="55219" xr:uid="{00000000-0005-0000-0000-0000B5D70000}"/>
    <cellStyle name="Note 3 8 8" xfId="55220" xr:uid="{00000000-0005-0000-0000-0000B6D70000}"/>
    <cellStyle name="Note 3 9" xfId="55221" xr:uid="{00000000-0005-0000-0000-0000B7D70000}"/>
    <cellStyle name="Note 3 9 2" xfId="55222" xr:uid="{00000000-0005-0000-0000-0000B8D70000}"/>
    <cellStyle name="Note 3 9 2 2" xfId="55223" xr:uid="{00000000-0005-0000-0000-0000B9D70000}"/>
    <cellStyle name="Note 3 9 2 3" xfId="55224" xr:uid="{00000000-0005-0000-0000-0000BAD70000}"/>
    <cellStyle name="Note 3 9 2 4" xfId="55225" xr:uid="{00000000-0005-0000-0000-0000BBD70000}"/>
    <cellStyle name="Note 3 9 2 5" xfId="55226" xr:uid="{00000000-0005-0000-0000-0000BCD70000}"/>
    <cellStyle name="Note 3 9 2 6" xfId="55227" xr:uid="{00000000-0005-0000-0000-0000BDD70000}"/>
    <cellStyle name="Note 3 9 3" xfId="55228" xr:uid="{00000000-0005-0000-0000-0000BED70000}"/>
    <cellStyle name="Note 3 9 3 2" xfId="55229" xr:uid="{00000000-0005-0000-0000-0000BFD70000}"/>
    <cellStyle name="Note 3 9 3 3" xfId="55230" xr:uid="{00000000-0005-0000-0000-0000C0D70000}"/>
    <cellStyle name="Note 3 9 4" xfId="55231" xr:uid="{00000000-0005-0000-0000-0000C1D70000}"/>
    <cellStyle name="Note 3 9 4 2" xfId="55232" xr:uid="{00000000-0005-0000-0000-0000C2D70000}"/>
    <cellStyle name="Note 3 9 4 3" xfId="55233" xr:uid="{00000000-0005-0000-0000-0000C3D70000}"/>
    <cellStyle name="Note 3 9 5" xfId="55234" xr:uid="{00000000-0005-0000-0000-0000C4D70000}"/>
    <cellStyle name="Note 3 9 5 2" xfId="55235" xr:uid="{00000000-0005-0000-0000-0000C5D70000}"/>
    <cellStyle name="Note 3 9 5 3" xfId="55236" xr:uid="{00000000-0005-0000-0000-0000C6D70000}"/>
    <cellStyle name="Note 3 9 6" xfId="55237" xr:uid="{00000000-0005-0000-0000-0000C7D70000}"/>
    <cellStyle name="Note 3 9 6 2" xfId="55238" xr:uid="{00000000-0005-0000-0000-0000C8D70000}"/>
    <cellStyle name="Note 3 9 6 3" xfId="55239" xr:uid="{00000000-0005-0000-0000-0000C9D70000}"/>
    <cellStyle name="Note 3 9 7" xfId="55240" xr:uid="{00000000-0005-0000-0000-0000CAD70000}"/>
    <cellStyle name="Note 3 9 8" xfId="55241" xr:uid="{00000000-0005-0000-0000-0000CBD70000}"/>
    <cellStyle name="Note 4" xfId="55242" xr:uid="{00000000-0005-0000-0000-0000CCD70000}"/>
    <cellStyle name="Note 4 10" xfId="55243" xr:uid="{00000000-0005-0000-0000-0000CDD70000}"/>
    <cellStyle name="Note 4 10 2" xfId="55244" xr:uid="{00000000-0005-0000-0000-0000CED70000}"/>
    <cellStyle name="Note 4 10 2 2" xfId="55245" xr:uid="{00000000-0005-0000-0000-0000CFD70000}"/>
    <cellStyle name="Note 4 10 2 3" xfId="55246" xr:uid="{00000000-0005-0000-0000-0000D0D70000}"/>
    <cellStyle name="Note 4 10 2 4" xfId="55247" xr:uid="{00000000-0005-0000-0000-0000D1D70000}"/>
    <cellStyle name="Note 4 10 2 5" xfId="55248" xr:uid="{00000000-0005-0000-0000-0000D2D70000}"/>
    <cellStyle name="Note 4 10 2 6" xfId="55249" xr:uid="{00000000-0005-0000-0000-0000D3D70000}"/>
    <cellStyle name="Note 4 10 3" xfId="55250" xr:uid="{00000000-0005-0000-0000-0000D4D70000}"/>
    <cellStyle name="Note 4 10 3 2" xfId="55251" xr:uid="{00000000-0005-0000-0000-0000D5D70000}"/>
    <cellStyle name="Note 4 10 3 3" xfId="55252" xr:uid="{00000000-0005-0000-0000-0000D6D70000}"/>
    <cellStyle name="Note 4 10 4" xfId="55253" xr:uid="{00000000-0005-0000-0000-0000D7D70000}"/>
    <cellStyle name="Note 4 10 4 2" xfId="55254" xr:uid="{00000000-0005-0000-0000-0000D8D70000}"/>
    <cellStyle name="Note 4 10 4 3" xfId="55255" xr:uid="{00000000-0005-0000-0000-0000D9D70000}"/>
    <cellStyle name="Note 4 10 5" xfId="55256" xr:uid="{00000000-0005-0000-0000-0000DAD70000}"/>
    <cellStyle name="Note 4 10 5 2" xfId="55257" xr:uid="{00000000-0005-0000-0000-0000DBD70000}"/>
    <cellStyle name="Note 4 10 5 3" xfId="55258" xr:uid="{00000000-0005-0000-0000-0000DCD70000}"/>
    <cellStyle name="Note 4 10 6" xfId="55259" xr:uid="{00000000-0005-0000-0000-0000DDD70000}"/>
    <cellStyle name="Note 4 10 6 2" xfId="55260" xr:uid="{00000000-0005-0000-0000-0000DED70000}"/>
    <cellStyle name="Note 4 10 6 3" xfId="55261" xr:uid="{00000000-0005-0000-0000-0000DFD70000}"/>
    <cellStyle name="Note 4 10 7" xfId="55262" xr:uid="{00000000-0005-0000-0000-0000E0D70000}"/>
    <cellStyle name="Note 4 10 8" xfId="55263" xr:uid="{00000000-0005-0000-0000-0000E1D70000}"/>
    <cellStyle name="Note 4 11" xfId="55264" xr:uid="{00000000-0005-0000-0000-0000E2D70000}"/>
    <cellStyle name="Note 4 11 2" xfId="55265" xr:uid="{00000000-0005-0000-0000-0000E3D70000}"/>
    <cellStyle name="Note 4 11 2 2" xfId="55266" xr:uid="{00000000-0005-0000-0000-0000E4D70000}"/>
    <cellStyle name="Note 4 11 2 3" xfId="55267" xr:uid="{00000000-0005-0000-0000-0000E5D70000}"/>
    <cellStyle name="Note 4 11 2 4" xfId="55268" xr:uid="{00000000-0005-0000-0000-0000E6D70000}"/>
    <cellStyle name="Note 4 11 2 5" xfId="55269" xr:uid="{00000000-0005-0000-0000-0000E7D70000}"/>
    <cellStyle name="Note 4 11 2 6" xfId="55270" xr:uid="{00000000-0005-0000-0000-0000E8D70000}"/>
    <cellStyle name="Note 4 11 3" xfId="55271" xr:uid="{00000000-0005-0000-0000-0000E9D70000}"/>
    <cellStyle name="Note 4 11 3 2" xfId="55272" xr:uid="{00000000-0005-0000-0000-0000EAD70000}"/>
    <cellStyle name="Note 4 11 3 3" xfId="55273" xr:uid="{00000000-0005-0000-0000-0000EBD70000}"/>
    <cellStyle name="Note 4 11 4" xfId="55274" xr:uid="{00000000-0005-0000-0000-0000ECD70000}"/>
    <cellStyle name="Note 4 11 4 2" xfId="55275" xr:uid="{00000000-0005-0000-0000-0000EDD70000}"/>
    <cellStyle name="Note 4 11 4 3" xfId="55276" xr:uid="{00000000-0005-0000-0000-0000EED70000}"/>
    <cellStyle name="Note 4 11 5" xfId="55277" xr:uid="{00000000-0005-0000-0000-0000EFD70000}"/>
    <cellStyle name="Note 4 11 5 2" xfId="55278" xr:uid="{00000000-0005-0000-0000-0000F0D70000}"/>
    <cellStyle name="Note 4 11 5 3" xfId="55279" xr:uid="{00000000-0005-0000-0000-0000F1D70000}"/>
    <cellStyle name="Note 4 11 6" xfId="55280" xr:uid="{00000000-0005-0000-0000-0000F2D70000}"/>
    <cellStyle name="Note 4 11 6 2" xfId="55281" xr:uid="{00000000-0005-0000-0000-0000F3D70000}"/>
    <cellStyle name="Note 4 11 6 3" xfId="55282" xr:uid="{00000000-0005-0000-0000-0000F4D70000}"/>
    <cellStyle name="Note 4 11 7" xfId="55283" xr:uid="{00000000-0005-0000-0000-0000F5D70000}"/>
    <cellStyle name="Note 4 11 8" xfId="55284" xr:uid="{00000000-0005-0000-0000-0000F6D70000}"/>
    <cellStyle name="Note 4 12" xfId="55285" xr:uid="{00000000-0005-0000-0000-0000F7D70000}"/>
    <cellStyle name="Note 4 12 2" xfId="55286" xr:uid="{00000000-0005-0000-0000-0000F8D70000}"/>
    <cellStyle name="Note 4 12 2 2" xfId="55287" xr:uid="{00000000-0005-0000-0000-0000F9D70000}"/>
    <cellStyle name="Note 4 12 2 3" xfId="55288" xr:uid="{00000000-0005-0000-0000-0000FAD70000}"/>
    <cellStyle name="Note 4 12 2 4" xfId="55289" xr:uid="{00000000-0005-0000-0000-0000FBD70000}"/>
    <cellStyle name="Note 4 12 2 5" xfId="55290" xr:uid="{00000000-0005-0000-0000-0000FCD70000}"/>
    <cellStyle name="Note 4 12 2 6" xfId="55291" xr:uid="{00000000-0005-0000-0000-0000FDD70000}"/>
    <cellStyle name="Note 4 12 3" xfId="55292" xr:uid="{00000000-0005-0000-0000-0000FED70000}"/>
    <cellStyle name="Note 4 12 3 2" xfId="55293" xr:uid="{00000000-0005-0000-0000-0000FFD70000}"/>
    <cellStyle name="Note 4 12 3 3" xfId="55294" xr:uid="{00000000-0005-0000-0000-000000D80000}"/>
    <cellStyle name="Note 4 12 4" xfId="55295" xr:uid="{00000000-0005-0000-0000-000001D80000}"/>
    <cellStyle name="Note 4 12 4 2" xfId="55296" xr:uid="{00000000-0005-0000-0000-000002D80000}"/>
    <cellStyle name="Note 4 12 4 3" xfId="55297" xr:uid="{00000000-0005-0000-0000-000003D80000}"/>
    <cellStyle name="Note 4 12 5" xfId="55298" xr:uid="{00000000-0005-0000-0000-000004D80000}"/>
    <cellStyle name="Note 4 12 5 2" xfId="55299" xr:uid="{00000000-0005-0000-0000-000005D80000}"/>
    <cellStyle name="Note 4 12 5 3" xfId="55300" xr:uid="{00000000-0005-0000-0000-000006D80000}"/>
    <cellStyle name="Note 4 12 6" xfId="55301" xr:uid="{00000000-0005-0000-0000-000007D80000}"/>
    <cellStyle name="Note 4 12 6 2" xfId="55302" xr:uid="{00000000-0005-0000-0000-000008D80000}"/>
    <cellStyle name="Note 4 12 6 3" xfId="55303" xr:uid="{00000000-0005-0000-0000-000009D80000}"/>
    <cellStyle name="Note 4 12 7" xfId="55304" xr:uid="{00000000-0005-0000-0000-00000AD80000}"/>
    <cellStyle name="Note 4 12 8" xfId="55305" xr:uid="{00000000-0005-0000-0000-00000BD80000}"/>
    <cellStyle name="Note 4 13" xfId="55306" xr:uid="{00000000-0005-0000-0000-00000CD80000}"/>
    <cellStyle name="Note 4 13 2" xfId="55307" xr:uid="{00000000-0005-0000-0000-00000DD80000}"/>
    <cellStyle name="Note 4 13 2 2" xfId="55308" xr:uid="{00000000-0005-0000-0000-00000ED80000}"/>
    <cellStyle name="Note 4 13 2 3" xfId="55309" xr:uid="{00000000-0005-0000-0000-00000FD80000}"/>
    <cellStyle name="Note 4 13 2 4" xfId="55310" xr:uid="{00000000-0005-0000-0000-000010D80000}"/>
    <cellStyle name="Note 4 13 2 5" xfId="55311" xr:uid="{00000000-0005-0000-0000-000011D80000}"/>
    <cellStyle name="Note 4 13 2 6" xfId="55312" xr:uid="{00000000-0005-0000-0000-000012D80000}"/>
    <cellStyle name="Note 4 13 3" xfId="55313" xr:uid="{00000000-0005-0000-0000-000013D80000}"/>
    <cellStyle name="Note 4 13 3 2" xfId="55314" xr:uid="{00000000-0005-0000-0000-000014D80000}"/>
    <cellStyle name="Note 4 13 3 3" xfId="55315" xr:uid="{00000000-0005-0000-0000-000015D80000}"/>
    <cellStyle name="Note 4 13 4" xfId="55316" xr:uid="{00000000-0005-0000-0000-000016D80000}"/>
    <cellStyle name="Note 4 13 4 2" xfId="55317" xr:uid="{00000000-0005-0000-0000-000017D80000}"/>
    <cellStyle name="Note 4 13 4 3" xfId="55318" xr:uid="{00000000-0005-0000-0000-000018D80000}"/>
    <cellStyle name="Note 4 13 5" xfId="55319" xr:uid="{00000000-0005-0000-0000-000019D80000}"/>
    <cellStyle name="Note 4 13 5 2" xfId="55320" xr:uid="{00000000-0005-0000-0000-00001AD80000}"/>
    <cellStyle name="Note 4 13 5 3" xfId="55321" xr:uid="{00000000-0005-0000-0000-00001BD80000}"/>
    <cellStyle name="Note 4 13 6" xfId="55322" xr:uid="{00000000-0005-0000-0000-00001CD80000}"/>
    <cellStyle name="Note 4 13 6 2" xfId="55323" xr:uid="{00000000-0005-0000-0000-00001DD80000}"/>
    <cellStyle name="Note 4 13 6 3" xfId="55324" xr:uid="{00000000-0005-0000-0000-00001ED80000}"/>
    <cellStyle name="Note 4 13 7" xfId="55325" xr:uid="{00000000-0005-0000-0000-00001FD80000}"/>
    <cellStyle name="Note 4 13 8" xfId="55326" xr:uid="{00000000-0005-0000-0000-000020D80000}"/>
    <cellStyle name="Note 4 14" xfId="55327" xr:uid="{00000000-0005-0000-0000-000021D80000}"/>
    <cellStyle name="Note 4 14 2" xfId="55328" xr:uid="{00000000-0005-0000-0000-000022D80000}"/>
    <cellStyle name="Note 4 14 2 2" xfId="55329" xr:uid="{00000000-0005-0000-0000-000023D80000}"/>
    <cellStyle name="Note 4 14 2 3" xfId="55330" xr:uid="{00000000-0005-0000-0000-000024D80000}"/>
    <cellStyle name="Note 4 14 2 4" xfId="55331" xr:uid="{00000000-0005-0000-0000-000025D80000}"/>
    <cellStyle name="Note 4 14 2 5" xfId="55332" xr:uid="{00000000-0005-0000-0000-000026D80000}"/>
    <cellStyle name="Note 4 14 2 6" xfId="55333" xr:uid="{00000000-0005-0000-0000-000027D80000}"/>
    <cellStyle name="Note 4 14 3" xfId="55334" xr:uid="{00000000-0005-0000-0000-000028D80000}"/>
    <cellStyle name="Note 4 14 3 2" xfId="55335" xr:uid="{00000000-0005-0000-0000-000029D80000}"/>
    <cellStyle name="Note 4 14 3 3" xfId="55336" xr:uid="{00000000-0005-0000-0000-00002AD80000}"/>
    <cellStyle name="Note 4 14 4" xfId="55337" xr:uid="{00000000-0005-0000-0000-00002BD80000}"/>
    <cellStyle name="Note 4 14 4 2" xfId="55338" xr:uid="{00000000-0005-0000-0000-00002CD80000}"/>
    <cellStyle name="Note 4 14 4 3" xfId="55339" xr:uid="{00000000-0005-0000-0000-00002DD80000}"/>
    <cellStyle name="Note 4 14 5" xfId="55340" xr:uid="{00000000-0005-0000-0000-00002ED80000}"/>
    <cellStyle name="Note 4 14 5 2" xfId="55341" xr:uid="{00000000-0005-0000-0000-00002FD80000}"/>
    <cellStyle name="Note 4 14 5 3" xfId="55342" xr:uid="{00000000-0005-0000-0000-000030D80000}"/>
    <cellStyle name="Note 4 14 6" xfId="55343" xr:uid="{00000000-0005-0000-0000-000031D80000}"/>
    <cellStyle name="Note 4 14 6 2" xfId="55344" xr:uid="{00000000-0005-0000-0000-000032D80000}"/>
    <cellStyle name="Note 4 14 6 3" xfId="55345" xr:uid="{00000000-0005-0000-0000-000033D80000}"/>
    <cellStyle name="Note 4 14 7" xfId="55346" xr:uid="{00000000-0005-0000-0000-000034D80000}"/>
    <cellStyle name="Note 4 14 8" xfId="55347" xr:uid="{00000000-0005-0000-0000-000035D80000}"/>
    <cellStyle name="Note 4 15" xfId="55348" xr:uid="{00000000-0005-0000-0000-000036D80000}"/>
    <cellStyle name="Note 4 15 2" xfId="55349" xr:uid="{00000000-0005-0000-0000-000037D80000}"/>
    <cellStyle name="Note 4 15 2 2" xfId="55350" xr:uid="{00000000-0005-0000-0000-000038D80000}"/>
    <cellStyle name="Note 4 15 2 3" xfId="55351" xr:uid="{00000000-0005-0000-0000-000039D80000}"/>
    <cellStyle name="Note 4 15 2 4" xfId="55352" xr:uid="{00000000-0005-0000-0000-00003AD80000}"/>
    <cellStyle name="Note 4 15 2 5" xfId="55353" xr:uid="{00000000-0005-0000-0000-00003BD80000}"/>
    <cellStyle name="Note 4 15 2 6" xfId="55354" xr:uid="{00000000-0005-0000-0000-00003CD80000}"/>
    <cellStyle name="Note 4 15 3" xfId="55355" xr:uid="{00000000-0005-0000-0000-00003DD80000}"/>
    <cellStyle name="Note 4 15 3 2" xfId="55356" xr:uid="{00000000-0005-0000-0000-00003ED80000}"/>
    <cellStyle name="Note 4 15 3 3" xfId="55357" xr:uid="{00000000-0005-0000-0000-00003FD80000}"/>
    <cellStyle name="Note 4 15 4" xfId="55358" xr:uid="{00000000-0005-0000-0000-000040D80000}"/>
    <cellStyle name="Note 4 15 4 2" xfId="55359" xr:uid="{00000000-0005-0000-0000-000041D80000}"/>
    <cellStyle name="Note 4 15 4 3" xfId="55360" xr:uid="{00000000-0005-0000-0000-000042D80000}"/>
    <cellStyle name="Note 4 15 5" xfId="55361" xr:uid="{00000000-0005-0000-0000-000043D80000}"/>
    <cellStyle name="Note 4 15 5 2" xfId="55362" xr:uid="{00000000-0005-0000-0000-000044D80000}"/>
    <cellStyle name="Note 4 15 5 3" xfId="55363" xr:uid="{00000000-0005-0000-0000-000045D80000}"/>
    <cellStyle name="Note 4 15 6" xfId="55364" xr:uid="{00000000-0005-0000-0000-000046D80000}"/>
    <cellStyle name="Note 4 15 6 2" xfId="55365" xr:uid="{00000000-0005-0000-0000-000047D80000}"/>
    <cellStyle name="Note 4 15 6 3" xfId="55366" xr:uid="{00000000-0005-0000-0000-000048D80000}"/>
    <cellStyle name="Note 4 15 7" xfId="55367" xr:uid="{00000000-0005-0000-0000-000049D80000}"/>
    <cellStyle name="Note 4 15 8" xfId="55368" xr:uid="{00000000-0005-0000-0000-00004AD80000}"/>
    <cellStyle name="Note 4 16" xfId="55369" xr:uid="{00000000-0005-0000-0000-00004BD80000}"/>
    <cellStyle name="Note 4 16 2" xfId="55370" xr:uid="{00000000-0005-0000-0000-00004CD80000}"/>
    <cellStyle name="Note 4 16 2 2" xfId="55371" xr:uid="{00000000-0005-0000-0000-00004DD80000}"/>
    <cellStyle name="Note 4 16 2 3" xfId="55372" xr:uid="{00000000-0005-0000-0000-00004ED80000}"/>
    <cellStyle name="Note 4 16 2 4" xfId="55373" xr:uid="{00000000-0005-0000-0000-00004FD80000}"/>
    <cellStyle name="Note 4 16 2 5" xfId="55374" xr:uid="{00000000-0005-0000-0000-000050D80000}"/>
    <cellStyle name="Note 4 16 2 6" xfId="55375" xr:uid="{00000000-0005-0000-0000-000051D80000}"/>
    <cellStyle name="Note 4 16 3" xfId="55376" xr:uid="{00000000-0005-0000-0000-000052D80000}"/>
    <cellStyle name="Note 4 16 3 2" xfId="55377" xr:uid="{00000000-0005-0000-0000-000053D80000}"/>
    <cellStyle name="Note 4 16 3 3" xfId="55378" xr:uid="{00000000-0005-0000-0000-000054D80000}"/>
    <cellStyle name="Note 4 16 4" xfId="55379" xr:uid="{00000000-0005-0000-0000-000055D80000}"/>
    <cellStyle name="Note 4 16 4 2" xfId="55380" xr:uid="{00000000-0005-0000-0000-000056D80000}"/>
    <cellStyle name="Note 4 16 4 3" xfId="55381" xr:uid="{00000000-0005-0000-0000-000057D80000}"/>
    <cellStyle name="Note 4 16 5" xfId="55382" xr:uid="{00000000-0005-0000-0000-000058D80000}"/>
    <cellStyle name="Note 4 16 5 2" xfId="55383" xr:uid="{00000000-0005-0000-0000-000059D80000}"/>
    <cellStyle name="Note 4 16 5 3" xfId="55384" xr:uid="{00000000-0005-0000-0000-00005AD80000}"/>
    <cellStyle name="Note 4 16 6" xfId="55385" xr:uid="{00000000-0005-0000-0000-00005BD80000}"/>
    <cellStyle name="Note 4 16 6 2" xfId="55386" xr:uid="{00000000-0005-0000-0000-00005CD80000}"/>
    <cellStyle name="Note 4 16 6 3" xfId="55387" xr:uid="{00000000-0005-0000-0000-00005DD80000}"/>
    <cellStyle name="Note 4 16 7" xfId="55388" xr:uid="{00000000-0005-0000-0000-00005ED80000}"/>
    <cellStyle name="Note 4 16 8" xfId="55389" xr:uid="{00000000-0005-0000-0000-00005FD80000}"/>
    <cellStyle name="Note 4 17" xfId="55390" xr:uid="{00000000-0005-0000-0000-000060D80000}"/>
    <cellStyle name="Note 4 17 2" xfId="55391" xr:uid="{00000000-0005-0000-0000-000061D80000}"/>
    <cellStyle name="Note 4 17 2 2" xfId="55392" xr:uid="{00000000-0005-0000-0000-000062D80000}"/>
    <cellStyle name="Note 4 17 2 3" xfId="55393" xr:uid="{00000000-0005-0000-0000-000063D80000}"/>
    <cellStyle name="Note 4 17 2 4" xfId="55394" xr:uid="{00000000-0005-0000-0000-000064D80000}"/>
    <cellStyle name="Note 4 17 2 5" xfId="55395" xr:uid="{00000000-0005-0000-0000-000065D80000}"/>
    <cellStyle name="Note 4 17 2 6" xfId="55396" xr:uid="{00000000-0005-0000-0000-000066D80000}"/>
    <cellStyle name="Note 4 17 3" xfId="55397" xr:uid="{00000000-0005-0000-0000-000067D80000}"/>
    <cellStyle name="Note 4 17 3 2" xfId="55398" xr:uid="{00000000-0005-0000-0000-000068D80000}"/>
    <cellStyle name="Note 4 17 3 3" xfId="55399" xr:uid="{00000000-0005-0000-0000-000069D80000}"/>
    <cellStyle name="Note 4 17 4" xfId="55400" xr:uid="{00000000-0005-0000-0000-00006AD80000}"/>
    <cellStyle name="Note 4 17 4 2" xfId="55401" xr:uid="{00000000-0005-0000-0000-00006BD80000}"/>
    <cellStyle name="Note 4 17 4 3" xfId="55402" xr:uid="{00000000-0005-0000-0000-00006CD80000}"/>
    <cellStyle name="Note 4 17 5" xfId="55403" xr:uid="{00000000-0005-0000-0000-00006DD80000}"/>
    <cellStyle name="Note 4 17 5 2" xfId="55404" xr:uid="{00000000-0005-0000-0000-00006ED80000}"/>
    <cellStyle name="Note 4 17 5 3" xfId="55405" xr:uid="{00000000-0005-0000-0000-00006FD80000}"/>
    <cellStyle name="Note 4 17 6" xfId="55406" xr:uid="{00000000-0005-0000-0000-000070D80000}"/>
    <cellStyle name="Note 4 17 6 2" xfId="55407" xr:uid="{00000000-0005-0000-0000-000071D80000}"/>
    <cellStyle name="Note 4 17 7" xfId="55408" xr:uid="{00000000-0005-0000-0000-000072D80000}"/>
    <cellStyle name="Note 4 18" xfId="55409" xr:uid="{00000000-0005-0000-0000-000073D80000}"/>
    <cellStyle name="Note 4 18 2" xfId="55410" xr:uid="{00000000-0005-0000-0000-000074D80000}"/>
    <cellStyle name="Note 4 18 2 2" xfId="55411" xr:uid="{00000000-0005-0000-0000-000075D80000}"/>
    <cellStyle name="Note 4 18 2 3" xfId="55412" xr:uid="{00000000-0005-0000-0000-000076D80000}"/>
    <cellStyle name="Note 4 18 2 4" xfId="55413" xr:uid="{00000000-0005-0000-0000-000077D80000}"/>
    <cellStyle name="Note 4 18 2 5" xfId="55414" xr:uid="{00000000-0005-0000-0000-000078D80000}"/>
    <cellStyle name="Note 4 18 2 6" xfId="55415" xr:uid="{00000000-0005-0000-0000-000079D80000}"/>
    <cellStyle name="Note 4 18 3" xfId="55416" xr:uid="{00000000-0005-0000-0000-00007AD80000}"/>
    <cellStyle name="Note 4 18 4" xfId="55417" xr:uid="{00000000-0005-0000-0000-00007BD80000}"/>
    <cellStyle name="Note 4 18 5" xfId="55418" xr:uid="{00000000-0005-0000-0000-00007CD80000}"/>
    <cellStyle name="Note 4 18 6" xfId="55419" xr:uid="{00000000-0005-0000-0000-00007DD80000}"/>
    <cellStyle name="Note 4 18 7" xfId="55420" xr:uid="{00000000-0005-0000-0000-00007ED80000}"/>
    <cellStyle name="Note 4 19" xfId="55421" xr:uid="{00000000-0005-0000-0000-00007FD80000}"/>
    <cellStyle name="Note 4 19 2" xfId="55422" xr:uid="{00000000-0005-0000-0000-000080D80000}"/>
    <cellStyle name="Note 4 19 2 2" xfId="55423" xr:uid="{00000000-0005-0000-0000-000081D80000}"/>
    <cellStyle name="Note 4 19 2 3" xfId="55424" xr:uid="{00000000-0005-0000-0000-000082D80000}"/>
    <cellStyle name="Note 4 19 2 4" xfId="55425" xr:uid="{00000000-0005-0000-0000-000083D80000}"/>
    <cellStyle name="Note 4 19 2 5" xfId="55426" xr:uid="{00000000-0005-0000-0000-000084D80000}"/>
    <cellStyle name="Note 4 19 2 6" xfId="55427" xr:uid="{00000000-0005-0000-0000-000085D80000}"/>
    <cellStyle name="Note 4 19 3" xfId="55428" xr:uid="{00000000-0005-0000-0000-000086D80000}"/>
    <cellStyle name="Note 4 19 4" xfId="55429" xr:uid="{00000000-0005-0000-0000-000087D80000}"/>
    <cellStyle name="Note 4 19 5" xfId="55430" xr:uid="{00000000-0005-0000-0000-000088D80000}"/>
    <cellStyle name="Note 4 19 6" xfId="55431" xr:uid="{00000000-0005-0000-0000-000089D80000}"/>
    <cellStyle name="Note 4 19 7" xfId="55432" xr:uid="{00000000-0005-0000-0000-00008AD80000}"/>
    <cellStyle name="Note 4 2" xfId="55433" xr:uid="{00000000-0005-0000-0000-00008BD80000}"/>
    <cellStyle name="Note 4 2 10" xfId="55434" xr:uid="{00000000-0005-0000-0000-00008CD80000}"/>
    <cellStyle name="Note 4 2 10 2" xfId="55435" xr:uid="{00000000-0005-0000-0000-00008DD80000}"/>
    <cellStyle name="Note 4 2 10 2 2" xfId="55436" xr:uid="{00000000-0005-0000-0000-00008ED80000}"/>
    <cellStyle name="Note 4 2 10 2 3" xfId="55437" xr:uid="{00000000-0005-0000-0000-00008FD80000}"/>
    <cellStyle name="Note 4 2 10 2 4" xfId="55438" xr:uid="{00000000-0005-0000-0000-000090D80000}"/>
    <cellStyle name="Note 4 2 10 2 5" xfId="55439" xr:uid="{00000000-0005-0000-0000-000091D80000}"/>
    <cellStyle name="Note 4 2 10 2 6" xfId="55440" xr:uid="{00000000-0005-0000-0000-000092D80000}"/>
    <cellStyle name="Note 4 2 10 3" xfId="55441" xr:uid="{00000000-0005-0000-0000-000093D80000}"/>
    <cellStyle name="Note 4 2 10 4" xfId="55442" xr:uid="{00000000-0005-0000-0000-000094D80000}"/>
    <cellStyle name="Note 4 2 10 5" xfId="55443" xr:uid="{00000000-0005-0000-0000-000095D80000}"/>
    <cellStyle name="Note 4 2 10 6" xfId="55444" xr:uid="{00000000-0005-0000-0000-000096D80000}"/>
    <cellStyle name="Note 4 2 10 7" xfId="55445" xr:uid="{00000000-0005-0000-0000-000097D80000}"/>
    <cellStyle name="Note 4 2 11" xfId="55446" xr:uid="{00000000-0005-0000-0000-000098D80000}"/>
    <cellStyle name="Note 4 2 11 2" xfId="55447" xr:uid="{00000000-0005-0000-0000-000099D80000}"/>
    <cellStyle name="Note 4 2 11 2 2" xfId="55448" xr:uid="{00000000-0005-0000-0000-00009AD80000}"/>
    <cellStyle name="Note 4 2 11 2 3" xfId="55449" xr:uid="{00000000-0005-0000-0000-00009BD80000}"/>
    <cellStyle name="Note 4 2 11 2 4" xfId="55450" xr:uid="{00000000-0005-0000-0000-00009CD80000}"/>
    <cellStyle name="Note 4 2 11 2 5" xfId="55451" xr:uid="{00000000-0005-0000-0000-00009DD80000}"/>
    <cellStyle name="Note 4 2 11 2 6" xfId="55452" xr:uid="{00000000-0005-0000-0000-00009ED80000}"/>
    <cellStyle name="Note 4 2 11 3" xfId="55453" xr:uid="{00000000-0005-0000-0000-00009FD80000}"/>
    <cellStyle name="Note 4 2 11 4" xfId="55454" xr:uid="{00000000-0005-0000-0000-0000A0D80000}"/>
    <cellStyle name="Note 4 2 11 5" xfId="55455" xr:uid="{00000000-0005-0000-0000-0000A1D80000}"/>
    <cellStyle name="Note 4 2 11 6" xfId="55456" xr:uid="{00000000-0005-0000-0000-0000A2D80000}"/>
    <cellStyle name="Note 4 2 11 7" xfId="55457" xr:uid="{00000000-0005-0000-0000-0000A3D80000}"/>
    <cellStyle name="Note 4 2 12" xfId="55458" xr:uid="{00000000-0005-0000-0000-0000A4D80000}"/>
    <cellStyle name="Note 4 2 12 2" xfId="55459" xr:uid="{00000000-0005-0000-0000-0000A5D80000}"/>
    <cellStyle name="Note 4 2 12 2 2" xfId="55460" xr:uid="{00000000-0005-0000-0000-0000A6D80000}"/>
    <cellStyle name="Note 4 2 12 2 3" xfId="55461" xr:uid="{00000000-0005-0000-0000-0000A7D80000}"/>
    <cellStyle name="Note 4 2 12 2 4" xfId="55462" xr:uid="{00000000-0005-0000-0000-0000A8D80000}"/>
    <cellStyle name="Note 4 2 12 2 5" xfId="55463" xr:uid="{00000000-0005-0000-0000-0000A9D80000}"/>
    <cellStyle name="Note 4 2 12 2 6" xfId="55464" xr:uid="{00000000-0005-0000-0000-0000AAD80000}"/>
    <cellStyle name="Note 4 2 12 3" xfId="55465" xr:uid="{00000000-0005-0000-0000-0000ABD80000}"/>
    <cellStyle name="Note 4 2 12 4" xfId="55466" xr:uid="{00000000-0005-0000-0000-0000ACD80000}"/>
    <cellStyle name="Note 4 2 12 5" xfId="55467" xr:uid="{00000000-0005-0000-0000-0000ADD80000}"/>
    <cellStyle name="Note 4 2 12 6" xfId="55468" xr:uid="{00000000-0005-0000-0000-0000AED80000}"/>
    <cellStyle name="Note 4 2 12 7" xfId="55469" xr:uid="{00000000-0005-0000-0000-0000AFD80000}"/>
    <cellStyle name="Note 4 2 13" xfId="55470" xr:uid="{00000000-0005-0000-0000-0000B0D80000}"/>
    <cellStyle name="Note 4 2 13 2" xfId="55471" xr:uid="{00000000-0005-0000-0000-0000B1D80000}"/>
    <cellStyle name="Note 4 2 13 2 2" xfId="55472" xr:uid="{00000000-0005-0000-0000-0000B2D80000}"/>
    <cellStyle name="Note 4 2 13 2 3" xfId="55473" xr:uid="{00000000-0005-0000-0000-0000B3D80000}"/>
    <cellStyle name="Note 4 2 13 2 4" xfId="55474" xr:uid="{00000000-0005-0000-0000-0000B4D80000}"/>
    <cellStyle name="Note 4 2 13 2 5" xfId="55475" xr:uid="{00000000-0005-0000-0000-0000B5D80000}"/>
    <cellStyle name="Note 4 2 13 2 6" xfId="55476" xr:uid="{00000000-0005-0000-0000-0000B6D80000}"/>
    <cellStyle name="Note 4 2 13 3" xfId="55477" xr:uid="{00000000-0005-0000-0000-0000B7D80000}"/>
    <cellStyle name="Note 4 2 13 4" xfId="55478" xr:uid="{00000000-0005-0000-0000-0000B8D80000}"/>
    <cellStyle name="Note 4 2 13 5" xfId="55479" xr:uid="{00000000-0005-0000-0000-0000B9D80000}"/>
    <cellStyle name="Note 4 2 13 6" xfId="55480" xr:uid="{00000000-0005-0000-0000-0000BAD80000}"/>
    <cellStyle name="Note 4 2 13 7" xfId="55481" xr:uid="{00000000-0005-0000-0000-0000BBD80000}"/>
    <cellStyle name="Note 4 2 14" xfId="55482" xr:uid="{00000000-0005-0000-0000-0000BCD80000}"/>
    <cellStyle name="Note 4 2 14 2" xfId="55483" xr:uid="{00000000-0005-0000-0000-0000BDD80000}"/>
    <cellStyle name="Note 4 2 14 2 2" xfId="55484" xr:uid="{00000000-0005-0000-0000-0000BED80000}"/>
    <cellStyle name="Note 4 2 14 2 3" xfId="55485" xr:uid="{00000000-0005-0000-0000-0000BFD80000}"/>
    <cellStyle name="Note 4 2 14 2 4" xfId="55486" xr:uid="{00000000-0005-0000-0000-0000C0D80000}"/>
    <cellStyle name="Note 4 2 14 2 5" xfId="55487" xr:uid="{00000000-0005-0000-0000-0000C1D80000}"/>
    <cellStyle name="Note 4 2 14 2 6" xfId="55488" xr:uid="{00000000-0005-0000-0000-0000C2D80000}"/>
    <cellStyle name="Note 4 2 14 3" xfId="55489" xr:uid="{00000000-0005-0000-0000-0000C3D80000}"/>
    <cellStyle name="Note 4 2 14 4" xfId="55490" xr:uid="{00000000-0005-0000-0000-0000C4D80000}"/>
    <cellStyle name="Note 4 2 14 5" xfId="55491" xr:uid="{00000000-0005-0000-0000-0000C5D80000}"/>
    <cellStyle name="Note 4 2 14 6" xfId="55492" xr:uid="{00000000-0005-0000-0000-0000C6D80000}"/>
    <cellStyle name="Note 4 2 14 7" xfId="55493" xr:uid="{00000000-0005-0000-0000-0000C7D80000}"/>
    <cellStyle name="Note 4 2 15" xfId="55494" xr:uid="{00000000-0005-0000-0000-0000C8D80000}"/>
    <cellStyle name="Note 4 2 15 2" xfId="55495" xr:uid="{00000000-0005-0000-0000-0000C9D80000}"/>
    <cellStyle name="Note 4 2 15 2 2" xfId="55496" xr:uid="{00000000-0005-0000-0000-0000CAD80000}"/>
    <cellStyle name="Note 4 2 15 2 3" xfId="55497" xr:uid="{00000000-0005-0000-0000-0000CBD80000}"/>
    <cellStyle name="Note 4 2 15 2 4" xfId="55498" xr:uid="{00000000-0005-0000-0000-0000CCD80000}"/>
    <cellStyle name="Note 4 2 15 2 5" xfId="55499" xr:uid="{00000000-0005-0000-0000-0000CDD80000}"/>
    <cellStyle name="Note 4 2 15 2 6" xfId="55500" xr:uid="{00000000-0005-0000-0000-0000CED80000}"/>
    <cellStyle name="Note 4 2 15 3" xfId="55501" xr:uid="{00000000-0005-0000-0000-0000CFD80000}"/>
    <cellStyle name="Note 4 2 15 4" xfId="55502" xr:uid="{00000000-0005-0000-0000-0000D0D80000}"/>
    <cellStyle name="Note 4 2 15 5" xfId="55503" xr:uid="{00000000-0005-0000-0000-0000D1D80000}"/>
    <cellStyle name="Note 4 2 15 6" xfId="55504" xr:uid="{00000000-0005-0000-0000-0000D2D80000}"/>
    <cellStyle name="Note 4 2 15 7" xfId="55505" xr:uid="{00000000-0005-0000-0000-0000D3D80000}"/>
    <cellStyle name="Note 4 2 16" xfId="55506" xr:uid="{00000000-0005-0000-0000-0000D4D80000}"/>
    <cellStyle name="Note 4 2 16 2" xfId="55507" xr:uid="{00000000-0005-0000-0000-0000D5D80000}"/>
    <cellStyle name="Note 4 2 16 2 2" xfId="55508" xr:uid="{00000000-0005-0000-0000-0000D6D80000}"/>
    <cellStyle name="Note 4 2 16 2 3" xfId="55509" xr:uid="{00000000-0005-0000-0000-0000D7D80000}"/>
    <cellStyle name="Note 4 2 16 2 4" xfId="55510" xr:uid="{00000000-0005-0000-0000-0000D8D80000}"/>
    <cellStyle name="Note 4 2 16 2 5" xfId="55511" xr:uid="{00000000-0005-0000-0000-0000D9D80000}"/>
    <cellStyle name="Note 4 2 16 2 6" xfId="55512" xr:uid="{00000000-0005-0000-0000-0000DAD80000}"/>
    <cellStyle name="Note 4 2 16 3" xfId="55513" xr:uid="{00000000-0005-0000-0000-0000DBD80000}"/>
    <cellStyle name="Note 4 2 16 4" xfId="55514" xr:uid="{00000000-0005-0000-0000-0000DCD80000}"/>
    <cellStyle name="Note 4 2 16 5" xfId="55515" xr:uid="{00000000-0005-0000-0000-0000DDD80000}"/>
    <cellStyle name="Note 4 2 16 6" xfId="55516" xr:uid="{00000000-0005-0000-0000-0000DED80000}"/>
    <cellStyle name="Note 4 2 16 7" xfId="55517" xr:uid="{00000000-0005-0000-0000-0000DFD80000}"/>
    <cellStyle name="Note 4 2 17" xfId="55518" xr:uid="{00000000-0005-0000-0000-0000E0D80000}"/>
    <cellStyle name="Note 4 2 17 2" xfId="55519" xr:uid="{00000000-0005-0000-0000-0000E1D80000}"/>
    <cellStyle name="Note 4 2 17 2 2" xfId="55520" xr:uid="{00000000-0005-0000-0000-0000E2D80000}"/>
    <cellStyle name="Note 4 2 17 2 3" xfId="55521" xr:uid="{00000000-0005-0000-0000-0000E3D80000}"/>
    <cellStyle name="Note 4 2 17 2 4" xfId="55522" xr:uid="{00000000-0005-0000-0000-0000E4D80000}"/>
    <cellStyle name="Note 4 2 17 2 5" xfId="55523" xr:uid="{00000000-0005-0000-0000-0000E5D80000}"/>
    <cellStyle name="Note 4 2 17 2 6" xfId="55524" xr:uid="{00000000-0005-0000-0000-0000E6D80000}"/>
    <cellStyle name="Note 4 2 17 3" xfId="55525" xr:uid="{00000000-0005-0000-0000-0000E7D80000}"/>
    <cellStyle name="Note 4 2 17 4" xfId="55526" xr:uid="{00000000-0005-0000-0000-0000E8D80000}"/>
    <cellStyle name="Note 4 2 17 5" xfId="55527" xr:uid="{00000000-0005-0000-0000-0000E9D80000}"/>
    <cellStyle name="Note 4 2 17 6" xfId="55528" xr:uid="{00000000-0005-0000-0000-0000EAD80000}"/>
    <cellStyle name="Note 4 2 17 7" xfId="55529" xr:uid="{00000000-0005-0000-0000-0000EBD80000}"/>
    <cellStyle name="Note 4 2 18" xfId="55530" xr:uid="{00000000-0005-0000-0000-0000ECD80000}"/>
    <cellStyle name="Note 4 2 18 2" xfId="55531" xr:uid="{00000000-0005-0000-0000-0000EDD80000}"/>
    <cellStyle name="Note 4 2 18 2 2" xfId="55532" xr:uid="{00000000-0005-0000-0000-0000EED80000}"/>
    <cellStyle name="Note 4 2 18 2 3" xfId="55533" xr:uid="{00000000-0005-0000-0000-0000EFD80000}"/>
    <cellStyle name="Note 4 2 18 2 4" xfId="55534" xr:uid="{00000000-0005-0000-0000-0000F0D80000}"/>
    <cellStyle name="Note 4 2 18 2 5" xfId="55535" xr:uid="{00000000-0005-0000-0000-0000F1D80000}"/>
    <cellStyle name="Note 4 2 18 2 6" xfId="55536" xr:uid="{00000000-0005-0000-0000-0000F2D80000}"/>
    <cellStyle name="Note 4 2 18 3" xfId="55537" xr:uid="{00000000-0005-0000-0000-0000F3D80000}"/>
    <cellStyle name="Note 4 2 18 4" xfId="55538" xr:uid="{00000000-0005-0000-0000-0000F4D80000}"/>
    <cellStyle name="Note 4 2 18 5" xfId="55539" xr:uid="{00000000-0005-0000-0000-0000F5D80000}"/>
    <cellStyle name="Note 4 2 18 6" xfId="55540" xr:uid="{00000000-0005-0000-0000-0000F6D80000}"/>
    <cellStyle name="Note 4 2 18 7" xfId="55541" xr:uid="{00000000-0005-0000-0000-0000F7D80000}"/>
    <cellStyle name="Note 4 2 19" xfId="55542" xr:uid="{00000000-0005-0000-0000-0000F8D80000}"/>
    <cellStyle name="Note 4 2 19 2" xfId="55543" xr:uid="{00000000-0005-0000-0000-0000F9D80000}"/>
    <cellStyle name="Note 4 2 19 2 2" xfId="55544" xr:uid="{00000000-0005-0000-0000-0000FAD80000}"/>
    <cellStyle name="Note 4 2 19 2 3" xfId="55545" xr:uid="{00000000-0005-0000-0000-0000FBD80000}"/>
    <cellStyle name="Note 4 2 19 2 4" xfId="55546" xr:uid="{00000000-0005-0000-0000-0000FCD80000}"/>
    <cellStyle name="Note 4 2 19 2 5" xfId="55547" xr:uid="{00000000-0005-0000-0000-0000FDD80000}"/>
    <cellStyle name="Note 4 2 19 2 6" xfId="55548" xr:uid="{00000000-0005-0000-0000-0000FED80000}"/>
    <cellStyle name="Note 4 2 19 3" xfId="55549" xr:uid="{00000000-0005-0000-0000-0000FFD80000}"/>
    <cellStyle name="Note 4 2 19 4" xfId="55550" xr:uid="{00000000-0005-0000-0000-000000D90000}"/>
    <cellStyle name="Note 4 2 19 5" xfId="55551" xr:uid="{00000000-0005-0000-0000-000001D90000}"/>
    <cellStyle name="Note 4 2 19 6" xfId="55552" xr:uid="{00000000-0005-0000-0000-000002D90000}"/>
    <cellStyle name="Note 4 2 19 7" xfId="55553" xr:uid="{00000000-0005-0000-0000-000003D90000}"/>
    <cellStyle name="Note 4 2 2" xfId="55554" xr:uid="{00000000-0005-0000-0000-000004D90000}"/>
    <cellStyle name="Note 4 2 2 10" xfId="55555" xr:uid="{00000000-0005-0000-0000-000005D90000}"/>
    <cellStyle name="Note 4 2 2 10 2" xfId="55556" xr:uid="{00000000-0005-0000-0000-000006D90000}"/>
    <cellStyle name="Note 4 2 2 10 2 2" xfId="55557" xr:uid="{00000000-0005-0000-0000-000007D90000}"/>
    <cellStyle name="Note 4 2 2 10 2 3" xfId="55558" xr:uid="{00000000-0005-0000-0000-000008D90000}"/>
    <cellStyle name="Note 4 2 2 10 2 4" xfId="55559" xr:uid="{00000000-0005-0000-0000-000009D90000}"/>
    <cellStyle name="Note 4 2 2 10 2 5" xfId="55560" xr:uid="{00000000-0005-0000-0000-00000AD90000}"/>
    <cellStyle name="Note 4 2 2 10 2 6" xfId="55561" xr:uid="{00000000-0005-0000-0000-00000BD90000}"/>
    <cellStyle name="Note 4 2 2 10 3" xfId="55562" xr:uid="{00000000-0005-0000-0000-00000CD90000}"/>
    <cellStyle name="Note 4 2 2 10 4" xfId="55563" xr:uid="{00000000-0005-0000-0000-00000DD90000}"/>
    <cellStyle name="Note 4 2 2 10 5" xfId="55564" xr:uid="{00000000-0005-0000-0000-00000ED90000}"/>
    <cellStyle name="Note 4 2 2 10 6" xfId="55565" xr:uid="{00000000-0005-0000-0000-00000FD90000}"/>
    <cellStyle name="Note 4 2 2 10 7" xfId="55566" xr:uid="{00000000-0005-0000-0000-000010D90000}"/>
    <cellStyle name="Note 4 2 2 11" xfId="55567" xr:uid="{00000000-0005-0000-0000-000011D90000}"/>
    <cellStyle name="Note 4 2 2 11 2" xfId="55568" xr:uid="{00000000-0005-0000-0000-000012D90000}"/>
    <cellStyle name="Note 4 2 2 11 2 2" xfId="55569" xr:uid="{00000000-0005-0000-0000-000013D90000}"/>
    <cellStyle name="Note 4 2 2 11 2 3" xfId="55570" xr:uid="{00000000-0005-0000-0000-000014D90000}"/>
    <cellStyle name="Note 4 2 2 11 2 4" xfId="55571" xr:uid="{00000000-0005-0000-0000-000015D90000}"/>
    <cellStyle name="Note 4 2 2 11 2 5" xfId="55572" xr:uid="{00000000-0005-0000-0000-000016D90000}"/>
    <cellStyle name="Note 4 2 2 11 2 6" xfId="55573" xr:uid="{00000000-0005-0000-0000-000017D90000}"/>
    <cellStyle name="Note 4 2 2 11 3" xfId="55574" xr:uid="{00000000-0005-0000-0000-000018D90000}"/>
    <cellStyle name="Note 4 2 2 11 4" xfId="55575" xr:uid="{00000000-0005-0000-0000-000019D90000}"/>
    <cellStyle name="Note 4 2 2 11 5" xfId="55576" xr:uid="{00000000-0005-0000-0000-00001AD90000}"/>
    <cellStyle name="Note 4 2 2 11 6" xfId="55577" xr:uid="{00000000-0005-0000-0000-00001BD90000}"/>
    <cellStyle name="Note 4 2 2 11 7" xfId="55578" xr:uid="{00000000-0005-0000-0000-00001CD90000}"/>
    <cellStyle name="Note 4 2 2 12" xfId="55579" xr:uid="{00000000-0005-0000-0000-00001DD90000}"/>
    <cellStyle name="Note 4 2 2 12 2" xfId="55580" xr:uid="{00000000-0005-0000-0000-00001ED90000}"/>
    <cellStyle name="Note 4 2 2 12 2 2" xfId="55581" xr:uid="{00000000-0005-0000-0000-00001FD90000}"/>
    <cellStyle name="Note 4 2 2 12 2 3" xfId="55582" xr:uid="{00000000-0005-0000-0000-000020D90000}"/>
    <cellStyle name="Note 4 2 2 12 2 4" xfId="55583" xr:uid="{00000000-0005-0000-0000-000021D90000}"/>
    <cellStyle name="Note 4 2 2 12 2 5" xfId="55584" xr:uid="{00000000-0005-0000-0000-000022D90000}"/>
    <cellStyle name="Note 4 2 2 12 2 6" xfId="55585" xr:uid="{00000000-0005-0000-0000-000023D90000}"/>
    <cellStyle name="Note 4 2 2 12 3" xfId="55586" xr:uid="{00000000-0005-0000-0000-000024D90000}"/>
    <cellStyle name="Note 4 2 2 12 4" xfId="55587" xr:uid="{00000000-0005-0000-0000-000025D90000}"/>
    <cellStyle name="Note 4 2 2 12 5" xfId="55588" xr:uid="{00000000-0005-0000-0000-000026D90000}"/>
    <cellStyle name="Note 4 2 2 12 6" xfId="55589" xr:uid="{00000000-0005-0000-0000-000027D90000}"/>
    <cellStyle name="Note 4 2 2 12 7" xfId="55590" xr:uid="{00000000-0005-0000-0000-000028D90000}"/>
    <cellStyle name="Note 4 2 2 13" xfId="55591" xr:uid="{00000000-0005-0000-0000-000029D90000}"/>
    <cellStyle name="Note 4 2 2 13 2" xfId="55592" xr:uid="{00000000-0005-0000-0000-00002AD90000}"/>
    <cellStyle name="Note 4 2 2 13 2 2" xfId="55593" xr:uid="{00000000-0005-0000-0000-00002BD90000}"/>
    <cellStyle name="Note 4 2 2 13 2 3" xfId="55594" xr:uid="{00000000-0005-0000-0000-00002CD90000}"/>
    <cellStyle name="Note 4 2 2 13 2 4" xfId="55595" xr:uid="{00000000-0005-0000-0000-00002DD90000}"/>
    <cellStyle name="Note 4 2 2 13 2 5" xfId="55596" xr:uid="{00000000-0005-0000-0000-00002ED90000}"/>
    <cellStyle name="Note 4 2 2 13 2 6" xfId="55597" xr:uid="{00000000-0005-0000-0000-00002FD90000}"/>
    <cellStyle name="Note 4 2 2 13 3" xfId="55598" xr:uid="{00000000-0005-0000-0000-000030D90000}"/>
    <cellStyle name="Note 4 2 2 13 4" xfId="55599" xr:uid="{00000000-0005-0000-0000-000031D90000}"/>
    <cellStyle name="Note 4 2 2 13 5" xfId="55600" xr:uid="{00000000-0005-0000-0000-000032D90000}"/>
    <cellStyle name="Note 4 2 2 13 6" xfId="55601" xr:uid="{00000000-0005-0000-0000-000033D90000}"/>
    <cellStyle name="Note 4 2 2 13 7" xfId="55602" xr:uid="{00000000-0005-0000-0000-000034D90000}"/>
    <cellStyle name="Note 4 2 2 14" xfId="55603" xr:uid="{00000000-0005-0000-0000-000035D90000}"/>
    <cellStyle name="Note 4 2 2 14 2" xfId="55604" xr:uid="{00000000-0005-0000-0000-000036D90000}"/>
    <cellStyle name="Note 4 2 2 14 2 2" xfId="55605" xr:uid="{00000000-0005-0000-0000-000037D90000}"/>
    <cellStyle name="Note 4 2 2 14 2 3" xfId="55606" xr:uid="{00000000-0005-0000-0000-000038D90000}"/>
    <cellStyle name="Note 4 2 2 14 2 4" xfId="55607" xr:uid="{00000000-0005-0000-0000-000039D90000}"/>
    <cellStyle name="Note 4 2 2 14 2 5" xfId="55608" xr:uid="{00000000-0005-0000-0000-00003AD90000}"/>
    <cellStyle name="Note 4 2 2 14 2 6" xfId="55609" xr:uid="{00000000-0005-0000-0000-00003BD90000}"/>
    <cellStyle name="Note 4 2 2 14 3" xfId="55610" xr:uid="{00000000-0005-0000-0000-00003CD90000}"/>
    <cellStyle name="Note 4 2 2 14 4" xfId="55611" xr:uid="{00000000-0005-0000-0000-00003DD90000}"/>
    <cellStyle name="Note 4 2 2 14 5" xfId="55612" xr:uid="{00000000-0005-0000-0000-00003ED90000}"/>
    <cellStyle name="Note 4 2 2 14 6" xfId="55613" xr:uid="{00000000-0005-0000-0000-00003FD90000}"/>
    <cellStyle name="Note 4 2 2 14 7" xfId="55614" xr:uid="{00000000-0005-0000-0000-000040D90000}"/>
    <cellStyle name="Note 4 2 2 15" xfId="55615" xr:uid="{00000000-0005-0000-0000-000041D90000}"/>
    <cellStyle name="Note 4 2 2 15 2" xfId="55616" xr:uid="{00000000-0005-0000-0000-000042D90000}"/>
    <cellStyle name="Note 4 2 2 15 2 2" xfId="55617" xr:uid="{00000000-0005-0000-0000-000043D90000}"/>
    <cellStyle name="Note 4 2 2 15 2 3" xfId="55618" xr:uid="{00000000-0005-0000-0000-000044D90000}"/>
    <cellStyle name="Note 4 2 2 15 2 4" xfId="55619" xr:uid="{00000000-0005-0000-0000-000045D90000}"/>
    <cellStyle name="Note 4 2 2 15 2 5" xfId="55620" xr:uid="{00000000-0005-0000-0000-000046D90000}"/>
    <cellStyle name="Note 4 2 2 15 2 6" xfId="55621" xr:uid="{00000000-0005-0000-0000-000047D90000}"/>
    <cellStyle name="Note 4 2 2 15 3" xfId="55622" xr:uid="{00000000-0005-0000-0000-000048D90000}"/>
    <cellStyle name="Note 4 2 2 15 4" xfId="55623" xr:uid="{00000000-0005-0000-0000-000049D90000}"/>
    <cellStyle name="Note 4 2 2 15 5" xfId="55624" xr:uid="{00000000-0005-0000-0000-00004AD90000}"/>
    <cellStyle name="Note 4 2 2 15 6" xfId="55625" xr:uid="{00000000-0005-0000-0000-00004BD90000}"/>
    <cellStyle name="Note 4 2 2 15 7" xfId="55626" xr:uid="{00000000-0005-0000-0000-00004CD90000}"/>
    <cellStyle name="Note 4 2 2 16" xfId="55627" xr:uid="{00000000-0005-0000-0000-00004DD90000}"/>
    <cellStyle name="Note 4 2 2 16 2" xfId="55628" xr:uid="{00000000-0005-0000-0000-00004ED90000}"/>
    <cellStyle name="Note 4 2 2 16 2 2" xfId="55629" xr:uid="{00000000-0005-0000-0000-00004FD90000}"/>
    <cellStyle name="Note 4 2 2 16 2 3" xfId="55630" xr:uid="{00000000-0005-0000-0000-000050D90000}"/>
    <cellStyle name="Note 4 2 2 16 2 4" xfId="55631" xr:uid="{00000000-0005-0000-0000-000051D90000}"/>
    <cellStyle name="Note 4 2 2 16 2 5" xfId="55632" xr:uid="{00000000-0005-0000-0000-000052D90000}"/>
    <cellStyle name="Note 4 2 2 16 2 6" xfId="55633" xr:uid="{00000000-0005-0000-0000-000053D90000}"/>
    <cellStyle name="Note 4 2 2 16 3" xfId="55634" xr:uid="{00000000-0005-0000-0000-000054D90000}"/>
    <cellStyle name="Note 4 2 2 16 4" xfId="55635" xr:uid="{00000000-0005-0000-0000-000055D90000}"/>
    <cellStyle name="Note 4 2 2 16 5" xfId="55636" xr:uid="{00000000-0005-0000-0000-000056D90000}"/>
    <cellStyle name="Note 4 2 2 16 6" xfId="55637" xr:uid="{00000000-0005-0000-0000-000057D90000}"/>
    <cellStyle name="Note 4 2 2 16 7" xfId="55638" xr:uid="{00000000-0005-0000-0000-000058D90000}"/>
    <cellStyle name="Note 4 2 2 17" xfId="55639" xr:uid="{00000000-0005-0000-0000-000059D90000}"/>
    <cellStyle name="Note 4 2 2 17 2" xfId="55640" xr:uid="{00000000-0005-0000-0000-00005AD90000}"/>
    <cellStyle name="Note 4 2 2 17 2 2" xfId="55641" xr:uid="{00000000-0005-0000-0000-00005BD90000}"/>
    <cellStyle name="Note 4 2 2 17 2 3" xfId="55642" xr:uid="{00000000-0005-0000-0000-00005CD90000}"/>
    <cellStyle name="Note 4 2 2 17 2 4" xfId="55643" xr:uid="{00000000-0005-0000-0000-00005DD90000}"/>
    <cellStyle name="Note 4 2 2 17 2 5" xfId="55644" xr:uid="{00000000-0005-0000-0000-00005ED90000}"/>
    <cellStyle name="Note 4 2 2 17 2 6" xfId="55645" xr:uid="{00000000-0005-0000-0000-00005FD90000}"/>
    <cellStyle name="Note 4 2 2 17 3" xfId="55646" xr:uid="{00000000-0005-0000-0000-000060D90000}"/>
    <cellStyle name="Note 4 2 2 17 4" xfId="55647" xr:uid="{00000000-0005-0000-0000-000061D90000}"/>
    <cellStyle name="Note 4 2 2 17 5" xfId="55648" xr:uid="{00000000-0005-0000-0000-000062D90000}"/>
    <cellStyle name="Note 4 2 2 17 6" xfId="55649" xr:uid="{00000000-0005-0000-0000-000063D90000}"/>
    <cellStyle name="Note 4 2 2 17 7" xfId="55650" xr:uid="{00000000-0005-0000-0000-000064D90000}"/>
    <cellStyle name="Note 4 2 2 18" xfId="55651" xr:uid="{00000000-0005-0000-0000-000065D90000}"/>
    <cellStyle name="Note 4 2 2 18 2" xfId="55652" xr:uid="{00000000-0005-0000-0000-000066D90000}"/>
    <cellStyle name="Note 4 2 2 18 2 2" xfId="55653" xr:uid="{00000000-0005-0000-0000-000067D90000}"/>
    <cellStyle name="Note 4 2 2 18 2 3" xfId="55654" xr:uid="{00000000-0005-0000-0000-000068D90000}"/>
    <cellStyle name="Note 4 2 2 18 2 4" xfId="55655" xr:uid="{00000000-0005-0000-0000-000069D90000}"/>
    <cellStyle name="Note 4 2 2 18 2 5" xfId="55656" xr:uid="{00000000-0005-0000-0000-00006AD90000}"/>
    <cellStyle name="Note 4 2 2 18 2 6" xfId="55657" xr:uid="{00000000-0005-0000-0000-00006BD90000}"/>
    <cellStyle name="Note 4 2 2 18 3" xfId="55658" xr:uid="{00000000-0005-0000-0000-00006CD90000}"/>
    <cellStyle name="Note 4 2 2 18 4" xfId="55659" xr:uid="{00000000-0005-0000-0000-00006DD90000}"/>
    <cellStyle name="Note 4 2 2 18 5" xfId="55660" xr:uid="{00000000-0005-0000-0000-00006ED90000}"/>
    <cellStyle name="Note 4 2 2 18 6" xfId="55661" xr:uid="{00000000-0005-0000-0000-00006FD90000}"/>
    <cellStyle name="Note 4 2 2 18 7" xfId="55662" xr:uid="{00000000-0005-0000-0000-000070D90000}"/>
    <cellStyle name="Note 4 2 2 19" xfId="55663" xr:uid="{00000000-0005-0000-0000-000071D90000}"/>
    <cellStyle name="Note 4 2 2 19 2" xfId="55664" xr:uid="{00000000-0005-0000-0000-000072D90000}"/>
    <cellStyle name="Note 4 2 2 19 2 2" xfId="55665" xr:uid="{00000000-0005-0000-0000-000073D90000}"/>
    <cellStyle name="Note 4 2 2 19 2 3" xfId="55666" xr:uid="{00000000-0005-0000-0000-000074D90000}"/>
    <cellStyle name="Note 4 2 2 19 2 4" xfId="55667" xr:uid="{00000000-0005-0000-0000-000075D90000}"/>
    <cellStyle name="Note 4 2 2 19 2 5" xfId="55668" xr:uid="{00000000-0005-0000-0000-000076D90000}"/>
    <cellStyle name="Note 4 2 2 19 2 6" xfId="55669" xr:uid="{00000000-0005-0000-0000-000077D90000}"/>
    <cellStyle name="Note 4 2 2 19 3" xfId="55670" xr:uid="{00000000-0005-0000-0000-000078D90000}"/>
    <cellStyle name="Note 4 2 2 19 4" xfId="55671" xr:uid="{00000000-0005-0000-0000-000079D90000}"/>
    <cellStyle name="Note 4 2 2 19 5" xfId="55672" xr:uid="{00000000-0005-0000-0000-00007AD90000}"/>
    <cellStyle name="Note 4 2 2 19 6" xfId="55673" xr:uid="{00000000-0005-0000-0000-00007BD90000}"/>
    <cellStyle name="Note 4 2 2 19 7" xfId="55674" xr:uid="{00000000-0005-0000-0000-00007CD90000}"/>
    <cellStyle name="Note 4 2 2 2" xfId="55675" xr:uid="{00000000-0005-0000-0000-00007DD90000}"/>
    <cellStyle name="Note 4 2 2 2 2" xfId="55676" xr:uid="{00000000-0005-0000-0000-00007ED90000}"/>
    <cellStyle name="Note 4 2 2 2 2 2" xfId="55677" xr:uid="{00000000-0005-0000-0000-00007FD90000}"/>
    <cellStyle name="Note 4 2 2 2 2 3" xfId="55678" xr:uid="{00000000-0005-0000-0000-000080D90000}"/>
    <cellStyle name="Note 4 2 2 2 2 4" xfId="55679" xr:uid="{00000000-0005-0000-0000-000081D90000}"/>
    <cellStyle name="Note 4 2 2 2 2 5" xfId="55680" xr:uid="{00000000-0005-0000-0000-000082D90000}"/>
    <cellStyle name="Note 4 2 2 2 2 6" xfId="55681" xr:uid="{00000000-0005-0000-0000-000083D90000}"/>
    <cellStyle name="Note 4 2 2 2 3" xfId="55682" xr:uid="{00000000-0005-0000-0000-000084D90000}"/>
    <cellStyle name="Note 4 2 2 2 4" xfId="55683" xr:uid="{00000000-0005-0000-0000-000085D90000}"/>
    <cellStyle name="Note 4 2 2 2 5" xfId="55684" xr:uid="{00000000-0005-0000-0000-000086D90000}"/>
    <cellStyle name="Note 4 2 2 2 6" xfId="55685" xr:uid="{00000000-0005-0000-0000-000087D90000}"/>
    <cellStyle name="Note 4 2 2 2 7" xfId="55686" xr:uid="{00000000-0005-0000-0000-000088D90000}"/>
    <cellStyle name="Note 4 2 2 20" xfId="55687" xr:uid="{00000000-0005-0000-0000-000089D90000}"/>
    <cellStyle name="Note 4 2 2 20 2" xfId="55688" xr:uid="{00000000-0005-0000-0000-00008AD90000}"/>
    <cellStyle name="Note 4 2 2 20 2 2" xfId="55689" xr:uid="{00000000-0005-0000-0000-00008BD90000}"/>
    <cellStyle name="Note 4 2 2 20 2 3" xfId="55690" xr:uid="{00000000-0005-0000-0000-00008CD90000}"/>
    <cellStyle name="Note 4 2 2 20 2 4" xfId="55691" xr:uid="{00000000-0005-0000-0000-00008DD90000}"/>
    <cellStyle name="Note 4 2 2 20 2 5" xfId="55692" xr:uid="{00000000-0005-0000-0000-00008ED90000}"/>
    <cellStyle name="Note 4 2 2 20 2 6" xfId="55693" xr:uid="{00000000-0005-0000-0000-00008FD90000}"/>
    <cellStyle name="Note 4 2 2 20 3" xfId="55694" xr:uid="{00000000-0005-0000-0000-000090D90000}"/>
    <cellStyle name="Note 4 2 2 20 4" xfId="55695" xr:uid="{00000000-0005-0000-0000-000091D90000}"/>
    <cellStyle name="Note 4 2 2 20 5" xfId="55696" xr:uid="{00000000-0005-0000-0000-000092D90000}"/>
    <cellStyle name="Note 4 2 2 20 6" xfId="55697" xr:uid="{00000000-0005-0000-0000-000093D90000}"/>
    <cellStyle name="Note 4 2 2 20 7" xfId="55698" xr:uid="{00000000-0005-0000-0000-000094D90000}"/>
    <cellStyle name="Note 4 2 2 21" xfId="55699" xr:uid="{00000000-0005-0000-0000-000095D90000}"/>
    <cellStyle name="Note 4 2 2 21 2" xfId="55700" xr:uid="{00000000-0005-0000-0000-000096D90000}"/>
    <cellStyle name="Note 4 2 2 21 2 2" xfId="55701" xr:uid="{00000000-0005-0000-0000-000097D90000}"/>
    <cellStyle name="Note 4 2 2 21 2 3" xfId="55702" xr:uid="{00000000-0005-0000-0000-000098D90000}"/>
    <cellStyle name="Note 4 2 2 21 2 4" xfId="55703" xr:uid="{00000000-0005-0000-0000-000099D90000}"/>
    <cellStyle name="Note 4 2 2 21 2 5" xfId="55704" xr:uid="{00000000-0005-0000-0000-00009AD90000}"/>
    <cellStyle name="Note 4 2 2 21 2 6" xfId="55705" xr:uid="{00000000-0005-0000-0000-00009BD90000}"/>
    <cellStyle name="Note 4 2 2 21 3" xfId="55706" xr:uid="{00000000-0005-0000-0000-00009CD90000}"/>
    <cellStyle name="Note 4 2 2 21 4" xfId="55707" xr:uid="{00000000-0005-0000-0000-00009DD90000}"/>
    <cellStyle name="Note 4 2 2 21 5" xfId="55708" xr:uid="{00000000-0005-0000-0000-00009ED90000}"/>
    <cellStyle name="Note 4 2 2 21 6" xfId="55709" xr:uid="{00000000-0005-0000-0000-00009FD90000}"/>
    <cellStyle name="Note 4 2 2 21 7" xfId="55710" xr:uid="{00000000-0005-0000-0000-0000A0D90000}"/>
    <cellStyle name="Note 4 2 2 22" xfId="55711" xr:uid="{00000000-0005-0000-0000-0000A1D90000}"/>
    <cellStyle name="Note 4 2 2 22 2" xfId="55712" xr:uid="{00000000-0005-0000-0000-0000A2D90000}"/>
    <cellStyle name="Note 4 2 2 22 2 2" xfId="55713" xr:uid="{00000000-0005-0000-0000-0000A3D90000}"/>
    <cellStyle name="Note 4 2 2 22 2 3" xfId="55714" xr:uid="{00000000-0005-0000-0000-0000A4D90000}"/>
    <cellStyle name="Note 4 2 2 22 2 4" xfId="55715" xr:uid="{00000000-0005-0000-0000-0000A5D90000}"/>
    <cellStyle name="Note 4 2 2 22 2 5" xfId="55716" xr:uid="{00000000-0005-0000-0000-0000A6D90000}"/>
    <cellStyle name="Note 4 2 2 22 2 6" xfId="55717" xr:uid="{00000000-0005-0000-0000-0000A7D90000}"/>
    <cellStyle name="Note 4 2 2 22 3" xfId="55718" xr:uid="{00000000-0005-0000-0000-0000A8D90000}"/>
    <cellStyle name="Note 4 2 2 22 4" xfId="55719" xr:uid="{00000000-0005-0000-0000-0000A9D90000}"/>
    <cellStyle name="Note 4 2 2 22 5" xfId="55720" xr:uid="{00000000-0005-0000-0000-0000AAD90000}"/>
    <cellStyle name="Note 4 2 2 22 6" xfId="55721" xr:uid="{00000000-0005-0000-0000-0000ABD90000}"/>
    <cellStyle name="Note 4 2 2 22 7" xfId="55722" xr:uid="{00000000-0005-0000-0000-0000ACD90000}"/>
    <cellStyle name="Note 4 2 2 23" xfId="55723" xr:uid="{00000000-0005-0000-0000-0000ADD90000}"/>
    <cellStyle name="Note 4 2 2 23 2" xfId="55724" xr:uid="{00000000-0005-0000-0000-0000AED90000}"/>
    <cellStyle name="Note 4 2 2 23 2 2" xfId="55725" xr:uid="{00000000-0005-0000-0000-0000AFD90000}"/>
    <cellStyle name="Note 4 2 2 23 2 3" xfId="55726" xr:uid="{00000000-0005-0000-0000-0000B0D90000}"/>
    <cellStyle name="Note 4 2 2 23 2 4" xfId="55727" xr:uid="{00000000-0005-0000-0000-0000B1D90000}"/>
    <cellStyle name="Note 4 2 2 23 2 5" xfId="55728" xr:uid="{00000000-0005-0000-0000-0000B2D90000}"/>
    <cellStyle name="Note 4 2 2 23 2 6" xfId="55729" xr:uid="{00000000-0005-0000-0000-0000B3D90000}"/>
    <cellStyle name="Note 4 2 2 23 3" xfId="55730" xr:uid="{00000000-0005-0000-0000-0000B4D90000}"/>
    <cellStyle name="Note 4 2 2 23 4" xfId="55731" xr:uid="{00000000-0005-0000-0000-0000B5D90000}"/>
    <cellStyle name="Note 4 2 2 23 5" xfId="55732" xr:uid="{00000000-0005-0000-0000-0000B6D90000}"/>
    <cellStyle name="Note 4 2 2 23 6" xfId="55733" xr:uid="{00000000-0005-0000-0000-0000B7D90000}"/>
    <cellStyle name="Note 4 2 2 23 7" xfId="55734" xr:uid="{00000000-0005-0000-0000-0000B8D90000}"/>
    <cellStyle name="Note 4 2 2 24" xfId="55735" xr:uid="{00000000-0005-0000-0000-0000B9D90000}"/>
    <cellStyle name="Note 4 2 2 24 2" xfId="55736" xr:uid="{00000000-0005-0000-0000-0000BAD90000}"/>
    <cellStyle name="Note 4 2 2 24 2 2" xfId="55737" xr:uid="{00000000-0005-0000-0000-0000BBD90000}"/>
    <cellStyle name="Note 4 2 2 24 2 3" xfId="55738" xr:uid="{00000000-0005-0000-0000-0000BCD90000}"/>
    <cellStyle name="Note 4 2 2 24 2 4" xfId="55739" xr:uid="{00000000-0005-0000-0000-0000BDD90000}"/>
    <cellStyle name="Note 4 2 2 24 2 5" xfId="55740" xr:uid="{00000000-0005-0000-0000-0000BED90000}"/>
    <cellStyle name="Note 4 2 2 24 2 6" xfId="55741" xr:uid="{00000000-0005-0000-0000-0000BFD90000}"/>
    <cellStyle name="Note 4 2 2 24 3" xfId="55742" xr:uid="{00000000-0005-0000-0000-0000C0D90000}"/>
    <cellStyle name="Note 4 2 2 24 4" xfId="55743" xr:uid="{00000000-0005-0000-0000-0000C1D90000}"/>
    <cellStyle name="Note 4 2 2 24 5" xfId="55744" xr:uid="{00000000-0005-0000-0000-0000C2D90000}"/>
    <cellStyle name="Note 4 2 2 24 6" xfId="55745" xr:uid="{00000000-0005-0000-0000-0000C3D90000}"/>
    <cellStyle name="Note 4 2 2 24 7" xfId="55746" xr:uid="{00000000-0005-0000-0000-0000C4D90000}"/>
    <cellStyle name="Note 4 2 2 25" xfId="55747" xr:uid="{00000000-0005-0000-0000-0000C5D90000}"/>
    <cellStyle name="Note 4 2 2 25 2" xfId="55748" xr:uid="{00000000-0005-0000-0000-0000C6D90000}"/>
    <cellStyle name="Note 4 2 2 25 2 2" xfId="55749" xr:uid="{00000000-0005-0000-0000-0000C7D90000}"/>
    <cellStyle name="Note 4 2 2 25 2 3" xfId="55750" xr:uid="{00000000-0005-0000-0000-0000C8D90000}"/>
    <cellStyle name="Note 4 2 2 25 2 4" xfId="55751" xr:uid="{00000000-0005-0000-0000-0000C9D90000}"/>
    <cellStyle name="Note 4 2 2 25 2 5" xfId="55752" xr:uid="{00000000-0005-0000-0000-0000CAD90000}"/>
    <cellStyle name="Note 4 2 2 25 2 6" xfId="55753" xr:uid="{00000000-0005-0000-0000-0000CBD90000}"/>
    <cellStyle name="Note 4 2 2 25 3" xfId="55754" xr:uid="{00000000-0005-0000-0000-0000CCD90000}"/>
    <cellStyle name="Note 4 2 2 25 4" xfId="55755" xr:uid="{00000000-0005-0000-0000-0000CDD90000}"/>
    <cellStyle name="Note 4 2 2 25 5" xfId="55756" xr:uid="{00000000-0005-0000-0000-0000CED90000}"/>
    <cellStyle name="Note 4 2 2 25 6" xfId="55757" xr:uid="{00000000-0005-0000-0000-0000CFD90000}"/>
    <cellStyle name="Note 4 2 2 25 7" xfId="55758" xr:uid="{00000000-0005-0000-0000-0000D0D90000}"/>
    <cellStyle name="Note 4 2 2 26" xfId="55759" xr:uid="{00000000-0005-0000-0000-0000D1D90000}"/>
    <cellStyle name="Note 4 2 2 26 2" xfId="55760" xr:uid="{00000000-0005-0000-0000-0000D2D90000}"/>
    <cellStyle name="Note 4 2 2 26 2 2" xfId="55761" xr:uid="{00000000-0005-0000-0000-0000D3D90000}"/>
    <cellStyle name="Note 4 2 2 26 2 3" xfId="55762" xr:uid="{00000000-0005-0000-0000-0000D4D90000}"/>
    <cellStyle name="Note 4 2 2 26 2 4" xfId="55763" xr:uid="{00000000-0005-0000-0000-0000D5D90000}"/>
    <cellStyle name="Note 4 2 2 26 2 5" xfId="55764" xr:uid="{00000000-0005-0000-0000-0000D6D90000}"/>
    <cellStyle name="Note 4 2 2 26 2 6" xfId="55765" xr:uid="{00000000-0005-0000-0000-0000D7D90000}"/>
    <cellStyle name="Note 4 2 2 26 3" xfId="55766" xr:uid="{00000000-0005-0000-0000-0000D8D90000}"/>
    <cellStyle name="Note 4 2 2 26 4" xfId="55767" xr:uid="{00000000-0005-0000-0000-0000D9D90000}"/>
    <cellStyle name="Note 4 2 2 26 5" xfId="55768" xr:uid="{00000000-0005-0000-0000-0000DAD90000}"/>
    <cellStyle name="Note 4 2 2 26 6" xfId="55769" xr:uid="{00000000-0005-0000-0000-0000DBD90000}"/>
    <cellStyle name="Note 4 2 2 26 7" xfId="55770" xr:uid="{00000000-0005-0000-0000-0000DCD90000}"/>
    <cellStyle name="Note 4 2 2 27" xfId="55771" xr:uid="{00000000-0005-0000-0000-0000DDD90000}"/>
    <cellStyle name="Note 4 2 2 27 2" xfId="55772" xr:uid="{00000000-0005-0000-0000-0000DED90000}"/>
    <cellStyle name="Note 4 2 2 27 2 2" xfId="55773" xr:uid="{00000000-0005-0000-0000-0000DFD90000}"/>
    <cellStyle name="Note 4 2 2 27 2 3" xfId="55774" xr:uid="{00000000-0005-0000-0000-0000E0D90000}"/>
    <cellStyle name="Note 4 2 2 27 2 4" xfId="55775" xr:uid="{00000000-0005-0000-0000-0000E1D90000}"/>
    <cellStyle name="Note 4 2 2 27 2 5" xfId="55776" xr:uid="{00000000-0005-0000-0000-0000E2D90000}"/>
    <cellStyle name="Note 4 2 2 27 2 6" xfId="55777" xr:uid="{00000000-0005-0000-0000-0000E3D90000}"/>
    <cellStyle name="Note 4 2 2 27 3" xfId="55778" xr:uid="{00000000-0005-0000-0000-0000E4D90000}"/>
    <cellStyle name="Note 4 2 2 27 4" xfId="55779" xr:uid="{00000000-0005-0000-0000-0000E5D90000}"/>
    <cellStyle name="Note 4 2 2 27 5" xfId="55780" xr:uid="{00000000-0005-0000-0000-0000E6D90000}"/>
    <cellStyle name="Note 4 2 2 27 6" xfId="55781" xr:uid="{00000000-0005-0000-0000-0000E7D90000}"/>
    <cellStyle name="Note 4 2 2 27 7" xfId="55782" xr:uid="{00000000-0005-0000-0000-0000E8D90000}"/>
    <cellStyle name="Note 4 2 2 28" xfId="55783" xr:uid="{00000000-0005-0000-0000-0000E9D90000}"/>
    <cellStyle name="Note 4 2 2 28 2" xfId="55784" xr:uid="{00000000-0005-0000-0000-0000EAD90000}"/>
    <cellStyle name="Note 4 2 2 28 2 2" xfId="55785" xr:uid="{00000000-0005-0000-0000-0000EBD90000}"/>
    <cellStyle name="Note 4 2 2 28 2 3" xfId="55786" xr:uid="{00000000-0005-0000-0000-0000ECD90000}"/>
    <cellStyle name="Note 4 2 2 28 2 4" xfId="55787" xr:uid="{00000000-0005-0000-0000-0000EDD90000}"/>
    <cellStyle name="Note 4 2 2 28 2 5" xfId="55788" xr:uid="{00000000-0005-0000-0000-0000EED90000}"/>
    <cellStyle name="Note 4 2 2 28 2 6" xfId="55789" xr:uid="{00000000-0005-0000-0000-0000EFD90000}"/>
    <cellStyle name="Note 4 2 2 28 3" xfId="55790" xr:uid="{00000000-0005-0000-0000-0000F0D90000}"/>
    <cellStyle name="Note 4 2 2 28 4" xfId="55791" xr:uid="{00000000-0005-0000-0000-0000F1D90000}"/>
    <cellStyle name="Note 4 2 2 28 5" xfId="55792" xr:uid="{00000000-0005-0000-0000-0000F2D90000}"/>
    <cellStyle name="Note 4 2 2 28 6" xfId="55793" xr:uid="{00000000-0005-0000-0000-0000F3D90000}"/>
    <cellStyle name="Note 4 2 2 28 7" xfId="55794" xr:uid="{00000000-0005-0000-0000-0000F4D90000}"/>
    <cellStyle name="Note 4 2 2 29" xfId="55795" xr:uid="{00000000-0005-0000-0000-0000F5D90000}"/>
    <cellStyle name="Note 4 2 2 29 2" xfId="55796" xr:uid="{00000000-0005-0000-0000-0000F6D90000}"/>
    <cellStyle name="Note 4 2 2 29 2 2" xfId="55797" xr:uid="{00000000-0005-0000-0000-0000F7D90000}"/>
    <cellStyle name="Note 4 2 2 29 2 3" xfId="55798" xr:uid="{00000000-0005-0000-0000-0000F8D90000}"/>
    <cellStyle name="Note 4 2 2 29 2 4" xfId="55799" xr:uid="{00000000-0005-0000-0000-0000F9D90000}"/>
    <cellStyle name="Note 4 2 2 29 2 5" xfId="55800" xr:uid="{00000000-0005-0000-0000-0000FAD90000}"/>
    <cellStyle name="Note 4 2 2 29 2 6" xfId="55801" xr:uid="{00000000-0005-0000-0000-0000FBD90000}"/>
    <cellStyle name="Note 4 2 2 29 3" xfId="55802" xr:uid="{00000000-0005-0000-0000-0000FCD90000}"/>
    <cellStyle name="Note 4 2 2 29 4" xfId="55803" xr:uid="{00000000-0005-0000-0000-0000FDD90000}"/>
    <cellStyle name="Note 4 2 2 29 5" xfId="55804" xr:uid="{00000000-0005-0000-0000-0000FED90000}"/>
    <cellStyle name="Note 4 2 2 29 6" xfId="55805" xr:uid="{00000000-0005-0000-0000-0000FFD90000}"/>
    <cellStyle name="Note 4 2 2 29 7" xfId="55806" xr:uid="{00000000-0005-0000-0000-000000DA0000}"/>
    <cellStyle name="Note 4 2 2 3" xfId="55807" xr:uid="{00000000-0005-0000-0000-000001DA0000}"/>
    <cellStyle name="Note 4 2 2 3 2" xfId="55808" xr:uid="{00000000-0005-0000-0000-000002DA0000}"/>
    <cellStyle name="Note 4 2 2 3 2 2" xfId="55809" xr:uid="{00000000-0005-0000-0000-000003DA0000}"/>
    <cellStyle name="Note 4 2 2 3 2 3" xfId="55810" xr:uid="{00000000-0005-0000-0000-000004DA0000}"/>
    <cellStyle name="Note 4 2 2 3 2 4" xfId="55811" xr:uid="{00000000-0005-0000-0000-000005DA0000}"/>
    <cellStyle name="Note 4 2 2 3 2 5" xfId="55812" xr:uid="{00000000-0005-0000-0000-000006DA0000}"/>
    <cellStyle name="Note 4 2 2 3 2 6" xfId="55813" xr:uid="{00000000-0005-0000-0000-000007DA0000}"/>
    <cellStyle name="Note 4 2 2 3 3" xfId="55814" xr:uid="{00000000-0005-0000-0000-000008DA0000}"/>
    <cellStyle name="Note 4 2 2 3 4" xfId="55815" xr:uid="{00000000-0005-0000-0000-000009DA0000}"/>
    <cellStyle name="Note 4 2 2 3 5" xfId="55816" xr:uid="{00000000-0005-0000-0000-00000ADA0000}"/>
    <cellStyle name="Note 4 2 2 3 6" xfId="55817" xr:uid="{00000000-0005-0000-0000-00000BDA0000}"/>
    <cellStyle name="Note 4 2 2 3 7" xfId="55818" xr:uid="{00000000-0005-0000-0000-00000CDA0000}"/>
    <cellStyle name="Note 4 2 2 30" xfId="55819" xr:uid="{00000000-0005-0000-0000-00000DDA0000}"/>
    <cellStyle name="Note 4 2 2 30 2" xfId="55820" xr:uid="{00000000-0005-0000-0000-00000EDA0000}"/>
    <cellStyle name="Note 4 2 2 30 2 2" xfId="55821" xr:uid="{00000000-0005-0000-0000-00000FDA0000}"/>
    <cellStyle name="Note 4 2 2 30 2 3" xfId="55822" xr:uid="{00000000-0005-0000-0000-000010DA0000}"/>
    <cellStyle name="Note 4 2 2 30 2 4" xfId="55823" xr:uid="{00000000-0005-0000-0000-000011DA0000}"/>
    <cellStyle name="Note 4 2 2 30 2 5" xfId="55824" xr:uid="{00000000-0005-0000-0000-000012DA0000}"/>
    <cellStyle name="Note 4 2 2 30 2 6" xfId="55825" xr:uid="{00000000-0005-0000-0000-000013DA0000}"/>
    <cellStyle name="Note 4 2 2 30 3" xfId="55826" xr:uid="{00000000-0005-0000-0000-000014DA0000}"/>
    <cellStyle name="Note 4 2 2 30 4" xfId="55827" xr:uid="{00000000-0005-0000-0000-000015DA0000}"/>
    <cellStyle name="Note 4 2 2 30 5" xfId="55828" xr:uid="{00000000-0005-0000-0000-000016DA0000}"/>
    <cellStyle name="Note 4 2 2 30 6" xfId="55829" xr:uid="{00000000-0005-0000-0000-000017DA0000}"/>
    <cellStyle name="Note 4 2 2 30 7" xfId="55830" xr:uid="{00000000-0005-0000-0000-000018DA0000}"/>
    <cellStyle name="Note 4 2 2 31" xfId="55831" xr:uid="{00000000-0005-0000-0000-000019DA0000}"/>
    <cellStyle name="Note 4 2 2 31 2" xfId="55832" xr:uid="{00000000-0005-0000-0000-00001ADA0000}"/>
    <cellStyle name="Note 4 2 2 31 2 2" xfId="55833" xr:uid="{00000000-0005-0000-0000-00001BDA0000}"/>
    <cellStyle name="Note 4 2 2 31 2 3" xfId="55834" xr:uid="{00000000-0005-0000-0000-00001CDA0000}"/>
    <cellStyle name="Note 4 2 2 31 2 4" xfId="55835" xr:uid="{00000000-0005-0000-0000-00001DDA0000}"/>
    <cellStyle name="Note 4 2 2 31 2 5" xfId="55836" xr:uid="{00000000-0005-0000-0000-00001EDA0000}"/>
    <cellStyle name="Note 4 2 2 31 2 6" xfId="55837" xr:uid="{00000000-0005-0000-0000-00001FDA0000}"/>
    <cellStyle name="Note 4 2 2 31 3" xfId="55838" xr:uid="{00000000-0005-0000-0000-000020DA0000}"/>
    <cellStyle name="Note 4 2 2 31 4" xfId="55839" xr:uid="{00000000-0005-0000-0000-000021DA0000}"/>
    <cellStyle name="Note 4 2 2 31 5" xfId="55840" xr:uid="{00000000-0005-0000-0000-000022DA0000}"/>
    <cellStyle name="Note 4 2 2 31 6" xfId="55841" xr:uid="{00000000-0005-0000-0000-000023DA0000}"/>
    <cellStyle name="Note 4 2 2 31 7" xfId="55842" xr:uid="{00000000-0005-0000-0000-000024DA0000}"/>
    <cellStyle name="Note 4 2 2 32" xfId="55843" xr:uid="{00000000-0005-0000-0000-000025DA0000}"/>
    <cellStyle name="Note 4 2 2 32 2" xfId="55844" xr:uid="{00000000-0005-0000-0000-000026DA0000}"/>
    <cellStyle name="Note 4 2 2 32 2 2" xfId="55845" xr:uid="{00000000-0005-0000-0000-000027DA0000}"/>
    <cellStyle name="Note 4 2 2 32 2 3" xfId="55846" xr:uid="{00000000-0005-0000-0000-000028DA0000}"/>
    <cellStyle name="Note 4 2 2 32 2 4" xfId="55847" xr:uid="{00000000-0005-0000-0000-000029DA0000}"/>
    <cellStyle name="Note 4 2 2 32 2 5" xfId="55848" xr:uid="{00000000-0005-0000-0000-00002ADA0000}"/>
    <cellStyle name="Note 4 2 2 32 2 6" xfId="55849" xr:uid="{00000000-0005-0000-0000-00002BDA0000}"/>
    <cellStyle name="Note 4 2 2 32 3" xfId="55850" xr:uid="{00000000-0005-0000-0000-00002CDA0000}"/>
    <cellStyle name="Note 4 2 2 32 4" xfId="55851" xr:uid="{00000000-0005-0000-0000-00002DDA0000}"/>
    <cellStyle name="Note 4 2 2 32 5" xfId="55852" xr:uid="{00000000-0005-0000-0000-00002EDA0000}"/>
    <cellStyle name="Note 4 2 2 32 6" xfId="55853" xr:uid="{00000000-0005-0000-0000-00002FDA0000}"/>
    <cellStyle name="Note 4 2 2 32 7" xfId="55854" xr:uid="{00000000-0005-0000-0000-000030DA0000}"/>
    <cellStyle name="Note 4 2 2 33" xfId="55855" xr:uid="{00000000-0005-0000-0000-000031DA0000}"/>
    <cellStyle name="Note 4 2 2 33 2" xfId="55856" xr:uid="{00000000-0005-0000-0000-000032DA0000}"/>
    <cellStyle name="Note 4 2 2 33 2 2" xfId="55857" xr:uid="{00000000-0005-0000-0000-000033DA0000}"/>
    <cellStyle name="Note 4 2 2 33 2 3" xfId="55858" xr:uid="{00000000-0005-0000-0000-000034DA0000}"/>
    <cellStyle name="Note 4 2 2 33 2 4" xfId="55859" xr:uid="{00000000-0005-0000-0000-000035DA0000}"/>
    <cellStyle name="Note 4 2 2 33 2 5" xfId="55860" xr:uid="{00000000-0005-0000-0000-000036DA0000}"/>
    <cellStyle name="Note 4 2 2 33 2 6" xfId="55861" xr:uid="{00000000-0005-0000-0000-000037DA0000}"/>
    <cellStyle name="Note 4 2 2 33 3" xfId="55862" xr:uid="{00000000-0005-0000-0000-000038DA0000}"/>
    <cellStyle name="Note 4 2 2 33 4" xfId="55863" xr:uid="{00000000-0005-0000-0000-000039DA0000}"/>
    <cellStyle name="Note 4 2 2 33 5" xfId="55864" xr:uid="{00000000-0005-0000-0000-00003ADA0000}"/>
    <cellStyle name="Note 4 2 2 33 6" xfId="55865" xr:uid="{00000000-0005-0000-0000-00003BDA0000}"/>
    <cellStyle name="Note 4 2 2 33 7" xfId="55866" xr:uid="{00000000-0005-0000-0000-00003CDA0000}"/>
    <cellStyle name="Note 4 2 2 34" xfId="55867" xr:uid="{00000000-0005-0000-0000-00003DDA0000}"/>
    <cellStyle name="Note 4 2 2 34 2" xfId="55868" xr:uid="{00000000-0005-0000-0000-00003EDA0000}"/>
    <cellStyle name="Note 4 2 2 34 2 2" xfId="55869" xr:uid="{00000000-0005-0000-0000-00003FDA0000}"/>
    <cellStyle name="Note 4 2 2 34 2 3" xfId="55870" xr:uid="{00000000-0005-0000-0000-000040DA0000}"/>
    <cellStyle name="Note 4 2 2 34 2 4" xfId="55871" xr:uid="{00000000-0005-0000-0000-000041DA0000}"/>
    <cellStyle name="Note 4 2 2 34 2 5" xfId="55872" xr:uid="{00000000-0005-0000-0000-000042DA0000}"/>
    <cellStyle name="Note 4 2 2 34 2 6" xfId="55873" xr:uid="{00000000-0005-0000-0000-000043DA0000}"/>
    <cellStyle name="Note 4 2 2 34 3" xfId="55874" xr:uid="{00000000-0005-0000-0000-000044DA0000}"/>
    <cellStyle name="Note 4 2 2 35" xfId="55875" xr:uid="{00000000-0005-0000-0000-000045DA0000}"/>
    <cellStyle name="Note 4 2 2 35 2" xfId="55876" xr:uid="{00000000-0005-0000-0000-000046DA0000}"/>
    <cellStyle name="Note 4 2 2 35 3" xfId="55877" xr:uid="{00000000-0005-0000-0000-000047DA0000}"/>
    <cellStyle name="Note 4 2 2 35 4" xfId="55878" xr:uid="{00000000-0005-0000-0000-000048DA0000}"/>
    <cellStyle name="Note 4 2 2 35 5" xfId="55879" xr:uid="{00000000-0005-0000-0000-000049DA0000}"/>
    <cellStyle name="Note 4 2 2 35 6" xfId="55880" xr:uid="{00000000-0005-0000-0000-00004ADA0000}"/>
    <cellStyle name="Note 4 2 2 36" xfId="55881" xr:uid="{00000000-0005-0000-0000-00004BDA0000}"/>
    <cellStyle name="Note 4 2 2 4" xfId="55882" xr:uid="{00000000-0005-0000-0000-00004CDA0000}"/>
    <cellStyle name="Note 4 2 2 4 2" xfId="55883" xr:uid="{00000000-0005-0000-0000-00004DDA0000}"/>
    <cellStyle name="Note 4 2 2 4 2 2" xfId="55884" xr:uid="{00000000-0005-0000-0000-00004EDA0000}"/>
    <cellStyle name="Note 4 2 2 4 2 3" xfId="55885" xr:uid="{00000000-0005-0000-0000-00004FDA0000}"/>
    <cellStyle name="Note 4 2 2 4 2 4" xfId="55886" xr:uid="{00000000-0005-0000-0000-000050DA0000}"/>
    <cellStyle name="Note 4 2 2 4 2 5" xfId="55887" xr:uid="{00000000-0005-0000-0000-000051DA0000}"/>
    <cellStyle name="Note 4 2 2 4 2 6" xfId="55888" xr:uid="{00000000-0005-0000-0000-000052DA0000}"/>
    <cellStyle name="Note 4 2 2 4 3" xfId="55889" xr:uid="{00000000-0005-0000-0000-000053DA0000}"/>
    <cellStyle name="Note 4 2 2 4 4" xfId="55890" xr:uid="{00000000-0005-0000-0000-000054DA0000}"/>
    <cellStyle name="Note 4 2 2 4 5" xfId="55891" xr:uid="{00000000-0005-0000-0000-000055DA0000}"/>
    <cellStyle name="Note 4 2 2 4 6" xfId="55892" xr:uid="{00000000-0005-0000-0000-000056DA0000}"/>
    <cellStyle name="Note 4 2 2 4 7" xfId="55893" xr:uid="{00000000-0005-0000-0000-000057DA0000}"/>
    <cellStyle name="Note 4 2 2 5" xfId="55894" xr:uid="{00000000-0005-0000-0000-000058DA0000}"/>
    <cellStyle name="Note 4 2 2 5 2" xfId="55895" xr:uid="{00000000-0005-0000-0000-000059DA0000}"/>
    <cellStyle name="Note 4 2 2 5 2 2" xfId="55896" xr:uid="{00000000-0005-0000-0000-00005ADA0000}"/>
    <cellStyle name="Note 4 2 2 5 2 3" xfId="55897" xr:uid="{00000000-0005-0000-0000-00005BDA0000}"/>
    <cellStyle name="Note 4 2 2 5 2 4" xfId="55898" xr:uid="{00000000-0005-0000-0000-00005CDA0000}"/>
    <cellStyle name="Note 4 2 2 5 2 5" xfId="55899" xr:uid="{00000000-0005-0000-0000-00005DDA0000}"/>
    <cellStyle name="Note 4 2 2 5 2 6" xfId="55900" xr:uid="{00000000-0005-0000-0000-00005EDA0000}"/>
    <cellStyle name="Note 4 2 2 5 3" xfId="55901" xr:uid="{00000000-0005-0000-0000-00005FDA0000}"/>
    <cellStyle name="Note 4 2 2 5 4" xfId="55902" xr:uid="{00000000-0005-0000-0000-000060DA0000}"/>
    <cellStyle name="Note 4 2 2 5 5" xfId="55903" xr:uid="{00000000-0005-0000-0000-000061DA0000}"/>
    <cellStyle name="Note 4 2 2 5 6" xfId="55904" xr:uid="{00000000-0005-0000-0000-000062DA0000}"/>
    <cellStyle name="Note 4 2 2 5 7" xfId="55905" xr:uid="{00000000-0005-0000-0000-000063DA0000}"/>
    <cellStyle name="Note 4 2 2 6" xfId="55906" xr:uid="{00000000-0005-0000-0000-000064DA0000}"/>
    <cellStyle name="Note 4 2 2 6 2" xfId="55907" xr:uid="{00000000-0005-0000-0000-000065DA0000}"/>
    <cellStyle name="Note 4 2 2 6 2 2" xfId="55908" xr:uid="{00000000-0005-0000-0000-000066DA0000}"/>
    <cellStyle name="Note 4 2 2 6 2 3" xfId="55909" xr:uid="{00000000-0005-0000-0000-000067DA0000}"/>
    <cellStyle name="Note 4 2 2 6 2 4" xfId="55910" xr:uid="{00000000-0005-0000-0000-000068DA0000}"/>
    <cellStyle name="Note 4 2 2 6 2 5" xfId="55911" xr:uid="{00000000-0005-0000-0000-000069DA0000}"/>
    <cellStyle name="Note 4 2 2 6 2 6" xfId="55912" xr:uid="{00000000-0005-0000-0000-00006ADA0000}"/>
    <cellStyle name="Note 4 2 2 6 3" xfId="55913" xr:uid="{00000000-0005-0000-0000-00006BDA0000}"/>
    <cellStyle name="Note 4 2 2 6 4" xfId="55914" xr:uid="{00000000-0005-0000-0000-00006CDA0000}"/>
    <cellStyle name="Note 4 2 2 6 5" xfId="55915" xr:uid="{00000000-0005-0000-0000-00006DDA0000}"/>
    <cellStyle name="Note 4 2 2 6 6" xfId="55916" xr:uid="{00000000-0005-0000-0000-00006EDA0000}"/>
    <cellStyle name="Note 4 2 2 6 7" xfId="55917" xr:uid="{00000000-0005-0000-0000-00006FDA0000}"/>
    <cellStyle name="Note 4 2 2 7" xfId="55918" xr:uid="{00000000-0005-0000-0000-000070DA0000}"/>
    <cellStyle name="Note 4 2 2 7 2" xfId="55919" xr:uid="{00000000-0005-0000-0000-000071DA0000}"/>
    <cellStyle name="Note 4 2 2 7 2 2" xfId="55920" xr:uid="{00000000-0005-0000-0000-000072DA0000}"/>
    <cellStyle name="Note 4 2 2 7 2 3" xfId="55921" xr:uid="{00000000-0005-0000-0000-000073DA0000}"/>
    <cellStyle name="Note 4 2 2 7 2 4" xfId="55922" xr:uid="{00000000-0005-0000-0000-000074DA0000}"/>
    <cellStyle name="Note 4 2 2 7 2 5" xfId="55923" xr:uid="{00000000-0005-0000-0000-000075DA0000}"/>
    <cellStyle name="Note 4 2 2 7 2 6" xfId="55924" xr:uid="{00000000-0005-0000-0000-000076DA0000}"/>
    <cellStyle name="Note 4 2 2 7 3" xfId="55925" xr:uid="{00000000-0005-0000-0000-000077DA0000}"/>
    <cellStyle name="Note 4 2 2 7 4" xfId="55926" xr:uid="{00000000-0005-0000-0000-000078DA0000}"/>
    <cellStyle name="Note 4 2 2 7 5" xfId="55927" xr:uid="{00000000-0005-0000-0000-000079DA0000}"/>
    <cellStyle name="Note 4 2 2 7 6" xfId="55928" xr:uid="{00000000-0005-0000-0000-00007ADA0000}"/>
    <cellStyle name="Note 4 2 2 7 7" xfId="55929" xr:uid="{00000000-0005-0000-0000-00007BDA0000}"/>
    <cellStyle name="Note 4 2 2 8" xfId="55930" xr:uid="{00000000-0005-0000-0000-00007CDA0000}"/>
    <cellStyle name="Note 4 2 2 8 2" xfId="55931" xr:uid="{00000000-0005-0000-0000-00007DDA0000}"/>
    <cellStyle name="Note 4 2 2 8 2 2" xfId="55932" xr:uid="{00000000-0005-0000-0000-00007EDA0000}"/>
    <cellStyle name="Note 4 2 2 8 2 3" xfId="55933" xr:uid="{00000000-0005-0000-0000-00007FDA0000}"/>
    <cellStyle name="Note 4 2 2 8 2 4" xfId="55934" xr:uid="{00000000-0005-0000-0000-000080DA0000}"/>
    <cellStyle name="Note 4 2 2 8 2 5" xfId="55935" xr:uid="{00000000-0005-0000-0000-000081DA0000}"/>
    <cellStyle name="Note 4 2 2 8 2 6" xfId="55936" xr:uid="{00000000-0005-0000-0000-000082DA0000}"/>
    <cellStyle name="Note 4 2 2 8 3" xfId="55937" xr:uid="{00000000-0005-0000-0000-000083DA0000}"/>
    <cellStyle name="Note 4 2 2 8 4" xfId="55938" xr:uid="{00000000-0005-0000-0000-000084DA0000}"/>
    <cellStyle name="Note 4 2 2 8 5" xfId="55939" xr:uid="{00000000-0005-0000-0000-000085DA0000}"/>
    <cellStyle name="Note 4 2 2 8 6" xfId="55940" xr:uid="{00000000-0005-0000-0000-000086DA0000}"/>
    <cellStyle name="Note 4 2 2 8 7" xfId="55941" xr:uid="{00000000-0005-0000-0000-000087DA0000}"/>
    <cellStyle name="Note 4 2 2 9" xfId="55942" xr:uid="{00000000-0005-0000-0000-000088DA0000}"/>
    <cellStyle name="Note 4 2 2 9 2" xfId="55943" xr:uid="{00000000-0005-0000-0000-000089DA0000}"/>
    <cellStyle name="Note 4 2 2 9 2 2" xfId="55944" xr:uid="{00000000-0005-0000-0000-00008ADA0000}"/>
    <cellStyle name="Note 4 2 2 9 2 3" xfId="55945" xr:uid="{00000000-0005-0000-0000-00008BDA0000}"/>
    <cellStyle name="Note 4 2 2 9 2 4" xfId="55946" xr:uid="{00000000-0005-0000-0000-00008CDA0000}"/>
    <cellStyle name="Note 4 2 2 9 2 5" xfId="55947" xr:uid="{00000000-0005-0000-0000-00008DDA0000}"/>
    <cellStyle name="Note 4 2 2 9 2 6" xfId="55948" xr:uid="{00000000-0005-0000-0000-00008EDA0000}"/>
    <cellStyle name="Note 4 2 2 9 3" xfId="55949" xr:uid="{00000000-0005-0000-0000-00008FDA0000}"/>
    <cellStyle name="Note 4 2 2 9 4" xfId="55950" xr:uid="{00000000-0005-0000-0000-000090DA0000}"/>
    <cellStyle name="Note 4 2 2 9 5" xfId="55951" xr:uid="{00000000-0005-0000-0000-000091DA0000}"/>
    <cellStyle name="Note 4 2 2 9 6" xfId="55952" xr:uid="{00000000-0005-0000-0000-000092DA0000}"/>
    <cellStyle name="Note 4 2 2 9 7" xfId="55953" xr:uid="{00000000-0005-0000-0000-000093DA0000}"/>
    <cellStyle name="Note 4 2 20" xfId="55954" xr:uid="{00000000-0005-0000-0000-000094DA0000}"/>
    <cellStyle name="Note 4 2 20 2" xfId="55955" xr:uid="{00000000-0005-0000-0000-000095DA0000}"/>
    <cellStyle name="Note 4 2 20 2 2" xfId="55956" xr:uid="{00000000-0005-0000-0000-000096DA0000}"/>
    <cellStyle name="Note 4 2 20 2 3" xfId="55957" xr:uid="{00000000-0005-0000-0000-000097DA0000}"/>
    <cellStyle name="Note 4 2 20 2 4" xfId="55958" xr:uid="{00000000-0005-0000-0000-000098DA0000}"/>
    <cellStyle name="Note 4 2 20 2 5" xfId="55959" xr:uid="{00000000-0005-0000-0000-000099DA0000}"/>
    <cellStyle name="Note 4 2 20 2 6" xfId="55960" xr:uid="{00000000-0005-0000-0000-00009ADA0000}"/>
    <cellStyle name="Note 4 2 20 3" xfId="55961" xr:uid="{00000000-0005-0000-0000-00009BDA0000}"/>
    <cellStyle name="Note 4 2 20 4" xfId="55962" xr:uid="{00000000-0005-0000-0000-00009CDA0000}"/>
    <cellStyle name="Note 4 2 20 5" xfId="55963" xr:uid="{00000000-0005-0000-0000-00009DDA0000}"/>
    <cellStyle name="Note 4 2 20 6" xfId="55964" xr:uid="{00000000-0005-0000-0000-00009EDA0000}"/>
    <cellStyle name="Note 4 2 20 7" xfId="55965" xr:uid="{00000000-0005-0000-0000-00009FDA0000}"/>
    <cellStyle name="Note 4 2 21" xfId="55966" xr:uid="{00000000-0005-0000-0000-0000A0DA0000}"/>
    <cellStyle name="Note 4 2 21 2" xfId="55967" xr:uid="{00000000-0005-0000-0000-0000A1DA0000}"/>
    <cellStyle name="Note 4 2 21 2 2" xfId="55968" xr:uid="{00000000-0005-0000-0000-0000A2DA0000}"/>
    <cellStyle name="Note 4 2 21 2 3" xfId="55969" xr:uid="{00000000-0005-0000-0000-0000A3DA0000}"/>
    <cellStyle name="Note 4 2 21 2 4" xfId="55970" xr:uid="{00000000-0005-0000-0000-0000A4DA0000}"/>
    <cellStyle name="Note 4 2 21 2 5" xfId="55971" xr:uid="{00000000-0005-0000-0000-0000A5DA0000}"/>
    <cellStyle name="Note 4 2 21 2 6" xfId="55972" xr:uid="{00000000-0005-0000-0000-0000A6DA0000}"/>
    <cellStyle name="Note 4 2 21 3" xfId="55973" xr:uid="{00000000-0005-0000-0000-0000A7DA0000}"/>
    <cellStyle name="Note 4 2 21 4" xfId="55974" xr:uid="{00000000-0005-0000-0000-0000A8DA0000}"/>
    <cellStyle name="Note 4 2 21 5" xfId="55975" xr:uid="{00000000-0005-0000-0000-0000A9DA0000}"/>
    <cellStyle name="Note 4 2 21 6" xfId="55976" xr:uid="{00000000-0005-0000-0000-0000AADA0000}"/>
    <cellStyle name="Note 4 2 21 7" xfId="55977" xr:uid="{00000000-0005-0000-0000-0000ABDA0000}"/>
    <cellStyle name="Note 4 2 22" xfId="55978" xr:uid="{00000000-0005-0000-0000-0000ACDA0000}"/>
    <cellStyle name="Note 4 2 22 2" xfId="55979" xr:uid="{00000000-0005-0000-0000-0000ADDA0000}"/>
    <cellStyle name="Note 4 2 22 2 2" xfId="55980" xr:uid="{00000000-0005-0000-0000-0000AEDA0000}"/>
    <cellStyle name="Note 4 2 22 2 3" xfId="55981" xr:uid="{00000000-0005-0000-0000-0000AFDA0000}"/>
    <cellStyle name="Note 4 2 22 2 4" xfId="55982" xr:uid="{00000000-0005-0000-0000-0000B0DA0000}"/>
    <cellStyle name="Note 4 2 22 2 5" xfId="55983" xr:uid="{00000000-0005-0000-0000-0000B1DA0000}"/>
    <cellStyle name="Note 4 2 22 2 6" xfId="55984" xr:uid="{00000000-0005-0000-0000-0000B2DA0000}"/>
    <cellStyle name="Note 4 2 22 3" xfId="55985" xr:uid="{00000000-0005-0000-0000-0000B3DA0000}"/>
    <cellStyle name="Note 4 2 22 4" xfId="55986" xr:uid="{00000000-0005-0000-0000-0000B4DA0000}"/>
    <cellStyle name="Note 4 2 22 5" xfId="55987" xr:uid="{00000000-0005-0000-0000-0000B5DA0000}"/>
    <cellStyle name="Note 4 2 22 6" xfId="55988" xr:uid="{00000000-0005-0000-0000-0000B6DA0000}"/>
    <cellStyle name="Note 4 2 22 7" xfId="55989" xr:uid="{00000000-0005-0000-0000-0000B7DA0000}"/>
    <cellStyle name="Note 4 2 23" xfId="55990" xr:uid="{00000000-0005-0000-0000-0000B8DA0000}"/>
    <cellStyle name="Note 4 2 23 2" xfId="55991" xr:uid="{00000000-0005-0000-0000-0000B9DA0000}"/>
    <cellStyle name="Note 4 2 23 2 2" xfId="55992" xr:uid="{00000000-0005-0000-0000-0000BADA0000}"/>
    <cellStyle name="Note 4 2 23 2 3" xfId="55993" xr:uid="{00000000-0005-0000-0000-0000BBDA0000}"/>
    <cellStyle name="Note 4 2 23 2 4" xfId="55994" xr:uid="{00000000-0005-0000-0000-0000BCDA0000}"/>
    <cellStyle name="Note 4 2 23 2 5" xfId="55995" xr:uid="{00000000-0005-0000-0000-0000BDDA0000}"/>
    <cellStyle name="Note 4 2 23 2 6" xfId="55996" xr:uid="{00000000-0005-0000-0000-0000BEDA0000}"/>
    <cellStyle name="Note 4 2 23 3" xfId="55997" xr:uid="{00000000-0005-0000-0000-0000BFDA0000}"/>
    <cellStyle name="Note 4 2 23 4" xfId="55998" xr:uid="{00000000-0005-0000-0000-0000C0DA0000}"/>
    <cellStyle name="Note 4 2 23 5" xfId="55999" xr:uid="{00000000-0005-0000-0000-0000C1DA0000}"/>
    <cellStyle name="Note 4 2 23 6" xfId="56000" xr:uid="{00000000-0005-0000-0000-0000C2DA0000}"/>
    <cellStyle name="Note 4 2 23 7" xfId="56001" xr:uid="{00000000-0005-0000-0000-0000C3DA0000}"/>
    <cellStyle name="Note 4 2 24" xfId="56002" xr:uid="{00000000-0005-0000-0000-0000C4DA0000}"/>
    <cellStyle name="Note 4 2 24 2" xfId="56003" xr:uid="{00000000-0005-0000-0000-0000C5DA0000}"/>
    <cellStyle name="Note 4 2 24 2 2" xfId="56004" xr:uid="{00000000-0005-0000-0000-0000C6DA0000}"/>
    <cellStyle name="Note 4 2 24 2 3" xfId="56005" xr:uid="{00000000-0005-0000-0000-0000C7DA0000}"/>
    <cellStyle name="Note 4 2 24 2 4" xfId="56006" xr:uid="{00000000-0005-0000-0000-0000C8DA0000}"/>
    <cellStyle name="Note 4 2 24 2 5" xfId="56007" xr:uid="{00000000-0005-0000-0000-0000C9DA0000}"/>
    <cellStyle name="Note 4 2 24 2 6" xfId="56008" xr:uid="{00000000-0005-0000-0000-0000CADA0000}"/>
    <cellStyle name="Note 4 2 24 3" xfId="56009" xr:uid="{00000000-0005-0000-0000-0000CBDA0000}"/>
    <cellStyle name="Note 4 2 24 4" xfId="56010" xr:uid="{00000000-0005-0000-0000-0000CCDA0000}"/>
    <cellStyle name="Note 4 2 24 5" xfId="56011" xr:uid="{00000000-0005-0000-0000-0000CDDA0000}"/>
    <cellStyle name="Note 4 2 24 6" xfId="56012" xr:uid="{00000000-0005-0000-0000-0000CEDA0000}"/>
    <cellStyle name="Note 4 2 24 7" xfId="56013" xr:uid="{00000000-0005-0000-0000-0000CFDA0000}"/>
    <cellStyle name="Note 4 2 25" xfId="56014" xr:uid="{00000000-0005-0000-0000-0000D0DA0000}"/>
    <cellStyle name="Note 4 2 25 2" xfId="56015" xr:uid="{00000000-0005-0000-0000-0000D1DA0000}"/>
    <cellStyle name="Note 4 2 25 2 2" xfId="56016" xr:uid="{00000000-0005-0000-0000-0000D2DA0000}"/>
    <cellStyle name="Note 4 2 25 2 3" xfId="56017" xr:uid="{00000000-0005-0000-0000-0000D3DA0000}"/>
    <cellStyle name="Note 4 2 25 2 4" xfId="56018" xr:uid="{00000000-0005-0000-0000-0000D4DA0000}"/>
    <cellStyle name="Note 4 2 25 2 5" xfId="56019" xr:uid="{00000000-0005-0000-0000-0000D5DA0000}"/>
    <cellStyle name="Note 4 2 25 2 6" xfId="56020" xr:uid="{00000000-0005-0000-0000-0000D6DA0000}"/>
    <cellStyle name="Note 4 2 25 3" xfId="56021" xr:uid="{00000000-0005-0000-0000-0000D7DA0000}"/>
    <cellStyle name="Note 4 2 25 4" xfId="56022" xr:uid="{00000000-0005-0000-0000-0000D8DA0000}"/>
    <cellStyle name="Note 4 2 25 5" xfId="56023" xr:uid="{00000000-0005-0000-0000-0000D9DA0000}"/>
    <cellStyle name="Note 4 2 25 6" xfId="56024" xr:uid="{00000000-0005-0000-0000-0000DADA0000}"/>
    <cellStyle name="Note 4 2 25 7" xfId="56025" xr:uid="{00000000-0005-0000-0000-0000DBDA0000}"/>
    <cellStyle name="Note 4 2 26" xfId="56026" xr:uid="{00000000-0005-0000-0000-0000DCDA0000}"/>
    <cellStyle name="Note 4 2 26 2" xfId="56027" xr:uid="{00000000-0005-0000-0000-0000DDDA0000}"/>
    <cellStyle name="Note 4 2 26 2 2" xfId="56028" xr:uid="{00000000-0005-0000-0000-0000DEDA0000}"/>
    <cellStyle name="Note 4 2 26 2 3" xfId="56029" xr:uid="{00000000-0005-0000-0000-0000DFDA0000}"/>
    <cellStyle name="Note 4 2 26 2 4" xfId="56030" xr:uid="{00000000-0005-0000-0000-0000E0DA0000}"/>
    <cellStyle name="Note 4 2 26 2 5" xfId="56031" xr:uid="{00000000-0005-0000-0000-0000E1DA0000}"/>
    <cellStyle name="Note 4 2 26 2 6" xfId="56032" xr:uid="{00000000-0005-0000-0000-0000E2DA0000}"/>
    <cellStyle name="Note 4 2 26 3" xfId="56033" xr:uid="{00000000-0005-0000-0000-0000E3DA0000}"/>
    <cellStyle name="Note 4 2 26 4" xfId="56034" xr:uid="{00000000-0005-0000-0000-0000E4DA0000}"/>
    <cellStyle name="Note 4 2 26 5" xfId="56035" xr:uid="{00000000-0005-0000-0000-0000E5DA0000}"/>
    <cellStyle name="Note 4 2 26 6" xfId="56036" xr:uid="{00000000-0005-0000-0000-0000E6DA0000}"/>
    <cellStyle name="Note 4 2 26 7" xfId="56037" xr:uid="{00000000-0005-0000-0000-0000E7DA0000}"/>
    <cellStyle name="Note 4 2 27" xfId="56038" xr:uid="{00000000-0005-0000-0000-0000E8DA0000}"/>
    <cellStyle name="Note 4 2 27 2" xfId="56039" xr:uid="{00000000-0005-0000-0000-0000E9DA0000}"/>
    <cellStyle name="Note 4 2 27 2 2" xfId="56040" xr:uid="{00000000-0005-0000-0000-0000EADA0000}"/>
    <cellStyle name="Note 4 2 27 2 3" xfId="56041" xr:uid="{00000000-0005-0000-0000-0000EBDA0000}"/>
    <cellStyle name="Note 4 2 27 2 4" xfId="56042" xr:uid="{00000000-0005-0000-0000-0000ECDA0000}"/>
    <cellStyle name="Note 4 2 27 2 5" xfId="56043" xr:uid="{00000000-0005-0000-0000-0000EDDA0000}"/>
    <cellStyle name="Note 4 2 27 2 6" xfId="56044" xr:uid="{00000000-0005-0000-0000-0000EEDA0000}"/>
    <cellStyle name="Note 4 2 27 3" xfId="56045" xr:uid="{00000000-0005-0000-0000-0000EFDA0000}"/>
    <cellStyle name="Note 4 2 27 4" xfId="56046" xr:uid="{00000000-0005-0000-0000-0000F0DA0000}"/>
    <cellStyle name="Note 4 2 27 5" xfId="56047" xr:uid="{00000000-0005-0000-0000-0000F1DA0000}"/>
    <cellStyle name="Note 4 2 27 6" xfId="56048" xr:uid="{00000000-0005-0000-0000-0000F2DA0000}"/>
    <cellStyle name="Note 4 2 27 7" xfId="56049" xr:uid="{00000000-0005-0000-0000-0000F3DA0000}"/>
    <cellStyle name="Note 4 2 28" xfId="56050" xr:uid="{00000000-0005-0000-0000-0000F4DA0000}"/>
    <cellStyle name="Note 4 2 28 2" xfId="56051" xr:uid="{00000000-0005-0000-0000-0000F5DA0000}"/>
    <cellStyle name="Note 4 2 28 2 2" xfId="56052" xr:uid="{00000000-0005-0000-0000-0000F6DA0000}"/>
    <cellStyle name="Note 4 2 28 2 3" xfId="56053" xr:uid="{00000000-0005-0000-0000-0000F7DA0000}"/>
    <cellStyle name="Note 4 2 28 2 4" xfId="56054" xr:uid="{00000000-0005-0000-0000-0000F8DA0000}"/>
    <cellStyle name="Note 4 2 28 2 5" xfId="56055" xr:uid="{00000000-0005-0000-0000-0000F9DA0000}"/>
    <cellStyle name="Note 4 2 28 2 6" xfId="56056" xr:uid="{00000000-0005-0000-0000-0000FADA0000}"/>
    <cellStyle name="Note 4 2 28 3" xfId="56057" xr:uid="{00000000-0005-0000-0000-0000FBDA0000}"/>
    <cellStyle name="Note 4 2 28 4" xfId="56058" xr:uid="{00000000-0005-0000-0000-0000FCDA0000}"/>
    <cellStyle name="Note 4 2 28 5" xfId="56059" xr:uid="{00000000-0005-0000-0000-0000FDDA0000}"/>
    <cellStyle name="Note 4 2 28 6" xfId="56060" xr:uid="{00000000-0005-0000-0000-0000FEDA0000}"/>
    <cellStyle name="Note 4 2 28 7" xfId="56061" xr:uid="{00000000-0005-0000-0000-0000FFDA0000}"/>
    <cellStyle name="Note 4 2 29" xfId="56062" xr:uid="{00000000-0005-0000-0000-000000DB0000}"/>
    <cellStyle name="Note 4 2 29 2" xfId="56063" xr:uid="{00000000-0005-0000-0000-000001DB0000}"/>
    <cellStyle name="Note 4 2 29 2 2" xfId="56064" xr:uid="{00000000-0005-0000-0000-000002DB0000}"/>
    <cellStyle name="Note 4 2 29 2 3" xfId="56065" xr:uid="{00000000-0005-0000-0000-000003DB0000}"/>
    <cellStyle name="Note 4 2 29 2 4" xfId="56066" xr:uid="{00000000-0005-0000-0000-000004DB0000}"/>
    <cellStyle name="Note 4 2 29 2 5" xfId="56067" xr:uid="{00000000-0005-0000-0000-000005DB0000}"/>
    <cellStyle name="Note 4 2 29 2 6" xfId="56068" xr:uid="{00000000-0005-0000-0000-000006DB0000}"/>
    <cellStyle name="Note 4 2 29 3" xfId="56069" xr:uid="{00000000-0005-0000-0000-000007DB0000}"/>
    <cellStyle name="Note 4 2 29 4" xfId="56070" xr:uid="{00000000-0005-0000-0000-000008DB0000}"/>
    <cellStyle name="Note 4 2 29 5" xfId="56071" xr:uid="{00000000-0005-0000-0000-000009DB0000}"/>
    <cellStyle name="Note 4 2 29 6" xfId="56072" xr:uid="{00000000-0005-0000-0000-00000ADB0000}"/>
    <cellStyle name="Note 4 2 29 7" xfId="56073" xr:uid="{00000000-0005-0000-0000-00000BDB0000}"/>
    <cellStyle name="Note 4 2 3" xfId="56074" xr:uid="{00000000-0005-0000-0000-00000CDB0000}"/>
    <cellStyle name="Note 4 2 3 2" xfId="56075" xr:uid="{00000000-0005-0000-0000-00000DDB0000}"/>
    <cellStyle name="Note 4 2 3 2 2" xfId="56076" xr:uid="{00000000-0005-0000-0000-00000EDB0000}"/>
    <cellStyle name="Note 4 2 3 2 3" xfId="56077" xr:uid="{00000000-0005-0000-0000-00000FDB0000}"/>
    <cellStyle name="Note 4 2 3 2 4" xfId="56078" xr:uid="{00000000-0005-0000-0000-000010DB0000}"/>
    <cellStyle name="Note 4 2 3 2 5" xfId="56079" xr:uid="{00000000-0005-0000-0000-000011DB0000}"/>
    <cellStyle name="Note 4 2 3 2 6" xfId="56080" xr:uid="{00000000-0005-0000-0000-000012DB0000}"/>
    <cellStyle name="Note 4 2 3 3" xfId="56081" xr:uid="{00000000-0005-0000-0000-000013DB0000}"/>
    <cellStyle name="Note 4 2 3 4" xfId="56082" xr:uid="{00000000-0005-0000-0000-000014DB0000}"/>
    <cellStyle name="Note 4 2 3 5" xfId="56083" xr:uid="{00000000-0005-0000-0000-000015DB0000}"/>
    <cellStyle name="Note 4 2 3 6" xfId="56084" xr:uid="{00000000-0005-0000-0000-000016DB0000}"/>
    <cellStyle name="Note 4 2 3 7" xfId="56085" xr:uid="{00000000-0005-0000-0000-000017DB0000}"/>
    <cellStyle name="Note 4 2 30" xfId="56086" xr:uid="{00000000-0005-0000-0000-000018DB0000}"/>
    <cellStyle name="Note 4 2 30 2" xfId="56087" xr:uid="{00000000-0005-0000-0000-000019DB0000}"/>
    <cellStyle name="Note 4 2 30 2 2" xfId="56088" xr:uid="{00000000-0005-0000-0000-00001ADB0000}"/>
    <cellStyle name="Note 4 2 30 2 3" xfId="56089" xr:uid="{00000000-0005-0000-0000-00001BDB0000}"/>
    <cellStyle name="Note 4 2 30 2 4" xfId="56090" xr:uid="{00000000-0005-0000-0000-00001CDB0000}"/>
    <cellStyle name="Note 4 2 30 2 5" xfId="56091" xr:uid="{00000000-0005-0000-0000-00001DDB0000}"/>
    <cellStyle name="Note 4 2 30 2 6" xfId="56092" xr:uid="{00000000-0005-0000-0000-00001EDB0000}"/>
    <cellStyle name="Note 4 2 30 3" xfId="56093" xr:uid="{00000000-0005-0000-0000-00001FDB0000}"/>
    <cellStyle name="Note 4 2 30 4" xfId="56094" xr:uid="{00000000-0005-0000-0000-000020DB0000}"/>
    <cellStyle name="Note 4 2 30 5" xfId="56095" xr:uid="{00000000-0005-0000-0000-000021DB0000}"/>
    <cellStyle name="Note 4 2 30 6" xfId="56096" xr:uid="{00000000-0005-0000-0000-000022DB0000}"/>
    <cellStyle name="Note 4 2 30 7" xfId="56097" xr:uid="{00000000-0005-0000-0000-000023DB0000}"/>
    <cellStyle name="Note 4 2 31" xfId="56098" xr:uid="{00000000-0005-0000-0000-000024DB0000}"/>
    <cellStyle name="Note 4 2 31 2" xfId="56099" xr:uid="{00000000-0005-0000-0000-000025DB0000}"/>
    <cellStyle name="Note 4 2 31 2 2" xfId="56100" xr:uid="{00000000-0005-0000-0000-000026DB0000}"/>
    <cellStyle name="Note 4 2 31 2 3" xfId="56101" xr:uid="{00000000-0005-0000-0000-000027DB0000}"/>
    <cellStyle name="Note 4 2 31 2 4" xfId="56102" xr:uid="{00000000-0005-0000-0000-000028DB0000}"/>
    <cellStyle name="Note 4 2 31 2 5" xfId="56103" xr:uid="{00000000-0005-0000-0000-000029DB0000}"/>
    <cellStyle name="Note 4 2 31 2 6" xfId="56104" xr:uid="{00000000-0005-0000-0000-00002ADB0000}"/>
    <cellStyle name="Note 4 2 31 3" xfId="56105" xr:uid="{00000000-0005-0000-0000-00002BDB0000}"/>
    <cellStyle name="Note 4 2 31 4" xfId="56106" xr:uid="{00000000-0005-0000-0000-00002CDB0000}"/>
    <cellStyle name="Note 4 2 31 5" xfId="56107" xr:uid="{00000000-0005-0000-0000-00002DDB0000}"/>
    <cellStyle name="Note 4 2 31 6" xfId="56108" xr:uid="{00000000-0005-0000-0000-00002EDB0000}"/>
    <cellStyle name="Note 4 2 31 7" xfId="56109" xr:uid="{00000000-0005-0000-0000-00002FDB0000}"/>
    <cellStyle name="Note 4 2 32" xfId="56110" xr:uid="{00000000-0005-0000-0000-000030DB0000}"/>
    <cellStyle name="Note 4 2 32 2" xfId="56111" xr:uid="{00000000-0005-0000-0000-000031DB0000}"/>
    <cellStyle name="Note 4 2 32 2 2" xfId="56112" xr:uid="{00000000-0005-0000-0000-000032DB0000}"/>
    <cellStyle name="Note 4 2 32 2 3" xfId="56113" xr:uid="{00000000-0005-0000-0000-000033DB0000}"/>
    <cellStyle name="Note 4 2 32 2 4" xfId="56114" xr:uid="{00000000-0005-0000-0000-000034DB0000}"/>
    <cellStyle name="Note 4 2 32 2 5" xfId="56115" xr:uid="{00000000-0005-0000-0000-000035DB0000}"/>
    <cellStyle name="Note 4 2 32 2 6" xfId="56116" xr:uid="{00000000-0005-0000-0000-000036DB0000}"/>
    <cellStyle name="Note 4 2 32 3" xfId="56117" xr:uid="{00000000-0005-0000-0000-000037DB0000}"/>
    <cellStyle name="Note 4 2 32 4" xfId="56118" xr:uid="{00000000-0005-0000-0000-000038DB0000}"/>
    <cellStyle name="Note 4 2 32 5" xfId="56119" xr:uid="{00000000-0005-0000-0000-000039DB0000}"/>
    <cellStyle name="Note 4 2 32 6" xfId="56120" xr:uid="{00000000-0005-0000-0000-00003ADB0000}"/>
    <cellStyle name="Note 4 2 32 7" xfId="56121" xr:uid="{00000000-0005-0000-0000-00003BDB0000}"/>
    <cellStyle name="Note 4 2 33" xfId="56122" xr:uid="{00000000-0005-0000-0000-00003CDB0000}"/>
    <cellStyle name="Note 4 2 33 2" xfId="56123" xr:uid="{00000000-0005-0000-0000-00003DDB0000}"/>
    <cellStyle name="Note 4 2 33 2 2" xfId="56124" xr:uid="{00000000-0005-0000-0000-00003EDB0000}"/>
    <cellStyle name="Note 4 2 33 2 3" xfId="56125" xr:uid="{00000000-0005-0000-0000-00003FDB0000}"/>
    <cellStyle name="Note 4 2 33 2 4" xfId="56126" xr:uid="{00000000-0005-0000-0000-000040DB0000}"/>
    <cellStyle name="Note 4 2 33 2 5" xfId="56127" xr:uid="{00000000-0005-0000-0000-000041DB0000}"/>
    <cellStyle name="Note 4 2 33 2 6" xfId="56128" xr:uid="{00000000-0005-0000-0000-000042DB0000}"/>
    <cellStyle name="Note 4 2 33 3" xfId="56129" xr:uid="{00000000-0005-0000-0000-000043DB0000}"/>
    <cellStyle name="Note 4 2 33 4" xfId="56130" xr:uid="{00000000-0005-0000-0000-000044DB0000}"/>
    <cellStyle name="Note 4 2 33 5" xfId="56131" xr:uid="{00000000-0005-0000-0000-000045DB0000}"/>
    <cellStyle name="Note 4 2 33 6" xfId="56132" xr:uid="{00000000-0005-0000-0000-000046DB0000}"/>
    <cellStyle name="Note 4 2 33 7" xfId="56133" xr:uid="{00000000-0005-0000-0000-000047DB0000}"/>
    <cellStyle name="Note 4 2 34" xfId="56134" xr:uid="{00000000-0005-0000-0000-000048DB0000}"/>
    <cellStyle name="Note 4 2 34 2" xfId="56135" xr:uid="{00000000-0005-0000-0000-000049DB0000}"/>
    <cellStyle name="Note 4 2 34 2 2" xfId="56136" xr:uid="{00000000-0005-0000-0000-00004ADB0000}"/>
    <cellStyle name="Note 4 2 34 2 3" xfId="56137" xr:uid="{00000000-0005-0000-0000-00004BDB0000}"/>
    <cellStyle name="Note 4 2 34 2 4" xfId="56138" xr:uid="{00000000-0005-0000-0000-00004CDB0000}"/>
    <cellStyle name="Note 4 2 34 2 5" xfId="56139" xr:uid="{00000000-0005-0000-0000-00004DDB0000}"/>
    <cellStyle name="Note 4 2 34 2 6" xfId="56140" xr:uid="{00000000-0005-0000-0000-00004EDB0000}"/>
    <cellStyle name="Note 4 2 34 3" xfId="56141" xr:uid="{00000000-0005-0000-0000-00004FDB0000}"/>
    <cellStyle name="Note 4 2 34 4" xfId="56142" xr:uid="{00000000-0005-0000-0000-000050DB0000}"/>
    <cellStyle name="Note 4 2 34 5" xfId="56143" xr:uid="{00000000-0005-0000-0000-000051DB0000}"/>
    <cellStyle name="Note 4 2 34 6" xfId="56144" xr:uid="{00000000-0005-0000-0000-000052DB0000}"/>
    <cellStyle name="Note 4 2 34 7" xfId="56145" xr:uid="{00000000-0005-0000-0000-000053DB0000}"/>
    <cellStyle name="Note 4 2 35" xfId="56146" xr:uid="{00000000-0005-0000-0000-000054DB0000}"/>
    <cellStyle name="Note 4 2 35 2" xfId="56147" xr:uid="{00000000-0005-0000-0000-000055DB0000}"/>
    <cellStyle name="Note 4 2 35 2 2" xfId="56148" xr:uid="{00000000-0005-0000-0000-000056DB0000}"/>
    <cellStyle name="Note 4 2 35 2 3" xfId="56149" xr:uid="{00000000-0005-0000-0000-000057DB0000}"/>
    <cellStyle name="Note 4 2 35 2 4" xfId="56150" xr:uid="{00000000-0005-0000-0000-000058DB0000}"/>
    <cellStyle name="Note 4 2 35 2 5" xfId="56151" xr:uid="{00000000-0005-0000-0000-000059DB0000}"/>
    <cellStyle name="Note 4 2 35 2 6" xfId="56152" xr:uid="{00000000-0005-0000-0000-00005ADB0000}"/>
    <cellStyle name="Note 4 2 35 3" xfId="56153" xr:uid="{00000000-0005-0000-0000-00005BDB0000}"/>
    <cellStyle name="Note 4 2 35 4" xfId="56154" xr:uid="{00000000-0005-0000-0000-00005CDB0000}"/>
    <cellStyle name="Note 4 2 35 5" xfId="56155" xr:uid="{00000000-0005-0000-0000-00005DDB0000}"/>
    <cellStyle name="Note 4 2 35 6" xfId="56156" xr:uid="{00000000-0005-0000-0000-00005EDB0000}"/>
    <cellStyle name="Note 4 2 36" xfId="56157" xr:uid="{00000000-0005-0000-0000-00005FDB0000}"/>
    <cellStyle name="Note 4 2 36 2" xfId="56158" xr:uid="{00000000-0005-0000-0000-000060DB0000}"/>
    <cellStyle name="Note 4 2 36 3" xfId="56159" xr:uid="{00000000-0005-0000-0000-000061DB0000}"/>
    <cellStyle name="Note 4 2 36 4" xfId="56160" xr:uid="{00000000-0005-0000-0000-000062DB0000}"/>
    <cellStyle name="Note 4 2 36 5" xfId="56161" xr:uid="{00000000-0005-0000-0000-000063DB0000}"/>
    <cellStyle name="Note 4 2 36 6" xfId="56162" xr:uid="{00000000-0005-0000-0000-000064DB0000}"/>
    <cellStyle name="Note 4 2 37" xfId="56163" xr:uid="{00000000-0005-0000-0000-000065DB0000}"/>
    <cellStyle name="Note 4 2 4" xfId="56164" xr:uid="{00000000-0005-0000-0000-000066DB0000}"/>
    <cellStyle name="Note 4 2 4 2" xfId="56165" xr:uid="{00000000-0005-0000-0000-000067DB0000}"/>
    <cellStyle name="Note 4 2 4 2 2" xfId="56166" xr:uid="{00000000-0005-0000-0000-000068DB0000}"/>
    <cellStyle name="Note 4 2 4 2 3" xfId="56167" xr:uid="{00000000-0005-0000-0000-000069DB0000}"/>
    <cellStyle name="Note 4 2 4 2 4" xfId="56168" xr:uid="{00000000-0005-0000-0000-00006ADB0000}"/>
    <cellStyle name="Note 4 2 4 2 5" xfId="56169" xr:uid="{00000000-0005-0000-0000-00006BDB0000}"/>
    <cellStyle name="Note 4 2 4 2 6" xfId="56170" xr:uid="{00000000-0005-0000-0000-00006CDB0000}"/>
    <cellStyle name="Note 4 2 4 3" xfId="56171" xr:uid="{00000000-0005-0000-0000-00006DDB0000}"/>
    <cellStyle name="Note 4 2 4 4" xfId="56172" xr:uid="{00000000-0005-0000-0000-00006EDB0000}"/>
    <cellStyle name="Note 4 2 4 5" xfId="56173" xr:uid="{00000000-0005-0000-0000-00006FDB0000}"/>
    <cellStyle name="Note 4 2 4 6" xfId="56174" xr:uid="{00000000-0005-0000-0000-000070DB0000}"/>
    <cellStyle name="Note 4 2 4 7" xfId="56175" xr:uid="{00000000-0005-0000-0000-000071DB0000}"/>
    <cellStyle name="Note 4 2 5" xfId="56176" xr:uid="{00000000-0005-0000-0000-000072DB0000}"/>
    <cellStyle name="Note 4 2 5 2" xfId="56177" xr:uid="{00000000-0005-0000-0000-000073DB0000}"/>
    <cellStyle name="Note 4 2 5 2 2" xfId="56178" xr:uid="{00000000-0005-0000-0000-000074DB0000}"/>
    <cellStyle name="Note 4 2 5 2 3" xfId="56179" xr:uid="{00000000-0005-0000-0000-000075DB0000}"/>
    <cellStyle name="Note 4 2 5 2 4" xfId="56180" xr:uid="{00000000-0005-0000-0000-000076DB0000}"/>
    <cellStyle name="Note 4 2 5 2 5" xfId="56181" xr:uid="{00000000-0005-0000-0000-000077DB0000}"/>
    <cellStyle name="Note 4 2 5 2 6" xfId="56182" xr:uid="{00000000-0005-0000-0000-000078DB0000}"/>
    <cellStyle name="Note 4 2 5 3" xfId="56183" xr:uid="{00000000-0005-0000-0000-000079DB0000}"/>
    <cellStyle name="Note 4 2 5 4" xfId="56184" xr:uid="{00000000-0005-0000-0000-00007ADB0000}"/>
    <cellStyle name="Note 4 2 5 5" xfId="56185" xr:uid="{00000000-0005-0000-0000-00007BDB0000}"/>
    <cellStyle name="Note 4 2 5 6" xfId="56186" xr:uid="{00000000-0005-0000-0000-00007CDB0000}"/>
    <cellStyle name="Note 4 2 5 7" xfId="56187" xr:uid="{00000000-0005-0000-0000-00007DDB0000}"/>
    <cellStyle name="Note 4 2 6" xfId="56188" xr:uid="{00000000-0005-0000-0000-00007EDB0000}"/>
    <cellStyle name="Note 4 2 6 2" xfId="56189" xr:uid="{00000000-0005-0000-0000-00007FDB0000}"/>
    <cellStyle name="Note 4 2 6 2 2" xfId="56190" xr:uid="{00000000-0005-0000-0000-000080DB0000}"/>
    <cellStyle name="Note 4 2 6 2 3" xfId="56191" xr:uid="{00000000-0005-0000-0000-000081DB0000}"/>
    <cellStyle name="Note 4 2 6 2 4" xfId="56192" xr:uid="{00000000-0005-0000-0000-000082DB0000}"/>
    <cellStyle name="Note 4 2 6 2 5" xfId="56193" xr:uid="{00000000-0005-0000-0000-000083DB0000}"/>
    <cellStyle name="Note 4 2 6 2 6" xfId="56194" xr:uid="{00000000-0005-0000-0000-000084DB0000}"/>
    <cellStyle name="Note 4 2 6 3" xfId="56195" xr:uid="{00000000-0005-0000-0000-000085DB0000}"/>
    <cellStyle name="Note 4 2 6 4" xfId="56196" xr:uid="{00000000-0005-0000-0000-000086DB0000}"/>
    <cellStyle name="Note 4 2 6 5" xfId="56197" xr:uid="{00000000-0005-0000-0000-000087DB0000}"/>
    <cellStyle name="Note 4 2 6 6" xfId="56198" xr:uid="{00000000-0005-0000-0000-000088DB0000}"/>
    <cellStyle name="Note 4 2 6 7" xfId="56199" xr:uid="{00000000-0005-0000-0000-000089DB0000}"/>
    <cellStyle name="Note 4 2 7" xfId="56200" xr:uid="{00000000-0005-0000-0000-00008ADB0000}"/>
    <cellStyle name="Note 4 2 7 2" xfId="56201" xr:uid="{00000000-0005-0000-0000-00008BDB0000}"/>
    <cellStyle name="Note 4 2 7 2 2" xfId="56202" xr:uid="{00000000-0005-0000-0000-00008CDB0000}"/>
    <cellStyle name="Note 4 2 7 2 3" xfId="56203" xr:uid="{00000000-0005-0000-0000-00008DDB0000}"/>
    <cellStyle name="Note 4 2 7 2 4" xfId="56204" xr:uid="{00000000-0005-0000-0000-00008EDB0000}"/>
    <cellStyle name="Note 4 2 7 2 5" xfId="56205" xr:uid="{00000000-0005-0000-0000-00008FDB0000}"/>
    <cellStyle name="Note 4 2 7 2 6" xfId="56206" xr:uid="{00000000-0005-0000-0000-000090DB0000}"/>
    <cellStyle name="Note 4 2 7 3" xfId="56207" xr:uid="{00000000-0005-0000-0000-000091DB0000}"/>
    <cellStyle name="Note 4 2 7 4" xfId="56208" xr:uid="{00000000-0005-0000-0000-000092DB0000}"/>
    <cellStyle name="Note 4 2 7 5" xfId="56209" xr:uid="{00000000-0005-0000-0000-000093DB0000}"/>
    <cellStyle name="Note 4 2 7 6" xfId="56210" xr:uid="{00000000-0005-0000-0000-000094DB0000}"/>
    <cellStyle name="Note 4 2 7 7" xfId="56211" xr:uid="{00000000-0005-0000-0000-000095DB0000}"/>
    <cellStyle name="Note 4 2 8" xfId="56212" xr:uid="{00000000-0005-0000-0000-000096DB0000}"/>
    <cellStyle name="Note 4 2 8 2" xfId="56213" xr:uid="{00000000-0005-0000-0000-000097DB0000}"/>
    <cellStyle name="Note 4 2 8 2 2" xfId="56214" xr:uid="{00000000-0005-0000-0000-000098DB0000}"/>
    <cellStyle name="Note 4 2 8 2 3" xfId="56215" xr:uid="{00000000-0005-0000-0000-000099DB0000}"/>
    <cellStyle name="Note 4 2 8 2 4" xfId="56216" xr:uid="{00000000-0005-0000-0000-00009ADB0000}"/>
    <cellStyle name="Note 4 2 8 2 5" xfId="56217" xr:uid="{00000000-0005-0000-0000-00009BDB0000}"/>
    <cellStyle name="Note 4 2 8 2 6" xfId="56218" xr:uid="{00000000-0005-0000-0000-00009CDB0000}"/>
    <cellStyle name="Note 4 2 8 3" xfId="56219" xr:uid="{00000000-0005-0000-0000-00009DDB0000}"/>
    <cellStyle name="Note 4 2 8 4" xfId="56220" xr:uid="{00000000-0005-0000-0000-00009EDB0000}"/>
    <cellStyle name="Note 4 2 8 5" xfId="56221" xr:uid="{00000000-0005-0000-0000-00009FDB0000}"/>
    <cellStyle name="Note 4 2 8 6" xfId="56222" xr:uid="{00000000-0005-0000-0000-0000A0DB0000}"/>
    <cellStyle name="Note 4 2 8 7" xfId="56223" xr:uid="{00000000-0005-0000-0000-0000A1DB0000}"/>
    <cellStyle name="Note 4 2 9" xfId="56224" xr:uid="{00000000-0005-0000-0000-0000A2DB0000}"/>
    <cellStyle name="Note 4 2 9 2" xfId="56225" xr:uid="{00000000-0005-0000-0000-0000A3DB0000}"/>
    <cellStyle name="Note 4 2 9 2 2" xfId="56226" xr:uid="{00000000-0005-0000-0000-0000A4DB0000}"/>
    <cellStyle name="Note 4 2 9 2 3" xfId="56227" xr:uid="{00000000-0005-0000-0000-0000A5DB0000}"/>
    <cellStyle name="Note 4 2 9 2 4" xfId="56228" xr:uid="{00000000-0005-0000-0000-0000A6DB0000}"/>
    <cellStyle name="Note 4 2 9 2 5" xfId="56229" xr:uid="{00000000-0005-0000-0000-0000A7DB0000}"/>
    <cellStyle name="Note 4 2 9 2 6" xfId="56230" xr:uid="{00000000-0005-0000-0000-0000A8DB0000}"/>
    <cellStyle name="Note 4 2 9 3" xfId="56231" xr:uid="{00000000-0005-0000-0000-0000A9DB0000}"/>
    <cellStyle name="Note 4 2 9 4" xfId="56232" xr:uid="{00000000-0005-0000-0000-0000AADB0000}"/>
    <cellStyle name="Note 4 2 9 5" xfId="56233" xr:uid="{00000000-0005-0000-0000-0000ABDB0000}"/>
    <cellStyle name="Note 4 2 9 6" xfId="56234" xr:uid="{00000000-0005-0000-0000-0000ACDB0000}"/>
    <cellStyle name="Note 4 2 9 7" xfId="56235" xr:uid="{00000000-0005-0000-0000-0000ADDB0000}"/>
    <cellStyle name="Note 4 20" xfId="56236" xr:uid="{00000000-0005-0000-0000-0000AEDB0000}"/>
    <cellStyle name="Note 4 20 2" xfId="56237" xr:uid="{00000000-0005-0000-0000-0000AFDB0000}"/>
    <cellStyle name="Note 4 20 2 2" xfId="56238" xr:uid="{00000000-0005-0000-0000-0000B0DB0000}"/>
    <cellStyle name="Note 4 20 2 3" xfId="56239" xr:uid="{00000000-0005-0000-0000-0000B1DB0000}"/>
    <cellStyle name="Note 4 20 2 4" xfId="56240" xr:uid="{00000000-0005-0000-0000-0000B2DB0000}"/>
    <cellStyle name="Note 4 20 2 5" xfId="56241" xr:uid="{00000000-0005-0000-0000-0000B3DB0000}"/>
    <cellStyle name="Note 4 20 2 6" xfId="56242" xr:uid="{00000000-0005-0000-0000-0000B4DB0000}"/>
    <cellStyle name="Note 4 20 3" xfId="56243" xr:uid="{00000000-0005-0000-0000-0000B5DB0000}"/>
    <cellStyle name="Note 4 20 4" xfId="56244" xr:uid="{00000000-0005-0000-0000-0000B6DB0000}"/>
    <cellStyle name="Note 4 20 5" xfId="56245" xr:uid="{00000000-0005-0000-0000-0000B7DB0000}"/>
    <cellStyle name="Note 4 20 6" xfId="56246" xr:uid="{00000000-0005-0000-0000-0000B8DB0000}"/>
    <cellStyle name="Note 4 20 7" xfId="56247" xr:uid="{00000000-0005-0000-0000-0000B9DB0000}"/>
    <cellStyle name="Note 4 21" xfId="56248" xr:uid="{00000000-0005-0000-0000-0000BADB0000}"/>
    <cellStyle name="Note 4 21 2" xfId="56249" xr:uid="{00000000-0005-0000-0000-0000BBDB0000}"/>
    <cellStyle name="Note 4 21 2 2" xfId="56250" xr:uid="{00000000-0005-0000-0000-0000BCDB0000}"/>
    <cellStyle name="Note 4 21 2 3" xfId="56251" xr:uid="{00000000-0005-0000-0000-0000BDDB0000}"/>
    <cellStyle name="Note 4 21 2 4" xfId="56252" xr:uid="{00000000-0005-0000-0000-0000BEDB0000}"/>
    <cellStyle name="Note 4 21 2 5" xfId="56253" xr:uid="{00000000-0005-0000-0000-0000BFDB0000}"/>
    <cellStyle name="Note 4 21 2 6" xfId="56254" xr:uid="{00000000-0005-0000-0000-0000C0DB0000}"/>
    <cellStyle name="Note 4 21 3" xfId="56255" xr:uid="{00000000-0005-0000-0000-0000C1DB0000}"/>
    <cellStyle name="Note 4 21 4" xfId="56256" xr:uid="{00000000-0005-0000-0000-0000C2DB0000}"/>
    <cellStyle name="Note 4 21 5" xfId="56257" xr:uid="{00000000-0005-0000-0000-0000C3DB0000}"/>
    <cellStyle name="Note 4 21 6" xfId="56258" xr:uid="{00000000-0005-0000-0000-0000C4DB0000}"/>
    <cellStyle name="Note 4 21 7" xfId="56259" xr:uid="{00000000-0005-0000-0000-0000C5DB0000}"/>
    <cellStyle name="Note 4 22" xfId="56260" xr:uid="{00000000-0005-0000-0000-0000C6DB0000}"/>
    <cellStyle name="Note 4 22 2" xfId="56261" xr:uid="{00000000-0005-0000-0000-0000C7DB0000}"/>
    <cellStyle name="Note 4 22 2 2" xfId="56262" xr:uid="{00000000-0005-0000-0000-0000C8DB0000}"/>
    <cellStyle name="Note 4 22 2 3" xfId="56263" xr:uid="{00000000-0005-0000-0000-0000C9DB0000}"/>
    <cellStyle name="Note 4 22 2 4" xfId="56264" xr:uid="{00000000-0005-0000-0000-0000CADB0000}"/>
    <cellStyle name="Note 4 22 2 5" xfId="56265" xr:uid="{00000000-0005-0000-0000-0000CBDB0000}"/>
    <cellStyle name="Note 4 22 2 6" xfId="56266" xr:uid="{00000000-0005-0000-0000-0000CCDB0000}"/>
    <cellStyle name="Note 4 22 3" xfId="56267" xr:uid="{00000000-0005-0000-0000-0000CDDB0000}"/>
    <cellStyle name="Note 4 22 4" xfId="56268" xr:uid="{00000000-0005-0000-0000-0000CEDB0000}"/>
    <cellStyle name="Note 4 22 5" xfId="56269" xr:uid="{00000000-0005-0000-0000-0000CFDB0000}"/>
    <cellStyle name="Note 4 22 6" xfId="56270" xr:uid="{00000000-0005-0000-0000-0000D0DB0000}"/>
    <cellStyle name="Note 4 22 7" xfId="56271" xr:uid="{00000000-0005-0000-0000-0000D1DB0000}"/>
    <cellStyle name="Note 4 23" xfId="56272" xr:uid="{00000000-0005-0000-0000-0000D2DB0000}"/>
    <cellStyle name="Note 4 23 2" xfId="56273" xr:uid="{00000000-0005-0000-0000-0000D3DB0000}"/>
    <cellStyle name="Note 4 23 2 2" xfId="56274" xr:uid="{00000000-0005-0000-0000-0000D4DB0000}"/>
    <cellStyle name="Note 4 23 2 3" xfId="56275" xr:uid="{00000000-0005-0000-0000-0000D5DB0000}"/>
    <cellStyle name="Note 4 23 2 4" xfId="56276" xr:uid="{00000000-0005-0000-0000-0000D6DB0000}"/>
    <cellStyle name="Note 4 23 2 5" xfId="56277" xr:uid="{00000000-0005-0000-0000-0000D7DB0000}"/>
    <cellStyle name="Note 4 23 2 6" xfId="56278" xr:uid="{00000000-0005-0000-0000-0000D8DB0000}"/>
    <cellStyle name="Note 4 23 3" xfId="56279" xr:uid="{00000000-0005-0000-0000-0000D9DB0000}"/>
    <cellStyle name="Note 4 23 4" xfId="56280" xr:uid="{00000000-0005-0000-0000-0000DADB0000}"/>
    <cellStyle name="Note 4 23 5" xfId="56281" xr:uid="{00000000-0005-0000-0000-0000DBDB0000}"/>
    <cellStyle name="Note 4 23 6" xfId="56282" xr:uid="{00000000-0005-0000-0000-0000DCDB0000}"/>
    <cellStyle name="Note 4 23 7" xfId="56283" xr:uid="{00000000-0005-0000-0000-0000DDDB0000}"/>
    <cellStyle name="Note 4 24" xfId="56284" xr:uid="{00000000-0005-0000-0000-0000DEDB0000}"/>
    <cellStyle name="Note 4 24 2" xfId="56285" xr:uid="{00000000-0005-0000-0000-0000DFDB0000}"/>
    <cellStyle name="Note 4 24 2 2" xfId="56286" xr:uid="{00000000-0005-0000-0000-0000E0DB0000}"/>
    <cellStyle name="Note 4 24 2 3" xfId="56287" xr:uid="{00000000-0005-0000-0000-0000E1DB0000}"/>
    <cellStyle name="Note 4 24 2 4" xfId="56288" xr:uid="{00000000-0005-0000-0000-0000E2DB0000}"/>
    <cellStyle name="Note 4 24 2 5" xfId="56289" xr:uid="{00000000-0005-0000-0000-0000E3DB0000}"/>
    <cellStyle name="Note 4 24 2 6" xfId="56290" xr:uid="{00000000-0005-0000-0000-0000E4DB0000}"/>
    <cellStyle name="Note 4 24 3" xfId="56291" xr:uid="{00000000-0005-0000-0000-0000E5DB0000}"/>
    <cellStyle name="Note 4 24 4" xfId="56292" xr:uid="{00000000-0005-0000-0000-0000E6DB0000}"/>
    <cellStyle name="Note 4 24 5" xfId="56293" xr:uid="{00000000-0005-0000-0000-0000E7DB0000}"/>
    <cellStyle name="Note 4 24 6" xfId="56294" xr:uid="{00000000-0005-0000-0000-0000E8DB0000}"/>
    <cellStyle name="Note 4 24 7" xfId="56295" xr:uid="{00000000-0005-0000-0000-0000E9DB0000}"/>
    <cellStyle name="Note 4 25" xfId="56296" xr:uid="{00000000-0005-0000-0000-0000EADB0000}"/>
    <cellStyle name="Note 4 25 2" xfId="56297" xr:uid="{00000000-0005-0000-0000-0000EBDB0000}"/>
    <cellStyle name="Note 4 25 2 2" xfId="56298" xr:uid="{00000000-0005-0000-0000-0000ECDB0000}"/>
    <cellStyle name="Note 4 25 2 3" xfId="56299" xr:uid="{00000000-0005-0000-0000-0000EDDB0000}"/>
    <cellStyle name="Note 4 25 2 4" xfId="56300" xr:uid="{00000000-0005-0000-0000-0000EEDB0000}"/>
    <cellStyle name="Note 4 25 2 5" xfId="56301" xr:uid="{00000000-0005-0000-0000-0000EFDB0000}"/>
    <cellStyle name="Note 4 25 2 6" xfId="56302" xr:uid="{00000000-0005-0000-0000-0000F0DB0000}"/>
    <cellStyle name="Note 4 25 3" xfId="56303" xr:uid="{00000000-0005-0000-0000-0000F1DB0000}"/>
    <cellStyle name="Note 4 25 4" xfId="56304" xr:uid="{00000000-0005-0000-0000-0000F2DB0000}"/>
    <cellStyle name="Note 4 25 5" xfId="56305" xr:uid="{00000000-0005-0000-0000-0000F3DB0000}"/>
    <cellStyle name="Note 4 25 6" xfId="56306" xr:uid="{00000000-0005-0000-0000-0000F4DB0000}"/>
    <cellStyle name="Note 4 25 7" xfId="56307" xr:uid="{00000000-0005-0000-0000-0000F5DB0000}"/>
    <cellStyle name="Note 4 26" xfId="56308" xr:uid="{00000000-0005-0000-0000-0000F6DB0000}"/>
    <cellStyle name="Note 4 26 2" xfId="56309" xr:uid="{00000000-0005-0000-0000-0000F7DB0000}"/>
    <cellStyle name="Note 4 26 2 2" xfId="56310" xr:uid="{00000000-0005-0000-0000-0000F8DB0000}"/>
    <cellStyle name="Note 4 26 2 3" xfId="56311" xr:uid="{00000000-0005-0000-0000-0000F9DB0000}"/>
    <cellStyle name="Note 4 26 2 4" xfId="56312" xr:uid="{00000000-0005-0000-0000-0000FADB0000}"/>
    <cellStyle name="Note 4 26 2 5" xfId="56313" xr:uid="{00000000-0005-0000-0000-0000FBDB0000}"/>
    <cellStyle name="Note 4 26 2 6" xfId="56314" xr:uid="{00000000-0005-0000-0000-0000FCDB0000}"/>
    <cellStyle name="Note 4 26 3" xfId="56315" xr:uid="{00000000-0005-0000-0000-0000FDDB0000}"/>
    <cellStyle name="Note 4 26 4" xfId="56316" xr:uid="{00000000-0005-0000-0000-0000FEDB0000}"/>
    <cellStyle name="Note 4 26 5" xfId="56317" xr:uid="{00000000-0005-0000-0000-0000FFDB0000}"/>
    <cellStyle name="Note 4 26 6" xfId="56318" xr:uid="{00000000-0005-0000-0000-000000DC0000}"/>
    <cellStyle name="Note 4 26 7" xfId="56319" xr:uid="{00000000-0005-0000-0000-000001DC0000}"/>
    <cellStyle name="Note 4 27" xfId="56320" xr:uid="{00000000-0005-0000-0000-000002DC0000}"/>
    <cellStyle name="Note 4 27 2" xfId="56321" xr:uid="{00000000-0005-0000-0000-000003DC0000}"/>
    <cellStyle name="Note 4 27 2 2" xfId="56322" xr:uid="{00000000-0005-0000-0000-000004DC0000}"/>
    <cellStyle name="Note 4 27 2 3" xfId="56323" xr:uid="{00000000-0005-0000-0000-000005DC0000}"/>
    <cellStyle name="Note 4 27 2 4" xfId="56324" xr:uid="{00000000-0005-0000-0000-000006DC0000}"/>
    <cellStyle name="Note 4 27 2 5" xfId="56325" xr:uid="{00000000-0005-0000-0000-000007DC0000}"/>
    <cellStyle name="Note 4 27 2 6" xfId="56326" xr:uid="{00000000-0005-0000-0000-000008DC0000}"/>
    <cellStyle name="Note 4 27 3" xfId="56327" xr:uid="{00000000-0005-0000-0000-000009DC0000}"/>
    <cellStyle name="Note 4 27 4" xfId="56328" xr:uid="{00000000-0005-0000-0000-00000ADC0000}"/>
    <cellStyle name="Note 4 27 5" xfId="56329" xr:uid="{00000000-0005-0000-0000-00000BDC0000}"/>
    <cellStyle name="Note 4 27 6" xfId="56330" xr:uid="{00000000-0005-0000-0000-00000CDC0000}"/>
    <cellStyle name="Note 4 27 7" xfId="56331" xr:uid="{00000000-0005-0000-0000-00000DDC0000}"/>
    <cellStyle name="Note 4 28" xfId="56332" xr:uid="{00000000-0005-0000-0000-00000EDC0000}"/>
    <cellStyle name="Note 4 28 2" xfId="56333" xr:uid="{00000000-0005-0000-0000-00000FDC0000}"/>
    <cellStyle name="Note 4 28 2 2" xfId="56334" xr:uid="{00000000-0005-0000-0000-000010DC0000}"/>
    <cellStyle name="Note 4 28 2 3" xfId="56335" xr:uid="{00000000-0005-0000-0000-000011DC0000}"/>
    <cellStyle name="Note 4 28 2 4" xfId="56336" xr:uid="{00000000-0005-0000-0000-000012DC0000}"/>
    <cellStyle name="Note 4 28 2 5" xfId="56337" xr:uid="{00000000-0005-0000-0000-000013DC0000}"/>
    <cellStyle name="Note 4 28 2 6" xfId="56338" xr:uid="{00000000-0005-0000-0000-000014DC0000}"/>
    <cellStyle name="Note 4 28 3" xfId="56339" xr:uid="{00000000-0005-0000-0000-000015DC0000}"/>
    <cellStyle name="Note 4 28 4" xfId="56340" xr:uid="{00000000-0005-0000-0000-000016DC0000}"/>
    <cellStyle name="Note 4 28 5" xfId="56341" xr:uid="{00000000-0005-0000-0000-000017DC0000}"/>
    <cellStyle name="Note 4 28 6" xfId="56342" xr:uid="{00000000-0005-0000-0000-000018DC0000}"/>
    <cellStyle name="Note 4 28 7" xfId="56343" xr:uid="{00000000-0005-0000-0000-000019DC0000}"/>
    <cellStyle name="Note 4 29" xfId="56344" xr:uid="{00000000-0005-0000-0000-00001ADC0000}"/>
    <cellStyle name="Note 4 29 2" xfId="56345" xr:uid="{00000000-0005-0000-0000-00001BDC0000}"/>
    <cellStyle name="Note 4 29 2 2" xfId="56346" xr:uid="{00000000-0005-0000-0000-00001CDC0000}"/>
    <cellStyle name="Note 4 29 2 3" xfId="56347" xr:uid="{00000000-0005-0000-0000-00001DDC0000}"/>
    <cellStyle name="Note 4 29 2 4" xfId="56348" xr:uid="{00000000-0005-0000-0000-00001EDC0000}"/>
    <cellStyle name="Note 4 29 2 5" xfId="56349" xr:uid="{00000000-0005-0000-0000-00001FDC0000}"/>
    <cellStyle name="Note 4 29 2 6" xfId="56350" xr:uid="{00000000-0005-0000-0000-000020DC0000}"/>
    <cellStyle name="Note 4 29 3" xfId="56351" xr:uid="{00000000-0005-0000-0000-000021DC0000}"/>
    <cellStyle name="Note 4 29 4" xfId="56352" xr:uid="{00000000-0005-0000-0000-000022DC0000}"/>
    <cellStyle name="Note 4 29 5" xfId="56353" xr:uid="{00000000-0005-0000-0000-000023DC0000}"/>
    <cellStyle name="Note 4 29 6" xfId="56354" xr:uid="{00000000-0005-0000-0000-000024DC0000}"/>
    <cellStyle name="Note 4 29 7" xfId="56355" xr:uid="{00000000-0005-0000-0000-000025DC0000}"/>
    <cellStyle name="Note 4 3" xfId="56356" xr:uid="{00000000-0005-0000-0000-000026DC0000}"/>
    <cellStyle name="Note 4 3 10" xfId="56357" xr:uid="{00000000-0005-0000-0000-000027DC0000}"/>
    <cellStyle name="Note 4 3 10 2" xfId="56358" xr:uid="{00000000-0005-0000-0000-000028DC0000}"/>
    <cellStyle name="Note 4 3 10 2 2" xfId="56359" xr:uid="{00000000-0005-0000-0000-000029DC0000}"/>
    <cellStyle name="Note 4 3 10 2 3" xfId="56360" xr:uid="{00000000-0005-0000-0000-00002ADC0000}"/>
    <cellStyle name="Note 4 3 10 2 4" xfId="56361" xr:uid="{00000000-0005-0000-0000-00002BDC0000}"/>
    <cellStyle name="Note 4 3 10 2 5" xfId="56362" xr:uid="{00000000-0005-0000-0000-00002CDC0000}"/>
    <cellStyle name="Note 4 3 10 2 6" xfId="56363" xr:uid="{00000000-0005-0000-0000-00002DDC0000}"/>
    <cellStyle name="Note 4 3 10 3" xfId="56364" xr:uid="{00000000-0005-0000-0000-00002EDC0000}"/>
    <cellStyle name="Note 4 3 10 4" xfId="56365" xr:uid="{00000000-0005-0000-0000-00002FDC0000}"/>
    <cellStyle name="Note 4 3 10 5" xfId="56366" xr:uid="{00000000-0005-0000-0000-000030DC0000}"/>
    <cellStyle name="Note 4 3 10 6" xfId="56367" xr:uid="{00000000-0005-0000-0000-000031DC0000}"/>
    <cellStyle name="Note 4 3 10 7" xfId="56368" xr:uid="{00000000-0005-0000-0000-000032DC0000}"/>
    <cellStyle name="Note 4 3 11" xfId="56369" xr:uid="{00000000-0005-0000-0000-000033DC0000}"/>
    <cellStyle name="Note 4 3 11 2" xfId="56370" xr:uid="{00000000-0005-0000-0000-000034DC0000}"/>
    <cellStyle name="Note 4 3 11 2 2" xfId="56371" xr:uid="{00000000-0005-0000-0000-000035DC0000}"/>
    <cellStyle name="Note 4 3 11 2 3" xfId="56372" xr:uid="{00000000-0005-0000-0000-000036DC0000}"/>
    <cellStyle name="Note 4 3 11 2 4" xfId="56373" xr:uid="{00000000-0005-0000-0000-000037DC0000}"/>
    <cellStyle name="Note 4 3 11 2 5" xfId="56374" xr:uid="{00000000-0005-0000-0000-000038DC0000}"/>
    <cellStyle name="Note 4 3 11 2 6" xfId="56375" xr:uid="{00000000-0005-0000-0000-000039DC0000}"/>
    <cellStyle name="Note 4 3 11 3" xfId="56376" xr:uid="{00000000-0005-0000-0000-00003ADC0000}"/>
    <cellStyle name="Note 4 3 11 4" xfId="56377" xr:uid="{00000000-0005-0000-0000-00003BDC0000}"/>
    <cellStyle name="Note 4 3 11 5" xfId="56378" xr:uid="{00000000-0005-0000-0000-00003CDC0000}"/>
    <cellStyle name="Note 4 3 11 6" xfId="56379" xr:uid="{00000000-0005-0000-0000-00003DDC0000}"/>
    <cellStyle name="Note 4 3 11 7" xfId="56380" xr:uid="{00000000-0005-0000-0000-00003EDC0000}"/>
    <cellStyle name="Note 4 3 12" xfId="56381" xr:uid="{00000000-0005-0000-0000-00003FDC0000}"/>
    <cellStyle name="Note 4 3 12 2" xfId="56382" xr:uid="{00000000-0005-0000-0000-000040DC0000}"/>
    <cellStyle name="Note 4 3 12 2 2" xfId="56383" xr:uid="{00000000-0005-0000-0000-000041DC0000}"/>
    <cellStyle name="Note 4 3 12 2 3" xfId="56384" xr:uid="{00000000-0005-0000-0000-000042DC0000}"/>
    <cellStyle name="Note 4 3 12 2 4" xfId="56385" xr:uid="{00000000-0005-0000-0000-000043DC0000}"/>
    <cellStyle name="Note 4 3 12 2 5" xfId="56386" xr:uid="{00000000-0005-0000-0000-000044DC0000}"/>
    <cellStyle name="Note 4 3 12 2 6" xfId="56387" xr:uid="{00000000-0005-0000-0000-000045DC0000}"/>
    <cellStyle name="Note 4 3 12 3" xfId="56388" xr:uid="{00000000-0005-0000-0000-000046DC0000}"/>
    <cellStyle name="Note 4 3 12 4" xfId="56389" xr:uid="{00000000-0005-0000-0000-000047DC0000}"/>
    <cellStyle name="Note 4 3 12 5" xfId="56390" xr:uid="{00000000-0005-0000-0000-000048DC0000}"/>
    <cellStyle name="Note 4 3 12 6" xfId="56391" xr:uid="{00000000-0005-0000-0000-000049DC0000}"/>
    <cellStyle name="Note 4 3 12 7" xfId="56392" xr:uid="{00000000-0005-0000-0000-00004ADC0000}"/>
    <cellStyle name="Note 4 3 13" xfId="56393" xr:uid="{00000000-0005-0000-0000-00004BDC0000}"/>
    <cellStyle name="Note 4 3 13 2" xfId="56394" xr:uid="{00000000-0005-0000-0000-00004CDC0000}"/>
    <cellStyle name="Note 4 3 13 2 2" xfId="56395" xr:uid="{00000000-0005-0000-0000-00004DDC0000}"/>
    <cellStyle name="Note 4 3 13 2 3" xfId="56396" xr:uid="{00000000-0005-0000-0000-00004EDC0000}"/>
    <cellStyle name="Note 4 3 13 2 4" xfId="56397" xr:uid="{00000000-0005-0000-0000-00004FDC0000}"/>
    <cellStyle name="Note 4 3 13 2 5" xfId="56398" xr:uid="{00000000-0005-0000-0000-000050DC0000}"/>
    <cellStyle name="Note 4 3 13 2 6" xfId="56399" xr:uid="{00000000-0005-0000-0000-000051DC0000}"/>
    <cellStyle name="Note 4 3 13 3" xfId="56400" xr:uid="{00000000-0005-0000-0000-000052DC0000}"/>
    <cellStyle name="Note 4 3 13 4" xfId="56401" xr:uid="{00000000-0005-0000-0000-000053DC0000}"/>
    <cellStyle name="Note 4 3 13 5" xfId="56402" xr:uid="{00000000-0005-0000-0000-000054DC0000}"/>
    <cellStyle name="Note 4 3 13 6" xfId="56403" xr:uid="{00000000-0005-0000-0000-000055DC0000}"/>
    <cellStyle name="Note 4 3 13 7" xfId="56404" xr:uid="{00000000-0005-0000-0000-000056DC0000}"/>
    <cellStyle name="Note 4 3 14" xfId="56405" xr:uid="{00000000-0005-0000-0000-000057DC0000}"/>
    <cellStyle name="Note 4 3 14 2" xfId="56406" xr:uid="{00000000-0005-0000-0000-000058DC0000}"/>
    <cellStyle name="Note 4 3 14 2 2" xfId="56407" xr:uid="{00000000-0005-0000-0000-000059DC0000}"/>
    <cellStyle name="Note 4 3 14 2 3" xfId="56408" xr:uid="{00000000-0005-0000-0000-00005ADC0000}"/>
    <cellStyle name="Note 4 3 14 2 4" xfId="56409" xr:uid="{00000000-0005-0000-0000-00005BDC0000}"/>
    <cellStyle name="Note 4 3 14 2 5" xfId="56410" xr:uid="{00000000-0005-0000-0000-00005CDC0000}"/>
    <cellStyle name="Note 4 3 14 2 6" xfId="56411" xr:uid="{00000000-0005-0000-0000-00005DDC0000}"/>
    <cellStyle name="Note 4 3 14 3" xfId="56412" xr:uid="{00000000-0005-0000-0000-00005EDC0000}"/>
    <cellStyle name="Note 4 3 14 4" xfId="56413" xr:uid="{00000000-0005-0000-0000-00005FDC0000}"/>
    <cellStyle name="Note 4 3 14 5" xfId="56414" xr:uid="{00000000-0005-0000-0000-000060DC0000}"/>
    <cellStyle name="Note 4 3 14 6" xfId="56415" xr:uid="{00000000-0005-0000-0000-000061DC0000}"/>
    <cellStyle name="Note 4 3 14 7" xfId="56416" xr:uid="{00000000-0005-0000-0000-000062DC0000}"/>
    <cellStyle name="Note 4 3 15" xfId="56417" xr:uid="{00000000-0005-0000-0000-000063DC0000}"/>
    <cellStyle name="Note 4 3 15 2" xfId="56418" xr:uid="{00000000-0005-0000-0000-000064DC0000}"/>
    <cellStyle name="Note 4 3 15 2 2" xfId="56419" xr:uid="{00000000-0005-0000-0000-000065DC0000}"/>
    <cellStyle name="Note 4 3 15 2 3" xfId="56420" xr:uid="{00000000-0005-0000-0000-000066DC0000}"/>
    <cellStyle name="Note 4 3 15 2 4" xfId="56421" xr:uid="{00000000-0005-0000-0000-000067DC0000}"/>
    <cellStyle name="Note 4 3 15 2 5" xfId="56422" xr:uid="{00000000-0005-0000-0000-000068DC0000}"/>
    <cellStyle name="Note 4 3 15 2 6" xfId="56423" xr:uid="{00000000-0005-0000-0000-000069DC0000}"/>
    <cellStyle name="Note 4 3 15 3" xfId="56424" xr:uid="{00000000-0005-0000-0000-00006ADC0000}"/>
    <cellStyle name="Note 4 3 15 4" xfId="56425" xr:uid="{00000000-0005-0000-0000-00006BDC0000}"/>
    <cellStyle name="Note 4 3 15 5" xfId="56426" xr:uid="{00000000-0005-0000-0000-00006CDC0000}"/>
    <cellStyle name="Note 4 3 15 6" xfId="56427" xr:uid="{00000000-0005-0000-0000-00006DDC0000}"/>
    <cellStyle name="Note 4 3 15 7" xfId="56428" xr:uid="{00000000-0005-0000-0000-00006EDC0000}"/>
    <cellStyle name="Note 4 3 16" xfId="56429" xr:uid="{00000000-0005-0000-0000-00006FDC0000}"/>
    <cellStyle name="Note 4 3 16 2" xfId="56430" xr:uid="{00000000-0005-0000-0000-000070DC0000}"/>
    <cellStyle name="Note 4 3 16 2 2" xfId="56431" xr:uid="{00000000-0005-0000-0000-000071DC0000}"/>
    <cellStyle name="Note 4 3 16 2 3" xfId="56432" xr:uid="{00000000-0005-0000-0000-000072DC0000}"/>
    <cellStyle name="Note 4 3 16 2 4" xfId="56433" xr:uid="{00000000-0005-0000-0000-000073DC0000}"/>
    <cellStyle name="Note 4 3 16 2 5" xfId="56434" xr:uid="{00000000-0005-0000-0000-000074DC0000}"/>
    <cellStyle name="Note 4 3 16 2 6" xfId="56435" xr:uid="{00000000-0005-0000-0000-000075DC0000}"/>
    <cellStyle name="Note 4 3 16 3" xfId="56436" xr:uid="{00000000-0005-0000-0000-000076DC0000}"/>
    <cellStyle name="Note 4 3 16 4" xfId="56437" xr:uid="{00000000-0005-0000-0000-000077DC0000}"/>
    <cellStyle name="Note 4 3 16 5" xfId="56438" xr:uid="{00000000-0005-0000-0000-000078DC0000}"/>
    <cellStyle name="Note 4 3 16 6" xfId="56439" xr:uid="{00000000-0005-0000-0000-000079DC0000}"/>
    <cellStyle name="Note 4 3 16 7" xfId="56440" xr:uid="{00000000-0005-0000-0000-00007ADC0000}"/>
    <cellStyle name="Note 4 3 17" xfId="56441" xr:uid="{00000000-0005-0000-0000-00007BDC0000}"/>
    <cellStyle name="Note 4 3 17 2" xfId="56442" xr:uid="{00000000-0005-0000-0000-00007CDC0000}"/>
    <cellStyle name="Note 4 3 17 2 2" xfId="56443" xr:uid="{00000000-0005-0000-0000-00007DDC0000}"/>
    <cellStyle name="Note 4 3 17 2 3" xfId="56444" xr:uid="{00000000-0005-0000-0000-00007EDC0000}"/>
    <cellStyle name="Note 4 3 17 2 4" xfId="56445" xr:uid="{00000000-0005-0000-0000-00007FDC0000}"/>
    <cellStyle name="Note 4 3 17 2 5" xfId="56446" xr:uid="{00000000-0005-0000-0000-000080DC0000}"/>
    <cellStyle name="Note 4 3 17 2 6" xfId="56447" xr:uid="{00000000-0005-0000-0000-000081DC0000}"/>
    <cellStyle name="Note 4 3 17 3" xfId="56448" xr:uid="{00000000-0005-0000-0000-000082DC0000}"/>
    <cellStyle name="Note 4 3 17 4" xfId="56449" xr:uid="{00000000-0005-0000-0000-000083DC0000}"/>
    <cellStyle name="Note 4 3 17 5" xfId="56450" xr:uid="{00000000-0005-0000-0000-000084DC0000}"/>
    <cellStyle name="Note 4 3 17 6" xfId="56451" xr:uid="{00000000-0005-0000-0000-000085DC0000}"/>
    <cellStyle name="Note 4 3 17 7" xfId="56452" xr:uid="{00000000-0005-0000-0000-000086DC0000}"/>
    <cellStyle name="Note 4 3 18" xfId="56453" xr:uid="{00000000-0005-0000-0000-000087DC0000}"/>
    <cellStyle name="Note 4 3 18 2" xfId="56454" xr:uid="{00000000-0005-0000-0000-000088DC0000}"/>
    <cellStyle name="Note 4 3 18 2 2" xfId="56455" xr:uid="{00000000-0005-0000-0000-000089DC0000}"/>
    <cellStyle name="Note 4 3 18 2 3" xfId="56456" xr:uid="{00000000-0005-0000-0000-00008ADC0000}"/>
    <cellStyle name="Note 4 3 18 2 4" xfId="56457" xr:uid="{00000000-0005-0000-0000-00008BDC0000}"/>
    <cellStyle name="Note 4 3 18 2 5" xfId="56458" xr:uid="{00000000-0005-0000-0000-00008CDC0000}"/>
    <cellStyle name="Note 4 3 18 2 6" xfId="56459" xr:uid="{00000000-0005-0000-0000-00008DDC0000}"/>
    <cellStyle name="Note 4 3 18 3" xfId="56460" xr:uid="{00000000-0005-0000-0000-00008EDC0000}"/>
    <cellStyle name="Note 4 3 18 4" xfId="56461" xr:uid="{00000000-0005-0000-0000-00008FDC0000}"/>
    <cellStyle name="Note 4 3 18 5" xfId="56462" xr:uid="{00000000-0005-0000-0000-000090DC0000}"/>
    <cellStyle name="Note 4 3 18 6" xfId="56463" xr:uid="{00000000-0005-0000-0000-000091DC0000}"/>
    <cellStyle name="Note 4 3 18 7" xfId="56464" xr:uid="{00000000-0005-0000-0000-000092DC0000}"/>
    <cellStyle name="Note 4 3 19" xfId="56465" xr:uid="{00000000-0005-0000-0000-000093DC0000}"/>
    <cellStyle name="Note 4 3 19 2" xfId="56466" xr:uid="{00000000-0005-0000-0000-000094DC0000}"/>
    <cellStyle name="Note 4 3 19 2 2" xfId="56467" xr:uid="{00000000-0005-0000-0000-000095DC0000}"/>
    <cellStyle name="Note 4 3 19 2 3" xfId="56468" xr:uid="{00000000-0005-0000-0000-000096DC0000}"/>
    <cellStyle name="Note 4 3 19 2 4" xfId="56469" xr:uid="{00000000-0005-0000-0000-000097DC0000}"/>
    <cellStyle name="Note 4 3 19 2 5" xfId="56470" xr:uid="{00000000-0005-0000-0000-000098DC0000}"/>
    <cellStyle name="Note 4 3 19 2 6" xfId="56471" xr:uid="{00000000-0005-0000-0000-000099DC0000}"/>
    <cellStyle name="Note 4 3 19 3" xfId="56472" xr:uid="{00000000-0005-0000-0000-00009ADC0000}"/>
    <cellStyle name="Note 4 3 19 4" xfId="56473" xr:uid="{00000000-0005-0000-0000-00009BDC0000}"/>
    <cellStyle name="Note 4 3 19 5" xfId="56474" xr:uid="{00000000-0005-0000-0000-00009CDC0000}"/>
    <cellStyle name="Note 4 3 19 6" xfId="56475" xr:uid="{00000000-0005-0000-0000-00009DDC0000}"/>
    <cellStyle name="Note 4 3 19 7" xfId="56476" xr:uid="{00000000-0005-0000-0000-00009EDC0000}"/>
    <cellStyle name="Note 4 3 2" xfId="56477" xr:uid="{00000000-0005-0000-0000-00009FDC0000}"/>
    <cellStyle name="Note 4 3 2 10" xfId="56478" xr:uid="{00000000-0005-0000-0000-0000A0DC0000}"/>
    <cellStyle name="Note 4 3 2 10 2" xfId="56479" xr:uid="{00000000-0005-0000-0000-0000A1DC0000}"/>
    <cellStyle name="Note 4 3 2 10 2 2" xfId="56480" xr:uid="{00000000-0005-0000-0000-0000A2DC0000}"/>
    <cellStyle name="Note 4 3 2 10 2 3" xfId="56481" xr:uid="{00000000-0005-0000-0000-0000A3DC0000}"/>
    <cellStyle name="Note 4 3 2 10 2 4" xfId="56482" xr:uid="{00000000-0005-0000-0000-0000A4DC0000}"/>
    <cellStyle name="Note 4 3 2 10 2 5" xfId="56483" xr:uid="{00000000-0005-0000-0000-0000A5DC0000}"/>
    <cellStyle name="Note 4 3 2 10 2 6" xfId="56484" xr:uid="{00000000-0005-0000-0000-0000A6DC0000}"/>
    <cellStyle name="Note 4 3 2 10 3" xfId="56485" xr:uid="{00000000-0005-0000-0000-0000A7DC0000}"/>
    <cellStyle name="Note 4 3 2 10 4" xfId="56486" xr:uid="{00000000-0005-0000-0000-0000A8DC0000}"/>
    <cellStyle name="Note 4 3 2 10 5" xfId="56487" xr:uid="{00000000-0005-0000-0000-0000A9DC0000}"/>
    <cellStyle name="Note 4 3 2 10 6" xfId="56488" xr:uid="{00000000-0005-0000-0000-0000AADC0000}"/>
    <cellStyle name="Note 4 3 2 10 7" xfId="56489" xr:uid="{00000000-0005-0000-0000-0000ABDC0000}"/>
    <cellStyle name="Note 4 3 2 11" xfId="56490" xr:uid="{00000000-0005-0000-0000-0000ACDC0000}"/>
    <cellStyle name="Note 4 3 2 11 2" xfId="56491" xr:uid="{00000000-0005-0000-0000-0000ADDC0000}"/>
    <cellStyle name="Note 4 3 2 11 2 2" xfId="56492" xr:uid="{00000000-0005-0000-0000-0000AEDC0000}"/>
    <cellStyle name="Note 4 3 2 11 2 3" xfId="56493" xr:uid="{00000000-0005-0000-0000-0000AFDC0000}"/>
    <cellStyle name="Note 4 3 2 11 2 4" xfId="56494" xr:uid="{00000000-0005-0000-0000-0000B0DC0000}"/>
    <cellStyle name="Note 4 3 2 11 2 5" xfId="56495" xr:uid="{00000000-0005-0000-0000-0000B1DC0000}"/>
    <cellStyle name="Note 4 3 2 11 2 6" xfId="56496" xr:uid="{00000000-0005-0000-0000-0000B2DC0000}"/>
    <cellStyle name="Note 4 3 2 11 3" xfId="56497" xr:uid="{00000000-0005-0000-0000-0000B3DC0000}"/>
    <cellStyle name="Note 4 3 2 11 4" xfId="56498" xr:uid="{00000000-0005-0000-0000-0000B4DC0000}"/>
    <cellStyle name="Note 4 3 2 11 5" xfId="56499" xr:uid="{00000000-0005-0000-0000-0000B5DC0000}"/>
    <cellStyle name="Note 4 3 2 11 6" xfId="56500" xr:uid="{00000000-0005-0000-0000-0000B6DC0000}"/>
    <cellStyle name="Note 4 3 2 11 7" xfId="56501" xr:uid="{00000000-0005-0000-0000-0000B7DC0000}"/>
    <cellStyle name="Note 4 3 2 12" xfId="56502" xr:uid="{00000000-0005-0000-0000-0000B8DC0000}"/>
    <cellStyle name="Note 4 3 2 12 2" xfId="56503" xr:uid="{00000000-0005-0000-0000-0000B9DC0000}"/>
    <cellStyle name="Note 4 3 2 12 2 2" xfId="56504" xr:uid="{00000000-0005-0000-0000-0000BADC0000}"/>
    <cellStyle name="Note 4 3 2 12 2 3" xfId="56505" xr:uid="{00000000-0005-0000-0000-0000BBDC0000}"/>
    <cellStyle name="Note 4 3 2 12 2 4" xfId="56506" xr:uid="{00000000-0005-0000-0000-0000BCDC0000}"/>
    <cellStyle name="Note 4 3 2 12 2 5" xfId="56507" xr:uid="{00000000-0005-0000-0000-0000BDDC0000}"/>
    <cellStyle name="Note 4 3 2 12 2 6" xfId="56508" xr:uid="{00000000-0005-0000-0000-0000BEDC0000}"/>
    <cellStyle name="Note 4 3 2 12 3" xfId="56509" xr:uid="{00000000-0005-0000-0000-0000BFDC0000}"/>
    <cellStyle name="Note 4 3 2 12 4" xfId="56510" xr:uid="{00000000-0005-0000-0000-0000C0DC0000}"/>
    <cellStyle name="Note 4 3 2 12 5" xfId="56511" xr:uid="{00000000-0005-0000-0000-0000C1DC0000}"/>
    <cellStyle name="Note 4 3 2 12 6" xfId="56512" xr:uid="{00000000-0005-0000-0000-0000C2DC0000}"/>
    <cellStyle name="Note 4 3 2 12 7" xfId="56513" xr:uid="{00000000-0005-0000-0000-0000C3DC0000}"/>
    <cellStyle name="Note 4 3 2 13" xfId="56514" xr:uid="{00000000-0005-0000-0000-0000C4DC0000}"/>
    <cellStyle name="Note 4 3 2 13 2" xfId="56515" xr:uid="{00000000-0005-0000-0000-0000C5DC0000}"/>
    <cellStyle name="Note 4 3 2 13 2 2" xfId="56516" xr:uid="{00000000-0005-0000-0000-0000C6DC0000}"/>
    <cellStyle name="Note 4 3 2 13 2 3" xfId="56517" xr:uid="{00000000-0005-0000-0000-0000C7DC0000}"/>
    <cellStyle name="Note 4 3 2 13 2 4" xfId="56518" xr:uid="{00000000-0005-0000-0000-0000C8DC0000}"/>
    <cellStyle name="Note 4 3 2 13 2 5" xfId="56519" xr:uid="{00000000-0005-0000-0000-0000C9DC0000}"/>
    <cellStyle name="Note 4 3 2 13 2 6" xfId="56520" xr:uid="{00000000-0005-0000-0000-0000CADC0000}"/>
    <cellStyle name="Note 4 3 2 13 3" xfId="56521" xr:uid="{00000000-0005-0000-0000-0000CBDC0000}"/>
    <cellStyle name="Note 4 3 2 13 4" xfId="56522" xr:uid="{00000000-0005-0000-0000-0000CCDC0000}"/>
    <cellStyle name="Note 4 3 2 13 5" xfId="56523" xr:uid="{00000000-0005-0000-0000-0000CDDC0000}"/>
    <cellStyle name="Note 4 3 2 13 6" xfId="56524" xr:uid="{00000000-0005-0000-0000-0000CEDC0000}"/>
    <cellStyle name="Note 4 3 2 13 7" xfId="56525" xr:uid="{00000000-0005-0000-0000-0000CFDC0000}"/>
    <cellStyle name="Note 4 3 2 14" xfId="56526" xr:uid="{00000000-0005-0000-0000-0000D0DC0000}"/>
    <cellStyle name="Note 4 3 2 14 2" xfId="56527" xr:uid="{00000000-0005-0000-0000-0000D1DC0000}"/>
    <cellStyle name="Note 4 3 2 14 2 2" xfId="56528" xr:uid="{00000000-0005-0000-0000-0000D2DC0000}"/>
    <cellStyle name="Note 4 3 2 14 2 3" xfId="56529" xr:uid="{00000000-0005-0000-0000-0000D3DC0000}"/>
    <cellStyle name="Note 4 3 2 14 2 4" xfId="56530" xr:uid="{00000000-0005-0000-0000-0000D4DC0000}"/>
    <cellStyle name="Note 4 3 2 14 2 5" xfId="56531" xr:uid="{00000000-0005-0000-0000-0000D5DC0000}"/>
    <cellStyle name="Note 4 3 2 14 2 6" xfId="56532" xr:uid="{00000000-0005-0000-0000-0000D6DC0000}"/>
    <cellStyle name="Note 4 3 2 14 3" xfId="56533" xr:uid="{00000000-0005-0000-0000-0000D7DC0000}"/>
    <cellStyle name="Note 4 3 2 14 4" xfId="56534" xr:uid="{00000000-0005-0000-0000-0000D8DC0000}"/>
    <cellStyle name="Note 4 3 2 14 5" xfId="56535" xr:uid="{00000000-0005-0000-0000-0000D9DC0000}"/>
    <cellStyle name="Note 4 3 2 14 6" xfId="56536" xr:uid="{00000000-0005-0000-0000-0000DADC0000}"/>
    <cellStyle name="Note 4 3 2 14 7" xfId="56537" xr:uid="{00000000-0005-0000-0000-0000DBDC0000}"/>
    <cellStyle name="Note 4 3 2 15" xfId="56538" xr:uid="{00000000-0005-0000-0000-0000DCDC0000}"/>
    <cellStyle name="Note 4 3 2 15 2" xfId="56539" xr:uid="{00000000-0005-0000-0000-0000DDDC0000}"/>
    <cellStyle name="Note 4 3 2 15 2 2" xfId="56540" xr:uid="{00000000-0005-0000-0000-0000DEDC0000}"/>
    <cellStyle name="Note 4 3 2 15 2 3" xfId="56541" xr:uid="{00000000-0005-0000-0000-0000DFDC0000}"/>
    <cellStyle name="Note 4 3 2 15 2 4" xfId="56542" xr:uid="{00000000-0005-0000-0000-0000E0DC0000}"/>
    <cellStyle name="Note 4 3 2 15 2 5" xfId="56543" xr:uid="{00000000-0005-0000-0000-0000E1DC0000}"/>
    <cellStyle name="Note 4 3 2 15 2 6" xfId="56544" xr:uid="{00000000-0005-0000-0000-0000E2DC0000}"/>
    <cellStyle name="Note 4 3 2 15 3" xfId="56545" xr:uid="{00000000-0005-0000-0000-0000E3DC0000}"/>
    <cellStyle name="Note 4 3 2 15 4" xfId="56546" xr:uid="{00000000-0005-0000-0000-0000E4DC0000}"/>
    <cellStyle name="Note 4 3 2 15 5" xfId="56547" xr:uid="{00000000-0005-0000-0000-0000E5DC0000}"/>
    <cellStyle name="Note 4 3 2 15 6" xfId="56548" xr:uid="{00000000-0005-0000-0000-0000E6DC0000}"/>
    <cellStyle name="Note 4 3 2 15 7" xfId="56549" xr:uid="{00000000-0005-0000-0000-0000E7DC0000}"/>
    <cellStyle name="Note 4 3 2 16" xfId="56550" xr:uid="{00000000-0005-0000-0000-0000E8DC0000}"/>
    <cellStyle name="Note 4 3 2 16 2" xfId="56551" xr:uid="{00000000-0005-0000-0000-0000E9DC0000}"/>
    <cellStyle name="Note 4 3 2 16 2 2" xfId="56552" xr:uid="{00000000-0005-0000-0000-0000EADC0000}"/>
    <cellStyle name="Note 4 3 2 16 2 3" xfId="56553" xr:uid="{00000000-0005-0000-0000-0000EBDC0000}"/>
    <cellStyle name="Note 4 3 2 16 2 4" xfId="56554" xr:uid="{00000000-0005-0000-0000-0000ECDC0000}"/>
    <cellStyle name="Note 4 3 2 16 2 5" xfId="56555" xr:uid="{00000000-0005-0000-0000-0000EDDC0000}"/>
    <cellStyle name="Note 4 3 2 16 2 6" xfId="56556" xr:uid="{00000000-0005-0000-0000-0000EEDC0000}"/>
    <cellStyle name="Note 4 3 2 16 3" xfId="56557" xr:uid="{00000000-0005-0000-0000-0000EFDC0000}"/>
    <cellStyle name="Note 4 3 2 16 4" xfId="56558" xr:uid="{00000000-0005-0000-0000-0000F0DC0000}"/>
    <cellStyle name="Note 4 3 2 16 5" xfId="56559" xr:uid="{00000000-0005-0000-0000-0000F1DC0000}"/>
    <cellStyle name="Note 4 3 2 16 6" xfId="56560" xr:uid="{00000000-0005-0000-0000-0000F2DC0000}"/>
    <cellStyle name="Note 4 3 2 16 7" xfId="56561" xr:uid="{00000000-0005-0000-0000-0000F3DC0000}"/>
    <cellStyle name="Note 4 3 2 17" xfId="56562" xr:uid="{00000000-0005-0000-0000-0000F4DC0000}"/>
    <cellStyle name="Note 4 3 2 17 2" xfId="56563" xr:uid="{00000000-0005-0000-0000-0000F5DC0000}"/>
    <cellStyle name="Note 4 3 2 17 2 2" xfId="56564" xr:uid="{00000000-0005-0000-0000-0000F6DC0000}"/>
    <cellStyle name="Note 4 3 2 17 2 3" xfId="56565" xr:uid="{00000000-0005-0000-0000-0000F7DC0000}"/>
    <cellStyle name="Note 4 3 2 17 2 4" xfId="56566" xr:uid="{00000000-0005-0000-0000-0000F8DC0000}"/>
    <cellStyle name="Note 4 3 2 17 2 5" xfId="56567" xr:uid="{00000000-0005-0000-0000-0000F9DC0000}"/>
    <cellStyle name="Note 4 3 2 17 2 6" xfId="56568" xr:uid="{00000000-0005-0000-0000-0000FADC0000}"/>
    <cellStyle name="Note 4 3 2 17 3" xfId="56569" xr:uid="{00000000-0005-0000-0000-0000FBDC0000}"/>
    <cellStyle name="Note 4 3 2 17 4" xfId="56570" xr:uid="{00000000-0005-0000-0000-0000FCDC0000}"/>
    <cellStyle name="Note 4 3 2 17 5" xfId="56571" xr:uid="{00000000-0005-0000-0000-0000FDDC0000}"/>
    <cellStyle name="Note 4 3 2 17 6" xfId="56572" xr:uid="{00000000-0005-0000-0000-0000FEDC0000}"/>
    <cellStyle name="Note 4 3 2 17 7" xfId="56573" xr:uid="{00000000-0005-0000-0000-0000FFDC0000}"/>
    <cellStyle name="Note 4 3 2 18" xfId="56574" xr:uid="{00000000-0005-0000-0000-000000DD0000}"/>
    <cellStyle name="Note 4 3 2 18 2" xfId="56575" xr:uid="{00000000-0005-0000-0000-000001DD0000}"/>
    <cellStyle name="Note 4 3 2 18 2 2" xfId="56576" xr:uid="{00000000-0005-0000-0000-000002DD0000}"/>
    <cellStyle name="Note 4 3 2 18 2 3" xfId="56577" xr:uid="{00000000-0005-0000-0000-000003DD0000}"/>
    <cellStyle name="Note 4 3 2 18 2 4" xfId="56578" xr:uid="{00000000-0005-0000-0000-000004DD0000}"/>
    <cellStyle name="Note 4 3 2 18 2 5" xfId="56579" xr:uid="{00000000-0005-0000-0000-000005DD0000}"/>
    <cellStyle name="Note 4 3 2 18 2 6" xfId="56580" xr:uid="{00000000-0005-0000-0000-000006DD0000}"/>
    <cellStyle name="Note 4 3 2 18 3" xfId="56581" xr:uid="{00000000-0005-0000-0000-000007DD0000}"/>
    <cellStyle name="Note 4 3 2 18 4" xfId="56582" xr:uid="{00000000-0005-0000-0000-000008DD0000}"/>
    <cellStyle name="Note 4 3 2 18 5" xfId="56583" xr:uid="{00000000-0005-0000-0000-000009DD0000}"/>
    <cellStyle name="Note 4 3 2 18 6" xfId="56584" xr:uid="{00000000-0005-0000-0000-00000ADD0000}"/>
    <cellStyle name="Note 4 3 2 18 7" xfId="56585" xr:uid="{00000000-0005-0000-0000-00000BDD0000}"/>
    <cellStyle name="Note 4 3 2 19" xfId="56586" xr:uid="{00000000-0005-0000-0000-00000CDD0000}"/>
    <cellStyle name="Note 4 3 2 19 2" xfId="56587" xr:uid="{00000000-0005-0000-0000-00000DDD0000}"/>
    <cellStyle name="Note 4 3 2 19 2 2" xfId="56588" xr:uid="{00000000-0005-0000-0000-00000EDD0000}"/>
    <cellStyle name="Note 4 3 2 19 2 3" xfId="56589" xr:uid="{00000000-0005-0000-0000-00000FDD0000}"/>
    <cellStyle name="Note 4 3 2 19 2 4" xfId="56590" xr:uid="{00000000-0005-0000-0000-000010DD0000}"/>
    <cellStyle name="Note 4 3 2 19 2 5" xfId="56591" xr:uid="{00000000-0005-0000-0000-000011DD0000}"/>
    <cellStyle name="Note 4 3 2 19 2 6" xfId="56592" xr:uid="{00000000-0005-0000-0000-000012DD0000}"/>
    <cellStyle name="Note 4 3 2 19 3" xfId="56593" xr:uid="{00000000-0005-0000-0000-000013DD0000}"/>
    <cellStyle name="Note 4 3 2 19 4" xfId="56594" xr:uid="{00000000-0005-0000-0000-000014DD0000}"/>
    <cellStyle name="Note 4 3 2 19 5" xfId="56595" xr:uid="{00000000-0005-0000-0000-000015DD0000}"/>
    <cellStyle name="Note 4 3 2 19 6" xfId="56596" xr:uid="{00000000-0005-0000-0000-000016DD0000}"/>
    <cellStyle name="Note 4 3 2 19 7" xfId="56597" xr:uid="{00000000-0005-0000-0000-000017DD0000}"/>
    <cellStyle name="Note 4 3 2 2" xfId="56598" xr:uid="{00000000-0005-0000-0000-000018DD0000}"/>
    <cellStyle name="Note 4 3 2 2 2" xfId="56599" xr:uid="{00000000-0005-0000-0000-000019DD0000}"/>
    <cellStyle name="Note 4 3 2 2 2 2" xfId="56600" xr:uid="{00000000-0005-0000-0000-00001ADD0000}"/>
    <cellStyle name="Note 4 3 2 2 2 3" xfId="56601" xr:uid="{00000000-0005-0000-0000-00001BDD0000}"/>
    <cellStyle name="Note 4 3 2 2 2 4" xfId="56602" xr:uid="{00000000-0005-0000-0000-00001CDD0000}"/>
    <cellStyle name="Note 4 3 2 2 2 5" xfId="56603" xr:uid="{00000000-0005-0000-0000-00001DDD0000}"/>
    <cellStyle name="Note 4 3 2 2 2 6" xfId="56604" xr:uid="{00000000-0005-0000-0000-00001EDD0000}"/>
    <cellStyle name="Note 4 3 2 2 3" xfId="56605" xr:uid="{00000000-0005-0000-0000-00001FDD0000}"/>
    <cellStyle name="Note 4 3 2 2 4" xfId="56606" xr:uid="{00000000-0005-0000-0000-000020DD0000}"/>
    <cellStyle name="Note 4 3 2 2 5" xfId="56607" xr:uid="{00000000-0005-0000-0000-000021DD0000}"/>
    <cellStyle name="Note 4 3 2 2 6" xfId="56608" xr:uid="{00000000-0005-0000-0000-000022DD0000}"/>
    <cellStyle name="Note 4 3 2 2 7" xfId="56609" xr:uid="{00000000-0005-0000-0000-000023DD0000}"/>
    <cellStyle name="Note 4 3 2 20" xfId="56610" xr:uid="{00000000-0005-0000-0000-000024DD0000}"/>
    <cellStyle name="Note 4 3 2 20 2" xfId="56611" xr:uid="{00000000-0005-0000-0000-000025DD0000}"/>
    <cellStyle name="Note 4 3 2 20 2 2" xfId="56612" xr:uid="{00000000-0005-0000-0000-000026DD0000}"/>
    <cellStyle name="Note 4 3 2 20 2 3" xfId="56613" xr:uid="{00000000-0005-0000-0000-000027DD0000}"/>
    <cellStyle name="Note 4 3 2 20 2 4" xfId="56614" xr:uid="{00000000-0005-0000-0000-000028DD0000}"/>
    <cellStyle name="Note 4 3 2 20 2 5" xfId="56615" xr:uid="{00000000-0005-0000-0000-000029DD0000}"/>
    <cellStyle name="Note 4 3 2 20 2 6" xfId="56616" xr:uid="{00000000-0005-0000-0000-00002ADD0000}"/>
    <cellStyle name="Note 4 3 2 20 3" xfId="56617" xr:uid="{00000000-0005-0000-0000-00002BDD0000}"/>
    <cellStyle name="Note 4 3 2 20 4" xfId="56618" xr:uid="{00000000-0005-0000-0000-00002CDD0000}"/>
    <cellStyle name="Note 4 3 2 20 5" xfId="56619" xr:uid="{00000000-0005-0000-0000-00002DDD0000}"/>
    <cellStyle name="Note 4 3 2 20 6" xfId="56620" xr:uid="{00000000-0005-0000-0000-00002EDD0000}"/>
    <cellStyle name="Note 4 3 2 20 7" xfId="56621" xr:uid="{00000000-0005-0000-0000-00002FDD0000}"/>
    <cellStyle name="Note 4 3 2 21" xfId="56622" xr:uid="{00000000-0005-0000-0000-000030DD0000}"/>
    <cellStyle name="Note 4 3 2 21 2" xfId="56623" xr:uid="{00000000-0005-0000-0000-000031DD0000}"/>
    <cellStyle name="Note 4 3 2 21 2 2" xfId="56624" xr:uid="{00000000-0005-0000-0000-000032DD0000}"/>
    <cellStyle name="Note 4 3 2 21 2 3" xfId="56625" xr:uid="{00000000-0005-0000-0000-000033DD0000}"/>
    <cellStyle name="Note 4 3 2 21 2 4" xfId="56626" xr:uid="{00000000-0005-0000-0000-000034DD0000}"/>
    <cellStyle name="Note 4 3 2 21 2 5" xfId="56627" xr:uid="{00000000-0005-0000-0000-000035DD0000}"/>
    <cellStyle name="Note 4 3 2 21 2 6" xfId="56628" xr:uid="{00000000-0005-0000-0000-000036DD0000}"/>
    <cellStyle name="Note 4 3 2 21 3" xfId="56629" xr:uid="{00000000-0005-0000-0000-000037DD0000}"/>
    <cellStyle name="Note 4 3 2 21 4" xfId="56630" xr:uid="{00000000-0005-0000-0000-000038DD0000}"/>
    <cellStyle name="Note 4 3 2 21 5" xfId="56631" xr:uid="{00000000-0005-0000-0000-000039DD0000}"/>
    <cellStyle name="Note 4 3 2 21 6" xfId="56632" xr:uid="{00000000-0005-0000-0000-00003ADD0000}"/>
    <cellStyle name="Note 4 3 2 21 7" xfId="56633" xr:uid="{00000000-0005-0000-0000-00003BDD0000}"/>
    <cellStyle name="Note 4 3 2 22" xfId="56634" xr:uid="{00000000-0005-0000-0000-00003CDD0000}"/>
    <cellStyle name="Note 4 3 2 22 2" xfId="56635" xr:uid="{00000000-0005-0000-0000-00003DDD0000}"/>
    <cellStyle name="Note 4 3 2 22 2 2" xfId="56636" xr:uid="{00000000-0005-0000-0000-00003EDD0000}"/>
    <cellStyle name="Note 4 3 2 22 2 3" xfId="56637" xr:uid="{00000000-0005-0000-0000-00003FDD0000}"/>
    <cellStyle name="Note 4 3 2 22 2 4" xfId="56638" xr:uid="{00000000-0005-0000-0000-000040DD0000}"/>
    <cellStyle name="Note 4 3 2 22 2 5" xfId="56639" xr:uid="{00000000-0005-0000-0000-000041DD0000}"/>
    <cellStyle name="Note 4 3 2 22 2 6" xfId="56640" xr:uid="{00000000-0005-0000-0000-000042DD0000}"/>
    <cellStyle name="Note 4 3 2 22 3" xfId="56641" xr:uid="{00000000-0005-0000-0000-000043DD0000}"/>
    <cellStyle name="Note 4 3 2 22 4" xfId="56642" xr:uid="{00000000-0005-0000-0000-000044DD0000}"/>
    <cellStyle name="Note 4 3 2 22 5" xfId="56643" xr:uid="{00000000-0005-0000-0000-000045DD0000}"/>
    <cellStyle name="Note 4 3 2 22 6" xfId="56644" xr:uid="{00000000-0005-0000-0000-000046DD0000}"/>
    <cellStyle name="Note 4 3 2 22 7" xfId="56645" xr:uid="{00000000-0005-0000-0000-000047DD0000}"/>
    <cellStyle name="Note 4 3 2 23" xfId="56646" xr:uid="{00000000-0005-0000-0000-000048DD0000}"/>
    <cellStyle name="Note 4 3 2 23 2" xfId="56647" xr:uid="{00000000-0005-0000-0000-000049DD0000}"/>
    <cellStyle name="Note 4 3 2 23 2 2" xfId="56648" xr:uid="{00000000-0005-0000-0000-00004ADD0000}"/>
    <cellStyle name="Note 4 3 2 23 2 3" xfId="56649" xr:uid="{00000000-0005-0000-0000-00004BDD0000}"/>
    <cellStyle name="Note 4 3 2 23 2 4" xfId="56650" xr:uid="{00000000-0005-0000-0000-00004CDD0000}"/>
    <cellStyle name="Note 4 3 2 23 2 5" xfId="56651" xr:uid="{00000000-0005-0000-0000-00004DDD0000}"/>
    <cellStyle name="Note 4 3 2 23 2 6" xfId="56652" xr:uid="{00000000-0005-0000-0000-00004EDD0000}"/>
    <cellStyle name="Note 4 3 2 23 3" xfId="56653" xr:uid="{00000000-0005-0000-0000-00004FDD0000}"/>
    <cellStyle name="Note 4 3 2 23 4" xfId="56654" xr:uid="{00000000-0005-0000-0000-000050DD0000}"/>
    <cellStyle name="Note 4 3 2 23 5" xfId="56655" xr:uid="{00000000-0005-0000-0000-000051DD0000}"/>
    <cellStyle name="Note 4 3 2 23 6" xfId="56656" xr:uid="{00000000-0005-0000-0000-000052DD0000}"/>
    <cellStyle name="Note 4 3 2 23 7" xfId="56657" xr:uid="{00000000-0005-0000-0000-000053DD0000}"/>
    <cellStyle name="Note 4 3 2 24" xfId="56658" xr:uid="{00000000-0005-0000-0000-000054DD0000}"/>
    <cellStyle name="Note 4 3 2 24 2" xfId="56659" xr:uid="{00000000-0005-0000-0000-000055DD0000}"/>
    <cellStyle name="Note 4 3 2 24 2 2" xfId="56660" xr:uid="{00000000-0005-0000-0000-000056DD0000}"/>
    <cellStyle name="Note 4 3 2 24 2 3" xfId="56661" xr:uid="{00000000-0005-0000-0000-000057DD0000}"/>
    <cellStyle name="Note 4 3 2 24 2 4" xfId="56662" xr:uid="{00000000-0005-0000-0000-000058DD0000}"/>
    <cellStyle name="Note 4 3 2 24 2 5" xfId="56663" xr:uid="{00000000-0005-0000-0000-000059DD0000}"/>
    <cellStyle name="Note 4 3 2 24 2 6" xfId="56664" xr:uid="{00000000-0005-0000-0000-00005ADD0000}"/>
    <cellStyle name="Note 4 3 2 24 3" xfId="56665" xr:uid="{00000000-0005-0000-0000-00005BDD0000}"/>
    <cellStyle name="Note 4 3 2 24 4" xfId="56666" xr:uid="{00000000-0005-0000-0000-00005CDD0000}"/>
    <cellStyle name="Note 4 3 2 24 5" xfId="56667" xr:uid="{00000000-0005-0000-0000-00005DDD0000}"/>
    <cellStyle name="Note 4 3 2 24 6" xfId="56668" xr:uid="{00000000-0005-0000-0000-00005EDD0000}"/>
    <cellStyle name="Note 4 3 2 24 7" xfId="56669" xr:uid="{00000000-0005-0000-0000-00005FDD0000}"/>
    <cellStyle name="Note 4 3 2 25" xfId="56670" xr:uid="{00000000-0005-0000-0000-000060DD0000}"/>
    <cellStyle name="Note 4 3 2 25 2" xfId="56671" xr:uid="{00000000-0005-0000-0000-000061DD0000}"/>
    <cellStyle name="Note 4 3 2 25 2 2" xfId="56672" xr:uid="{00000000-0005-0000-0000-000062DD0000}"/>
    <cellStyle name="Note 4 3 2 25 2 3" xfId="56673" xr:uid="{00000000-0005-0000-0000-000063DD0000}"/>
    <cellStyle name="Note 4 3 2 25 2 4" xfId="56674" xr:uid="{00000000-0005-0000-0000-000064DD0000}"/>
    <cellStyle name="Note 4 3 2 25 2 5" xfId="56675" xr:uid="{00000000-0005-0000-0000-000065DD0000}"/>
    <cellStyle name="Note 4 3 2 25 2 6" xfId="56676" xr:uid="{00000000-0005-0000-0000-000066DD0000}"/>
    <cellStyle name="Note 4 3 2 25 3" xfId="56677" xr:uid="{00000000-0005-0000-0000-000067DD0000}"/>
    <cellStyle name="Note 4 3 2 25 4" xfId="56678" xr:uid="{00000000-0005-0000-0000-000068DD0000}"/>
    <cellStyle name="Note 4 3 2 25 5" xfId="56679" xr:uid="{00000000-0005-0000-0000-000069DD0000}"/>
    <cellStyle name="Note 4 3 2 25 6" xfId="56680" xr:uid="{00000000-0005-0000-0000-00006ADD0000}"/>
    <cellStyle name="Note 4 3 2 25 7" xfId="56681" xr:uid="{00000000-0005-0000-0000-00006BDD0000}"/>
    <cellStyle name="Note 4 3 2 26" xfId="56682" xr:uid="{00000000-0005-0000-0000-00006CDD0000}"/>
    <cellStyle name="Note 4 3 2 26 2" xfId="56683" xr:uid="{00000000-0005-0000-0000-00006DDD0000}"/>
    <cellStyle name="Note 4 3 2 26 2 2" xfId="56684" xr:uid="{00000000-0005-0000-0000-00006EDD0000}"/>
    <cellStyle name="Note 4 3 2 26 2 3" xfId="56685" xr:uid="{00000000-0005-0000-0000-00006FDD0000}"/>
    <cellStyle name="Note 4 3 2 26 2 4" xfId="56686" xr:uid="{00000000-0005-0000-0000-000070DD0000}"/>
    <cellStyle name="Note 4 3 2 26 2 5" xfId="56687" xr:uid="{00000000-0005-0000-0000-000071DD0000}"/>
    <cellStyle name="Note 4 3 2 26 2 6" xfId="56688" xr:uid="{00000000-0005-0000-0000-000072DD0000}"/>
    <cellStyle name="Note 4 3 2 26 3" xfId="56689" xr:uid="{00000000-0005-0000-0000-000073DD0000}"/>
    <cellStyle name="Note 4 3 2 26 4" xfId="56690" xr:uid="{00000000-0005-0000-0000-000074DD0000}"/>
    <cellStyle name="Note 4 3 2 26 5" xfId="56691" xr:uid="{00000000-0005-0000-0000-000075DD0000}"/>
    <cellStyle name="Note 4 3 2 26 6" xfId="56692" xr:uid="{00000000-0005-0000-0000-000076DD0000}"/>
    <cellStyle name="Note 4 3 2 26 7" xfId="56693" xr:uid="{00000000-0005-0000-0000-000077DD0000}"/>
    <cellStyle name="Note 4 3 2 27" xfId="56694" xr:uid="{00000000-0005-0000-0000-000078DD0000}"/>
    <cellStyle name="Note 4 3 2 27 2" xfId="56695" xr:uid="{00000000-0005-0000-0000-000079DD0000}"/>
    <cellStyle name="Note 4 3 2 27 2 2" xfId="56696" xr:uid="{00000000-0005-0000-0000-00007ADD0000}"/>
    <cellStyle name="Note 4 3 2 27 2 3" xfId="56697" xr:uid="{00000000-0005-0000-0000-00007BDD0000}"/>
    <cellStyle name="Note 4 3 2 27 2 4" xfId="56698" xr:uid="{00000000-0005-0000-0000-00007CDD0000}"/>
    <cellStyle name="Note 4 3 2 27 2 5" xfId="56699" xr:uid="{00000000-0005-0000-0000-00007DDD0000}"/>
    <cellStyle name="Note 4 3 2 27 2 6" xfId="56700" xr:uid="{00000000-0005-0000-0000-00007EDD0000}"/>
    <cellStyle name="Note 4 3 2 27 3" xfId="56701" xr:uid="{00000000-0005-0000-0000-00007FDD0000}"/>
    <cellStyle name="Note 4 3 2 27 4" xfId="56702" xr:uid="{00000000-0005-0000-0000-000080DD0000}"/>
    <cellStyle name="Note 4 3 2 27 5" xfId="56703" xr:uid="{00000000-0005-0000-0000-000081DD0000}"/>
    <cellStyle name="Note 4 3 2 27 6" xfId="56704" xr:uid="{00000000-0005-0000-0000-000082DD0000}"/>
    <cellStyle name="Note 4 3 2 27 7" xfId="56705" xr:uid="{00000000-0005-0000-0000-000083DD0000}"/>
    <cellStyle name="Note 4 3 2 28" xfId="56706" xr:uid="{00000000-0005-0000-0000-000084DD0000}"/>
    <cellStyle name="Note 4 3 2 28 2" xfId="56707" xr:uid="{00000000-0005-0000-0000-000085DD0000}"/>
    <cellStyle name="Note 4 3 2 28 2 2" xfId="56708" xr:uid="{00000000-0005-0000-0000-000086DD0000}"/>
    <cellStyle name="Note 4 3 2 28 2 3" xfId="56709" xr:uid="{00000000-0005-0000-0000-000087DD0000}"/>
    <cellStyle name="Note 4 3 2 28 2 4" xfId="56710" xr:uid="{00000000-0005-0000-0000-000088DD0000}"/>
    <cellStyle name="Note 4 3 2 28 2 5" xfId="56711" xr:uid="{00000000-0005-0000-0000-000089DD0000}"/>
    <cellStyle name="Note 4 3 2 28 2 6" xfId="56712" xr:uid="{00000000-0005-0000-0000-00008ADD0000}"/>
    <cellStyle name="Note 4 3 2 28 3" xfId="56713" xr:uid="{00000000-0005-0000-0000-00008BDD0000}"/>
    <cellStyle name="Note 4 3 2 28 4" xfId="56714" xr:uid="{00000000-0005-0000-0000-00008CDD0000}"/>
    <cellStyle name="Note 4 3 2 28 5" xfId="56715" xr:uid="{00000000-0005-0000-0000-00008DDD0000}"/>
    <cellStyle name="Note 4 3 2 28 6" xfId="56716" xr:uid="{00000000-0005-0000-0000-00008EDD0000}"/>
    <cellStyle name="Note 4 3 2 28 7" xfId="56717" xr:uid="{00000000-0005-0000-0000-00008FDD0000}"/>
    <cellStyle name="Note 4 3 2 29" xfId="56718" xr:uid="{00000000-0005-0000-0000-000090DD0000}"/>
    <cellStyle name="Note 4 3 2 29 2" xfId="56719" xr:uid="{00000000-0005-0000-0000-000091DD0000}"/>
    <cellStyle name="Note 4 3 2 29 2 2" xfId="56720" xr:uid="{00000000-0005-0000-0000-000092DD0000}"/>
    <cellStyle name="Note 4 3 2 29 2 3" xfId="56721" xr:uid="{00000000-0005-0000-0000-000093DD0000}"/>
    <cellStyle name="Note 4 3 2 29 2 4" xfId="56722" xr:uid="{00000000-0005-0000-0000-000094DD0000}"/>
    <cellStyle name="Note 4 3 2 29 2 5" xfId="56723" xr:uid="{00000000-0005-0000-0000-000095DD0000}"/>
    <cellStyle name="Note 4 3 2 29 2 6" xfId="56724" xr:uid="{00000000-0005-0000-0000-000096DD0000}"/>
    <cellStyle name="Note 4 3 2 29 3" xfId="56725" xr:uid="{00000000-0005-0000-0000-000097DD0000}"/>
    <cellStyle name="Note 4 3 2 29 4" xfId="56726" xr:uid="{00000000-0005-0000-0000-000098DD0000}"/>
    <cellStyle name="Note 4 3 2 29 5" xfId="56727" xr:uid="{00000000-0005-0000-0000-000099DD0000}"/>
    <cellStyle name="Note 4 3 2 29 6" xfId="56728" xr:uid="{00000000-0005-0000-0000-00009ADD0000}"/>
    <cellStyle name="Note 4 3 2 29 7" xfId="56729" xr:uid="{00000000-0005-0000-0000-00009BDD0000}"/>
    <cellStyle name="Note 4 3 2 3" xfId="56730" xr:uid="{00000000-0005-0000-0000-00009CDD0000}"/>
    <cellStyle name="Note 4 3 2 3 2" xfId="56731" xr:uid="{00000000-0005-0000-0000-00009DDD0000}"/>
    <cellStyle name="Note 4 3 2 3 2 2" xfId="56732" xr:uid="{00000000-0005-0000-0000-00009EDD0000}"/>
    <cellStyle name="Note 4 3 2 3 2 3" xfId="56733" xr:uid="{00000000-0005-0000-0000-00009FDD0000}"/>
    <cellStyle name="Note 4 3 2 3 2 4" xfId="56734" xr:uid="{00000000-0005-0000-0000-0000A0DD0000}"/>
    <cellStyle name="Note 4 3 2 3 2 5" xfId="56735" xr:uid="{00000000-0005-0000-0000-0000A1DD0000}"/>
    <cellStyle name="Note 4 3 2 3 2 6" xfId="56736" xr:uid="{00000000-0005-0000-0000-0000A2DD0000}"/>
    <cellStyle name="Note 4 3 2 3 3" xfId="56737" xr:uid="{00000000-0005-0000-0000-0000A3DD0000}"/>
    <cellStyle name="Note 4 3 2 3 4" xfId="56738" xr:uid="{00000000-0005-0000-0000-0000A4DD0000}"/>
    <cellStyle name="Note 4 3 2 3 5" xfId="56739" xr:uid="{00000000-0005-0000-0000-0000A5DD0000}"/>
    <cellStyle name="Note 4 3 2 3 6" xfId="56740" xr:uid="{00000000-0005-0000-0000-0000A6DD0000}"/>
    <cellStyle name="Note 4 3 2 3 7" xfId="56741" xr:uid="{00000000-0005-0000-0000-0000A7DD0000}"/>
    <cellStyle name="Note 4 3 2 30" xfId="56742" xr:uid="{00000000-0005-0000-0000-0000A8DD0000}"/>
    <cellStyle name="Note 4 3 2 30 2" xfId="56743" xr:uid="{00000000-0005-0000-0000-0000A9DD0000}"/>
    <cellStyle name="Note 4 3 2 30 2 2" xfId="56744" xr:uid="{00000000-0005-0000-0000-0000AADD0000}"/>
    <cellStyle name="Note 4 3 2 30 2 3" xfId="56745" xr:uid="{00000000-0005-0000-0000-0000ABDD0000}"/>
    <cellStyle name="Note 4 3 2 30 2 4" xfId="56746" xr:uid="{00000000-0005-0000-0000-0000ACDD0000}"/>
    <cellStyle name="Note 4 3 2 30 2 5" xfId="56747" xr:uid="{00000000-0005-0000-0000-0000ADDD0000}"/>
    <cellStyle name="Note 4 3 2 30 2 6" xfId="56748" xr:uid="{00000000-0005-0000-0000-0000AEDD0000}"/>
    <cellStyle name="Note 4 3 2 30 3" xfId="56749" xr:uid="{00000000-0005-0000-0000-0000AFDD0000}"/>
    <cellStyle name="Note 4 3 2 30 4" xfId="56750" xr:uid="{00000000-0005-0000-0000-0000B0DD0000}"/>
    <cellStyle name="Note 4 3 2 30 5" xfId="56751" xr:uid="{00000000-0005-0000-0000-0000B1DD0000}"/>
    <cellStyle name="Note 4 3 2 30 6" xfId="56752" xr:uid="{00000000-0005-0000-0000-0000B2DD0000}"/>
    <cellStyle name="Note 4 3 2 30 7" xfId="56753" xr:uid="{00000000-0005-0000-0000-0000B3DD0000}"/>
    <cellStyle name="Note 4 3 2 31" xfId="56754" xr:uid="{00000000-0005-0000-0000-0000B4DD0000}"/>
    <cellStyle name="Note 4 3 2 31 2" xfId="56755" xr:uid="{00000000-0005-0000-0000-0000B5DD0000}"/>
    <cellStyle name="Note 4 3 2 31 2 2" xfId="56756" xr:uid="{00000000-0005-0000-0000-0000B6DD0000}"/>
    <cellStyle name="Note 4 3 2 31 2 3" xfId="56757" xr:uid="{00000000-0005-0000-0000-0000B7DD0000}"/>
    <cellStyle name="Note 4 3 2 31 2 4" xfId="56758" xr:uid="{00000000-0005-0000-0000-0000B8DD0000}"/>
    <cellStyle name="Note 4 3 2 31 2 5" xfId="56759" xr:uid="{00000000-0005-0000-0000-0000B9DD0000}"/>
    <cellStyle name="Note 4 3 2 31 2 6" xfId="56760" xr:uid="{00000000-0005-0000-0000-0000BADD0000}"/>
    <cellStyle name="Note 4 3 2 31 3" xfId="56761" xr:uid="{00000000-0005-0000-0000-0000BBDD0000}"/>
    <cellStyle name="Note 4 3 2 31 4" xfId="56762" xr:uid="{00000000-0005-0000-0000-0000BCDD0000}"/>
    <cellStyle name="Note 4 3 2 31 5" xfId="56763" xr:uid="{00000000-0005-0000-0000-0000BDDD0000}"/>
    <cellStyle name="Note 4 3 2 31 6" xfId="56764" xr:uid="{00000000-0005-0000-0000-0000BEDD0000}"/>
    <cellStyle name="Note 4 3 2 31 7" xfId="56765" xr:uid="{00000000-0005-0000-0000-0000BFDD0000}"/>
    <cellStyle name="Note 4 3 2 32" xfId="56766" xr:uid="{00000000-0005-0000-0000-0000C0DD0000}"/>
    <cellStyle name="Note 4 3 2 32 2" xfId="56767" xr:uid="{00000000-0005-0000-0000-0000C1DD0000}"/>
    <cellStyle name="Note 4 3 2 32 2 2" xfId="56768" xr:uid="{00000000-0005-0000-0000-0000C2DD0000}"/>
    <cellStyle name="Note 4 3 2 32 2 3" xfId="56769" xr:uid="{00000000-0005-0000-0000-0000C3DD0000}"/>
    <cellStyle name="Note 4 3 2 32 2 4" xfId="56770" xr:uid="{00000000-0005-0000-0000-0000C4DD0000}"/>
    <cellStyle name="Note 4 3 2 32 2 5" xfId="56771" xr:uid="{00000000-0005-0000-0000-0000C5DD0000}"/>
    <cellStyle name="Note 4 3 2 32 2 6" xfId="56772" xr:uid="{00000000-0005-0000-0000-0000C6DD0000}"/>
    <cellStyle name="Note 4 3 2 32 3" xfId="56773" xr:uid="{00000000-0005-0000-0000-0000C7DD0000}"/>
    <cellStyle name="Note 4 3 2 32 4" xfId="56774" xr:uid="{00000000-0005-0000-0000-0000C8DD0000}"/>
    <cellStyle name="Note 4 3 2 32 5" xfId="56775" xr:uid="{00000000-0005-0000-0000-0000C9DD0000}"/>
    <cellStyle name="Note 4 3 2 32 6" xfId="56776" xr:uid="{00000000-0005-0000-0000-0000CADD0000}"/>
    <cellStyle name="Note 4 3 2 32 7" xfId="56777" xr:uid="{00000000-0005-0000-0000-0000CBDD0000}"/>
    <cellStyle name="Note 4 3 2 33" xfId="56778" xr:uid="{00000000-0005-0000-0000-0000CCDD0000}"/>
    <cellStyle name="Note 4 3 2 33 2" xfId="56779" xr:uid="{00000000-0005-0000-0000-0000CDDD0000}"/>
    <cellStyle name="Note 4 3 2 33 2 2" xfId="56780" xr:uid="{00000000-0005-0000-0000-0000CEDD0000}"/>
    <cellStyle name="Note 4 3 2 33 2 3" xfId="56781" xr:uid="{00000000-0005-0000-0000-0000CFDD0000}"/>
    <cellStyle name="Note 4 3 2 33 2 4" xfId="56782" xr:uid="{00000000-0005-0000-0000-0000D0DD0000}"/>
    <cellStyle name="Note 4 3 2 33 2 5" xfId="56783" xr:uid="{00000000-0005-0000-0000-0000D1DD0000}"/>
    <cellStyle name="Note 4 3 2 33 2 6" xfId="56784" xr:uid="{00000000-0005-0000-0000-0000D2DD0000}"/>
    <cellStyle name="Note 4 3 2 33 3" xfId="56785" xr:uid="{00000000-0005-0000-0000-0000D3DD0000}"/>
    <cellStyle name="Note 4 3 2 33 4" xfId="56786" xr:uid="{00000000-0005-0000-0000-0000D4DD0000}"/>
    <cellStyle name="Note 4 3 2 33 5" xfId="56787" xr:uid="{00000000-0005-0000-0000-0000D5DD0000}"/>
    <cellStyle name="Note 4 3 2 33 6" xfId="56788" xr:uid="{00000000-0005-0000-0000-0000D6DD0000}"/>
    <cellStyle name="Note 4 3 2 33 7" xfId="56789" xr:uid="{00000000-0005-0000-0000-0000D7DD0000}"/>
    <cellStyle name="Note 4 3 2 34" xfId="56790" xr:uid="{00000000-0005-0000-0000-0000D8DD0000}"/>
    <cellStyle name="Note 4 3 2 34 2" xfId="56791" xr:uid="{00000000-0005-0000-0000-0000D9DD0000}"/>
    <cellStyle name="Note 4 3 2 34 2 2" xfId="56792" xr:uid="{00000000-0005-0000-0000-0000DADD0000}"/>
    <cellStyle name="Note 4 3 2 34 2 3" xfId="56793" xr:uid="{00000000-0005-0000-0000-0000DBDD0000}"/>
    <cellStyle name="Note 4 3 2 34 2 4" xfId="56794" xr:uid="{00000000-0005-0000-0000-0000DCDD0000}"/>
    <cellStyle name="Note 4 3 2 34 2 5" xfId="56795" xr:uid="{00000000-0005-0000-0000-0000DDDD0000}"/>
    <cellStyle name="Note 4 3 2 34 2 6" xfId="56796" xr:uid="{00000000-0005-0000-0000-0000DEDD0000}"/>
    <cellStyle name="Note 4 3 2 34 3" xfId="56797" xr:uid="{00000000-0005-0000-0000-0000DFDD0000}"/>
    <cellStyle name="Note 4 3 2 34 4" xfId="56798" xr:uid="{00000000-0005-0000-0000-0000E0DD0000}"/>
    <cellStyle name="Note 4 3 2 34 5" xfId="56799" xr:uid="{00000000-0005-0000-0000-0000E1DD0000}"/>
    <cellStyle name="Note 4 3 2 34 6" xfId="56800" xr:uid="{00000000-0005-0000-0000-0000E2DD0000}"/>
    <cellStyle name="Note 4 3 2 34 7" xfId="56801" xr:uid="{00000000-0005-0000-0000-0000E3DD0000}"/>
    <cellStyle name="Note 4 3 2 35" xfId="56802" xr:uid="{00000000-0005-0000-0000-0000E4DD0000}"/>
    <cellStyle name="Note 4 3 2 35 2" xfId="56803" xr:uid="{00000000-0005-0000-0000-0000E5DD0000}"/>
    <cellStyle name="Note 4 3 2 35 3" xfId="56804" xr:uid="{00000000-0005-0000-0000-0000E6DD0000}"/>
    <cellStyle name="Note 4 3 2 35 4" xfId="56805" xr:uid="{00000000-0005-0000-0000-0000E7DD0000}"/>
    <cellStyle name="Note 4 3 2 35 5" xfId="56806" xr:uid="{00000000-0005-0000-0000-0000E8DD0000}"/>
    <cellStyle name="Note 4 3 2 35 6" xfId="56807" xr:uid="{00000000-0005-0000-0000-0000E9DD0000}"/>
    <cellStyle name="Note 4 3 2 36" xfId="56808" xr:uid="{00000000-0005-0000-0000-0000EADD0000}"/>
    <cellStyle name="Note 4 3 2 37" xfId="56809" xr:uid="{00000000-0005-0000-0000-0000EBDD0000}"/>
    <cellStyle name="Note 4 3 2 38" xfId="56810" xr:uid="{00000000-0005-0000-0000-0000ECDD0000}"/>
    <cellStyle name="Note 4 3 2 39" xfId="56811" xr:uid="{00000000-0005-0000-0000-0000EDDD0000}"/>
    <cellStyle name="Note 4 3 2 4" xfId="56812" xr:uid="{00000000-0005-0000-0000-0000EEDD0000}"/>
    <cellStyle name="Note 4 3 2 4 2" xfId="56813" xr:uid="{00000000-0005-0000-0000-0000EFDD0000}"/>
    <cellStyle name="Note 4 3 2 4 2 2" xfId="56814" xr:uid="{00000000-0005-0000-0000-0000F0DD0000}"/>
    <cellStyle name="Note 4 3 2 4 2 3" xfId="56815" xr:uid="{00000000-0005-0000-0000-0000F1DD0000}"/>
    <cellStyle name="Note 4 3 2 4 2 4" xfId="56816" xr:uid="{00000000-0005-0000-0000-0000F2DD0000}"/>
    <cellStyle name="Note 4 3 2 4 2 5" xfId="56817" xr:uid="{00000000-0005-0000-0000-0000F3DD0000}"/>
    <cellStyle name="Note 4 3 2 4 2 6" xfId="56818" xr:uid="{00000000-0005-0000-0000-0000F4DD0000}"/>
    <cellStyle name="Note 4 3 2 4 3" xfId="56819" xr:uid="{00000000-0005-0000-0000-0000F5DD0000}"/>
    <cellStyle name="Note 4 3 2 4 4" xfId="56820" xr:uid="{00000000-0005-0000-0000-0000F6DD0000}"/>
    <cellStyle name="Note 4 3 2 4 5" xfId="56821" xr:uid="{00000000-0005-0000-0000-0000F7DD0000}"/>
    <cellStyle name="Note 4 3 2 4 6" xfId="56822" xr:uid="{00000000-0005-0000-0000-0000F8DD0000}"/>
    <cellStyle name="Note 4 3 2 4 7" xfId="56823" xr:uid="{00000000-0005-0000-0000-0000F9DD0000}"/>
    <cellStyle name="Note 4 3 2 40" xfId="56824" xr:uid="{00000000-0005-0000-0000-0000FADD0000}"/>
    <cellStyle name="Note 4 3 2 5" xfId="56825" xr:uid="{00000000-0005-0000-0000-0000FBDD0000}"/>
    <cellStyle name="Note 4 3 2 5 2" xfId="56826" xr:uid="{00000000-0005-0000-0000-0000FCDD0000}"/>
    <cellStyle name="Note 4 3 2 5 2 2" xfId="56827" xr:uid="{00000000-0005-0000-0000-0000FDDD0000}"/>
    <cellStyle name="Note 4 3 2 5 2 3" xfId="56828" xr:uid="{00000000-0005-0000-0000-0000FEDD0000}"/>
    <cellStyle name="Note 4 3 2 5 2 4" xfId="56829" xr:uid="{00000000-0005-0000-0000-0000FFDD0000}"/>
    <cellStyle name="Note 4 3 2 5 2 5" xfId="56830" xr:uid="{00000000-0005-0000-0000-000000DE0000}"/>
    <cellStyle name="Note 4 3 2 5 2 6" xfId="56831" xr:uid="{00000000-0005-0000-0000-000001DE0000}"/>
    <cellStyle name="Note 4 3 2 5 3" xfId="56832" xr:uid="{00000000-0005-0000-0000-000002DE0000}"/>
    <cellStyle name="Note 4 3 2 5 4" xfId="56833" xr:uid="{00000000-0005-0000-0000-000003DE0000}"/>
    <cellStyle name="Note 4 3 2 5 5" xfId="56834" xr:uid="{00000000-0005-0000-0000-000004DE0000}"/>
    <cellStyle name="Note 4 3 2 5 6" xfId="56835" xr:uid="{00000000-0005-0000-0000-000005DE0000}"/>
    <cellStyle name="Note 4 3 2 5 7" xfId="56836" xr:uid="{00000000-0005-0000-0000-000006DE0000}"/>
    <cellStyle name="Note 4 3 2 6" xfId="56837" xr:uid="{00000000-0005-0000-0000-000007DE0000}"/>
    <cellStyle name="Note 4 3 2 6 2" xfId="56838" xr:uid="{00000000-0005-0000-0000-000008DE0000}"/>
    <cellStyle name="Note 4 3 2 6 2 2" xfId="56839" xr:uid="{00000000-0005-0000-0000-000009DE0000}"/>
    <cellStyle name="Note 4 3 2 6 2 3" xfId="56840" xr:uid="{00000000-0005-0000-0000-00000ADE0000}"/>
    <cellStyle name="Note 4 3 2 6 2 4" xfId="56841" xr:uid="{00000000-0005-0000-0000-00000BDE0000}"/>
    <cellStyle name="Note 4 3 2 6 2 5" xfId="56842" xr:uid="{00000000-0005-0000-0000-00000CDE0000}"/>
    <cellStyle name="Note 4 3 2 6 2 6" xfId="56843" xr:uid="{00000000-0005-0000-0000-00000DDE0000}"/>
    <cellStyle name="Note 4 3 2 6 3" xfId="56844" xr:uid="{00000000-0005-0000-0000-00000EDE0000}"/>
    <cellStyle name="Note 4 3 2 6 4" xfId="56845" xr:uid="{00000000-0005-0000-0000-00000FDE0000}"/>
    <cellStyle name="Note 4 3 2 6 5" xfId="56846" xr:uid="{00000000-0005-0000-0000-000010DE0000}"/>
    <cellStyle name="Note 4 3 2 6 6" xfId="56847" xr:uid="{00000000-0005-0000-0000-000011DE0000}"/>
    <cellStyle name="Note 4 3 2 6 7" xfId="56848" xr:uid="{00000000-0005-0000-0000-000012DE0000}"/>
    <cellStyle name="Note 4 3 2 7" xfId="56849" xr:uid="{00000000-0005-0000-0000-000013DE0000}"/>
    <cellStyle name="Note 4 3 2 7 2" xfId="56850" xr:uid="{00000000-0005-0000-0000-000014DE0000}"/>
    <cellStyle name="Note 4 3 2 7 2 2" xfId="56851" xr:uid="{00000000-0005-0000-0000-000015DE0000}"/>
    <cellStyle name="Note 4 3 2 7 2 3" xfId="56852" xr:uid="{00000000-0005-0000-0000-000016DE0000}"/>
    <cellStyle name="Note 4 3 2 7 2 4" xfId="56853" xr:uid="{00000000-0005-0000-0000-000017DE0000}"/>
    <cellStyle name="Note 4 3 2 7 2 5" xfId="56854" xr:uid="{00000000-0005-0000-0000-000018DE0000}"/>
    <cellStyle name="Note 4 3 2 7 2 6" xfId="56855" xr:uid="{00000000-0005-0000-0000-000019DE0000}"/>
    <cellStyle name="Note 4 3 2 7 3" xfId="56856" xr:uid="{00000000-0005-0000-0000-00001ADE0000}"/>
    <cellStyle name="Note 4 3 2 7 4" xfId="56857" xr:uid="{00000000-0005-0000-0000-00001BDE0000}"/>
    <cellStyle name="Note 4 3 2 7 5" xfId="56858" xr:uid="{00000000-0005-0000-0000-00001CDE0000}"/>
    <cellStyle name="Note 4 3 2 7 6" xfId="56859" xr:uid="{00000000-0005-0000-0000-00001DDE0000}"/>
    <cellStyle name="Note 4 3 2 7 7" xfId="56860" xr:uid="{00000000-0005-0000-0000-00001EDE0000}"/>
    <cellStyle name="Note 4 3 2 8" xfId="56861" xr:uid="{00000000-0005-0000-0000-00001FDE0000}"/>
    <cellStyle name="Note 4 3 2 8 2" xfId="56862" xr:uid="{00000000-0005-0000-0000-000020DE0000}"/>
    <cellStyle name="Note 4 3 2 8 2 2" xfId="56863" xr:uid="{00000000-0005-0000-0000-000021DE0000}"/>
    <cellStyle name="Note 4 3 2 8 2 3" xfId="56864" xr:uid="{00000000-0005-0000-0000-000022DE0000}"/>
    <cellStyle name="Note 4 3 2 8 2 4" xfId="56865" xr:uid="{00000000-0005-0000-0000-000023DE0000}"/>
    <cellStyle name="Note 4 3 2 8 2 5" xfId="56866" xr:uid="{00000000-0005-0000-0000-000024DE0000}"/>
    <cellStyle name="Note 4 3 2 8 2 6" xfId="56867" xr:uid="{00000000-0005-0000-0000-000025DE0000}"/>
    <cellStyle name="Note 4 3 2 8 3" xfId="56868" xr:uid="{00000000-0005-0000-0000-000026DE0000}"/>
    <cellStyle name="Note 4 3 2 8 4" xfId="56869" xr:uid="{00000000-0005-0000-0000-000027DE0000}"/>
    <cellStyle name="Note 4 3 2 8 5" xfId="56870" xr:uid="{00000000-0005-0000-0000-000028DE0000}"/>
    <cellStyle name="Note 4 3 2 8 6" xfId="56871" xr:uid="{00000000-0005-0000-0000-000029DE0000}"/>
    <cellStyle name="Note 4 3 2 8 7" xfId="56872" xr:uid="{00000000-0005-0000-0000-00002ADE0000}"/>
    <cellStyle name="Note 4 3 2 9" xfId="56873" xr:uid="{00000000-0005-0000-0000-00002BDE0000}"/>
    <cellStyle name="Note 4 3 2 9 2" xfId="56874" xr:uid="{00000000-0005-0000-0000-00002CDE0000}"/>
    <cellStyle name="Note 4 3 2 9 2 2" xfId="56875" xr:uid="{00000000-0005-0000-0000-00002DDE0000}"/>
    <cellStyle name="Note 4 3 2 9 2 3" xfId="56876" xr:uid="{00000000-0005-0000-0000-00002EDE0000}"/>
    <cellStyle name="Note 4 3 2 9 2 4" xfId="56877" xr:uid="{00000000-0005-0000-0000-00002FDE0000}"/>
    <cellStyle name="Note 4 3 2 9 2 5" xfId="56878" xr:uid="{00000000-0005-0000-0000-000030DE0000}"/>
    <cellStyle name="Note 4 3 2 9 2 6" xfId="56879" xr:uid="{00000000-0005-0000-0000-000031DE0000}"/>
    <cellStyle name="Note 4 3 2 9 3" xfId="56880" xr:uid="{00000000-0005-0000-0000-000032DE0000}"/>
    <cellStyle name="Note 4 3 2 9 4" xfId="56881" xr:uid="{00000000-0005-0000-0000-000033DE0000}"/>
    <cellStyle name="Note 4 3 2 9 5" xfId="56882" xr:uid="{00000000-0005-0000-0000-000034DE0000}"/>
    <cellStyle name="Note 4 3 2 9 6" xfId="56883" xr:uid="{00000000-0005-0000-0000-000035DE0000}"/>
    <cellStyle name="Note 4 3 2 9 7" xfId="56884" xr:uid="{00000000-0005-0000-0000-000036DE0000}"/>
    <cellStyle name="Note 4 3 20" xfId="56885" xr:uid="{00000000-0005-0000-0000-000037DE0000}"/>
    <cellStyle name="Note 4 3 20 2" xfId="56886" xr:uid="{00000000-0005-0000-0000-000038DE0000}"/>
    <cellStyle name="Note 4 3 20 2 2" xfId="56887" xr:uid="{00000000-0005-0000-0000-000039DE0000}"/>
    <cellStyle name="Note 4 3 20 2 3" xfId="56888" xr:uid="{00000000-0005-0000-0000-00003ADE0000}"/>
    <cellStyle name="Note 4 3 20 2 4" xfId="56889" xr:uid="{00000000-0005-0000-0000-00003BDE0000}"/>
    <cellStyle name="Note 4 3 20 2 5" xfId="56890" xr:uid="{00000000-0005-0000-0000-00003CDE0000}"/>
    <cellStyle name="Note 4 3 20 2 6" xfId="56891" xr:uid="{00000000-0005-0000-0000-00003DDE0000}"/>
    <cellStyle name="Note 4 3 20 3" xfId="56892" xr:uid="{00000000-0005-0000-0000-00003EDE0000}"/>
    <cellStyle name="Note 4 3 20 4" xfId="56893" xr:uid="{00000000-0005-0000-0000-00003FDE0000}"/>
    <cellStyle name="Note 4 3 20 5" xfId="56894" xr:uid="{00000000-0005-0000-0000-000040DE0000}"/>
    <cellStyle name="Note 4 3 20 6" xfId="56895" xr:uid="{00000000-0005-0000-0000-000041DE0000}"/>
    <cellStyle name="Note 4 3 20 7" xfId="56896" xr:uid="{00000000-0005-0000-0000-000042DE0000}"/>
    <cellStyle name="Note 4 3 21" xfId="56897" xr:uid="{00000000-0005-0000-0000-000043DE0000}"/>
    <cellStyle name="Note 4 3 21 2" xfId="56898" xr:uid="{00000000-0005-0000-0000-000044DE0000}"/>
    <cellStyle name="Note 4 3 21 2 2" xfId="56899" xr:uid="{00000000-0005-0000-0000-000045DE0000}"/>
    <cellStyle name="Note 4 3 21 2 3" xfId="56900" xr:uid="{00000000-0005-0000-0000-000046DE0000}"/>
    <cellStyle name="Note 4 3 21 2 4" xfId="56901" xr:uid="{00000000-0005-0000-0000-000047DE0000}"/>
    <cellStyle name="Note 4 3 21 2 5" xfId="56902" xr:uid="{00000000-0005-0000-0000-000048DE0000}"/>
    <cellStyle name="Note 4 3 21 2 6" xfId="56903" xr:uid="{00000000-0005-0000-0000-000049DE0000}"/>
    <cellStyle name="Note 4 3 21 3" xfId="56904" xr:uid="{00000000-0005-0000-0000-00004ADE0000}"/>
    <cellStyle name="Note 4 3 21 4" xfId="56905" xr:uid="{00000000-0005-0000-0000-00004BDE0000}"/>
    <cellStyle name="Note 4 3 21 5" xfId="56906" xr:uid="{00000000-0005-0000-0000-00004CDE0000}"/>
    <cellStyle name="Note 4 3 21 6" xfId="56907" xr:uid="{00000000-0005-0000-0000-00004DDE0000}"/>
    <cellStyle name="Note 4 3 21 7" xfId="56908" xr:uid="{00000000-0005-0000-0000-00004EDE0000}"/>
    <cellStyle name="Note 4 3 22" xfId="56909" xr:uid="{00000000-0005-0000-0000-00004FDE0000}"/>
    <cellStyle name="Note 4 3 22 2" xfId="56910" xr:uid="{00000000-0005-0000-0000-000050DE0000}"/>
    <cellStyle name="Note 4 3 22 2 2" xfId="56911" xr:uid="{00000000-0005-0000-0000-000051DE0000}"/>
    <cellStyle name="Note 4 3 22 2 3" xfId="56912" xr:uid="{00000000-0005-0000-0000-000052DE0000}"/>
    <cellStyle name="Note 4 3 22 2 4" xfId="56913" xr:uid="{00000000-0005-0000-0000-000053DE0000}"/>
    <cellStyle name="Note 4 3 22 2 5" xfId="56914" xr:uid="{00000000-0005-0000-0000-000054DE0000}"/>
    <cellStyle name="Note 4 3 22 2 6" xfId="56915" xr:uid="{00000000-0005-0000-0000-000055DE0000}"/>
    <cellStyle name="Note 4 3 22 3" xfId="56916" xr:uid="{00000000-0005-0000-0000-000056DE0000}"/>
    <cellStyle name="Note 4 3 22 4" xfId="56917" xr:uid="{00000000-0005-0000-0000-000057DE0000}"/>
    <cellStyle name="Note 4 3 22 5" xfId="56918" xr:uid="{00000000-0005-0000-0000-000058DE0000}"/>
    <cellStyle name="Note 4 3 22 6" xfId="56919" xr:uid="{00000000-0005-0000-0000-000059DE0000}"/>
    <cellStyle name="Note 4 3 22 7" xfId="56920" xr:uid="{00000000-0005-0000-0000-00005ADE0000}"/>
    <cellStyle name="Note 4 3 23" xfId="56921" xr:uid="{00000000-0005-0000-0000-00005BDE0000}"/>
    <cellStyle name="Note 4 3 23 2" xfId="56922" xr:uid="{00000000-0005-0000-0000-00005CDE0000}"/>
    <cellStyle name="Note 4 3 23 2 2" xfId="56923" xr:uid="{00000000-0005-0000-0000-00005DDE0000}"/>
    <cellStyle name="Note 4 3 23 2 3" xfId="56924" xr:uid="{00000000-0005-0000-0000-00005EDE0000}"/>
    <cellStyle name="Note 4 3 23 2 4" xfId="56925" xr:uid="{00000000-0005-0000-0000-00005FDE0000}"/>
    <cellStyle name="Note 4 3 23 2 5" xfId="56926" xr:uid="{00000000-0005-0000-0000-000060DE0000}"/>
    <cellStyle name="Note 4 3 23 2 6" xfId="56927" xr:uid="{00000000-0005-0000-0000-000061DE0000}"/>
    <cellStyle name="Note 4 3 23 3" xfId="56928" xr:uid="{00000000-0005-0000-0000-000062DE0000}"/>
    <cellStyle name="Note 4 3 23 4" xfId="56929" xr:uid="{00000000-0005-0000-0000-000063DE0000}"/>
    <cellStyle name="Note 4 3 23 5" xfId="56930" xr:uid="{00000000-0005-0000-0000-000064DE0000}"/>
    <cellStyle name="Note 4 3 23 6" xfId="56931" xr:uid="{00000000-0005-0000-0000-000065DE0000}"/>
    <cellStyle name="Note 4 3 23 7" xfId="56932" xr:uid="{00000000-0005-0000-0000-000066DE0000}"/>
    <cellStyle name="Note 4 3 24" xfId="56933" xr:uid="{00000000-0005-0000-0000-000067DE0000}"/>
    <cellStyle name="Note 4 3 24 2" xfId="56934" xr:uid="{00000000-0005-0000-0000-000068DE0000}"/>
    <cellStyle name="Note 4 3 24 2 2" xfId="56935" xr:uid="{00000000-0005-0000-0000-000069DE0000}"/>
    <cellStyle name="Note 4 3 24 2 3" xfId="56936" xr:uid="{00000000-0005-0000-0000-00006ADE0000}"/>
    <cellStyle name="Note 4 3 24 2 4" xfId="56937" xr:uid="{00000000-0005-0000-0000-00006BDE0000}"/>
    <cellStyle name="Note 4 3 24 2 5" xfId="56938" xr:uid="{00000000-0005-0000-0000-00006CDE0000}"/>
    <cellStyle name="Note 4 3 24 2 6" xfId="56939" xr:uid="{00000000-0005-0000-0000-00006DDE0000}"/>
    <cellStyle name="Note 4 3 24 3" xfId="56940" xr:uid="{00000000-0005-0000-0000-00006EDE0000}"/>
    <cellStyle name="Note 4 3 24 4" xfId="56941" xr:uid="{00000000-0005-0000-0000-00006FDE0000}"/>
    <cellStyle name="Note 4 3 24 5" xfId="56942" xr:uid="{00000000-0005-0000-0000-000070DE0000}"/>
    <cellStyle name="Note 4 3 24 6" xfId="56943" xr:uid="{00000000-0005-0000-0000-000071DE0000}"/>
    <cellStyle name="Note 4 3 24 7" xfId="56944" xr:uid="{00000000-0005-0000-0000-000072DE0000}"/>
    <cellStyle name="Note 4 3 25" xfId="56945" xr:uid="{00000000-0005-0000-0000-000073DE0000}"/>
    <cellStyle name="Note 4 3 25 2" xfId="56946" xr:uid="{00000000-0005-0000-0000-000074DE0000}"/>
    <cellStyle name="Note 4 3 25 2 2" xfId="56947" xr:uid="{00000000-0005-0000-0000-000075DE0000}"/>
    <cellStyle name="Note 4 3 25 2 3" xfId="56948" xr:uid="{00000000-0005-0000-0000-000076DE0000}"/>
    <cellStyle name="Note 4 3 25 2 4" xfId="56949" xr:uid="{00000000-0005-0000-0000-000077DE0000}"/>
    <cellStyle name="Note 4 3 25 2 5" xfId="56950" xr:uid="{00000000-0005-0000-0000-000078DE0000}"/>
    <cellStyle name="Note 4 3 25 2 6" xfId="56951" xr:uid="{00000000-0005-0000-0000-000079DE0000}"/>
    <cellStyle name="Note 4 3 25 3" xfId="56952" xr:uid="{00000000-0005-0000-0000-00007ADE0000}"/>
    <cellStyle name="Note 4 3 25 4" xfId="56953" xr:uid="{00000000-0005-0000-0000-00007BDE0000}"/>
    <cellStyle name="Note 4 3 25 5" xfId="56954" xr:uid="{00000000-0005-0000-0000-00007CDE0000}"/>
    <cellStyle name="Note 4 3 25 6" xfId="56955" xr:uid="{00000000-0005-0000-0000-00007DDE0000}"/>
    <cellStyle name="Note 4 3 25 7" xfId="56956" xr:uid="{00000000-0005-0000-0000-00007EDE0000}"/>
    <cellStyle name="Note 4 3 26" xfId="56957" xr:uid="{00000000-0005-0000-0000-00007FDE0000}"/>
    <cellStyle name="Note 4 3 26 2" xfId="56958" xr:uid="{00000000-0005-0000-0000-000080DE0000}"/>
    <cellStyle name="Note 4 3 26 2 2" xfId="56959" xr:uid="{00000000-0005-0000-0000-000081DE0000}"/>
    <cellStyle name="Note 4 3 26 2 3" xfId="56960" xr:uid="{00000000-0005-0000-0000-000082DE0000}"/>
    <cellStyle name="Note 4 3 26 2 4" xfId="56961" xr:uid="{00000000-0005-0000-0000-000083DE0000}"/>
    <cellStyle name="Note 4 3 26 2 5" xfId="56962" xr:uid="{00000000-0005-0000-0000-000084DE0000}"/>
    <cellStyle name="Note 4 3 26 2 6" xfId="56963" xr:uid="{00000000-0005-0000-0000-000085DE0000}"/>
    <cellStyle name="Note 4 3 26 3" xfId="56964" xr:uid="{00000000-0005-0000-0000-000086DE0000}"/>
    <cellStyle name="Note 4 3 26 4" xfId="56965" xr:uid="{00000000-0005-0000-0000-000087DE0000}"/>
    <cellStyle name="Note 4 3 26 5" xfId="56966" xr:uid="{00000000-0005-0000-0000-000088DE0000}"/>
    <cellStyle name="Note 4 3 26 6" xfId="56967" xr:uid="{00000000-0005-0000-0000-000089DE0000}"/>
    <cellStyle name="Note 4 3 26 7" xfId="56968" xr:uid="{00000000-0005-0000-0000-00008ADE0000}"/>
    <cellStyle name="Note 4 3 27" xfId="56969" xr:uid="{00000000-0005-0000-0000-00008BDE0000}"/>
    <cellStyle name="Note 4 3 27 2" xfId="56970" xr:uid="{00000000-0005-0000-0000-00008CDE0000}"/>
    <cellStyle name="Note 4 3 27 2 2" xfId="56971" xr:uid="{00000000-0005-0000-0000-00008DDE0000}"/>
    <cellStyle name="Note 4 3 27 2 3" xfId="56972" xr:uid="{00000000-0005-0000-0000-00008EDE0000}"/>
    <cellStyle name="Note 4 3 27 2 4" xfId="56973" xr:uid="{00000000-0005-0000-0000-00008FDE0000}"/>
    <cellStyle name="Note 4 3 27 2 5" xfId="56974" xr:uid="{00000000-0005-0000-0000-000090DE0000}"/>
    <cellStyle name="Note 4 3 27 2 6" xfId="56975" xr:uid="{00000000-0005-0000-0000-000091DE0000}"/>
    <cellStyle name="Note 4 3 27 3" xfId="56976" xr:uid="{00000000-0005-0000-0000-000092DE0000}"/>
    <cellStyle name="Note 4 3 27 4" xfId="56977" xr:uid="{00000000-0005-0000-0000-000093DE0000}"/>
    <cellStyle name="Note 4 3 27 5" xfId="56978" xr:uid="{00000000-0005-0000-0000-000094DE0000}"/>
    <cellStyle name="Note 4 3 27 6" xfId="56979" xr:uid="{00000000-0005-0000-0000-000095DE0000}"/>
    <cellStyle name="Note 4 3 27 7" xfId="56980" xr:uid="{00000000-0005-0000-0000-000096DE0000}"/>
    <cellStyle name="Note 4 3 28" xfId="56981" xr:uid="{00000000-0005-0000-0000-000097DE0000}"/>
    <cellStyle name="Note 4 3 28 2" xfId="56982" xr:uid="{00000000-0005-0000-0000-000098DE0000}"/>
    <cellStyle name="Note 4 3 28 2 2" xfId="56983" xr:uid="{00000000-0005-0000-0000-000099DE0000}"/>
    <cellStyle name="Note 4 3 28 2 3" xfId="56984" xr:uid="{00000000-0005-0000-0000-00009ADE0000}"/>
    <cellStyle name="Note 4 3 28 2 4" xfId="56985" xr:uid="{00000000-0005-0000-0000-00009BDE0000}"/>
    <cellStyle name="Note 4 3 28 2 5" xfId="56986" xr:uid="{00000000-0005-0000-0000-00009CDE0000}"/>
    <cellStyle name="Note 4 3 28 2 6" xfId="56987" xr:uid="{00000000-0005-0000-0000-00009DDE0000}"/>
    <cellStyle name="Note 4 3 28 3" xfId="56988" xr:uid="{00000000-0005-0000-0000-00009EDE0000}"/>
    <cellStyle name="Note 4 3 28 4" xfId="56989" xr:uid="{00000000-0005-0000-0000-00009FDE0000}"/>
    <cellStyle name="Note 4 3 28 5" xfId="56990" xr:uid="{00000000-0005-0000-0000-0000A0DE0000}"/>
    <cellStyle name="Note 4 3 28 6" xfId="56991" xr:uid="{00000000-0005-0000-0000-0000A1DE0000}"/>
    <cellStyle name="Note 4 3 28 7" xfId="56992" xr:uid="{00000000-0005-0000-0000-0000A2DE0000}"/>
    <cellStyle name="Note 4 3 29" xfId="56993" xr:uid="{00000000-0005-0000-0000-0000A3DE0000}"/>
    <cellStyle name="Note 4 3 29 2" xfId="56994" xr:uid="{00000000-0005-0000-0000-0000A4DE0000}"/>
    <cellStyle name="Note 4 3 29 2 2" xfId="56995" xr:uid="{00000000-0005-0000-0000-0000A5DE0000}"/>
    <cellStyle name="Note 4 3 29 2 3" xfId="56996" xr:uid="{00000000-0005-0000-0000-0000A6DE0000}"/>
    <cellStyle name="Note 4 3 29 2 4" xfId="56997" xr:uid="{00000000-0005-0000-0000-0000A7DE0000}"/>
    <cellStyle name="Note 4 3 29 2 5" xfId="56998" xr:uid="{00000000-0005-0000-0000-0000A8DE0000}"/>
    <cellStyle name="Note 4 3 29 2 6" xfId="56999" xr:uid="{00000000-0005-0000-0000-0000A9DE0000}"/>
    <cellStyle name="Note 4 3 29 3" xfId="57000" xr:uid="{00000000-0005-0000-0000-0000AADE0000}"/>
    <cellStyle name="Note 4 3 29 4" xfId="57001" xr:uid="{00000000-0005-0000-0000-0000ABDE0000}"/>
    <cellStyle name="Note 4 3 29 5" xfId="57002" xr:uid="{00000000-0005-0000-0000-0000ACDE0000}"/>
    <cellStyle name="Note 4 3 29 6" xfId="57003" xr:uid="{00000000-0005-0000-0000-0000ADDE0000}"/>
    <cellStyle name="Note 4 3 29 7" xfId="57004" xr:uid="{00000000-0005-0000-0000-0000AEDE0000}"/>
    <cellStyle name="Note 4 3 3" xfId="57005" xr:uid="{00000000-0005-0000-0000-0000AFDE0000}"/>
    <cellStyle name="Note 4 3 3 2" xfId="57006" xr:uid="{00000000-0005-0000-0000-0000B0DE0000}"/>
    <cellStyle name="Note 4 3 3 2 2" xfId="57007" xr:uid="{00000000-0005-0000-0000-0000B1DE0000}"/>
    <cellStyle name="Note 4 3 3 2 3" xfId="57008" xr:uid="{00000000-0005-0000-0000-0000B2DE0000}"/>
    <cellStyle name="Note 4 3 3 2 4" xfId="57009" xr:uid="{00000000-0005-0000-0000-0000B3DE0000}"/>
    <cellStyle name="Note 4 3 3 2 5" xfId="57010" xr:uid="{00000000-0005-0000-0000-0000B4DE0000}"/>
    <cellStyle name="Note 4 3 3 2 6" xfId="57011" xr:uid="{00000000-0005-0000-0000-0000B5DE0000}"/>
    <cellStyle name="Note 4 3 3 3" xfId="57012" xr:uid="{00000000-0005-0000-0000-0000B6DE0000}"/>
    <cellStyle name="Note 4 3 3 4" xfId="57013" xr:uid="{00000000-0005-0000-0000-0000B7DE0000}"/>
    <cellStyle name="Note 4 3 3 5" xfId="57014" xr:uid="{00000000-0005-0000-0000-0000B8DE0000}"/>
    <cellStyle name="Note 4 3 3 6" xfId="57015" xr:uid="{00000000-0005-0000-0000-0000B9DE0000}"/>
    <cellStyle name="Note 4 3 3 7" xfId="57016" xr:uid="{00000000-0005-0000-0000-0000BADE0000}"/>
    <cellStyle name="Note 4 3 30" xfId="57017" xr:uid="{00000000-0005-0000-0000-0000BBDE0000}"/>
    <cellStyle name="Note 4 3 30 2" xfId="57018" xr:uid="{00000000-0005-0000-0000-0000BCDE0000}"/>
    <cellStyle name="Note 4 3 30 2 2" xfId="57019" xr:uid="{00000000-0005-0000-0000-0000BDDE0000}"/>
    <cellStyle name="Note 4 3 30 2 3" xfId="57020" xr:uid="{00000000-0005-0000-0000-0000BEDE0000}"/>
    <cellStyle name="Note 4 3 30 2 4" xfId="57021" xr:uid="{00000000-0005-0000-0000-0000BFDE0000}"/>
    <cellStyle name="Note 4 3 30 2 5" xfId="57022" xr:uid="{00000000-0005-0000-0000-0000C0DE0000}"/>
    <cellStyle name="Note 4 3 30 2 6" xfId="57023" xr:uid="{00000000-0005-0000-0000-0000C1DE0000}"/>
    <cellStyle name="Note 4 3 30 3" xfId="57024" xr:uid="{00000000-0005-0000-0000-0000C2DE0000}"/>
    <cellStyle name="Note 4 3 30 4" xfId="57025" xr:uid="{00000000-0005-0000-0000-0000C3DE0000}"/>
    <cellStyle name="Note 4 3 30 5" xfId="57026" xr:uid="{00000000-0005-0000-0000-0000C4DE0000}"/>
    <cellStyle name="Note 4 3 30 6" xfId="57027" xr:uid="{00000000-0005-0000-0000-0000C5DE0000}"/>
    <cellStyle name="Note 4 3 30 7" xfId="57028" xr:uid="{00000000-0005-0000-0000-0000C6DE0000}"/>
    <cellStyle name="Note 4 3 31" xfId="57029" xr:uid="{00000000-0005-0000-0000-0000C7DE0000}"/>
    <cellStyle name="Note 4 3 31 2" xfId="57030" xr:uid="{00000000-0005-0000-0000-0000C8DE0000}"/>
    <cellStyle name="Note 4 3 31 2 2" xfId="57031" xr:uid="{00000000-0005-0000-0000-0000C9DE0000}"/>
    <cellStyle name="Note 4 3 31 2 3" xfId="57032" xr:uid="{00000000-0005-0000-0000-0000CADE0000}"/>
    <cellStyle name="Note 4 3 31 2 4" xfId="57033" xr:uid="{00000000-0005-0000-0000-0000CBDE0000}"/>
    <cellStyle name="Note 4 3 31 2 5" xfId="57034" xr:uid="{00000000-0005-0000-0000-0000CCDE0000}"/>
    <cellStyle name="Note 4 3 31 2 6" xfId="57035" xr:uid="{00000000-0005-0000-0000-0000CDDE0000}"/>
    <cellStyle name="Note 4 3 31 3" xfId="57036" xr:uid="{00000000-0005-0000-0000-0000CEDE0000}"/>
    <cellStyle name="Note 4 3 31 4" xfId="57037" xr:uid="{00000000-0005-0000-0000-0000CFDE0000}"/>
    <cellStyle name="Note 4 3 31 5" xfId="57038" xr:uid="{00000000-0005-0000-0000-0000D0DE0000}"/>
    <cellStyle name="Note 4 3 31 6" xfId="57039" xr:uid="{00000000-0005-0000-0000-0000D1DE0000}"/>
    <cellStyle name="Note 4 3 31 7" xfId="57040" xr:uid="{00000000-0005-0000-0000-0000D2DE0000}"/>
    <cellStyle name="Note 4 3 32" xfId="57041" xr:uid="{00000000-0005-0000-0000-0000D3DE0000}"/>
    <cellStyle name="Note 4 3 32 2" xfId="57042" xr:uid="{00000000-0005-0000-0000-0000D4DE0000}"/>
    <cellStyle name="Note 4 3 32 2 2" xfId="57043" xr:uid="{00000000-0005-0000-0000-0000D5DE0000}"/>
    <cellStyle name="Note 4 3 32 2 3" xfId="57044" xr:uid="{00000000-0005-0000-0000-0000D6DE0000}"/>
    <cellStyle name="Note 4 3 32 2 4" xfId="57045" xr:uid="{00000000-0005-0000-0000-0000D7DE0000}"/>
    <cellStyle name="Note 4 3 32 2 5" xfId="57046" xr:uid="{00000000-0005-0000-0000-0000D8DE0000}"/>
    <cellStyle name="Note 4 3 32 2 6" xfId="57047" xr:uid="{00000000-0005-0000-0000-0000D9DE0000}"/>
    <cellStyle name="Note 4 3 32 3" xfId="57048" xr:uid="{00000000-0005-0000-0000-0000DADE0000}"/>
    <cellStyle name="Note 4 3 32 4" xfId="57049" xr:uid="{00000000-0005-0000-0000-0000DBDE0000}"/>
    <cellStyle name="Note 4 3 32 5" xfId="57050" xr:uid="{00000000-0005-0000-0000-0000DCDE0000}"/>
    <cellStyle name="Note 4 3 32 6" xfId="57051" xr:uid="{00000000-0005-0000-0000-0000DDDE0000}"/>
    <cellStyle name="Note 4 3 32 7" xfId="57052" xr:uid="{00000000-0005-0000-0000-0000DEDE0000}"/>
    <cellStyle name="Note 4 3 33" xfId="57053" xr:uid="{00000000-0005-0000-0000-0000DFDE0000}"/>
    <cellStyle name="Note 4 3 33 2" xfId="57054" xr:uid="{00000000-0005-0000-0000-0000E0DE0000}"/>
    <cellStyle name="Note 4 3 33 2 2" xfId="57055" xr:uid="{00000000-0005-0000-0000-0000E1DE0000}"/>
    <cellStyle name="Note 4 3 33 2 3" xfId="57056" xr:uid="{00000000-0005-0000-0000-0000E2DE0000}"/>
    <cellStyle name="Note 4 3 33 2 4" xfId="57057" xr:uid="{00000000-0005-0000-0000-0000E3DE0000}"/>
    <cellStyle name="Note 4 3 33 2 5" xfId="57058" xr:uid="{00000000-0005-0000-0000-0000E4DE0000}"/>
    <cellStyle name="Note 4 3 33 2 6" xfId="57059" xr:uid="{00000000-0005-0000-0000-0000E5DE0000}"/>
    <cellStyle name="Note 4 3 33 3" xfId="57060" xr:uid="{00000000-0005-0000-0000-0000E6DE0000}"/>
    <cellStyle name="Note 4 3 33 4" xfId="57061" xr:uid="{00000000-0005-0000-0000-0000E7DE0000}"/>
    <cellStyle name="Note 4 3 33 5" xfId="57062" xr:uid="{00000000-0005-0000-0000-0000E8DE0000}"/>
    <cellStyle name="Note 4 3 33 6" xfId="57063" xr:uid="{00000000-0005-0000-0000-0000E9DE0000}"/>
    <cellStyle name="Note 4 3 33 7" xfId="57064" xr:uid="{00000000-0005-0000-0000-0000EADE0000}"/>
    <cellStyle name="Note 4 3 34" xfId="57065" xr:uid="{00000000-0005-0000-0000-0000EBDE0000}"/>
    <cellStyle name="Note 4 3 34 2" xfId="57066" xr:uid="{00000000-0005-0000-0000-0000ECDE0000}"/>
    <cellStyle name="Note 4 3 34 2 2" xfId="57067" xr:uid="{00000000-0005-0000-0000-0000EDDE0000}"/>
    <cellStyle name="Note 4 3 34 2 3" xfId="57068" xr:uid="{00000000-0005-0000-0000-0000EEDE0000}"/>
    <cellStyle name="Note 4 3 34 2 4" xfId="57069" xr:uid="{00000000-0005-0000-0000-0000EFDE0000}"/>
    <cellStyle name="Note 4 3 34 2 5" xfId="57070" xr:uid="{00000000-0005-0000-0000-0000F0DE0000}"/>
    <cellStyle name="Note 4 3 34 2 6" xfId="57071" xr:uid="{00000000-0005-0000-0000-0000F1DE0000}"/>
    <cellStyle name="Note 4 3 34 3" xfId="57072" xr:uid="{00000000-0005-0000-0000-0000F2DE0000}"/>
    <cellStyle name="Note 4 3 34 4" xfId="57073" xr:uid="{00000000-0005-0000-0000-0000F3DE0000}"/>
    <cellStyle name="Note 4 3 34 5" xfId="57074" xr:uid="{00000000-0005-0000-0000-0000F4DE0000}"/>
    <cellStyle name="Note 4 3 34 6" xfId="57075" xr:uid="{00000000-0005-0000-0000-0000F5DE0000}"/>
    <cellStyle name="Note 4 3 34 7" xfId="57076" xr:uid="{00000000-0005-0000-0000-0000F6DE0000}"/>
    <cellStyle name="Note 4 3 35" xfId="57077" xr:uid="{00000000-0005-0000-0000-0000F7DE0000}"/>
    <cellStyle name="Note 4 3 35 2" xfId="57078" xr:uid="{00000000-0005-0000-0000-0000F8DE0000}"/>
    <cellStyle name="Note 4 3 35 2 2" xfId="57079" xr:uid="{00000000-0005-0000-0000-0000F9DE0000}"/>
    <cellStyle name="Note 4 3 35 2 3" xfId="57080" xr:uid="{00000000-0005-0000-0000-0000FADE0000}"/>
    <cellStyle name="Note 4 3 35 2 4" xfId="57081" xr:uid="{00000000-0005-0000-0000-0000FBDE0000}"/>
    <cellStyle name="Note 4 3 35 2 5" xfId="57082" xr:uid="{00000000-0005-0000-0000-0000FCDE0000}"/>
    <cellStyle name="Note 4 3 35 2 6" xfId="57083" xr:uid="{00000000-0005-0000-0000-0000FDDE0000}"/>
    <cellStyle name="Note 4 3 35 3" xfId="57084" xr:uid="{00000000-0005-0000-0000-0000FEDE0000}"/>
    <cellStyle name="Note 4 3 35 4" xfId="57085" xr:uid="{00000000-0005-0000-0000-0000FFDE0000}"/>
    <cellStyle name="Note 4 3 35 5" xfId="57086" xr:uid="{00000000-0005-0000-0000-000000DF0000}"/>
    <cellStyle name="Note 4 3 35 6" xfId="57087" xr:uid="{00000000-0005-0000-0000-000001DF0000}"/>
    <cellStyle name="Note 4 3 35 7" xfId="57088" xr:uid="{00000000-0005-0000-0000-000002DF0000}"/>
    <cellStyle name="Note 4 3 36" xfId="57089" xr:uid="{00000000-0005-0000-0000-000003DF0000}"/>
    <cellStyle name="Note 4 3 36 2" xfId="57090" xr:uid="{00000000-0005-0000-0000-000004DF0000}"/>
    <cellStyle name="Note 4 3 36 3" xfId="57091" xr:uid="{00000000-0005-0000-0000-000005DF0000}"/>
    <cellStyle name="Note 4 3 36 4" xfId="57092" xr:uid="{00000000-0005-0000-0000-000006DF0000}"/>
    <cellStyle name="Note 4 3 36 5" xfId="57093" xr:uid="{00000000-0005-0000-0000-000007DF0000}"/>
    <cellStyle name="Note 4 3 36 6" xfId="57094" xr:uid="{00000000-0005-0000-0000-000008DF0000}"/>
    <cellStyle name="Note 4 3 37" xfId="57095" xr:uid="{00000000-0005-0000-0000-000009DF0000}"/>
    <cellStyle name="Note 4 3 38" xfId="57096" xr:uid="{00000000-0005-0000-0000-00000ADF0000}"/>
    <cellStyle name="Note 4 3 39" xfId="57097" xr:uid="{00000000-0005-0000-0000-00000BDF0000}"/>
    <cellStyle name="Note 4 3 4" xfId="57098" xr:uid="{00000000-0005-0000-0000-00000CDF0000}"/>
    <cellStyle name="Note 4 3 4 2" xfId="57099" xr:uid="{00000000-0005-0000-0000-00000DDF0000}"/>
    <cellStyle name="Note 4 3 4 2 2" xfId="57100" xr:uid="{00000000-0005-0000-0000-00000EDF0000}"/>
    <cellStyle name="Note 4 3 4 2 3" xfId="57101" xr:uid="{00000000-0005-0000-0000-00000FDF0000}"/>
    <cellStyle name="Note 4 3 4 2 4" xfId="57102" xr:uid="{00000000-0005-0000-0000-000010DF0000}"/>
    <cellStyle name="Note 4 3 4 2 5" xfId="57103" xr:uid="{00000000-0005-0000-0000-000011DF0000}"/>
    <cellStyle name="Note 4 3 4 2 6" xfId="57104" xr:uid="{00000000-0005-0000-0000-000012DF0000}"/>
    <cellStyle name="Note 4 3 4 3" xfId="57105" xr:uid="{00000000-0005-0000-0000-000013DF0000}"/>
    <cellStyle name="Note 4 3 4 4" xfId="57106" xr:uid="{00000000-0005-0000-0000-000014DF0000}"/>
    <cellStyle name="Note 4 3 4 5" xfId="57107" xr:uid="{00000000-0005-0000-0000-000015DF0000}"/>
    <cellStyle name="Note 4 3 4 6" xfId="57108" xr:uid="{00000000-0005-0000-0000-000016DF0000}"/>
    <cellStyle name="Note 4 3 4 7" xfId="57109" xr:uid="{00000000-0005-0000-0000-000017DF0000}"/>
    <cellStyle name="Note 4 3 40" xfId="57110" xr:uid="{00000000-0005-0000-0000-000018DF0000}"/>
    <cellStyle name="Note 4 3 41" xfId="57111" xr:uid="{00000000-0005-0000-0000-000019DF0000}"/>
    <cellStyle name="Note 4 3 5" xfId="57112" xr:uid="{00000000-0005-0000-0000-00001ADF0000}"/>
    <cellStyle name="Note 4 3 5 2" xfId="57113" xr:uid="{00000000-0005-0000-0000-00001BDF0000}"/>
    <cellStyle name="Note 4 3 5 2 2" xfId="57114" xr:uid="{00000000-0005-0000-0000-00001CDF0000}"/>
    <cellStyle name="Note 4 3 5 2 3" xfId="57115" xr:uid="{00000000-0005-0000-0000-00001DDF0000}"/>
    <cellStyle name="Note 4 3 5 2 4" xfId="57116" xr:uid="{00000000-0005-0000-0000-00001EDF0000}"/>
    <cellStyle name="Note 4 3 5 2 5" xfId="57117" xr:uid="{00000000-0005-0000-0000-00001FDF0000}"/>
    <cellStyle name="Note 4 3 5 2 6" xfId="57118" xr:uid="{00000000-0005-0000-0000-000020DF0000}"/>
    <cellStyle name="Note 4 3 5 3" xfId="57119" xr:uid="{00000000-0005-0000-0000-000021DF0000}"/>
    <cellStyle name="Note 4 3 5 4" xfId="57120" xr:uid="{00000000-0005-0000-0000-000022DF0000}"/>
    <cellStyle name="Note 4 3 5 5" xfId="57121" xr:uid="{00000000-0005-0000-0000-000023DF0000}"/>
    <cellStyle name="Note 4 3 5 6" xfId="57122" xr:uid="{00000000-0005-0000-0000-000024DF0000}"/>
    <cellStyle name="Note 4 3 5 7" xfId="57123" xr:uid="{00000000-0005-0000-0000-000025DF0000}"/>
    <cellStyle name="Note 4 3 6" xfId="57124" xr:uid="{00000000-0005-0000-0000-000026DF0000}"/>
    <cellStyle name="Note 4 3 6 2" xfId="57125" xr:uid="{00000000-0005-0000-0000-000027DF0000}"/>
    <cellStyle name="Note 4 3 6 2 2" xfId="57126" xr:uid="{00000000-0005-0000-0000-000028DF0000}"/>
    <cellStyle name="Note 4 3 6 2 3" xfId="57127" xr:uid="{00000000-0005-0000-0000-000029DF0000}"/>
    <cellStyle name="Note 4 3 6 2 4" xfId="57128" xr:uid="{00000000-0005-0000-0000-00002ADF0000}"/>
    <cellStyle name="Note 4 3 6 2 5" xfId="57129" xr:uid="{00000000-0005-0000-0000-00002BDF0000}"/>
    <cellStyle name="Note 4 3 6 2 6" xfId="57130" xr:uid="{00000000-0005-0000-0000-00002CDF0000}"/>
    <cellStyle name="Note 4 3 6 3" xfId="57131" xr:uid="{00000000-0005-0000-0000-00002DDF0000}"/>
    <cellStyle name="Note 4 3 6 4" xfId="57132" xr:uid="{00000000-0005-0000-0000-00002EDF0000}"/>
    <cellStyle name="Note 4 3 6 5" xfId="57133" xr:uid="{00000000-0005-0000-0000-00002FDF0000}"/>
    <cellStyle name="Note 4 3 6 6" xfId="57134" xr:uid="{00000000-0005-0000-0000-000030DF0000}"/>
    <cellStyle name="Note 4 3 6 7" xfId="57135" xr:uid="{00000000-0005-0000-0000-000031DF0000}"/>
    <cellStyle name="Note 4 3 7" xfId="57136" xr:uid="{00000000-0005-0000-0000-000032DF0000}"/>
    <cellStyle name="Note 4 3 7 2" xfId="57137" xr:uid="{00000000-0005-0000-0000-000033DF0000}"/>
    <cellStyle name="Note 4 3 7 2 2" xfId="57138" xr:uid="{00000000-0005-0000-0000-000034DF0000}"/>
    <cellStyle name="Note 4 3 7 2 3" xfId="57139" xr:uid="{00000000-0005-0000-0000-000035DF0000}"/>
    <cellStyle name="Note 4 3 7 2 4" xfId="57140" xr:uid="{00000000-0005-0000-0000-000036DF0000}"/>
    <cellStyle name="Note 4 3 7 2 5" xfId="57141" xr:uid="{00000000-0005-0000-0000-000037DF0000}"/>
    <cellStyle name="Note 4 3 7 2 6" xfId="57142" xr:uid="{00000000-0005-0000-0000-000038DF0000}"/>
    <cellStyle name="Note 4 3 7 3" xfId="57143" xr:uid="{00000000-0005-0000-0000-000039DF0000}"/>
    <cellStyle name="Note 4 3 7 4" xfId="57144" xr:uid="{00000000-0005-0000-0000-00003ADF0000}"/>
    <cellStyle name="Note 4 3 7 5" xfId="57145" xr:uid="{00000000-0005-0000-0000-00003BDF0000}"/>
    <cellStyle name="Note 4 3 7 6" xfId="57146" xr:uid="{00000000-0005-0000-0000-00003CDF0000}"/>
    <cellStyle name="Note 4 3 7 7" xfId="57147" xr:uid="{00000000-0005-0000-0000-00003DDF0000}"/>
    <cellStyle name="Note 4 3 8" xfId="57148" xr:uid="{00000000-0005-0000-0000-00003EDF0000}"/>
    <cellStyle name="Note 4 3 8 2" xfId="57149" xr:uid="{00000000-0005-0000-0000-00003FDF0000}"/>
    <cellStyle name="Note 4 3 8 2 2" xfId="57150" xr:uid="{00000000-0005-0000-0000-000040DF0000}"/>
    <cellStyle name="Note 4 3 8 2 3" xfId="57151" xr:uid="{00000000-0005-0000-0000-000041DF0000}"/>
    <cellStyle name="Note 4 3 8 2 4" xfId="57152" xr:uid="{00000000-0005-0000-0000-000042DF0000}"/>
    <cellStyle name="Note 4 3 8 2 5" xfId="57153" xr:uid="{00000000-0005-0000-0000-000043DF0000}"/>
    <cellStyle name="Note 4 3 8 2 6" xfId="57154" xr:uid="{00000000-0005-0000-0000-000044DF0000}"/>
    <cellStyle name="Note 4 3 8 3" xfId="57155" xr:uid="{00000000-0005-0000-0000-000045DF0000}"/>
    <cellStyle name="Note 4 3 8 4" xfId="57156" xr:uid="{00000000-0005-0000-0000-000046DF0000}"/>
    <cellStyle name="Note 4 3 8 5" xfId="57157" xr:uid="{00000000-0005-0000-0000-000047DF0000}"/>
    <cellStyle name="Note 4 3 8 6" xfId="57158" xr:uid="{00000000-0005-0000-0000-000048DF0000}"/>
    <cellStyle name="Note 4 3 8 7" xfId="57159" xr:uid="{00000000-0005-0000-0000-000049DF0000}"/>
    <cellStyle name="Note 4 3 9" xfId="57160" xr:uid="{00000000-0005-0000-0000-00004ADF0000}"/>
    <cellStyle name="Note 4 3 9 2" xfId="57161" xr:uid="{00000000-0005-0000-0000-00004BDF0000}"/>
    <cellStyle name="Note 4 3 9 2 2" xfId="57162" xr:uid="{00000000-0005-0000-0000-00004CDF0000}"/>
    <cellStyle name="Note 4 3 9 2 3" xfId="57163" xr:uid="{00000000-0005-0000-0000-00004DDF0000}"/>
    <cellStyle name="Note 4 3 9 2 4" xfId="57164" xr:uid="{00000000-0005-0000-0000-00004EDF0000}"/>
    <cellStyle name="Note 4 3 9 2 5" xfId="57165" xr:uid="{00000000-0005-0000-0000-00004FDF0000}"/>
    <cellStyle name="Note 4 3 9 2 6" xfId="57166" xr:uid="{00000000-0005-0000-0000-000050DF0000}"/>
    <cellStyle name="Note 4 3 9 3" xfId="57167" xr:uid="{00000000-0005-0000-0000-000051DF0000}"/>
    <cellStyle name="Note 4 3 9 4" xfId="57168" xr:uid="{00000000-0005-0000-0000-000052DF0000}"/>
    <cellStyle name="Note 4 3 9 5" xfId="57169" xr:uid="{00000000-0005-0000-0000-000053DF0000}"/>
    <cellStyle name="Note 4 3 9 6" xfId="57170" xr:uid="{00000000-0005-0000-0000-000054DF0000}"/>
    <cellStyle name="Note 4 3 9 7" xfId="57171" xr:uid="{00000000-0005-0000-0000-000055DF0000}"/>
    <cellStyle name="Note 4 30" xfId="57172" xr:uid="{00000000-0005-0000-0000-000056DF0000}"/>
    <cellStyle name="Note 4 30 2" xfId="57173" xr:uid="{00000000-0005-0000-0000-000057DF0000}"/>
    <cellStyle name="Note 4 30 2 2" xfId="57174" xr:uid="{00000000-0005-0000-0000-000058DF0000}"/>
    <cellStyle name="Note 4 30 2 3" xfId="57175" xr:uid="{00000000-0005-0000-0000-000059DF0000}"/>
    <cellStyle name="Note 4 30 2 4" xfId="57176" xr:uid="{00000000-0005-0000-0000-00005ADF0000}"/>
    <cellStyle name="Note 4 30 2 5" xfId="57177" xr:uid="{00000000-0005-0000-0000-00005BDF0000}"/>
    <cellStyle name="Note 4 30 2 6" xfId="57178" xr:uid="{00000000-0005-0000-0000-00005CDF0000}"/>
    <cellStyle name="Note 4 30 3" xfId="57179" xr:uid="{00000000-0005-0000-0000-00005DDF0000}"/>
    <cellStyle name="Note 4 30 4" xfId="57180" xr:uid="{00000000-0005-0000-0000-00005EDF0000}"/>
    <cellStyle name="Note 4 30 5" xfId="57181" xr:uid="{00000000-0005-0000-0000-00005FDF0000}"/>
    <cellStyle name="Note 4 30 6" xfId="57182" xr:uid="{00000000-0005-0000-0000-000060DF0000}"/>
    <cellStyle name="Note 4 30 7" xfId="57183" xr:uid="{00000000-0005-0000-0000-000061DF0000}"/>
    <cellStyle name="Note 4 31" xfId="57184" xr:uid="{00000000-0005-0000-0000-000062DF0000}"/>
    <cellStyle name="Note 4 31 2" xfId="57185" xr:uid="{00000000-0005-0000-0000-000063DF0000}"/>
    <cellStyle name="Note 4 31 2 2" xfId="57186" xr:uid="{00000000-0005-0000-0000-000064DF0000}"/>
    <cellStyle name="Note 4 31 2 3" xfId="57187" xr:uid="{00000000-0005-0000-0000-000065DF0000}"/>
    <cellStyle name="Note 4 31 2 4" xfId="57188" xr:uid="{00000000-0005-0000-0000-000066DF0000}"/>
    <cellStyle name="Note 4 31 2 5" xfId="57189" xr:uid="{00000000-0005-0000-0000-000067DF0000}"/>
    <cellStyle name="Note 4 31 2 6" xfId="57190" xr:uid="{00000000-0005-0000-0000-000068DF0000}"/>
    <cellStyle name="Note 4 31 3" xfId="57191" xr:uid="{00000000-0005-0000-0000-000069DF0000}"/>
    <cellStyle name="Note 4 31 4" xfId="57192" xr:uid="{00000000-0005-0000-0000-00006ADF0000}"/>
    <cellStyle name="Note 4 31 5" xfId="57193" xr:uid="{00000000-0005-0000-0000-00006BDF0000}"/>
    <cellStyle name="Note 4 31 6" xfId="57194" xr:uid="{00000000-0005-0000-0000-00006CDF0000}"/>
    <cellStyle name="Note 4 31 7" xfId="57195" xr:uid="{00000000-0005-0000-0000-00006DDF0000}"/>
    <cellStyle name="Note 4 32" xfId="57196" xr:uid="{00000000-0005-0000-0000-00006EDF0000}"/>
    <cellStyle name="Note 4 32 2" xfId="57197" xr:uid="{00000000-0005-0000-0000-00006FDF0000}"/>
    <cellStyle name="Note 4 32 2 2" xfId="57198" xr:uid="{00000000-0005-0000-0000-000070DF0000}"/>
    <cellStyle name="Note 4 32 2 3" xfId="57199" xr:uid="{00000000-0005-0000-0000-000071DF0000}"/>
    <cellStyle name="Note 4 32 2 4" xfId="57200" xr:uid="{00000000-0005-0000-0000-000072DF0000}"/>
    <cellStyle name="Note 4 32 2 5" xfId="57201" xr:uid="{00000000-0005-0000-0000-000073DF0000}"/>
    <cellStyle name="Note 4 32 2 6" xfId="57202" xr:uid="{00000000-0005-0000-0000-000074DF0000}"/>
    <cellStyle name="Note 4 32 3" xfId="57203" xr:uid="{00000000-0005-0000-0000-000075DF0000}"/>
    <cellStyle name="Note 4 32 4" xfId="57204" xr:uid="{00000000-0005-0000-0000-000076DF0000}"/>
    <cellStyle name="Note 4 32 5" xfId="57205" xr:uid="{00000000-0005-0000-0000-000077DF0000}"/>
    <cellStyle name="Note 4 32 6" xfId="57206" xr:uid="{00000000-0005-0000-0000-000078DF0000}"/>
    <cellStyle name="Note 4 32 7" xfId="57207" xr:uid="{00000000-0005-0000-0000-000079DF0000}"/>
    <cellStyle name="Note 4 33" xfId="57208" xr:uid="{00000000-0005-0000-0000-00007ADF0000}"/>
    <cellStyle name="Note 4 33 2" xfId="57209" xr:uid="{00000000-0005-0000-0000-00007BDF0000}"/>
    <cellStyle name="Note 4 33 2 2" xfId="57210" xr:uid="{00000000-0005-0000-0000-00007CDF0000}"/>
    <cellStyle name="Note 4 33 2 3" xfId="57211" xr:uid="{00000000-0005-0000-0000-00007DDF0000}"/>
    <cellStyle name="Note 4 33 2 4" xfId="57212" xr:uid="{00000000-0005-0000-0000-00007EDF0000}"/>
    <cellStyle name="Note 4 33 2 5" xfId="57213" xr:uid="{00000000-0005-0000-0000-00007FDF0000}"/>
    <cellStyle name="Note 4 33 2 6" xfId="57214" xr:uid="{00000000-0005-0000-0000-000080DF0000}"/>
    <cellStyle name="Note 4 33 3" xfId="57215" xr:uid="{00000000-0005-0000-0000-000081DF0000}"/>
    <cellStyle name="Note 4 33 4" xfId="57216" xr:uid="{00000000-0005-0000-0000-000082DF0000}"/>
    <cellStyle name="Note 4 33 5" xfId="57217" xr:uid="{00000000-0005-0000-0000-000083DF0000}"/>
    <cellStyle name="Note 4 33 6" xfId="57218" xr:uid="{00000000-0005-0000-0000-000084DF0000}"/>
    <cellStyle name="Note 4 33 7" xfId="57219" xr:uid="{00000000-0005-0000-0000-000085DF0000}"/>
    <cellStyle name="Note 4 34" xfId="57220" xr:uid="{00000000-0005-0000-0000-000086DF0000}"/>
    <cellStyle name="Note 4 34 2" xfId="57221" xr:uid="{00000000-0005-0000-0000-000087DF0000}"/>
    <cellStyle name="Note 4 34 2 2" xfId="57222" xr:uid="{00000000-0005-0000-0000-000088DF0000}"/>
    <cellStyle name="Note 4 34 2 3" xfId="57223" xr:uid="{00000000-0005-0000-0000-000089DF0000}"/>
    <cellStyle name="Note 4 34 2 4" xfId="57224" xr:uid="{00000000-0005-0000-0000-00008ADF0000}"/>
    <cellStyle name="Note 4 34 2 5" xfId="57225" xr:uid="{00000000-0005-0000-0000-00008BDF0000}"/>
    <cellStyle name="Note 4 34 2 6" xfId="57226" xr:uid="{00000000-0005-0000-0000-00008CDF0000}"/>
    <cellStyle name="Note 4 34 3" xfId="57227" xr:uid="{00000000-0005-0000-0000-00008DDF0000}"/>
    <cellStyle name="Note 4 34 4" xfId="57228" xr:uid="{00000000-0005-0000-0000-00008EDF0000}"/>
    <cellStyle name="Note 4 34 5" xfId="57229" xr:uid="{00000000-0005-0000-0000-00008FDF0000}"/>
    <cellStyle name="Note 4 34 6" xfId="57230" xr:uid="{00000000-0005-0000-0000-000090DF0000}"/>
    <cellStyle name="Note 4 34 7" xfId="57231" xr:uid="{00000000-0005-0000-0000-000091DF0000}"/>
    <cellStyle name="Note 4 35" xfId="57232" xr:uid="{00000000-0005-0000-0000-000092DF0000}"/>
    <cellStyle name="Note 4 35 2" xfId="57233" xr:uid="{00000000-0005-0000-0000-000093DF0000}"/>
    <cellStyle name="Note 4 35 2 2" xfId="57234" xr:uid="{00000000-0005-0000-0000-000094DF0000}"/>
    <cellStyle name="Note 4 35 2 3" xfId="57235" xr:uid="{00000000-0005-0000-0000-000095DF0000}"/>
    <cellStyle name="Note 4 35 2 4" xfId="57236" xr:uid="{00000000-0005-0000-0000-000096DF0000}"/>
    <cellStyle name="Note 4 35 2 5" xfId="57237" xr:uid="{00000000-0005-0000-0000-000097DF0000}"/>
    <cellStyle name="Note 4 35 2 6" xfId="57238" xr:uid="{00000000-0005-0000-0000-000098DF0000}"/>
    <cellStyle name="Note 4 35 3" xfId="57239" xr:uid="{00000000-0005-0000-0000-000099DF0000}"/>
    <cellStyle name="Note 4 35 4" xfId="57240" xr:uid="{00000000-0005-0000-0000-00009ADF0000}"/>
    <cellStyle name="Note 4 35 5" xfId="57241" xr:uid="{00000000-0005-0000-0000-00009BDF0000}"/>
    <cellStyle name="Note 4 35 6" xfId="57242" xr:uid="{00000000-0005-0000-0000-00009CDF0000}"/>
    <cellStyle name="Note 4 35 7" xfId="57243" xr:uid="{00000000-0005-0000-0000-00009DDF0000}"/>
    <cellStyle name="Note 4 36" xfId="57244" xr:uid="{00000000-0005-0000-0000-00009EDF0000}"/>
    <cellStyle name="Note 4 36 2" xfId="57245" xr:uid="{00000000-0005-0000-0000-00009FDF0000}"/>
    <cellStyle name="Note 4 36 2 2" xfId="57246" xr:uid="{00000000-0005-0000-0000-0000A0DF0000}"/>
    <cellStyle name="Note 4 36 2 3" xfId="57247" xr:uid="{00000000-0005-0000-0000-0000A1DF0000}"/>
    <cellStyle name="Note 4 36 2 4" xfId="57248" xr:uid="{00000000-0005-0000-0000-0000A2DF0000}"/>
    <cellStyle name="Note 4 36 2 5" xfId="57249" xr:uid="{00000000-0005-0000-0000-0000A3DF0000}"/>
    <cellStyle name="Note 4 36 2 6" xfId="57250" xr:uid="{00000000-0005-0000-0000-0000A4DF0000}"/>
    <cellStyle name="Note 4 36 3" xfId="57251" xr:uid="{00000000-0005-0000-0000-0000A5DF0000}"/>
    <cellStyle name="Note 4 36 4" xfId="57252" xr:uid="{00000000-0005-0000-0000-0000A6DF0000}"/>
    <cellStyle name="Note 4 36 5" xfId="57253" xr:uid="{00000000-0005-0000-0000-0000A7DF0000}"/>
    <cellStyle name="Note 4 36 6" xfId="57254" xr:uid="{00000000-0005-0000-0000-0000A8DF0000}"/>
    <cellStyle name="Note 4 36 7" xfId="57255" xr:uid="{00000000-0005-0000-0000-0000A9DF0000}"/>
    <cellStyle name="Note 4 37" xfId="57256" xr:uid="{00000000-0005-0000-0000-0000AADF0000}"/>
    <cellStyle name="Note 4 38" xfId="57257" xr:uid="{00000000-0005-0000-0000-0000ABDF0000}"/>
    <cellStyle name="Note 4 38 2" xfId="57258" xr:uid="{00000000-0005-0000-0000-0000ACDF0000}"/>
    <cellStyle name="Note 4 38 3" xfId="57259" xr:uid="{00000000-0005-0000-0000-0000ADDF0000}"/>
    <cellStyle name="Note 4 38 4" xfId="57260" xr:uid="{00000000-0005-0000-0000-0000AEDF0000}"/>
    <cellStyle name="Note 4 38 5" xfId="57261" xr:uid="{00000000-0005-0000-0000-0000AFDF0000}"/>
    <cellStyle name="Note 4 38 6" xfId="57262" xr:uid="{00000000-0005-0000-0000-0000B0DF0000}"/>
    <cellStyle name="Note 4 39" xfId="57263" xr:uid="{00000000-0005-0000-0000-0000B1DF0000}"/>
    <cellStyle name="Note 4 4" xfId="57264" xr:uid="{00000000-0005-0000-0000-0000B2DF0000}"/>
    <cellStyle name="Note 4 4 10" xfId="57265" xr:uid="{00000000-0005-0000-0000-0000B3DF0000}"/>
    <cellStyle name="Note 4 4 10 2" xfId="57266" xr:uid="{00000000-0005-0000-0000-0000B4DF0000}"/>
    <cellStyle name="Note 4 4 10 2 2" xfId="57267" xr:uid="{00000000-0005-0000-0000-0000B5DF0000}"/>
    <cellStyle name="Note 4 4 10 2 3" xfId="57268" xr:uid="{00000000-0005-0000-0000-0000B6DF0000}"/>
    <cellStyle name="Note 4 4 10 2 4" xfId="57269" xr:uid="{00000000-0005-0000-0000-0000B7DF0000}"/>
    <cellStyle name="Note 4 4 10 2 5" xfId="57270" xr:uid="{00000000-0005-0000-0000-0000B8DF0000}"/>
    <cellStyle name="Note 4 4 10 2 6" xfId="57271" xr:uid="{00000000-0005-0000-0000-0000B9DF0000}"/>
    <cellStyle name="Note 4 4 10 3" xfId="57272" xr:uid="{00000000-0005-0000-0000-0000BADF0000}"/>
    <cellStyle name="Note 4 4 10 4" xfId="57273" xr:uid="{00000000-0005-0000-0000-0000BBDF0000}"/>
    <cellStyle name="Note 4 4 10 5" xfId="57274" xr:uid="{00000000-0005-0000-0000-0000BCDF0000}"/>
    <cellStyle name="Note 4 4 10 6" xfId="57275" xr:uid="{00000000-0005-0000-0000-0000BDDF0000}"/>
    <cellStyle name="Note 4 4 10 7" xfId="57276" xr:uid="{00000000-0005-0000-0000-0000BEDF0000}"/>
    <cellStyle name="Note 4 4 11" xfId="57277" xr:uid="{00000000-0005-0000-0000-0000BFDF0000}"/>
    <cellStyle name="Note 4 4 11 2" xfId="57278" xr:uid="{00000000-0005-0000-0000-0000C0DF0000}"/>
    <cellStyle name="Note 4 4 11 2 2" xfId="57279" xr:uid="{00000000-0005-0000-0000-0000C1DF0000}"/>
    <cellStyle name="Note 4 4 11 2 3" xfId="57280" xr:uid="{00000000-0005-0000-0000-0000C2DF0000}"/>
    <cellStyle name="Note 4 4 11 2 4" xfId="57281" xr:uid="{00000000-0005-0000-0000-0000C3DF0000}"/>
    <cellStyle name="Note 4 4 11 2 5" xfId="57282" xr:uid="{00000000-0005-0000-0000-0000C4DF0000}"/>
    <cellStyle name="Note 4 4 11 2 6" xfId="57283" xr:uid="{00000000-0005-0000-0000-0000C5DF0000}"/>
    <cellStyle name="Note 4 4 11 3" xfId="57284" xr:uid="{00000000-0005-0000-0000-0000C6DF0000}"/>
    <cellStyle name="Note 4 4 11 4" xfId="57285" xr:uid="{00000000-0005-0000-0000-0000C7DF0000}"/>
    <cellStyle name="Note 4 4 11 5" xfId="57286" xr:uid="{00000000-0005-0000-0000-0000C8DF0000}"/>
    <cellStyle name="Note 4 4 11 6" xfId="57287" xr:uid="{00000000-0005-0000-0000-0000C9DF0000}"/>
    <cellStyle name="Note 4 4 11 7" xfId="57288" xr:uid="{00000000-0005-0000-0000-0000CADF0000}"/>
    <cellStyle name="Note 4 4 12" xfId="57289" xr:uid="{00000000-0005-0000-0000-0000CBDF0000}"/>
    <cellStyle name="Note 4 4 12 2" xfId="57290" xr:uid="{00000000-0005-0000-0000-0000CCDF0000}"/>
    <cellStyle name="Note 4 4 12 2 2" xfId="57291" xr:uid="{00000000-0005-0000-0000-0000CDDF0000}"/>
    <cellStyle name="Note 4 4 12 2 3" xfId="57292" xr:uid="{00000000-0005-0000-0000-0000CEDF0000}"/>
    <cellStyle name="Note 4 4 12 2 4" xfId="57293" xr:uid="{00000000-0005-0000-0000-0000CFDF0000}"/>
    <cellStyle name="Note 4 4 12 2 5" xfId="57294" xr:uid="{00000000-0005-0000-0000-0000D0DF0000}"/>
    <cellStyle name="Note 4 4 12 2 6" xfId="57295" xr:uid="{00000000-0005-0000-0000-0000D1DF0000}"/>
    <cellStyle name="Note 4 4 12 3" xfId="57296" xr:uid="{00000000-0005-0000-0000-0000D2DF0000}"/>
    <cellStyle name="Note 4 4 12 4" xfId="57297" xr:uid="{00000000-0005-0000-0000-0000D3DF0000}"/>
    <cellStyle name="Note 4 4 12 5" xfId="57298" xr:uid="{00000000-0005-0000-0000-0000D4DF0000}"/>
    <cellStyle name="Note 4 4 12 6" xfId="57299" xr:uid="{00000000-0005-0000-0000-0000D5DF0000}"/>
    <cellStyle name="Note 4 4 12 7" xfId="57300" xr:uid="{00000000-0005-0000-0000-0000D6DF0000}"/>
    <cellStyle name="Note 4 4 13" xfId="57301" xr:uid="{00000000-0005-0000-0000-0000D7DF0000}"/>
    <cellStyle name="Note 4 4 13 2" xfId="57302" xr:uid="{00000000-0005-0000-0000-0000D8DF0000}"/>
    <cellStyle name="Note 4 4 13 2 2" xfId="57303" xr:uid="{00000000-0005-0000-0000-0000D9DF0000}"/>
    <cellStyle name="Note 4 4 13 2 3" xfId="57304" xr:uid="{00000000-0005-0000-0000-0000DADF0000}"/>
    <cellStyle name="Note 4 4 13 2 4" xfId="57305" xr:uid="{00000000-0005-0000-0000-0000DBDF0000}"/>
    <cellStyle name="Note 4 4 13 2 5" xfId="57306" xr:uid="{00000000-0005-0000-0000-0000DCDF0000}"/>
    <cellStyle name="Note 4 4 13 2 6" xfId="57307" xr:uid="{00000000-0005-0000-0000-0000DDDF0000}"/>
    <cellStyle name="Note 4 4 13 3" xfId="57308" xr:uid="{00000000-0005-0000-0000-0000DEDF0000}"/>
    <cellStyle name="Note 4 4 13 4" xfId="57309" xr:uid="{00000000-0005-0000-0000-0000DFDF0000}"/>
    <cellStyle name="Note 4 4 13 5" xfId="57310" xr:uid="{00000000-0005-0000-0000-0000E0DF0000}"/>
    <cellStyle name="Note 4 4 13 6" xfId="57311" xr:uid="{00000000-0005-0000-0000-0000E1DF0000}"/>
    <cellStyle name="Note 4 4 13 7" xfId="57312" xr:uid="{00000000-0005-0000-0000-0000E2DF0000}"/>
    <cellStyle name="Note 4 4 14" xfId="57313" xr:uid="{00000000-0005-0000-0000-0000E3DF0000}"/>
    <cellStyle name="Note 4 4 14 2" xfId="57314" xr:uid="{00000000-0005-0000-0000-0000E4DF0000}"/>
    <cellStyle name="Note 4 4 14 2 2" xfId="57315" xr:uid="{00000000-0005-0000-0000-0000E5DF0000}"/>
    <cellStyle name="Note 4 4 14 2 3" xfId="57316" xr:uid="{00000000-0005-0000-0000-0000E6DF0000}"/>
    <cellStyle name="Note 4 4 14 2 4" xfId="57317" xr:uid="{00000000-0005-0000-0000-0000E7DF0000}"/>
    <cellStyle name="Note 4 4 14 2 5" xfId="57318" xr:uid="{00000000-0005-0000-0000-0000E8DF0000}"/>
    <cellStyle name="Note 4 4 14 2 6" xfId="57319" xr:uid="{00000000-0005-0000-0000-0000E9DF0000}"/>
    <cellStyle name="Note 4 4 14 3" xfId="57320" xr:uid="{00000000-0005-0000-0000-0000EADF0000}"/>
    <cellStyle name="Note 4 4 14 4" xfId="57321" xr:uid="{00000000-0005-0000-0000-0000EBDF0000}"/>
    <cellStyle name="Note 4 4 14 5" xfId="57322" xr:uid="{00000000-0005-0000-0000-0000ECDF0000}"/>
    <cellStyle name="Note 4 4 14 6" xfId="57323" xr:uid="{00000000-0005-0000-0000-0000EDDF0000}"/>
    <cellStyle name="Note 4 4 14 7" xfId="57324" xr:uid="{00000000-0005-0000-0000-0000EEDF0000}"/>
    <cellStyle name="Note 4 4 15" xfId="57325" xr:uid="{00000000-0005-0000-0000-0000EFDF0000}"/>
    <cellStyle name="Note 4 4 15 2" xfId="57326" xr:uid="{00000000-0005-0000-0000-0000F0DF0000}"/>
    <cellStyle name="Note 4 4 15 2 2" xfId="57327" xr:uid="{00000000-0005-0000-0000-0000F1DF0000}"/>
    <cellStyle name="Note 4 4 15 2 3" xfId="57328" xr:uid="{00000000-0005-0000-0000-0000F2DF0000}"/>
    <cellStyle name="Note 4 4 15 2 4" xfId="57329" xr:uid="{00000000-0005-0000-0000-0000F3DF0000}"/>
    <cellStyle name="Note 4 4 15 2 5" xfId="57330" xr:uid="{00000000-0005-0000-0000-0000F4DF0000}"/>
    <cellStyle name="Note 4 4 15 2 6" xfId="57331" xr:uid="{00000000-0005-0000-0000-0000F5DF0000}"/>
    <cellStyle name="Note 4 4 15 3" xfId="57332" xr:uid="{00000000-0005-0000-0000-0000F6DF0000}"/>
    <cellStyle name="Note 4 4 15 4" xfId="57333" xr:uid="{00000000-0005-0000-0000-0000F7DF0000}"/>
    <cellStyle name="Note 4 4 15 5" xfId="57334" xr:uid="{00000000-0005-0000-0000-0000F8DF0000}"/>
    <cellStyle name="Note 4 4 15 6" xfId="57335" xr:uid="{00000000-0005-0000-0000-0000F9DF0000}"/>
    <cellStyle name="Note 4 4 15 7" xfId="57336" xr:uid="{00000000-0005-0000-0000-0000FADF0000}"/>
    <cellStyle name="Note 4 4 16" xfId="57337" xr:uid="{00000000-0005-0000-0000-0000FBDF0000}"/>
    <cellStyle name="Note 4 4 16 2" xfId="57338" xr:uid="{00000000-0005-0000-0000-0000FCDF0000}"/>
    <cellStyle name="Note 4 4 16 2 2" xfId="57339" xr:uid="{00000000-0005-0000-0000-0000FDDF0000}"/>
    <cellStyle name="Note 4 4 16 2 3" xfId="57340" xr:uid="{00000000-0005-0000-0000-0000FEDF0000}"/>
    <cellStyle name="Note 4 4 16 2 4" xfId="57341" xr:uid="{00000000-0005-0000-0000-0000FFDF0000}"/>
    <cellStyle name="Note 4 4 16 2 5" xfId="57342" xr:uid="{00000000-0005-0000-0000-000000E00000}"/>
    <cellStyle name="Note 4 4 16 2 6" xfId="57343" xr:uid="{00000000-0005-0000-0000-000001E00000}"/>
    <cellStyle name="Note 4 4 16 3" xfId="57344" xr:uid="{00000000-0005-0000-0000-000002E00000}"/>
    <cellStyle name="Note 4 4 16 4" xfId="57345" xr:uid="{00000000-0005-0000-0000-000003E00000}"/>
    <cellStyle name="Note 4 4 16 5" xfId="57346" xr:uid="{00000000-0005-0000-0000-000004E00000}"/>
    <cellStyle name="Note 4 4 16 6" xfId="57347" xr:uid="{00000000-0005-0000-0000-000005E00000}"/>
    <cellStyle name="Note 4 4 16 7" xfId="57348" xr:uid="{00000000-0005-0000-0000-000006E00000}"/>
    <cellStyle name="Note 4 4 17" xfId="57349" xr:uid="{00000000-0005-0000-0000-000007E00000}"/>
    <cellStyle name="Note 4 4 17 2" xfId="57350" xr:uid="{00000000-0005-0000-0000-000008E00000}"/>
    <cellStyle name="Note 4 4 17 2 2" xfId="57351" xr:uid="{00000000-0005-0000-0000-000009E00000}"/>
    <cellStyle name="Note 4 4 17 2 3" xfId="57352" xr:uid="{00000000-0005-0000-0000-00000AE00000}"/>
    <cellStyle name="Note 4 4 17 2 4" xfId="57353" xr:uid="{00000000-0005-0000-0000-00000BE00000}"/>
    <cellStyle name="Note 4 4 17 2 5" xfId="57354" xr:uid="{00000000-0005-0000-0000-00000CE00000}"/>
    <cellStyle name="Note 4 4 17 2 6" xfId="57355" xr:uid="{00000000-0005-0000-0000-00000DE00000}"/>
    <cellStyle name="Note 4 4 17 3" xfId="57356" xr:uid="{00000000-0005-0000-0000-00000EE00000}"/>
    <cellStyle name="Note 4 4 17 4" xfId="57357" xr:uid="{00000000-0005-0000-0000-00000FE00000}"/>
    <cellStyle name="Note 4 4 17 5" xfId="57358" xr:uid="{00000000-0005-0000-0000-000010E00000}"/>
    <cellStyle name="Note 4 4 17 6" xfId="57359" xr:uid="{00000000-0005-0000-0000-000011E00000}"/>
    <cellStyle name="Note 4 4 17 7" xfId="57360" xr:uid="{00000000-0005-0000-0000-000012E00000}"/>
    <cellStyle name="Note 4 4 18" xfId="57361" xr:uid="{00000000-0005-0000-0000-000013E00000}"/>
    <cellStyle name="Note 4 4 18 2" xfId="57362" xr:uid="{00000000-0005-0000-0000-000014E00000}"/>
    <cellStyle name="Note 4 4 18 2 2" xfId="57363" xr:uid="{00000000-0005-0000-0000-000015E00000}"/>
    <cellStyle name="Note 4 4 18 2 3" xfId="57364" xr:uid="{00000000-0005-0000-0000-000016E00000}"/>
    <cellStyle name="Note 4 4 18 2 4" xfId="57365" xr:uid="{00000000-0005-0000-0000-000017E00000}"/>
    <cellStyle name="Note 4 4 18 2 5" xfId="57366" xr:uid="{00000000-0005-0000-0000-000018E00000}"/>
    <cellStyle name="Note 4 4 18 2 6" xfId="57367" xr:uid="{00000000-0005-0000-0000-000019E00000}"/>
    <cellStyle name="Note 4 4 18 3" xfId="57368" xr:uid="{00000000-0005-0000-0000-00001AE00000}"/>
    <cellStyle name="Note 4 4 18 4" xfId="57369" xr:uid="{00000000-0005-0000-0000-00001BE00000}"/>
    <cellStyle name="Note 4 4 18 5" xfId="57370" xr:uid="{00000000-0005-0000-0000-00001CE00000}"/>
    <cellStyle name="Note 4 4 18 6" xfId="57371" xr:uid="{00000000-0005-0000-0000-00001DE00000}"/>
    <cellStyle name="Note 4 4 18 7" xfId="57372" xr:uid="{00000000-0005-0000-0000-00001EE00000}"/>
    <cellStyle name="Note 4 4 19" xfId="57373" xr:uid="{00000000-0005-0000-0000-00001FE00000}"/>
    <cellStyle name="Note 4 4 19 2" xfId="57374" xr:uid="{00000000-0005-0000-0000-000020E00000}"/>
    <cellStyle name="Note 4 4 19 2 2" xfId="57375" xr:uid="{00000000-0005-0000-0000-000021E00000}"/>
    <cellStyle name="Note 4 4 19 2 3" xfId="57376" xr:uid="{00000000-0005-0000-0000-000022E00000}"/>
    <cellStyle name="Note 4 4 19 2 4" xfId="57377" xr:uid="{00000000-0005-0000-0000-000023E00000}"/>
    <cellStyle name="Note 4 4 19 2 5" xfId="57378" xr:uid="{00000000-0005-0000-0000-000024E00000}"/>
    <cellStyle name="Note 4 4 19 2 6" xfId="57379" xr:uid="{00000000-0005-0000-0000-000025E00000}"/>
    <cellStyle name="Note 4 4 19 3" xfId="57380" xr:uid="{00000000-0005-0000-0000-000026E00000}"/>
    <cellStyle name="Note 4 4 19 4" xfId="57381" xr:uid="{00000000-0005-0000-0000-000027E00000}"/>
    <cellStyle name="Note 4 4 19 5" xfId="57382" xr:uid="{00000000-0005-0000-0000-000028E00000}"/>
    <cellStyle name="Note 4 4 19 6" xfId="57383" xr:uid="{00000000-0005-0000-0000-000029E00000}"/>
    <cellStyle name="Note 4 4 19 7" xfId="57384" xr:uid="{00000000-0005-0000-0000-00002AE00000}"/>
    <cellStyle name="Note 4 4 2" xfId="57385" xr:uid="{00000000-0005-0000-0000-00002BE00000}"/>
    <cellStyle name="Note 4 4 2 2" xfId="57386" xr:uid="{00000000-0005-0000-0000-00002CE00000}"/>
    <cellStyle name="Note 4 4 2 2 2" xfId="57387" xr:uid="{00000000-0005-0000-0000-00002DE00000}"/>
    <cellStyle name="Note 4 4 2 2 3" xfId="57388" xr:uid="{00000000-0005-0000-0000-00002EE00000}"/>
    <cellStyle name="Note 4 4 2 2 4" xfId="57389" xr:uid="{00000000-0005-0000-0000-00002FE00000}"/>
    <cellStyle name="Note 4 4 2 2 5" xfId="57390" xr:uid="{00000000-0005-0000-0000-000030E00000}"/>
    <cellStyle name="Note 4 4 2 2 6" xfId="57391" xr:uid="{00000000-0005-0000-0000-000031E00000}"/>
    <cellStyle name="Note 4 4 2 3" xfId="57392" xr:uid="{00000000-0005-0000-0000-000032E00000}"/>
    <cellStyle name="Note 4 4 2 4" xfId="57393" xr:uid="{00000000-0005-0000-0000-000033E00000}"/>
    <cellStyle name="Note 4 4 2 5" xfId="57394" xr:uid="{00000000-0005-0000-0000-000034E00000}"/>
    <cellStyle name="Note 4 4 2 6" xfId="57395" xr:uid="{00000000-0005-0000-0000-000035E00000}"/>
    <cellStyle name="Note 4 4 2 7" xfId="57396" xr:uid="{00000000-0005-0000-0000-000036E00000}"/>
    <cellStyle name="Note 4 4 20" xfId="57397" xr:uid="{00000000-0005-0000-0000-000037E00000}"/>
    <cellStyle name="Note 4 4 20 2" xfId="57398" xr:uid="{00000000-0005-0000-0000-000038E00000}"/>
    <cellStyle name="Note 4 4 20 2 2" xfId="57399" xr:uid="{00000000-0005-0000-0000-000039E00000}"/>
    <cellStyle name="Note 4 4 20 2 3" xfId="57400" xr:uid="{00000000-0005-0000-0000-00003AE00000}"/>
    <cellStyle name="Note 4 4 20 2 4" xfId="57401" xr:uid="{00000000-0005-0000-0000-00003BE00000}"/>
    <cellStyle name="Note 4 4 20 2 5" xfId="57402" xr:uid="{00000000-0005-0000-0000-00003CE00000}"/>
    <cellStyle name="Note 4 4 20 2 6" xfId="57403" xr:uid="{00000000-0005-0000-0000-00003DE00000}"/>
    <cellStyle name="Note 4 4 20 3" xfId="57404" xr:uid="{00000000-0005-0000-0000-00003EE00000}"/>
    <cellStyle name="Note 4 4 20 4" xfId="57405" xr:uid="{00000000-0005-0000-0000-00003FE00000}"/>
    <cellStyle name="Note 4 4 20 5" xfId="57406" xr:uid="{00000000-0005-0000-0000-000040E00000}"/>
    <cellStyle name="Note 4 4 20 6" xfId="57407" xr:uid="{00000000-0005-0000-0000-000041E00000}"/>
    <cellStyle name="Note 4 4 20 7" xfId="57408" xr:uid="{00000000-0005-0000-0000-000042E00000}"/>
    <cellStyle name="Note 4 4 21" xfId="57409" xr:uid="{00000000-0005-0000-0000-000043E00000}"/>
    <cellStyle name="Note 4 4 21 2" xfId="57410" xr:uid="{00000000-0005-0000-0000-000044E00000}"/>
    <cellStyle name="Note 4 4 21 2 2" xfId="57411" xr:uid="{00000000-0005-0000-0000-000045E00000}"/>
    <cellStyle name="Note 4 4 21 2 3" xfId="57412" xr:uid="{00000000-0005-0000-0000-000046E00000}"/>
    <cellStyle name="Note 4 4 21 2 4" xfId="57413" xr:uid="{00000000-0005-0000-0000-000047E00000}"/>
    <cellStyle name="Note 4 4 21 2 5" xfId="57414" xr:uid="{00000000-0005-0000-0000-000048E00000}"/>
    <cellStyle name="Note 4 4 21 2 6" xfId="57415" xr:uid="{00000000-0005-0000-0000-000049E00000}"/>
    <cellStyle name="Note 4 4 21 3" xfId="57416" xr:uid="{00000000-0005-0000-0000-00004AE00000}"/>
    <cellStyle name="Note 4 4 21 4" xfId="57417" xr:uid="{00000000-0005-0000-0000-00004BE00000}"/>
    <cellStyle name="Note 4 4 21 5" xfId="57418" xr:uid="{00000000-0005-0000-0000-00004CE00000}"/>
    <cellStyle name="Note 4 4 21 6" xfId="57419" xr:uid="{00000000-0005-0000-0000-00004DE00000}"/>
    <cellStyle name="Note 4 4 21 7" xfId="57420" xr:uid="{00000000-0005-0000-0000-00004EE00000}"/>
    <cellStyle name="Note 4 4 22" xfId="57421" xr:uid="{00000000-0005-0000-0000-00004FE00000}"/>
    <cellStyle name="Note 4 4 22 2" xfId="57422" xr:uid="{00000000-0005-0000-0000-000050E00000}"/>
    <cellStyle name="Note 4 4 22 2 2" xfId="57423" xr:uid="{00000000-0005-0000-0000-000051E00000}"/>
    <cellStyle name="Note 4 4 22 2 3" xfId="57424" xr:uid="{00000000-0005-0000-0000-000052E00000}"/>
    <cellStyle name="Note 4 4 22 2 4" xfId="57425" xr:uid="{00000000-0005-0000-0000-000053E00000}"/>
    <cellStyle name="Note 4 4 22 2 5" xfId="57426" xr:uid="{00000000-0005-0000-0000-000054E00000}"/>
    <cellStyle name="Note 4 4 22 2 6" xfId="57427" xr:uid="{00000000-0005-0000-0000-000055E00000}"/>
    <cellStyle name="Note 4 4 22 3" xfId="57428" xr:uid="{00000000-0005-0000-0000-000056E00000}"/>
    <cellStyle name="Note 4 4 22 4" xfId="57429" xr:uid="{00000000-0005-0000-0000-000057E00000}"/>
    <cellStyle name="Note 4 4 22 5" xfId="57430" xr:uid="{00000000-0005-0000-0000-000058E00000}"/>
    <cellStyle name="Note 4 4 22 6" xfId="57431" xr:uid="{00000000-0005-0000-0000-000059E00000}"/>
    <cellStyle name="Note 4 4 22 7" xfId="57432" xr:uid="{00000000-0005-0000-0000-00005AE00000}"/>
    <cellStyle name="Note 4 4 23" xfId="57433" xr:uid="{00000000-0005-0000-0000-00005BE00000}"/>
    <cellStyle name="Note 4 4 23 2" xfId="57434" xr:uid="{00000000-0005-0000-0000-00005CE00000}"/>
    <cellStyle name="Note 4 4 23 2 2" xfId="57435" xr:uid="{00000000-0005-0000-0000-00005DE00000}"/>
    <cellStyle name="Note 4 4 23 2 3" xfId="57436" xr:uid="{00000000-0005-0000-0000-00005EE00000}"/>
    <cellStyle name="Note 4 4 23 2 4" xfId="57437" xr:uid="{00000000-0005-0000-0000-00005FE00000}"/>
    <cellStyle name="Note 4 4 23 2 5" xfId="57438" xr:uid="{00000000-0005-0000-0000-000060E00000}"/>
    <cellStyle name="Note 4 4 23 2 6" xfId="57439" xr:uid="{00000000-0005-0000-0000-000061E00000}"/>
    <cellStyle name="Note 4 4 23 3" xfId="57440" xr:uid="{00000000-0005-0000-0000-000062E00000}"/>
    <cellStyle name="Note 4 4 23 4" xfId="57441" xr:uid="{00000000-0005-0000-0000-000063E00000}"/>
    <cellStyle name="Note 4 4 23 5" xfId="57442" xr:uid="{00000000-0005-0000-0000-000064E00000}"/>
    <cellStyle name="Note 4 4 23 6" xfId="57443" xr:uid="{00000000-0005-0000-0000-000065E00000}"/>
    <cellStyle name="Note 4 4 23 7" xfId="57444" xr:uid="{00000000-0005-0000-0000-000066E00000}"/>
    <cellStyle name="Note 4 4 24" xfId="57445" xr:uid="{00000000-0005-0000-0000-000067E00000}"/>
    <cellStyle name="Note 4 4 24 2" xfId="57446" xr:uid="{00000000-0005-0000-0000-000068E00000}"/>
    <cellStyle name="Note 4 4 24 2 2" xfId="57447" xr:uid="{00000000-0005-0000-0000-000069E00000}"/>
    <cellStyle name="Note 4 4 24 2 3" xfId="57448" xr:uid="{00000000-0005-0000-0000-00006AE00000}"/>
    <cellStyle name="Note 4 4 24 2 4" xfId="57449" xr:uid="{00000000-0005-0000-0000-00006BE00000}"/>
    <cellStyle name="Note 4 4 24 2 5" xfId="57450" xr:uid="{00000000-0005-0000-0000-00006CE00000}"/>
    <cellStyle name="Note 4 4 24 2 6" xfId="57451" xr:uid="{00000000-0005-0000-0000-00006DE00000}"/>
    <cellStyle name="Note 4 4 24 3" xfId="57452" xr:uid="{00000000-0005-0000-0000-00006EE00000}"/>
    <cellStyle name="Note 4 4 24 4" xfId="57453" xr:uid="{00000000-0005-0000-0000-00006FE00000}"/>
    <cellStyle name="Note 4 4 24 5" xfId="57454" xr:uid="{00000000-0005-0000-0000-000070E00000}"/>
    <cellStyle name="Note 4 4 24 6" xfId="57455" xr:uid="{00000000-0005-0000-0000-000071E00000}"/>
    <cellStyle name="Note 4 4 24 7" xfId="57456" xr:uid="{00000000-0005-0000-0000-000072E00000}"/>
    <cellStyle name="Note 4 4 25" xfId="57457" xr:uid="{00000000-0005-0000-0000-000073E00000}"/>
    <cellStyle name="Note 4 4 25 2" xfId="57458" xr:uid="{00000000-0005-0000-0000-000074E00000}"/>
    <cellStyle name="Note 4 4 25 2 2" xfId="57459" xr:uid="{00000000-0005-0000-0000-000075E00000}"/>
    <cellStyle name="Note 4 4 25 2 3" xfId="57460" xr:uid="{00000000-0005-0000-0000-000076E00000}"/>
    <cellStyle name="Note 4 4 25 2 4" xfId="57461" xr:uid="{00000000-0005-0000-0000-000077E00000}"/>
    <cellStyle name="Note 4 4 25 2 5" xfId="57462" xr:uid="{00000000-0005-0000-0000-000078E00000}"/>
    <cellStyle name="Note 4 4 25 2 6" xfId="57463" xr:uid="{00000000-0005-0000-0000-000079E00000}"/>
    <cellStyle name="Note 4 4 25 3" xfId="57464" xr:uid="{00000000-0005-0000-0000-00007AE00000}"/>
    <cellStyle name="Note 4 4 25 4" xfId="57465" xr:uid="{00000000-0005-0000-0000-00007BE00000}"/>
    <cellStyle name="Note 4 4 25 5" xfId="57466" xr:uid="{00000000-0005-0000-0000-00007CE00000}"/>
    <cellStyle name="Note 4 4 25 6" xfId="57467" xr:uid="{00000000-0005-0000-0000-00007DE00000}"/>
    <cellStyle name="Note 4 4 25 7" xfId="57468" xr:uid="{00000000-0005-0000-0000-00007EE00000}"/>
    <cellStyle name="Note 4 4 26" xfId="57469" xr:uid="{00000000-0005-0000-0000-00007FE00000}"/>
    <cellStyle name="Note 4 4 26 2" xfId="57470" xr:uid="{00000000-0005-0000-0000-000080E00000}"/>
    <cellStyle name="Note 4 4 26 2 2" xfId="57471" xr:uid="{00000000-0005-0000-0000-000081E00000}"/>
    <cellStyle name="Note 4 4 26 2 3" xfId="57472" xr:uid="{00000000-0005-0000-0000-000082E00000}"/>
    <cellStyle name="Note 4 4 26 2 4" xfId="57473" xr:uid="{00000000-0005-0000-0000-000083E00000}"/>
    <cellStyle name="Note 4 4 26 2 5" xfId="57474" xr:uid="{00000000-0005-0000-0000-000084E00000}"/>
    <cellStyle name="Note 4 4 26 2 6" xfId="57475" xr:uid="{00000000-0005-0000-0000-000085E00000}"/>
    <cellStyle name="Note 4 4 26 3" xfId="57476" xr:uid="{00000000-0005-0000-0000-000086E00000}"/>
    <cellStyle name="Note 4 4 26 4" xfId="57477" xr:uid="{00000000-0005-0000-0000-000087E00000}"/>
    <cellStyle name="Note 4 4 26 5" xfId="57478" xr:uid="{00000000-0005-0000-0000-000088E00000}"/>
    <cellStyle name="Note 4 4 26 6" xfId="57479" xr:uid="{00000000-0005-0000-0000-000089E00000}"/>
    <cellStyle name="Note 4 4 26 7" xfId="57480" xr:uid="{00000000-0005-0000-0000-00008AE00000}"/>
    <cellStyle name="Note 4 4 27" xfId="57481" xr:uid="{00000000-0005-0000-0000-00008BE00000}"/>
    <cellStyle name="Note 4 4 27 2" xfId="57482" xr:uid="{00000000-0005-0000-0000-00008CE00000}"/>
    <cellStyle name="Note 4 4 27 2 2" xfId="57483" xr:uid="{00000000-0005-0000-0000-00008DE00000}"/>
    <cellStyle name="Note 4 4 27 2 3" xfId="57484" xr:uid="{00000000-0005-0000-0000-00008EE00000}"/>
    <cellStyle name="Note 4 4 27 2 4" xfId="57485" xr:uid="{00000000-0005-0000-0000-00008FE00000}"/>
    <cellStyle name="Note 4 4 27 2 5" xfId="57486" xr:uid="{00000000-0005-0000-0000-000090E00000}"/>
    <cellStyle name="Note 4 4 27 2 6" xfId="57487" xr:uid="{00000000-0005-0000-0000-000091E00000}"/>
    <cellStyle name="Note 4 4 27 3" xfId="57488" xr:uid="{00000000-0005-0000-0000-000092E00000}"/>
    <cellStyle name="Note 4 4 27 4" xfId="57489" xr:uid="{00000000-0005-0000-0000-000093E00000}"/>
    <cellStyle name="Note 4 4 27 5" xfId="57490" xr:uid="{00000000-0005-0000-0000-000094E00000}"/>
    <cellStyle name="Note 4 4 27 6" xfId="57491" xr:uid="{00000000-0005-0000-0000-000095E00000}"/>
    <cellStyle name="Note 4 4 27 7" xfId="57492" xr:uid="{00000000-0005-0000-0000-000096E00000}"/>
    <cellStyle name="Note 4 4 28" xfId="57493" xr:uid="{00000000-0005-0000-0000-000097E00000}"/>
    <cellStyle name="Note 4 4 28 2" xfId="57494" xr:uid="{00000000-0005-0000-0000-000098E00000}"/>
    <cellStyle name="Note 4 4 28 2 2" xfId="57495" xr:uid="{00000000-0005-0000-0000-000099E00000}"/>
    <cellStyle name="Note 4 4 28 2 3" xfId="57496" xr:uid="{00000000-0005-0000-0000-00009AE00000}"/>
    <cellStyle name="Note 4 4 28 2 4" xfId="57497" xr:uid="{00000000-0005-0000-0000-00009BE00000}"/>
    <cellStyle name="Note 4 4 28 2 5" xfId="57498" xr:uid="{00000000-0005-0000-0000-00009CE00000}"/>
    <cellStyle name="Note 4 4 28 2 6" xfId="57499" xr:uid="{00000000-0005-0000-0000-00009DE00000}"/>
    <cellStyle name="Note 4 4 28 3" xfId="57500" xr:uid="{00000000-0005-0000-0000-00009EE00000}"/>
    <cellStyle name="Note 4 4 28 4" xfId="57501" xr:uid="{00000000-0005-0000-0000-00009FE00000}"/>
    <cellStyle name="Note 4 4 28 5" xfId="57502" xr:uid="{00000000-0005-0000-0000-0000A0E00000}"/>
    <cellStyle name="Note 4 4 28 6" xfId="57503" xr:uid="{00000000-0005-0000-0000-0000A1E00000}"/>
    <cellStyle name="Note 4 4 28 7" xfId="57504" xr:uid="{00000000-0005-0000-0000-0000A2E00000}"/>
    <cellStyle name="Note 4 4 29" xfId="57505" xr:uid="{00000000-0005-0000-0000-0000A3E00000}"/>
    <cellStyle name="Note 4 4 29 2" xfId="57506" xr:uid="{00000000-0005-0000-0000-0000A4E00000}"/>
    <cellStyle name="Note 4 4 29 2 2" xfId="57507" xr:uid="{00000000-0005-0000-0000-0000A5E00000}"/>
    <cellStyle name="Note 4 4 29 2 3" xfId="57508" xr:uid="{00000000-0005-0000-0000-0000A6E00000}"/>
    <cellStyle name="Note 4 4 29 2 4" xfId="57509" xr:uid="{00000000-0005-0000-0000-0000A7E00000}"/>
    <cellStyle name="Note 4 4 29 2 5" xfId="57510" xr:uid="{00000000-0005-0000-0000-0000A8E00000}"/>
    <cellStyle name="Note 4 4 29 2 6" xfId="57511" xr:uid="{00000000-0005-0000-0000-0000A9E00000}"/>
    <cellStyle name="Note 4 4 29 3" xfId="57512" xr:uid="{00000000-0005-0000-0000-0000AAE00000}"/>
    <cellStyle name="Note 4 4 29 4" xfId="57513" xr:uid="{00000000-0005-0000-0000-0000ABE00000}"/>
    <cellStyle name="Note 4 4 29 5" xfId="57514" xr:uid="{00000000-0005-0000-0000-0000ACE00000}"/>
    <cellStyle name="Note 4 4 29 6" xfId="57515" xr:uid="{00000000-0005-0000-0000-0000ADE00000}"/>
    <cellStyle name="Note 4 4 29 7" xfId="57516" xr:uid="{00000000-0005-0000-0000-0000AEE00000}"/>
    <cellStyle name="Note 4 4 3" xfId="57517" xr:uid="{00000000-0005-0000-0000-0000AFE00000}"/>
    <cellStyle name="Note 4 4 3 2" xfId="57518" xr:uid="{00000000-0005-0000-0000-0000B0E00000}"/>
    <cellStyle name="Note 4 4 3 2 2" xfId="57519" xr:uid="{00000000-0005-0000-0000-0000B1E00000}"/>
    <cellStyle name="Note 4 4 3 2 3" xfId="57520" xr:uid="{00000000-0005-0000-0000-0000B2E00000}"/>
    <cellStyle name="Note 4 4 3 2 4" xfId="57521" xr:uid="{00000000-0005-0000-0000-0000B3E00000}"/>
    <cellStyle name="Note 4 4 3 2 5" xfId="57522" xr:uid="{00000000-0005-0000-0000-0000B4E00000}"/>
    <cellStyle name="Note 4 4 3 2 6" xfId="57523" xr:uid="{00000000-0005-0000-0000-0000B5E00000}"/>
    <cellStyle name="Note 4 4 3 3" xfId="57524" xr:uid="{00000000-0005-0000-0000-0000B6E00000}"/>
    <cellStyle name="Note 4 4 3 4" xfId="57525" xr:uid="{00000000-0005-0000-0000-0000B7E00000}"/>
    <cellStyle name="Note 4 4 3 5" xfId="57526" xr:uid="{00000000-0005-0000-0000-0000B8E00000}"/>
    <cellStyle name="Note 4 4 3 6" xfId="57527" xr:uid="{00000000-0005-0000-0000-0000B9E00000}"/>
    <cellStyle name="Note 4 4 3 7" xfId="57528" xr:uid="{00000000-0005-0000-0000-0000BAE00000}"/>
    <cellStyle name="Note 4 4 30" xfId="57529" xr:uid="{00000000-0005-0000-0000-0000BBE00000}"/>
    <cellStyle name="Note 4 4 30 2" xfId="57530" xr:uid="{00000000-0005-0000-0000-0000BCE00000}"/>
    <cellStyle name="Note 4 4 30 2 2" xfId="57531" xr:uid="{00000000-0005-0000-0000-0000BDE00000}"/>
    <cellStyle name="Note 4 4 30 2 3" xfId="57532" xr:uid="{00000000-0005-0000-0000-0000BEE00000}"/>
    <cellStyle name="Note 4 4 30 2 4" xfId="57533" xr:uid="{00000000-0005-0000-0000-0000BFE00000}"/>
    <cellStyle name="Note 4 4 30 2 5" xfId="57534" xr:uid="{00000000-0005-0000-0000-0000C0E00000}"/>
    <cellStyle name="Note 4 4 30 2 6" xfId="57535" xr:uid="{00000000-0005-0000-0000-0000C1E00000}"/>
    <cellStyle name="Note 4 4 30 3" xfId="57536" xr:uid="{00000000-0005-0000-0000-0000C2E00000}"/>
    <cellStyle name="Note 4 4 30 4" xfId="57537" xr:uid="{00000000-0005-0000-0000-0000C3E00000}"/>
    <cellStyle name="Note 4 4 30 5" xfId="57538" xr:uid="{00000000-0005-0000-0000-0000C4E00000}"/>
    <cellStyle name="Note 4 4 30 6" xfId="57539" xr:uid="{00000000-0005-0000-0000-0000C5E00000}"/>
    <cellStyle name="Note 4 4 30 7" xfId="57540" xr:uid="{00000000-0005-0000-0000-0000C6E00000}"/>
    <cellStyle name="Note 4 4 31" xfId="57541" xr:uid="{00000000-0005-0000-0000-0000C7E00000}"/>
    <cellStyle name="Note 4 4 31 2" xfId="57542" xr:uid="{00000000-0005-0000-0000-0000C8E00000}"/>
    <cellStyle name="Note 4 4 31 2 2" xfId="57543" xr:uid="{00000000-0005-0000-0000-0000C9E00000}"/>
    <cellStyle name="Note 4 4 31 2 3" xfId="57544" xr:uid="{00000000-0005-0000-0000-0000CAE00000}"/>
    <cellStyle name="Note 4 4 31 2 4" xfId="57545" xr:uid="{00000000-0005-0000-0000-0000CBE00000}"/>
    <cellStyle name="Note 4 4 31 2 5" xfId="57546" xr:uid="{00000000-0005-0000-0000-0000CCE00000}"/>
    <cellStyle name="Note 4 4 31 2 6" xfId="57547" xr:uid="{00000000-0005-0000-0000-0000CDE00000}"/>
    <cellStyle name="Note 4 4 31 3" xfId="57548" xr:uid="{00000000-0005-0000-0000-0000CEE00000}"/>
    <cellStyle name="Note 4 4 31 4" xfId="57549" xr:uid="{00000000-0005-0000-0000-0000CFE00000}"/>
    <cellStyle name="Note 4 4 31 5" xfId="57550" xr:uid="{00000000-0005-0000-0000-0000D0E00000}"/>
    <cellStyle name="Note 4 4 31 6" xfId="57551" xr:uid="{00000000-0005-0000-0000-0000D1E00000}"/>
    <cellStyle name="Note 4 4 31 7" xfId="57552" xr:uid="{00000000-0005-0000-0000-0000D2E00000}"/>
    <cellStyle name="Note 4 4 32" xfId="57553" xr:uid="{00000000-0005-0000-0000-0000D3E00000}"/>
    <cellStyle name="Note 4 4 32 2" xfId="57554" xr:uid="{00000000-0005-0000-0000-0000D4E00000}"/>
    <cellStyle name="Note 4 4 32 2 2" xfId="57555" xr:uid="{00000000-0005-0000-0000-0000D5E00000}"/>
    <cellStyle name="Note 4 4 32 2 3" xfId="57556" xr:uid="{00000000-0005-0000-0000-0000D6E00000}"/>
    <cellStyle name="Note 4 4 32 2 4" xfId="57557" xr:uid="{00000000-0005-0000-0000-0000D7E00000}"/>
    <cellStyle name="Note 4 4 32 2 5" xfId="57558" xr:uid="{00000000-0005-0000-0000-0000D8E00000}"/>
    <cellStyle name="Note 4 4 32 2 6" xfId="57559" xr:uid="{00000000-0005-0000-0000-0000D9E00000}"/>
    <cellStyle name="Note 4 4 32 3" xfId="57560" xr:uid="{00000000-0005-0000-0000-0000DAE00000}"/>
    <cellStyle name="Note 4 4 32 4" xfId="57561" xr:uid="{00000000-0005-0000-0000-0000DBE00000}"/>
    <cellStyle name="Note 4 4 32 5" xfId="57562" xr:uid="{00000000-0005-0000-0000-0000DCE00000}"/>
    <cellStyle name="Note 4 4 32 6" xfId="57563" xr:uid="{00000000-0005-0000-0000-0000DDE00000}"/>
    <cellStyle name="Note 4 4 32 7" xfId="57564" xr:uid="{00000000-0005-0000-0000-0000DEE00000}"/>
    <cellStyle name="Note 4 4 33" xfId="57565" xr:uid="{00000000-0005-0000-0000-0000DFE00000}"/>
    <cellStyle name="Note 4 4 33 2" xfId="57566" xr:uid="{00000000-0005-0000-0000-0000E0E00000}"/>
    <cellStyle name="Note 4 4 33 2 2" xfId="57567" xr:uid="{00000000-0005-0000-0000-0000E1E00000}"/>
    <cellStyle name="Note 4 4 33 2 3" xfId="57568" xr:uid="{00000000-0005-0000-0000-0000E2E00000}"/>
    <cellStyle name="Note 4 4 33 2 4" xfId="57569" xr:uid="{00000000-0005-0000-0000-0000E3E00000}"/>
    <cellStyle name="Note 4 4 33 2 5" xfId="57570" xr:uid="{00000000-0005-0000-0000-0000E4E00000}"/>
    <cellStyle name="Note 4 4 33 2 6" xfId="57571" xr:uid="{00000000-0005-0000-0000-0000E5E00000}"/>
    <cellStyle name="Note 4 4 33 3" xfId="57572" xr:uid="{00000000-0005-0000-0000-0000E6E00000}"/>
    <cellStyle name="Note 4 4 33 4" xfId="57573" xr:uid="{00000000-0005-0000-0000-0000E7E00000}"/>
    <cellStyle name="Note 4 4 33 5" xfId="57574" xr:uid="{00000000-0005-0000-0000-0000E8E00000}"/>
    <cellStyle name="Note 4 4 33 6" xfId="57575" xr:uid="{00000000-0005-0000-0000-0000E9E00000}"/>
    <cellStyle name="Note 4 4 33 7" xfId="57576" xr:uid="{00000000-0005-0000-0000-0000EAE00000}"/>
    <cellStyle name="Note 4 4 34" xfId="57577" xr:uid="{00000000-0005-0000-0000-0000EBE00000}"/>
    <cellStyle name="Note 4 4 34 2" xfId="57578" xr:uid="{00000000-0005-0000-0000-0000ECE00000}"/>
    <cellStyle name="Note 4 4 34 2 2" xfId="57579" xr:uid="{00000000-0005-0000-0000-0000EDE00000}"/>
    <cellStyle name="Note 4 4 34 2 3" xfId="57580" xr:uid="{00000000-0005-0000-0000-0000EEE00000}"/>
    <cellStyle name="Note 4 4 34 2 4" xfId="57581" xr:uid="{00000000-0005-0000-0000-0000EFE00000}"/>
    <cellStyle name="Note 4 4 34 2 5" xfId="57582" xr:uid="{00000000-0005-0000-0000-0000F0E00000}"/>
    <cellStyle name="Note 4 4 34 2 6" xfId="57583" xr:uid="{00000000-0005-0000-0000-0000F1E00000}"/>
    <cellStyle name="Note 4 4 34 3" xfId="57584" xr:uid="{00000000-0005-0000-0000-0000F2E00000}"/>
    <cellStyle name="Note 4 4 34 4" xfId="57585" xr:uid="{00000000-0005-0000-0000-0000F3E00000}"/>
    <cellStyle name="Note 4 4 34 5" xfId="57586" xr:uid="{00000000-0005-0000-0000-0000F4E00000}"/>
    <cellStyle name="Note 4 4 34 6" xfId="57587" xr:uid="{00000000-0005-0000-0000-0000F5E00000}"/>
    <cellStyle name="Note 4 4 34 7" xfId="57588" xr:uid="{00000000-0005-0000-0000-0000F6E00000}"/>
    <cellStyle name="Note 4 4 35" xfId="57589" xr:uid="{00000000-0005-0000-0000-0000F7E00000}"/>
    <cellStyle name="Note 4 4 35 2" xfId="57590" xr:uid="{00000000-0005-0000-0000-0000F8E00000}"/>
    <cellStyle name="Note 4 4 35 3" xfId="57591" xr:uid="{00000000-0005-0000-0000-0000F9E00000}"/>
    <cellStyle name="Note 4 4 35 4" xfId="57592" xr:uid="{00000000-0005-0000-0000-0000FAE00000}"/>
    <cellStyle name="Note 4 4 35 5" xfId="57593" xr:uid="{00000000-0005-0000-0000-0000FBE00000}"/>
    <cellStyle name="Note 4 4 35 6" xfId="57594" xr:uid="{00000000-0005-0000-0000-0000FCE00000}"/>
    <cellStyle name="Note 4 4 36" xfId="57595" xr:uid="{00000000-0005-0000-0000-0000FDE00000}"/>
    <cellStyle name="Note 4 4 37" xfId="57596" xr:uid="{00000000-0005-0000-0000-0000FEE00000}"/>
    <cellStyle name="Note 4 4 38" xfId="57597" xr:uid="{00000000-0005-0000-0000-0000FFE00000}"/>
    <cellStyle name="Note 4 4 39" xfId="57598" xr:uid="{00000000-0005-0000-0000-000000E10000}"/>
    <cellStyle name="Note 4 4 4" xfId="57599" xr:uid="{00000000-0005-0000-0000-000001E10000}"/>
    <cellStyle name="Note 4 4 4 2" xfId="57600" xr:uid="{00000000-0005-0000-0000-000002E10000}"/>
    <cellStyle name="Note 4 4 4 2 2" xfId="57601" xr:uid="{00000000-0005-0000-0000-000003E10000}"/>
    <cellStyle name="Note 4 4 4 2 3" xfId="57602" xr:uid="{00000000-0005-0000-0000-000004E10000}"/>
    <cellStyle name="Note 4 4 4 2 4" xfId="57603" xr:uid="{00000000-0005-0000-0000-000005E10000}"/>
    <cellStyle name="Note 4 4 4 2 5" xfId="57604" xr:uid="{00000000-0005-0000-0000-000006E10000}"/>
    <cellStyle name="Note 4 4 4 2 6" xfId="57605" xr:uid="{00000000-0005-0000-0000-000007E10000}"/>
    <cellStyle name="Note 4 4 4 3" xfId="57606" xr:uid="{00000000-0005-0000-0000-000008E10000}"/>
    <cellStyle name="Note 4 4 4 4" xfId="57607" xr:uid="{00000000-0005-0000-0000-000009E10000}"/>
    <cellStyle name="Note 4 4 4 5" xfId="57608" xr:uid="{00000000-0005-0000-0000-00000AE10000}"/>
    <cellStyle name="Note 4 4 4 6" xfId="57609" xr:uid="{00000000-0005-0000-0000-00000BE10000}"/>
    <cellStyle name="Note 4 4 4 7" xfId="57610" xr:uid="{00000000-0005-0000-0000-00000CE10000}"/>
    <cellStyle name="Note 4 4 40" xfId="57611" xr:uid="{00000000-0005-0000-0000-00000DE10000}"/>
    <cellStyle name="Note 4 4 5" xfId="57612" xr:uid="{00000000-0005-0000-0000-00000EE10000}"/>
    <cellStyle name="Note 4 4 5 2" xfId="57613" xr:uid="{00000000-0005-0000-0000-00000FE10000}"/>
    <cellStyle name="Note 4 4 5 2 2" xfId="57614" xr:uid="{00000000-0005-0000-0000-000010E10000}"/>
    <cellStyle name="Note 4 4 5 2 3" xfId="57615" xr:uid="{00000000-0005-0000-0000-000011E10000}"/>
    <cellStyle name="Note 4 4 5 2 4" xfId="57616" xr:uid="{00000000-0005-0000-0000-000012E10000}"/>
    <cellStyle name="Note 4 4 5 2 5" xfId="57617" xr:uid="{00000000-0005-0000-0000-000013E10000}"/>
    <cellStyle name="Note 4 4 5 2 6" xfId="57618" xr:uid="{00000000-0005-0000-0000-000014E10000}"/>
    <cellStyle name="Note 4 4 5 3" xfId="57619" xr:uid="{00000000-0005-0000-0000-000015E10000}"/>
    <cellStyle name="Note 4 4 5 4" xfId="57620" xr:uid="{00000000-0005-0000-0000-000016E10000}"/>
    <cellStyle name="Note 4 4 5 5" xfId="57621" xr:uid="{00000000-0005-0000-0000-000017E10000}"/>
    <cellStyle name="Note 4 4 5 6" xfId="57622" xr:uid="{00000000-0005-0000-0000-000018E10000}"/>
    <cellStyle name="Note 4 4 5 7" xfId="57623" xr:uid="{00000000-0005-0000-0000-000019E10000}"/>
    <cellStyle name="Note 4 4 6" xfId="57624" xr:uid="{00000000-0005-0000-0000-00001AE10000}"/>
    <cellStyle name="Note 4 4 6 2" xfId="57625" xr:uid="{00000000-0005-0000-0000-00001BE10000}"/>
    <cellStyle name="Note 4 4 6 2 2" xfId="57626" xr:uid="{00000000-0005-0000-0000-00001CE10000}"/>
    <cellStyle name="Note 4 4 6 2 3" xfId="57627" xr:uid="{00000000-0005-0000-0000-00001DE10000}"/>
    <cellStyle name="Note 4 4 6 2 4" xfId="57628" xr:uid="{00000000-0005-0000-0000-00001EE10000}"/>
    <cellStyle name="Note 4 4 6 2 5" xfId="57629" xr:uid="{00000000-0005-0000-0000-00001FE10000}"/>
    <cellStyle name="Note 4 4 6 2 6" xfId="57630" xr:uid="{00000000-0005-0000-0000-000020E10000}"/>
    <cellStyle name="Note 4 4 6 3" xfId="57631" xr:uid="{00000000-0005-0000-0000-000021E10000}"/>
    <cellStyle name="Note 4 4 6 4" xfId="57632" xr:uid="{00000000-0005-0000-0000-000022E10000}"/>
    <cellStyle name="Note 4 4 6 5" xfId="57633" xr:uid="{00000000-0005-0000-0000-000023E10000}"/>
    <cellStyle name="Note 4 4 6 6" xfId="57634" xr:uid="{00000000-0005-0000-0000-000024E10000}"/>
    <cellStyle name="Note 4 4 6 7" xfId="57635" xr:uid="{00000000-0005-0000-0000-000025E10000}"/>
    <cellStyle name="Note 4 4 7" xfId="57636" xr:uid="{00000000-0005-0000-0000-000026E10000}"/>
    <cellStyle name="Note 4 4 7 2" xfId="57637" xr:uid="{00000000-0005-0000-0000-000027E10000}"/>
    <cellStyle name="Note 4 4 7 2 2" xfId="57638" xr:uid="{00000000-0005-0000-0000-000028E10000}"/>
    <cellStyle name="Note 4 4 7 2 3" xfId="57639" xr:uid="{00000000-0005-0000-0000-000029E10000}"/>
    <cellStyle name="Note 4 4 7 2 4" xfId="57640" xr:uid="{00000000-0005-0000-0000-00002AE10000}"/>
    <cellStyle name="Note 4 4 7 2 5" xfId="57641" xr:uid="{00000000-0005-0000-0000-00002BE10000}"/>
    <cellStyle name="Note 4 4 7 2 6" xfId="57642" xr:uid="{00000000-0005-0000-0000-00002CE10000}"/>
    <cellStyle name="Note 4 4 7 3" xfId="57643" xr:uid="{00000000-0005-0000-0000-00002DE10000}"/>
    <cellStyle name="Note 4 4 7 4" xfId="57644" xr:uid="{00000000-0005-0000-0000-00002EE10000}"/>
    <cellStyle name="Note 4 4 7 5" xfId="57645" xr:uid="{00000000-0005-0000-0000-00002FE10000}"/>
    <cellStyle name="Note 4 4 7 6" xfId="57646" xr:uid="{00000000-0005-0000-0000-000030E10000}"/>
    <cellStyle name="Note 4 4 7 7" xfId="57647" xr:uid="{00000000-0005-0000-0000-000031E10000}"/>
    <cellStyle name="Note 4 4 8" xfId="57648" xr:uid="{00000000-0005-0000-0000-000032E10000}"/>
    <cellStyle name="Note 4 4 8 2" xfId="57649" xr:uid="{00000000-0005-0000-0000-000033E10000}"/>
    <cellStyle name="Note 4 4 8 2 2" xfId="57650" xr:uid="{00000000-0005-0000-0000-000034E10000}"/>
    <cellStyle name="Note 4 4 8 2 3" xfId="57651" xr:uid="{00000000-0005-0000-0000-000035E10000}"/>
    <cellStyle name="Note 4 4 8 2 4" xfId="57652" xr:uid="{00000000-0005-0000-0000-000036E10000}"/>
    <cellStyle name="Note 4 4 8 2 5" xfId="57653" xr:uid="{00000000-0005-0000-0000-000037E10000}"/>
    <cellStyle name="Note 4 4 8 2 6" xfId="57654" xr:uid="{00000000-0005-0000-0000-000038E10000}"/>
    <cellStyle name="Note 4 4 8 3" xfId="57655" xr:uid="{00000000-0005-0000-0000-000039E10000}"/>
    <cellStyle name="Note 4 4 8 4" xfId="57656" xr:uid="{00000000-0005-0000-0000-00003AE10000}"/>
    <cellStyle name="Note 4 4 8 5" xfId="57657" xr:uid="{00000000-0005-0000-0000-00003BE10000}"/>
    <cellStyle name="Note 4 4 8 6" xfId="57658" xr:uid="{00000000-0005-0000-0000-00003CE10000}"/>
    <cellStyle name="Note 4 4 8 7" xfId="57659" xr:uid="{00000000-0005-0000-0000-00003DE10000}"/>
    <cellStyle name="Note 4 4 9" xfId="57660" xr:uid="{00000000-0005-0000-0000-00003EE10000}"/>
    <cellStyle name="Note 4 4 9 2" xfId="57661" xr:uid="{00000000-0005-0000-0000-00003FE10000}"/>
    <cellStyle name="Note 4 4 9 2 2" xfId="57662" xr:uid="{00000000-0005-0000-0000-000040E10000}"/>
    <cellStyle name="Note 4 4 9 2 3" xfId="57663" xr:uid="{00000000-0005-0000-0000-000041E10000}"/>
    <cellStyle name="Note 4 4 9 2 4" xfId="57664" xr:uid="{00000000-0005-0000-0000-000042E10000}"/>
    <cellStyle name="Note 4 4 9 2 5" xfId="57665" xr:uid="{00000000-0005-0000-0000-000043E10000}"/>
    <cellStyle name="Note 4 4 9 2 6" xfId="57666" xr:uid="{00000000-0005-0000-0000-000044E10000}"/>
    <cellStyle name="Note 4 4 9 3" xfId="57667" xr:uid="{00000000-0005-0000-0000-000045E10000}"/>
    <cellStyle name="Note 4 4 9 4" xfId="57668" xr:uid="{00000000-0005-0000-0000-000046E10000}"/>
    <cellStyle name="Note 4 4 9 5" xfId="57669" xr:uid="{00000000-0005-0000-0000-000047E10000}"/>
    <cellStyle name="Note 4 4 9 6" xfId="57670" xr:uid="{00000000-0005-0000-0000-000048E10000}"/>
    <cellStyle name="Note 4 4 9 7" xfId="57671" xr:uid="{00000000-0005-0000-0000-000049E10000}"/>
    <cellStyle name="Note 4 40" xfId="57672" xr:uid="{00000000-0005-0000-0000-00004AE10000}"/>
    <cellStyle name="Note 4 5" xfId="57673" xr:uid="{00000000-0005-0000-0000-00004BE10000}"/>
    <cellStyle name="Note 4 5 10" xfId="57674" xr:uid="{00000000-0005-0000-0000-00004CE10000}"/>
    <cellStyle name="Note 4 5 10 2" xfId="57675" xr:uid="{00000000-0005-0000-0000-00004DE10000}"/>
    <cellStyle name="Note 4 5 10 2 2" xfId="57676" xr:uid="{00000000-0005-0000-0000-00004EE10000}"/>
    <cellStyle name="Note 4 5 10 2 3" xfId="57677" xr:uid="{00000000-0005-0000-0000-00004FE10000}"/>
    <cellStyle name="Note 4 5 10 2 4" xfId="57678" xr:uid="{00000000-0005-0000-0000-000050E10000}"/>
    <cellStyle name="Note 4 5 10 2 5" xfId="57679" xr:uid="{00000000-0005-0000-0000-000051E10000}"/>
    <cellStyle name="Note 4 5 10 2 6" xfId="57680" xr:uid="{00000000-0005-0000-0000-000052E10000}"/>
    <cellStyle name="Note 4 5 10 3" xfId="57681" xr:uid="{00000000-0005-0000-0000-000053E10000}"/>
    <cellStyle name="Note 4 5 10 4" xfId="57682" xr:uid="{00000000-0005-0000-0000-000054E10000}"/>
    <cellStyle name="Note 4 5 10 5" xfId="57683" xr:uid="{00000000-0005-0000-0000-000055E10000}"/>
    <cellStyle name="Note 4 5 10 6" xfId="57684" xr:uid="{00000000-0005-0000-0000-000056E10000}"/>
    <cellStyle name="Note 4 5 10 7" xfId="57685" xr:uid="{00000000-0005-0000-0000-000057E10000}"/>
    <cellStyle name="Note 4 5 11" xfId="57686" xr:uid="{00000000-0005-0000-0000-000058E10000}"/>
    <cellStyle name="Note 4 5 11 2" xfId="57687" xr:uid="{00000000-0005-0000-0000-000059E10000}"/>
    <cellStyle name="Note 4 5 11 2 2" xfId="57688" xr:uid="{00000000-0005-0000-0000-00005AE10000}"/>
    <cellStyle name="Note 4 5 11 2 3" xfId="57689" xr:uid="{00000000-0005-0000-0000-00005BE10000}"/>
    <cellStyle name="Note 4 5 11 2 4" xfId="57690" xr:uid="{00000000-0005-0000-0000-00005CE10000}"/>
    <cellStyle name="Note 4 5 11 2 5" xfId="57691" xr:uid="{00000000-0005-0000-0000-00005DE10000}"/>
    <cellStyle name="Note 4 5 11 2 6" xfId="57692" xr:uid="{00000000-0005-0000-0000-00005EE10000}"/>
    <cellStyle name="Note 4 5 11 3" xfId="57693" xr:uid="{00000000-0005-0000-0000-00005FE10000}"/>
    <cellStyle name="Note 4 5 11 4" xfId="57694" xr:uid="{00000000-0005-0000-0000-000060E10000}"/>
    <cellStyle name="Note 4 5 11 5" xfId="57695" xr:uid="{00000000-0005-0000-0000-000061E10000}"/>
    <cellStyle name="Note 4 5 11 6" xfId="57696" xr:uid="{00000000-0005-0000-0000-000062E10000}"/>
    <cellStyle name="Note 4 5 11 7" xfId="57697" xr:uid="{00000000-0005-0000-0000-000063E10000}"/>
    <cellStyle name="Note 4 5 12" xfId="57698" xr:uid="{00000000-0005-0000-0000-000064E10000}"/>
    <cellStyle name="Note 4 5 12 2" xfId="57699" xr:uid="{00000000-0005-0000-0000-000065E10000}"/>
    <cellStyle name="Note 4 5 12 2 2" xfId="57700" xr:uid="{00000000-0005-0000-0000-000066E10000}"/>
    <cellStyle name="Note 4 5 12 2 3" xfId="57701" xr:uid="{00000000-0005-0000-0000-000067E10000}"/>
    <cellStyle name="Note 4 5 12 2 4" xfId="57702" xr:uid="{00000000-0005-0000-0000-000068E10000}"/>
    <cellStyle name="Note 4 5 12 2 5" xfId="57703" xr:uid="{00000000-0005-0000-0000-000069E10000}"/>
    <cellStyle name="Note 4 5 12 2 6" xfId="57704" xr:uid="{00000000-0005-0000-0000-00006AE10000}"/>
    <cellStyle name="Note 4 5 12 3" xfId="57705" xr:uid="{00000000-0005-0000-0000-00006BE10000}"/>
    <cellStyle name="Note 4 5 12 4" xfId="57706" xr:uid="{00000000-0005-0000-0000-00006CE10000}"/>
    <cellStyle name="Note 4 5 12 5" xfId="57707" xr:uid="{00000000-0005-0000-0000-00006DE10000}"/>
    <cellStyle name="Note 4 5 12 6" xfId="57708" xr:uid="{00000000-0005-0000-0000-00006EE10000}"/>
    <cellStyle name="Note 4 5 12 7" xfId="57709" xr:uid="{00000000-0005-0000-0000-00006FE10000}"/>
    <cellStyle name="Note 4 5 13" xfId="57710" xr:uid="{00000000-0005-0000-0000-000070E10000}"/>
    <cellStyle name="Note 4 5 13 2" xfId="57711" xr:uid="{00000000-0005-0000-0000-000071E10000}"/>
    <cellStyle name="Note 4 5 13 2 2" xfId="57712" xr:uid="{00000000-0005-0000-0000-000072E10000}"/>
    <cellStyle name="Note 4 5 13 2 3" xfId="57713" xr:uid="{00000000-0005-0000-0000-000073E10000}"/>
    <cellStyle name="Note 4 5 13 2 4" xfId="57714" xr:uid="{00000000-0005-0000-0000-000074E10000}"/>
    <cellStyle name="Note 4 5 13 2 5" xfId="57715" xr:uid="{00000000-0005-0000-0000-000075E10000}"/>
    <cellStyle name="Note 4 5 13 2 6" xfId="57716" xr:uid="{00000000-0005-0000-0000-000076E10000}"/>
    <cellStyle name="Note 4 5 13 3" xfId="57717" xr:uid="{00000000-0005-0000-0000-000077E10000}"/>
    <cellStyle name="Note 4 5 13 4" xfId="57718" xr:uid="{00000000-0005-0000-0000-000078E10000}"/>
    <cellStyle name="Note 4 5 13 5" xfId="57719" xr:uid="{00000000-0005-0000-0000-000079E10000}"/>
    <cellStyle name="Note 4 5 13 6" xfId="57720" xr:uid="{00000000-0005-0000-0000-00007AE10000}"/>
    <cellStyle name="Note 4 5 13 7" xfId="57721" xr:uid="{00000000-0005-0000-0000-00007BE10000}"/>
    <cellStyle name="Note 4 5 14" xfId="57722" xr:uid="{00000000-0005-0000-0000-00007CE10000}"/>
    <cellStyle name="Note 4 5 14 2" xfId="57723" xr:uid="{00000000-0005-0000-0000-00007DE10000}"/>
    <cellStyle name="Note 4 5 14 2 2" xfId="57724" xr:uid="{00000000-0005-0000-0000-00007EE10000}"/>
    <cellStyle name="Note 4 5 14 2 3" xfId="57725" xr:uid="{00000000-0005-0000-0000-00007FE10000}"/>
    <cellStyle name="Note 4 5 14 2 4" xfId="57726" xr:uid="{00000000-0005-0000-0000-000080E10000}"/>
    <cellStyle name="Note 4 5 14 2 5" xfId="57727" xr:uid="{00000000-0005-0000-0000-000081E10000}"/>
    <cellStyle name="Note 4 5 14 2 6" xfId="57728" xr:uid="{00000000-0005-0000-0000-000082E10000}"/>
    <cellStyle name="Note 4 5 14 3" xfId="57729" xr:uid="{00000000-0005-0000-0000-000083E10000}"/>
    <cellStyle name="Note 4 5 14 4" xfId="57730" xr:uid="{00000000-0005-0000-0000-000084E10000}"/>
    <cellStyle name="Note 4 5 14 5" xfId="57731" xr:uid="{00000000-0005-0000-0000-000085E10000}"/>
    <cellStyle name="Note 4 5 14 6" xfId="57732" xr:uid="{00000000-0005-0000-0000-000086E10000}"/>
    <cellStyle name="Note 4 5 14 7" xfId="57733" xr:uid="{00000000-0005-0000-0000-000087E10000}"/>
    <cellStyle name="Note 4 5 15" xfId="57734" xr:uid="{00000000-0005-0000-0000-000088E10000}"/>
    <cellStyle name="Note 4 5 15 2" xfId="57735" xr:uid="{00000000-0005-0000-0000-000089E10000}"/>
    <cellStyle name="Note 4 5 15 2 2" xfId="57736" xr:uid="{00000000-0005-0000-0000-00008AE10000}"/>
    <cellStyle name="Note 4 5 15 2 3" xfId="57737" xr:uid="{00000000-0005-0000-0000-00008BE10000}"/>
    <cellStyle name="Note 4 5 15 2 4" xfId="57738" xr:uid="{00000000-0005-0000-0000-00008CE10000}"/>
    <cellStyle name="Note 4 5 15 2 5" xfId="57739" xr:uid="{00000000-0005-0000-0000-00008DE10000}"/>
    <cellStyle name="Note 4 5 15 2 6" xfId="57740" xr:uid="{00000000-0005-0000-0000-00008EE10000}"/>
    <cellStyle name="Note 4 5 15 3" xfId="57741" xr:uid="{00000000-0005-0000-0000-00008FE10000}"/>
    <cellStyle name="Note 4 5 15 4" xfId="57742" xr:uid="{00000000-0005-0000-0000-000090E10000}"/>
    <cellStyle name="Note 4 5 15 5" xfId="57743" xr:uid="{00000000-0005-0000-0000-000091E10000}"/>
    <cellStyle name="Note 4 5 15 6" xfId="57744" xr:uid="{00000000-0005-0000-0000-000092E10000}"/>
    <cellStyle name="Note 4 5 15 7" xfId="57745" xr:uid="{00000000-0005-0000-0000-000093E10000}"/>
    <cellStyle name="Note 4 5 16" xfId="57746" xr:uid="{00000000-0005-0000-0000-000094E10000}"/>
    <cellStyle name="Note 4 5 16 2" xfId="57747" xr:uid="{00000000-0005-0000-0000-000095E10000}"/>
    <cellStyle name="Note 4 5 16 2 2" xfId="57748" xr:uid="{00000000-0005-0000-0000-000096E10000}"/>
    <cellStyle name="Note 4 5 16 2 3" xfId="57749" xr:uid="{00000000-0005-0000-0000-000097E10000}"/>
    <cellStyle name="Note 4 5 16 2 4" xfId="57750" xr:uid="{00000000-0005-0000-0000-000098E10000}"/>
    <cellStyle name="Note 4 5 16 2 5" xfId="57751" xr:uid="{00000000-0005-0000-0000-000099E10000}"/>
    <cellStyle name="Note 4 5 16 2 6" xfId="57752" xr:uid="{00000000-0005-0000-0000-00009AE10000}"/>
    <cellStyle name="Note 4 5 16 3" xfId="57753" xr:uid="{00000000-0005-0000-0000-00009BE10000}"/>
    <cellStyle name="Note 4 5 16 4" xfId="57754" xr:uid="{00000000-0005-0000-0000-00009CE10000}"/>
    <cellStyle name="Note 4 5 16 5" xfId="57755" xr:uid="{00000000-0005-0000-0000-00009DE10000}"/>
    <cellStyle name="Note 4 5 16 6" xfId="57756" xr:uid="{00000000-0005-0000-0000-00009EE10000}"/>
    <cellStyle name="Note 4 5 16 7" xfId="57757" xr:uid="{00000000-0005-0000-0000-00009FE10000}"/>
    <cellStyle name="Note 4 5 17" xfId="57758" xr:uid="{00000000-0005-0000-0000-0000A0E10000}"/>
    <cellStyle name="Note 4 5 17 2" xfId="57759" xr:uid="{00000000-0005-0000-0000-0000A1E10000}"/>
    <cellStyle name="Note 4 5 17 2 2" xfId="57760" xr:uid="{00000000-0005-0000-0000-0000A2E10000}"/>
    <cellStyle name="Note 4 5 17 2 3" xfId="57761" xr:uid="{00000000-0005-0000-0000-0000A3E10000}"/>
    <cellStyle name="Note 4 5 17 2 4" xfId="57762" xr:uid="{00000000-0005-0000-0000-0000A4E10000}"/>
    <cellStyle name="Note 4 5 17 2 5" xfId="57763" xr:uid="{00000000-0005-0000-0000-0000A5E10000}"/>
    <cellStyle name="Note 4 5 17 2 6" xfId="57764" xr:uid="{00000000-0005-0000-0000-0000A6E10000}"/>
    <cellStyle name="Note 4 5 17 3" xfId="57765" xr:uid="{00000000-0005-0000-0000-0000A7E10000}"/>
    <cellStyle name="Note 4 5 17 4" xfId="57766" xr:uid="{00000000-0005-0000-0000-0000A8E10000}"/>
    <cellStyle name="Note 4 5 17 5" xfId="57767" xr:uid="{00000000-0005-0000-0000-0000A9E10000}"/>
    <cellStyle name="Note 4 5 17 6" xfId="57768" xr:uid="{00000000-0005-0000-0000-0000AAE10000}"/>
    <cellStyle name="Note 4 5 17 7" xfId="57769" xr:uid="{00000000-0005-0000-0000-0000ABE10000}"/>
    <cellStyle name="Note 4 5 18" xfId="57770" xr:uid="{00000000-0005-0000-0000-0000ACE10000}"/>
    <cellStyle name="Note 4 5 18 2" xfId="57771" xr:uid="{00000000-0005-0000-0000-0000ADE10000}"/>
    <cellStyle name="Note 4 5 18 2 2" xfId="57772" xr:uid="{00000000-0005-0000-0000-0000AEE10000}"/>
    <cellStyle name="Note 4 5 18 2 3" xfId="57773" xr:uid="{00000000-0005-0000-0000-0000AFE10000}"/>
    <cellStyle name="Note 4 5 18 2 4" xfId="57774" xr:uid="{00000000-0005-0000-0000-0000B0E10000}"/>
    <cellStyle name="Note 4 5 18 2 5" xfId="57775" xr:uid="{00000000-0005-0000-0000-0000B1E10000}"/>
    <cellStyle name="Note 4 5 18 2 6" xfId="57776" xr:uid="{00000000-0005-0000-0000-0000B2E10000}"/>
    <cellStyle name="Note 4 5 18 3" xfId="57777" xr:uid="{00000000-0005-0000-0000-0000B3E10000}"/>
    <cellStyle name="Note 4 5 18 4" xfId="57778" xr:uid="{00000000-0005-0000-0000-0000B4E10000}"/>
    <cellStyle name="Note 4 5 18 5" xfId="57779" xr:uid="{00000000-0005-0000-0000-0000B5E10000}"/>
    <cellStyle name="Note 4 5 18 6" xfId="57780" xr:uid="{00000000-0005-0000-0000-0000B6E10000}"/>
    <cellStyle name="Note 4 5 18 7" xfId="57781" xr:uid="{00000000-0005-0000-0000-0000B7E10000}"/>
    <cellStyle name="Note 4 5 19" xfId="57782" xr:uid="{00000000-0005-0000-0000-0000B8E10000}"/>
    <cellStyle name="Note 4 5 19 2" xfId="57783" xr:uid="{00000000-0005-0000-0000-0000B9E10000}"/>
    <cellStyle name="Note 4 5 19 2 2" xfId="57784" xr:uid="{00000000-0005-0000-0000-0000BAE10000}"/>
    <cellStyle name="Note 4 5 19 2 3" xfId="57785" xr:uid="{00000000-0005-0000-0000-0000BBE10000}"/>
    <cellStyle name="Note 4 5 19 2 4" xfId="57786" xr:uid="{00000000-0005-0000-0000-0000BCE10000}"/>
    <cellStyle name="Note 4 5 19 2 5" xfId="57787" xr:uid="{00000000-0005-0000-0000-0000BDE10000}"/>
    <cellStyle name="Note 4 5 19 2 6" xfId="57788" xr:uid="{00000000-0005-0000-0000-0000BEE10000}"/>
    <cellStyle name="Note 4 5 19 3" xfId="57789" xr:uid="{00000000-0005-0000-0000-0000BFE10000}"/>
    <cellStyle name="Note 4 5 19 4" xfId="57790" xr:uid="{00000000-0005-0000-0000-0000C0E10000}"/>
    <cellStyle name="Note 4 5 19 5" xfId="57791" xr:uid="{00000000-0005-0000-0000-0000C1E10000}"/>
    <cellStyle name="Note 4 5 19 6" xfId="57792" xr:uid="{00000000-0005-0000-0000-0000C2E10000}"/>
    <cellStyle name="Note 4 5 19 7" xfId="57793" xr:uid="{00000000-0005-0000-0000-0000C3E10000}"/>
    <cellStyle name="Note 4 5 2" xfId="57794" xr:uid="{00000000-0005-0000-0000-0000C4E10000}"/>
    <cellStyle name="Note 4 5 2 2" xfId="57795" xr:uid="{00000000-0005-0000-0000-0000C5E10000}"/>
    <cellStyle name="Note 4 5 2 2 2" xfId="57796" xr:uid="{00000000-0005-0000-0000-0000C6E10000}"/>
    <cellStyle name="Note 4 5 2 2 3" xfId="57797" xr:uid="{00000000-0005-0000-0000-0000C7E10000}"/>
    <cellStyle name="Note 4 5 2 2 4" xfId="57798" xr:uid="{00000000-0005-0000-0000-0000C8E10000}"/>
    <cellStyle name="Note 4 5 2 2 5" xfId="57799" xr:uid="{00000000-0005-0000-0000-0000C9E10000}"/>
    <cellStyle name="Note 4 5 2 2 6" xfId="57800" xr:uid="{00000000-0005-0000-0000-0000CAE10000}"/>
    <cellStyle name="Note 4 5 2 3" xfId="57801" xr:uid="{00000000-0005-0000-0000-0000CBE10000}"/>
    <cellStyle name="Note 4 5 2 4" xfId="57802" xr:uid="{00000000-0005-0000-0000-0000CCE10000}"/>
    <cellStyle name="Note 4 5 2 5" xfId="57803" xr:uid="{00000000-0005-0000-0000-0000CDE10000}"/>
    <cellStyle name="Note 4 5 2 6" xfId="57804" xr:uid="{00000000-0005-0000-0000-0000CEE10000}"/>
    <cellStyle name="Note 4 5 2 7" xfId="57805" xr:uid="{00000000-0005-0000-0000-0000CFE10000}"/>
    <cellStyle name="Note 4 5 20" xfId="57806" xr:uid="{00000000-0005-0000-0000-0000D0E10000}"/>
    <cellStyle name="Note 4 5 20 2" xfId="57807" xr:uid="{00000000-0005-0000-0000-0000D1E10000}"/>
    <cellStyle name="Note 4 5 20 2 2" xfId="57808" xr:uid="{00000000-0005-0000-0000-0000D2E10000}"/>
    <cellStyle name="Note 4 5 20 2 3" xfId="57809" xr:uid="{00000000-0005-0000-0000-0000D3E10000}"/>
    <cellStyle name="Note 4 5 20 2 4" xfId="57810" xr:uid="{00000000-0005-0000-0000-0000D4E10000}"/>
    <cellStyle name="Note 4 5 20 2 5" xfId="57811" xr:uid="{00000000-0005-0000-0000-0000D5E10000}"/>
    <cellStyle name="Note 4 5 20 2 6" xfId="57812" xr:uid="{00000000-0005-0000-0000-0000D6E10000}"/>
    <cellStyle name="Note 4 5 20 3" xfId="57813" xr:uid="{00000000-0005-0000-0000-0000D7E10000}"/>
    <cellStyle name="Note 4 5 20 4" xfId="57814" xr:uid="{00000000-0005-0000-0000-0000D8E10000}"/>
    <cellStyle name="Note 4 5 20 5" xfId="57815" xr:uid="{00000000-0005-0000-0000-0000D9E10000}"/>
    <cellStyle name="Note 4 5 20 6" xfId="57816" xr:uid="{00000000-0005-0000-0000-0000DAE10000}"/>
    <cellStyle name="Note 4 5 20 7" xfId="57817" xr:uid="{00000000-0005-0000-0000-0000DBE10000}"/>
    <cellStyle name="Note 4 5 21" xfId="57818" xr:uid="{00000000-0005-0000-0000-0000DCE10000}"/>
    <cellStyle name="Note 4 5 21 2" xfId="57819" xr:uid="{00000000-0005-0000-0000-0000DDE10000}"/>
    <cellStyle name="Note 4 5 21 2 2" xfId="57820" xr:uid="{00000000-0005-0000-0000-0000DEE10000}"/>
    <cellStyle name="Note 4 5 21 2 3" xfId="57821" xr:uid="{00000000-0005-0000-0000-0000DFE10000}"/>
    <cellStyle name="Note 4 5 21 2 4" xfId="57822" xr:uid="{00000000-0005-0000-0000-0000E0E10000}"/>
    <cellStyle name="Note 4 5 21 2 5" xfId="57823" xr:uid="{00000000-0005-0000-0000-0000E1E10000}"/>
    <cellStyle name="Note 4 5 21 2 6" xfId="57824" xr:uid="{00000000-0005-0000-0000-0000E2E10000}"/>
    <cellStyle name="Note 4 5 21 3" xfId="57825" xr:uid="{00000000-0005-0000-0000-0000E3E10000}"/>
    <cellStyle name="Note 4 5 21 4" xfId="57826" xr:uid="{00000000-0005-0000-0000-0000E4E10000}"/>
    <cellStyle name="Note 4 5 21 5" xfId="57827" xr:uid="{00000000-0005-0000-0000-0000E5E10000}"/>
    <cellStyle name="Note 4 5 21 6" xfId="57828" xr:uid="{00000000-0005-0000-0000-0000E6E10000}"/>
    <cellStyle name="Note 4 5 21 7" xfId="57829" xr:uid="{00000000-0005-0000-0000-0000E7E10000}"/>
    <cellStyle name="Note 4 5 22" xfId="57830" xr:uid="{00000000-0005-0000-0000-0000E8E10000}"/>
    <cellStyle name="Note 4 5 22 2" xfId="57831" xr:uid="{00000000-0005-0000-0000-0000E9E10000}"/>
    <cellStyle name="Note 4 5 22 2 2" xfId="57832" xr:uid="{00000000-0005-0000-0000-0000EAE10000}"/>
    <cellStyle name="Note 4 5 22 2 3" xfId="57833" xr:uid="{00000000-0005-0000-0000-0000EBE10000}"/>
    <cellStyle name="Note 4 5 22 2 4" xfId="57834" xr:uid="{00000000-0005-0000-0000-0000ECE10000}"/>
    <cellStyle name="Note 4 5 22 2 5" xfId="57835" xr:uid="{00000000-0005-0000-0000-0000EDE10000}"/>
    <cellStyle name="Note 4 5 22 2 6" xfId="57836" xr:uid="{00000000-0005-0000-0000-0000EEE10000}"/>
    <cellStyle name="Note 4 5 22 3" xfId="57837" xr:uid="{00000000-0005-0000-0000-0000EFE10000}"/>
    <cellStyle name="Note 4 5 22 4" xfId="57838" xr:uid="{00000000-0005-0000-0000-0000F0E10000}"/>
    <cellStyle name="Note 4 5 22 5" xfId="57839" xr:uid="{00000000-0005-0000-0000-0000F1E10000}"/>
    <cellStyle name="Note 4 5 22 6" xfId="57840" xr:uid="{00000000-0005-0000-0000-0000F2E10000}"/>
    <cellStyle name="Note 4 5 22 7" xfId="57841" xr:uid="{00000000-0005-0000-0000-0000F3E10000}"/>
    <cellStyle name="Note 4 5 23" xfId="57842" xr:uid="{00000000-0005-0000-0000-0000F4E10000}"/>
    <cellStyle name="Note 4 5 23 2" xfId="57843" xr:uid="{00000000-0005-0000-0000-0000F5E10000}"/>
    <cellStyle name="Note 4 5 23 2 2" xfId="57844" xr:uid="{00000000-0005-0000-0000-0000F6E10000}"/>
    <cellStyle name="Note 4 5 23 2 3" xfId="57845" xr:uid="{00000000-0005-0000-0000-0000F7E10000}"/>
    <cellStyle name="Note 4 5 23 2 4" xfId="57846" xr:uid="{00000000-0005-0000-0000-0000F8E10000}"/>
    <cellStyle name="Note 4 5 23 2 5" xfId="57847" xr:uid="{00000000-0005-0000-0000-0000F9E10000}"/>
    <cellStyle name="Note 4 5 23 2 6" xfId="57848" xr:uid="{00000000-0005-0000-0000-0000FAE10000}"/>
    <cellStyle name="Note 4 5 23 3" xfId="57849" xr:uid="{00000000-0005-0000-0000-0000FBE10000}"/>
    <cellStyle name="Note 4 5 23 4" xfId="57850" xr:uid="{00000000-0005-0000-0000-0000FCE10000}"/>
    <cellStyle name="Note 4 5 23 5" xfId="57851" xr:uid="{00000000-0005-0000-0000-0000FDE10000}"/>
    <cellStyle name="Note 4 5 23 6" xfId="57852" xr:uid="{00000000-0005-0000-0000-0000FEE10000}"/>
    <cellStyle name="Note 4 5 23 7" xfId="57853" xr:uid="{00000000-0005-0000-0000-0000FFE10000}"/>
    <cellStyle name="Note 4 5 24" xfId="57854" xr:uid="{00000000-0005-0000-0000-000000E20000}"/>
    <cellStyle name="Note 4 5 24 2" xfId="57855" xr:uid="{00000000-0005-0000-0000-000001E20000}"/>
    <cellStyle name="Note 4 5 24 2 2" xfId="57856" xr:uid="{00000000-0005-0000-0000-000002E20000}"/>
    <cellStyle name="Note 4 5 24 2 3" xfId="57857" xr:uid="{00000000-0005-0000-0000-000003E20000}"/>
    <cellStyle name="Note 4 5 24 2 4" xfId="57858" xr:uid="{00000000-0005-0000-0000-000004E20000}"/>
    <cellStyle name="Note 4 5 24 2 5" xfId="57859" xr:uid="{00000000-0005-0000-0000-000005E20000}"/>
    <cellStyle name="Note 4 5 24 2 6" xfId="57860" xr:uid="{00000000-0005-0000-0000-000006E20000}"/>
    <cellStyle name="Note 4 5 24 3" xfId="57861" xr:uid="{00000000-0005-0000-0000-000007E20000}"/>
    <cellStyle name="Note 4 5 24 4" xfId="57862" xr:uid="{00000000-0005-0000-0000-000008E20000}"/>
    <cellStyle name="Note 4 5 24 5" xfId="57863" xr:uid="{00000000-0005-0000-0000-000009E20000}"/>
    <cellStyle name="Note 4 5 24 6" xfId="57864" xr:uid="{00000000-0005-0000-0000-00000AE20000}"/>
    <cellStyle name="Note 4 5 24 7" xfId="57865" xr:uid="{00000000-0005-0000-0000-00000BE20000}"/>
    <cellStyle name="Note 4 5 25" xfId="57866" xr:uid="{00000000-0005-0000-0000-00000CE20000}"/>
    <cellStyle name="Note 4 5 25 2" xfId="57867" xr:uid="{00000000-0005-0000-0000-00000DE20000}"/>
    <cellStyle name="Note 4 5 25 2 2" xfId="57868" xr:uid="{00000000-0005-0000-0000-00000EE20000}"/>
    <cellStyle name="Note 4 5 25 2 3" xfId="57869" xr:uid="{00000000-0005-0000-0000-00000FE20000}"/>
    <cellStyle name="Note 4 5 25 2 4" xfId="57870" xr:uid="{00000000-0005-0000-0000-000010E20000}"/>
    <cellStyle name="Note 4 5 25 2 5" xfId="57871" xr:uid="{00000000-0005-0000-0000-000011E20000}"/>
    <cellStyle name="Note 4 5 25 2 6" xfId="57872" xr:uid="{00000000-0005-0000-0000-000012E20000}"/>
    <cellStyle name="Note 4 5 25 3" xfId="57873" xr:uid="{00000000-0005-0000-0000-000013E20000}"/>
    <cellStyle name="Note 4 5 25 4" xfId="57874" xr:uid="{00000000-0005-0000-0000-000014E20000}"/>
    <cellStyle name="Note 4 5 25 5" xfId="57875" xr:uid="{00000000-0005-0000-0000-000015E20000}"/>
    <cellStyle name="Note 4 5 25 6" xfId="57876" xr:uid="{00000000-0005-0000-0000-000016E20000}"/>
    <cellStyle name="Note 4 5 25 7" xfId="57877" xr:uid="{00000000-0005-0000-0000-000017E20000}"/>
    <cellStyle name="Note 4 5 26" xfId="57878" xr:uid="{00000000-0005-0000-0000-000018E20000}"/>
    <cellStyle name="Note 4 5 26 2" xfId="57879" xr:uid="{00000000-0005-0000-0000-000019E20000}"/>
    <cellStyle name="Note 4 5 26 2 2" xfId="57880" xr:uid="{00000000-0005-0000-0000-00001AE20000}"/>
    <cellStyle name="Note 4 5 26 2 3" xfId="57881" xr:uid="{00000000-0005-0000-0000-00001BE20000}"/>
    <cellStyle name="Note 4 5 26 2 4" xfId="57882" xr:uid="{00000000-0005-0000-0000-00001CE20000}"/>
    <cellStyle name="Note 4 5 26 2 5" xfId="57883" xr:uid="{00000000-0005-0000-0000-00001DE20000}"/>
    <cellStyle name="Note 4 5 26 2 6" xfId="57884" xr:uid="{00000000-0005-0000-0000-00001EE20000}"/>
    <cellStyle name="Note 4 5 26 3" xfId="57885" xr:uid="{00000000-0005-0000-0000-00001FE20000}"/>
    <cellStyle name="Note 4 5 26 4" xfId="57886" xr:uid="{00000000-0005-0000-0000-000020E20000}"/>
    <cellStyle name="Note 4 5 26 5" xfId="57887" xr:uid="{00000000-0005-0000-0000-000021E20000}"/>
    <cellStyle name="Note 4 5 26 6" xfId="57888" xr:uid="{00000000-0005-0000-0000-000022E20000}"/>
    <cellStyle name="Note 4 5 26 7" xfId="57889" xr:uid="{00000000-0005-0000-0000-000023E20000}"/>
    <cellStyle name="Note 4 5 27" xfId="57890" xr:uid="{00000000-0005-0000-0000-000024E20000}"/>
    <cellStyle name="Note 4 5 27 2" xfId="57891" xr:uid="{00000000-0005-0000-0000-000025E20000}"/>
    <cellStyle name="Note 4 5 27 2 2" xfId="57892" xr:uid="{00000000-0005-0000-0000-000026E20000}"/>
    <cellStyle name="Note 4 5 27 2 3" xfId="57893" xr:uid="{00000000-0005-0000-0000-000027E20000}"/>
    <cellStyle name="Note 4 5 27 2 4" xfId="57894" xr:uid="{00000000-0005-0000-0000-000028E20000}"/>
    <cellStyle name="Note 4 5 27 2 5" xfId="57895" xr:uid="{00000000-0005-0000-0000-000029E20000}"/>
    <cellStyle name="Note 4 5 27 2 6" xfId="57896" xr:uid="{00000000-0005-0000-0000-00002AE20000}"/>
    <cellStyle name="Note 4 5 27 3" xfId="57897" xr:uid="{00000000-0005-0000-0000-00002BE20000}"/>
    <cellStyle name="Note 4 5 27 4" xfId="57898" xr:uid="{00000000-0005-0000-0000-00002CE20000}"/>
    <cellStyle name="Note 4 5 27 5" xfId="57899" xr:uid="{00000000-0005-0000-0000-00002DE20000}"/>
    <cellStyle name="Note 4 5 27 6" xfId="57900" xr:uid="{00000000-0005-0000-0000-00002EE20000}"/>
    <cellStyle name="Note 4 5 27 7" xfId="57901" xr:uid="{00000000-0005-0000-0000-00002FE20000}"/>
    <cellStyle name="Note 4 5 28" xfId="57902" xr:uid="{00000000-0005-0000-0000-000030E20000}"/>
    <cellStyle name="Note 4 5 28 2" xfId="57903" xr:uid="{00000000-0005-0000-0000-000031E20000}"/>
    <cellStyle name="Note 4 5 28 2 2" xfId="57904" xr:uid="{00000000-0005-0000-0000-000032E20000}"/>
    <cellStyle name="Note 4 5 28 2 3" xfId="57905" xr:uid="{00000000-0005-0000-0000-000033E20000}"/>
    <cellStyle name="Note 4 5 28 2 4" xfId="57906" xr:uid="{00000000-0005-0000-0000-000034E20000}"/>
    <cellStyle name="Note 4 5 28 2 5" xfId="57907" xr:uid="{00000000-0005-0000-0000-000035E20000}"/>
    <cellStyle name="Note 4 5 28 2 6" xfId="57908" xr:uid="{00000000-0005-0000-0000-000036E20000}"/>
    <cellStyle name="Note 4 5 28 3" xfId="57909" xr:uid="{00000000-0005-0000-0000-000037E20000}"/>
    <cellStyle name="Note 4 5 28 4" xfId="57910" xr:uid="{00000000-0005-0000-0000-000038E20000}"/>
    <cellStyle name="Note 4 5 28 5" xfId="57911" xr:uid="{00000000-0005-0000-0000-000039E20000}"/>
    <cellStyle name="Note 4 5 28 6" xfId="57912" xr:uid="{00000000-0005-0000-0000-00003AE20000}"/>
    <cellStyle name="Note 4 5 28 7" xfId="57913" xr:uid="{00000000-0005-0000-0000-00003BE20000}"/>
    <cellStyle name="Note 4 5 29" xfId="57914" xr:uid="{00000000-0005-0000-0000-00003CE20000}"/>
    <cellStyle name="Note 4 5 29 2" xfId="57915" xr:uid="{00000000-0005-0000-0000-00003DE20000}"/>
    <cellStyle name="Note 4 5 29 2 2" xfId="57916" xr:uid="{00000000-0005-0000-0000-00003EE20000}"/>
    <cellStyle name="Note 4 5 29 2 3" xfId="57917" xr:uid="{00000000-0005-0000-0000-00003FE20000}"/>
    <cellStyle name="Note 4 5 29 2 4" xfId="57918" xr:uid="{00000000-0005-0000-0000-000040E20000}"/>
    <cellStyle name="Note 4 5 29 2 5" xfId="57919" xr:uid="{00000000-0005-0000-0000-000041E20000}"/>
    <cellStyle name="Note 4 5 29 2 6" xfId="57920" xr:uid="{00000000-0005-0000-0000-000042E20000}"/>
    <cellStyle name="Note 4 5 29 3" xfId="57921" xr:uid="{00000000-0005-0000-0000-000043E20000}"/>
    <cellStyle name="Note 4 5 29 4" xfId="57922" xr:uid="{00000000-0005-0000-0000-000044E20000}"/>
    <cellStyle name="Note 4 5 29 5" xfId="57923" xr:uid="{00000000-0005-0000-0000-000045E20000}"/>
    <cellStyle name="Note 4 5 29 6" xfId="57924" xr:uid="{00000000-0005-0000-0000-000046E20000}"/>
    <cellStyle name="Note 4 5 29 7" xfId="57925" xr:uid="{00000000-0005-0000-0000-000047E20000}"/>
    <cellStyle name="Note 4 5 3" xfId="57926" xr:uid="{00000000-0005-0000-0000-000048E20000}"/>
    <cellStyle name="Note 4 5 3 2" xfId="57927" xr:uid="{00000000-0005-0000-0000-000049E20000}"/>
    <cellStyle name="Note 4 5 3 2 2" xfId="57928" xr:uid="{00000000-0005-0000-0000-00004AE20000}"/>
    <cellStyle name="Note 4 5 3 2 3" xfId="57929" xr:uid="{00000000-0005-0000-0000-00004BE20000}"/>
    <cellStyle name="Note 4 5 3 2 4" xfId="57930" xr:uid="{00000000-0005-0000-0000-00004CE20000}"/>
    <cellStyle name="Note 4 5 3 2 5" xfId="57931" xr:uid="{00000000-0005-0000-0000-00004DE20000}"/>
    <cellStyle name="Note 4 5 3 2 6" xfId="57932" xr:uid="{00000000-0005-0000-0000-00004EE20000}"/>
    <cellStyle name="Note 4 5 3 3" xfId="57933" xr:uid="{00000000-0005-0000-0000-00004FE20000}"/>
    <cellStyle name="Note 4 5 3 4" xfId="57934" xr:uid="{00000000-0005-0000-0000-000050E20000}"/>
    <cellStyle name="Note 4 5 3 5" xfId="57935" xr:uid="{00000000-0005-0000-0000-000051E20000}"/>
    <cellStyle name="Note 4 5 3 6" xfId="57936" xr:uid="{00000000-0005-0000-0000-000052E20000}"/>
    <cellStyle name="Note 4 5 3 7" xfId="57937" xr:uid="{00000000-0005-0000-0000-000053E20000}"/>
    <cellStyle name="Note 4 5 30" xfId="57938" xr:uid="{00000000-0005-0000-0000-000054E20000}"/>
    <cellStyle name="Note 4 5 30 2" xfId="57939" xr:uid="{00000000-0005-0000-0000-000055E20000}"/>
    <cellStyle name="Note 4 5 30 2 2" xfId="57940" xr:uid="{00000000-0005-0000-0000-000056E20000}"/>
    <cellStyle name="Note 4 5 30 2 3" xfId="57941" xr:uid="{00000000-0005-0000-0000-000057E20000}"/>
    <cellStyle name="Note 4 5 30 2 4" xfId="57942" xr:uid="{00000000-0005-0000-0000-000058E20000}"/>
    <cellStyle name="Note 4 5 30 2 5" xfId="57943" xr:uid="{00000000-0005-0000-0000-000059E20000}"/>
    <cellStyle name="Note 4 5 30 2 6" xfId="57944" xr:uid="{00000000-0005-0000-0000-00005AE20000}"/>
    <cellStyle name="Note 4 5 30 3" xfId="57945" xr:uid="{00000000-0005-0000-0000-00005BE20000}"/>
    <cellStyle name="Note 4 5 30 4" xfId="57946" xr:uid="{00000000-0005-0000-0000-00005CE20000}"/>
    <cellStyle name="Note 4 5 30 5" xfId="57947" xr:uid="{00000000-0005-0000-0000-00005DE20000}"/>
    <cellStyle name="Note 4 5 30 6" xfId="57948" xr:uid="{00000000-0005-0000-0000-00005EE20000}"/>
    <cellStyle name="Note 4 5 30 7" xfId="57949" xr:uid="{00000000-0005-0000-0000-00005FE20000}"/>
    <cellStyle name="Note 4 5 31" xfId="57950" xr:uid="{00000000-0005-0000-0000-000060E20000}"/>
    <cellStyle name="Note 4 5 31 2" xfId="57951" xr:uid="{00000000-0005-0000-0000-000061E20000}"/>
    <cellStyle name="Note 4 5 31 2 2" xfId="57952" xr:uid="{00000000-0005-0000-0000-000062E20000}"/>
    <cellStyle name="Note 4 5 31 2 3" xfId="57953" xr:uid="{00000000-0005-0000-0000-000063E20000}"/>
    <cellStyle name="Note 4 5 31 2 4" xfId="57954" xr:uid="{00000000-0005-0000-0000-000064E20000}"/>
    <cellStyle name="Note 4 5 31 2 5" xfId="57955" xr:uid="{00000000-0005-0000-0000-000065E20000}"/>
    <cellStyle name="Note 4 5 31 2 6" xfId="57956" xr:uid="{00000000-0005-0000-0000-000066E20000}"/>
    <cellStyle name="Note 4 5 31 3" xfId="57957" xr:uid="{00000000-0005-0000-0000-000067E20000}"/>
    <cellStyle name="Note 4 5 31 4" xfId="57958" xr:uid="{00000000-0005-0000-0000-000068E20000}"/>
    <cellStyle name="Note 4 5 31 5" xfId="57959" xr:uid="{00000000-0005-0000-0000-000069E20000}"/>
    <cellStyle name="Note 4 5 31 6" xfId="57960" xr:uid="{00000000-0005-0000-0000-00006AE20000}"/>
    <cellStyle name="Note 4 5 31 7" xfId="57961" xr:uid="{00000000-0005-0000-0000-00006BE20000}"/>
    <cellStyle name="Note 4 5 32" xfId="57962" xr:uid="{00000000-0005-0000-0000-00006CE20000}"/>
    <cellStyle name="Note 4 5 32 2" xfId="57963" xr:uid="{00000000-0005-0000-0000-00006DE20000}"/>
    <cellStyle name="Note 4 5 32 2 2" xfId="57964" xr:uid="{00000000-0005-0000-0000-00006EE20000}"/>
    <cellStyle name="Note 4 5 32 2 3" xfId="57965" xr:uid="{00000000-0005-0000-0000-00006FE20000}"/>
    <cellStyle name="Note 4 5 32 2 4" xfId="57966" xr:uid="{00000000-0005-0000-0000-000070E20000}"/>
    <cellStyle name="Note 4 5 32 2 5" xfId="57967" xr:uid="{00000000-0005-0000-0000-000071E20000}"/>
    <cellStyle name="Note 4 5 32 2 6" xfId="57968" xr:uid="{00000000-0005-0000-0000-000072E20000}"/>
    <cellStyle name="Note 4 5 32 3" xfId="57969" xr:uid="{00000000-0005-0000-0000-000073E20000}"/>
    <cellStyle name="Note 4 5 32 4" xfId="57970" xr:uid="{00000000-0005-0000-0000-000074E20000}"/>
    <cellStyle name="Note 4 5 32 5" xfId="57971" xr:uid="{00000000-0005-0000-0000-000075E20000}"/>
    <cellStyle name="Note 4 5 32 6" xfId="57972" xr:uid="{00000000-0005-0000-0000-000076E20000}"/>
    <cellStyle name="Note 4 5 32 7" xfId="57973" xr:uid="{00000000-0005-0000-0000-000077E20000}"/>
    <cellStyle name="Note 4 5 33" xfId="57974" xr:uid="{00000000-0005-0000-0000-000078E20000}"/>
    <cellStyle name="Note 4 5 33 2" xfId="57975" xr:uid="{00000000-0005-0000-0000-000079E20000}"/>
    <cellStyle name="Note 4 5 33 2 2" xfId="57976" xr:uid="{00000000-0005-0000-0000-00007AE20000}"/>
    <cellStyle name="Note 4 5 33 2 3" xfId="57977" xr:uid="{00000000-0005-0000-0000-00007BE20000}"/>
    <cellStyle name="Note 4 5 33 2 4" xfId="57978" xr:uid="{00000000-0005-0000-0000-00007CE20000}"/>
    <cellStyle name="Note 4 5 33 2 5" xfId="57979" xr:uid="{00000000-0005-0000-0000-00007DE20000}"/>
    <cellStyle name="Note 4 5 33 2 6" xfId="57980" xr:uid="{00000000-0005-0000-0000-00007EE20000}"/>
    <cellStyle name="Note 4 5 33 3" xfId="57981" xr:uid="{00000000-0005-0000-0000-00007FE20000}"/>
    <cellStyle name="Note 4 5 33 4" xfId="57982" xr:uid="{00000000-0005-0000-0000-000080E20000}"/>
    <cellStyle name="Note 4 5 33 5" xfId="57983" xr:uid="{00000000-0005-0000-0000-000081E20000}"/>
    <cellStyle name="Note 4 5 33 6" xfId="57984" xr:uid="{00000000-0005-0000-0000-000082E20000}"/>
    <cellStyle name="Note 4 5 33 7" xfId="57985" xr:uid="{00000000-0005-0000-0000-000083E20000}"/>
    <cellStyle name="Note 4 5 34" xfId="57986" xr:uid="{00000000-0005-0000-0000-000084E20000}"/>
    <cellStyle name="Note 4 5 34 2" xfId="57987" xr:uid="{00000000-0005-0000-0000-000085E20000}"/>
    <cellStyle name="Note 4 5 34 2 2" xfId="57988" xr:uid="{00000000-0005-0000-0000-000086E20000}"/>
    <cellStyle name="Note 4 5 34 2 3" xfId="57989" xr:uid="{00000000-0005-0000-0000-000087E20000}"/>
    <cellStyle name="Note 4 5 34 2 4" xfId="57990" xr:uid="{00000000-0005-0000-0000-000088E20000}"/>
    <cellStyle name="Note 4 5 34 2 5" xfId="57991" xr:uid="{00000000-0005-0000-0000-000089E20000}"/>
    <cellStyle name="Note 4 5 34 2 6" xfId="57992" xr:uid="{00000000-0005-0000-0000-00008AE20000}"/>
    <cellStyle name="Note 4 5 34 3" xfId="57993" xr:uid="{00000000-0005-0000-0000-00008BE20000}"/>
    <cellStyle name="Note 4 5 34 4" xfId="57994" xr:uid="{00000000-0005-0000-0000-00008CE20000}"/>
    <cellStyle name="Note 4 5 34 5" xfId="57995" xr:uid="{00000000-0005-0000-0000-00008DE20000}"/>
    <cellStyle name="Note 4 5 34 6" xfId="57996" xr:uid="{00000000-0005-0000-0000-00008EE20000}"/>
    <cellStyle name="Note 4 5 34 7" xfId="57997" xr:uid="{00000000-0005-0000-0000-00008FE20000}"/>
    <cellStyle name="Note 4 5 35" xfId="57998" xr:uid="{00000000-0005-0000-0000-000090E20000}"/>
    <cellStyle name="Note 4 5 35 2" xfId="57999" xr:uid="{00000000-0005-0000-0000-000091E20000}"/>
    <cellStyle name="Note 4 5 35 3" xfId="58000" xr:uid="{00000000-0005-0000-0000-000092E20000}"/>
    <cellStyle name="Note 4 5 35 4" xfId="58001" xr:uid="{00000000-0005-0000-0000-000093E20000}"/>
    <cellStyle name="Note 4 5 35 5" xfId="58002" xr:uid="{00000000-0005-0000-0000-000094E20000}"/>
    <cellStyle name="Note 4 5 35 6" xfId="58003" xr:uid="{00000000-0005-0000-0000-000095E20000}"/>
    <cellStyle name="Note 4 5 36" xfId="58004" xr:uid="{00000000-0005-0000-0000-000096E20000}"/>
    <cellStyle name="Note 4 5 37" xfId="58005" xr:uid="{00000000-0005-0000-0000-000097E20000}"/>
    <cellStyle name="Note 4 5 38" xfId="58006" xr:uid="{00000000-0005-0000-0000-000098E20000}"/>
    <cellStyle name="Note 4 5 39" xfId="58007" xr:uid="{00000000-0005-0000-0000-000099E20000}"/>
    <cellStyle name="Note 4 5 4" xfId="58008" xr:uid="{00000000-0005-0000-0000-00009AE20000}"/>
    <cellStyle name="Note 4 5 4 2" xfId="58009" xr:uid="{00000000-0005-0000-0000-00009BE20000}"/>
    <cellStyle name="Note 4 5 4 2 2" xfId="58010" xr:uid="{00000000-0005-0000-0000-00009CE20000}"/>
    <cellStyle name="Note 4 5 4 2 3" xfId="58011" xr:uid="{00000000-0005-0000-0000-00009DE20000}"/>
    <cellStyle name="Note 4 5 4 2 4" xfId="58012" xr:uid="{00000000-0005-0000-0000-00009EE20000}"/>
    <cellStyle name="Note 4 5 4 2 5" xfId="58013" xr:uid="{00000000-0005-0000-0000-00009FE20000}"/>
    <cellStyle name="Note 4 5 4 2 6" xfId="58014" xr:uid="{00000000-0005-0000-0000-0000A0E20000}"/>
    <cellStyle name="Note 4 5 4 3" xfId="58015" xr:uid="{00000000-0005-0000-0000-0000A1E20000}"/>
    <cellStyle name="Note 4 5 4 4" xfId="58016" xr:uid="{00000000-0005-0000-0000-0000A2E20000}"/>
    <cellStyle name="Note 4 5 4 5" xfId="58017" xr:uid="{00000000-0005-0000-0000-0000A3E20000}"/>
    <cellStyle name="Note 4 5 4 6" xfId="58018" xr:uid="{00000000-0005-0000-0000-0000A4E20000}"/>
    <cellStyle name="Note 4 5 4 7" xfId="58019" xr:uid="{00000000-0005-0000-0000-0000A5E20000}"/>
    <cellStyle name="Note 4 5 40" xfId="58020" xr:uid="{00000000-0005-0000-0000-0000A6E20000}"/>
    <cellStyle name="Note 4 5 5" xfId="58021" xr:uid="{00000000-0005-0000-0000-0000A7E20000}"/>
    <cellStyle name="Note 4 5 5 2" xfId="58022" xr:uid="{00000000-0005-0000-0000-0000A8E20000}"/>
    <cellStyle name="Note 4 5 5 2 2" xfId="58023" xr:uid="{00000000-0005-0000-0000-0000A9E20000}"/>
    <cellStyle name="Note 4 5 5 2 3" xfId="58024" xr:uid="{00000000-0005-0000-0000-0000AAE20000}"/>
    <cellStyle name="Note 4 5 5 2 4" xfId="58025" xr:uid="{00000000-0005-0000-0000-0000ABE20000}"/>
    <cellStyle name="Note 4 5 5 2 5" xfId="58026" xr:uid="{00000000-0005-0000-0000-0000ACE20000}"/>
    <cellStyle name="Note 4 5 5 2 6" xfId="58027" xr:uid="{00000000-0005-0000-0000-0000ADE20000}"/>
    <cellStyle name="Note 4 5 5 3" xfId="58028" xr:uid="{00000000-0005-0000-0000-0000AEE20000}"/>
    <cellStyle name="Note 4 5 5 4" xfId="58029" xr:uid="{00000000-0005-0000-0000-0000AFE20000}"/>
    <cellStyle name="Note 4 5 5 5" xfId="58030" xr:uid="{00000000-0005-0000-0000-0000B0E20000}"/>
    <cellStyle name="Note 4 5 5 6" xfId="58031" xr:uid="{00000000-0005-0000-0000-0000B1E20000}"/>
    <cellStyle name="Note 4 5 5 7" xfId="58032" xr:uid="{00000000-0005-0000-0000-0000B2E20000}"/>
    <cellStyle name="Note 4 5 6" xfId="58033" xr:uid="{00000000-0005-0000-0000-0000B3E20000}"/>
    <cellStyle name="Note 4 5 6 2" xfId="58034" xr:uid="{00000000-0005-0000-0000-0000B4E20000}"/>
    <cellStyle name="Note 4 5 6 2 2" xfId="58035" xr:uid="{00000000-0005-0000-0000-0000B5E20000}"/>
    <cellStyle name="Note 4 5 6 2 3" xfId="58036" xr:uid="{00000000-0005-0000-0000-0000B6E20000}"/>
    <cellStyle name="Note 4 5 6 2 4" xfId="58037" xr:uid="{00000000-0005-0000-0000-0000B7E20000}"/>
    <cellStyle name="Note 4 5 6 2 5" xfId="58038" xr:uid="{00000000-0005-0000-0000-0000B8E20000}"/>
    <cellStyle name="Note 4 5 6 2 6" xfId="58039" xr:uid="{00000000-0005-0000-0000-0000B9E20000}"/>
    <cellStyle name="Note 4 5 6 3" xfId="58040" xr:uid="{00000000-0005-0000-0000-0000BAE20000}"/>
    <cellStyle name="Note 4 5 6 4" xfId="58041" xr:uid="{00000000-0005-0000-0000-0000BBE20000}"/>
    <cellStyle name="Note 4 5 6 5" xfId="58042" xr:uid="{00000000-0005-0000-0000-0000BCE20000}"/>
    <cellStyle name="Note 4 5 6 6" xfId="58043" xr:uid="{00000000-0005-0000-0000-0000BDE20000}"/>
    <cellStyle name="Note 4 5 6 7" xfId="58044" xr:uid="{00000000-0005-0000-0000-0000BEE20000}"/>
    <cellStyle name="Note 4 5 7" xfId="58045" xr:uid="{00000000-0005-0000-0000-0000BFE20000}"/>
    <cellStyle name="Note 4 5 7 2" xfId="58046" xr:uid="{00000000-0005-0000-0000-0000C0E20000}"/>
    <cellStyle name="Note 4 5 7 2 2" xfId="58047" xr:uid="{00000000-0005-0000-0000-0000C1E20000}"/>
    <cellStyle name="Note 4 5 7 2 3" xfId="58048" xr:uid="{00000000-0005-0000-0000-0000C2E20000}"/>
    <cellStyle name="Note 4 5 7 2 4" xfId="58049" xr:uid="{00000000-0005-0000-0000-0000C3E20000}"/>
    <cellStyle name="Note 4 5 7 2 5" xfId="58050" xr:uid="{00000000-0005-0000-0000-0000C4E20000}"/>
    <cellStyle name="Note 4 5 7 2 6" xfId="58051" xr:uid="{00000000-0005-0000-0000-0000C5E20000}"/>
    <cellStyle name="Note 4 5 7 3" xfId="58052" xr:uid="{00000000-0005-0000-0000-0000C6E20000}"/>
    <cellStyle name="Note 4 5 7 4" xfId="58053" xr:uid="{00000000-0005-0000-0000-0000C7E20000}"/>
    <cellStyle name="Note 4 5 7 5" xfId="58054" xr:uid="{00000000-0005-0000-0000-0000C8E20000}"/>
    <cellStyle name="Note 4 5 7 6" xfId="58055" xr:uid="{00000000-0005-0000-0000-0000C9E20000}"/>
    <cellStyle name="Note 4 5 7 7" xfId="58056" xr:uid="{00000000-0005-0000-0000-0000CAE20000}"/>
    <cellStyle name="Note 4 5 8" xfId="58057" xr:uid="{00000000-0005-0000-0000-0000CBE20000}"/>
    <cellStyle name="Note 4 5 8 2" xfId="58058" xr:uid="{00000000-0005-0000-0000-0000CCE20000}"/>
    <cellStyle name="Note 4 5 8 2 2" xfId="58059" xr:uid="{00000000-0005-0000-0000-0000CDE20000}"/>
    <cellStyle name="Note 4 5 8 2 3" xfId="58060" xr:uid="{00000000-0005-0000-0000-0000CEE20000}"/>
    <cellStyle name="Note 4 5 8 2 4" xfId="58061" xr:uid="{00000000-0005-0000-0000-0000CFE20000}"/>
    <cellStyle name="Note 4 5 8 2 5" xfId="58062" xr:uid="{00000000-0005-0000-0000-0000D0E20000}"/>
    <cellStyle name="Note 4 5 8 2 6" xfId="58063" xr:uid="{00000000-0005-0000-0000-0000D1E20000}"/>
    <cellStyle name="Note 4 5 8 3" xfId="58064" xr:uid="{00000000-0005-0000-0000-0000D2E20000}"/>
    <cellStyle name="Note 4 5 8 4" xfId="58065" xr:uid="{00000000-0005-0000-0000-0000D3E20000}"/>
    <cellStyle name="Note 4 5 8 5" xfId="58066" xr:uid="{00000000-0005-0000-0000-0000D4E20000}"/>
    <cellStyle name="Note 4 5 8 6" xfId="58067" xr:uid="{00000000-0005-0000-0000-0000D5E20000}"/>
    <cellStyle name="Note 4 5 8 7" xfId="58068" xr:uid="{00000000-0005-0000-0000-0000D6E20000}"/>
    <cellStyle name="Note 4 5 9" xfId="58069" xr:uid="{00000000-0005-0000-0000-0000D7E20000}"/>
    <cellStyle name="Note 4 5 9 2" xfId="58070" xr:uid="{00000000-0005-0000-0000-0000D8E20000}"/>
    <cellStyle name="Note 4 5 9 2 2" xfId="58071" xr:uid="{00000000-0005-0000-0000-0000D9E20000}"/>
    <cellStyle name="Note 4 5 9 2 3" xfId="58072" xr:uid="{00000000-0005-0000-0000-0000DAE20000}"/>
    <cellStyle name="Note 4 5 9 2 4" xfId="58073" xr:uid="{00000000-0005-0000-0000-0000DBE20000}"/>
    <cellStyle name="Note 4 5 9 2 5" xfId="58074" xr:uid="{00000000-0005-0000-0000-0000DCE20000}"/>
    <cellStyle name="Note 4 5 9 2 6" xfId="58075" xr:uid="{00000000-0005-0000-0000-0000DDE20000}"/>
    <cellStyle name="Note 4 5 9 3" xfId="58076" xr:uid="{00000000-0005-0000-0000-0000DEE20000}"/>
    <cellStyle name="Note 4 5 9 4" xfId="58077" xr:uid="{00000000-0005-0000-0000-0000DFE20000}"/>
    <cellStyle name="Note 4 5 9 5" xfId="58078" xr:uid="{00000000-0005-0000-0000-0000E0E20000}"/>
    <cellStyle name="Note 4 5 9 6" xfId="58079" xr:uid="{00000000-0005-0000-0000-0000E1E20000}"/>
    <cellStyle name="Note 4 5 9 7" xfId="58080" xr:uid="{00000000-0005-0000-0000-0000E2E20000}"/>
    <cellStyle name="Note 4 6" xfId="58081" xr:uid="{00000000-0005-0000-0000-0000E3E20000}"/>
    <cellStyle name="Note 4 6 2" xfId="58082" xr:uid="{00000000-0005-0000-0000-0000E4E20000}"/>
    <cellStyle name="Note 4 6 2 2" xfId="58083" xr:uid="{00000000-0005-0000-0000-0000E5E20000}"/>
    <cellStyle name="Note 4 6 2 3" xfId="58084" xr:uid="{00000000-0005-0000-0000-0000E6E20000}"/>
    <cellStyle name="Note 4 6 2 4" xfId="58085" xr:uid="{00000000-0005-0000-0000-0000E7E20000}"/>
    <cellStyle name="Note 4 6 2 5" xfId="58086" xr:uid="{00000000-0005-0000-0000-0000E8E20000}"/>
    <cellStyle name="Note 4 6 2 6" xfId="58087" xr:uid="{00000000-0005-0000-0000-0000E9E20000}"/>
    <cellStyle name="Note 4 6 3" xfId="58088" xr:uid="{00000000-0005-0000-0000-0000EAE20000}"/>
    <cellStyle name="Note 4 6 4" xfId="58089" xr:uid="{00000000-0005-0000-0000-0000EBE20000}"/>
    <cellStyle name="Note 4 6 5" xfId="58090" xr:uid="{00000000-0005-0000-0000-0000ECE20000}"/>
    <cellStyle name="Note 4 6 6" xfId="58091" xr:uid="{00000000-0005-0000-0000-0000EDE20000}"/>
    <cellStyle name="Note 4 6 7" xfId="58092" xr:uid="{00000000-0005-0000-0000-0000EEE20000}"/>
    <cellStyle name="Note 4 7" xfId="58093" xr:uid="{00000000-0005-0000-0000-0000EFE20000}"/>
    <cellStyle name="Note 4 7 2" xfId="58094" xr:uid="{00000000-0005-0000-0000-0000F0E20000}"/>
    <cellStyle name="Note 4 7 2 2" xfId="58095" xr:uid="{00000000-0005-0000-0000-0000F1E20000}"/>
    <cellStyle name="Note 4 7 2 3" xfId="58096" xr:uid="{00000000-0005-0000-0000-0000F2E20000}"/>
    <cellStyle name="Note 4 7 2 4" xfId="58097" xr:uid="{00000000-0005-0000-0000-0000F3E20000}"/>
    <cellStyle name="Note 4 7 2 5" xfId="58098" xr:uid="{00000000-0005-0000-0000-0000F4E20000}"/>
    <cellStyle name="Note 4 7 2 6" xfId="58099" xr:uid="{00000000-0005-0000-0000-0000F5E20000}"/>
    <cellStyle name="Note 4 7 3" xfId="58100" xr:uid="{00000000-0005-0000-0000-0000F6E20000}"/>
    <cellStyle name="Note 4 7 4" xfId="58101" xr:uid="{00000000-0005-0000-0000-0000F7E20000}"/>
    <cellStyle name="Note 4 7 5" xfId="58102" xr:uid="{00000000-0005-0000-0000-0000F8E20000}"/>
    <cellStyle name="Note 4 7 6" xfId="58103" xr:uid="{00000000-0005-0000-0000-0000F9E20000}"/>
    <cellStyle name="Note 4 7 7" xfId="58104" xr:uid="{00000000-0005-0000-0000-0000FAE20000}"/>
    <cellStyle name="Note 4 8" xfId="58105" xr:uid="{00000000-0005-0000-0000-0000FBE20000}"/>
    <cellStyle name="Note 4 8 2" xfId="58106" xr:uid="{00000000-0005-0000-0000-0000FCE20000}"/>
    <cellStyle name="Note 4 8 2 2" xfId="58107" xr:uid="{00000000-0005-0000-0000-0000FDE20000}"/>
    <cellStyle name="Note 4 8 2 3" xfId="58108" xr:uid="{00000000-0005-0000-0000-0000FEE20000}"/>
    <cellStyle name="Note 4 8 2 4" xfId="58109" xr:uid="{00000000-0005-0000-0000-0000FFE20000}"/>
    <cellStyle name="Note 4 8 2 5" xfId="58110" xr:uid="{00000000-0005-0000-0000-000000E30000}"/>
    <cellStyle name="Note 4 8 2 6" xfId="58111" xr:uid="{00000000-0005-0000-0000-000001E30000}"/>
    <cellStyle name="Note 4 8 3" xfId="58112" xr:uid="{00000000-0005-0000-0000-000002E30000}"/>
    <cellStyle name="Note 4 8 4" xfId="58113" xr:uid="{00000000-0005-0000-0000-000003E30000}"/>
    <cellStyle name="Note 4 8 5" xfId="58114" xr:uid="{00000000-0005-0000-0000-000004E30000}"/>
    <cellStyle name="Note 4 8 6" xfId="58115" xr:uid="{00000000-0005-0000-0000-000005E30000}"/>
    <cellStyle name="Note 4 8 7" xfId="58116" xr:uid="{00000000-0005-0000-0000-000006E30000}"/>
    <cellStyle name="Note 4 9" xfId="58117" xr:uid="{00000000-0005-0000-0000-000007E30000}"/>
    <cellStyle name="Note 4 9 2" xfId="58118" xr:uid="{00000000-0005-0000-0000-000008E30000}"/>
    <cellStyle name="Note 4 9 2 2" xfId="58119" xr:uid="{00000000-0005-0000-0000-000009E30000}"/>
    <cellStyle name="Note 4 9 2 3" xfId="58120" xr:uid="{00000000-0005-0000-0000-00000AE30000}"/>
    <cellStyle name="Note 4 9 2 4" xfId="58121" xr:uid="{00000000-0005-0000-0000-00000BE30000}"/>
    <cellStyle name="Note 4 9 2 5" xfId="58122" xr:uid="{00000000-0005-0000-0000-00000CE30000}"/>
    <cellStyle name="Note 4 9 2 6" xfId="58123" xr:uid="{00000000-0005-0000-0000-00000DE30000}"/>
    <cellStyle name="Note 4 9 3" xfId="58124" xr:uid="{00000000-0005-0000-0000-00000EE30000}"/>
    <cellStyle name="Note 4 9 4" xfId="58125" xr:uid="{00000000-0005-0000-0000-00000FE30000}"/>
    <cellStyle name="Note 4 9 5" xfId="58126" xr:uid="{00000000-0005-0000-0000-000010E30000}"/>
    <cellStyle name="Note 4 9 6" xfId="58127" xr:uid="{00000000-0005-0000-0000-000011E30000}"/>
    <cellStyle name="Note 4 9 7" xfId="58128" xr:uid="{00000000-0005-0000-0000-000012E30000}"/>
    <cellStyle name="Note 5" xfId="58129" xr:uid="{00000000-0005-0000-0000-000013E30000}"/>
    <cellStyle name="Note 5 2" xfId="58130" xr:uid="{00000000-0005-0000-0000-000014E30000}"/>
    <cellStyle name="Note 6" xfId="58131" xr:uid="{00000000-0005-0000-0000-000015E30000}"/>
    <cellStyle name="Note 7" xfId="58132" xr:uid="{00000000-0005-0000-0000-000016E30000}"/>
    <cellStyle name="Note 8" xfId="58133" xr:uid="{00000000-0005-0000-0000-000017E30000}"/>
    <cellStyle name="Note 9" xfId="58134" xr:uid="{00000000-0005-0000-0000-000018E30000}"/>
    <cellStyle name="Output 2" xfId="58135" xr:uid="{00000000-0005-0000-0000-000019E30000}"/>
    <cellStyle name="Output 2 10" xfId="58136" xr:uid="{00000000-0005-0000-0000-00001AE30000}"/>
    <cellStyle name="Output 2 10 2" xfId="58137" xr:uid="{00000000-0005-0000-0000-00001BE30000}"/>
    <cellStyle name="Output 2 10 2 2" xfId="58138" xr:uid="{00000000-0005-0000-0000-00001CE30000}"/>
    <cellStyle name="Output 2 10 2 3" xfId="58139" xr:uid="{00000000-0005-0000-0000-00001DE30000}"/>
    <cellStyle name="Output 2 10 2 4" xfId="58140" xr:uid="{00000000-0005-0000-0000-00001EE30000}"/>
    <cellStyle name="Output 2 10 2 5" xfId="58141" xr:uid="{00000000-0005-0000-0000-00001FE30000}"/>
    <cellStyle name="Output 2 10 2 6" xfId="58142" xr:uid="{00000000-0005-0000-0000-000020E30000}"/>
    <cellStyle name="Output 2 10 3" xfId="58143" xr:uid="{00000000-0005-0000-0000-000021E30000}"/>
    <cellStyle name="Output 2 10 4" xfId="58144" xr:uid="{00000000-0005-0000-0000-000022E30000}"/>
    <cellStyle name="Output 2 10 5" xfId="58145" xr:uid="{00000000-0005-0000-0000-000023E30000}"/>
    <cellStyle name="Output 2 10 6" xfId="58146" xr:uid="{00000000-0005-0000-0000-000024E30000}"/>
    <cellStyle name="Output 2 10 7" xfId="58147" xr:uid="{00000000-0005-0000-0000-000025E30000}"/>
    <cellStyle name="Output 2 11" xfId="58148" xr:uid="{00000000-0005-0000-0000-000026E30000}"/>
    <cellStyle name="Output 2 11 2" xfId="58149" xr:uid="{00000000-0005-0000-0000-000027E30000}"/>
    <cellStyle name="Output 2 11 2 2" xfId="58150" xr:uid="{00000000-0005-0000-0000-000028E30000}"/>
    <cellStyle name="Output 2 11 2 3" xfId="58151" xr:uid="{00000000-0005-0000-0000-000029E30000}"/>
    <cellStyle name="Output 2 11 2 4" xfId="58152" xr:uid="{00000000-0005-0000-0000-00002AE30000}"/>
    <cellStyle name="Output 2 11 2 5" xfId="58153" xr:uid="{00000000-0005-0000-0000-00002BE30000}"/>
    <cellStyle name="Output 2 11 2 6" xfId="58154" xr:uid="{00000000-0005-0000-0000-00002CE30000}"/>
    <cellStyle name="Output 2 11 3" xfId="58155" xr:uid="{00000000-0005-0000-0000-00002DE30000}"/>
    <cellStyle name="Output 2 11 4" xfId="58156" xr:uid="{00000000-0005-0000-0000-00002EE30000}"/>
    <cellStyle name="Output 2 11 5" xfId="58157" xr:uid="{00000000-0005-0000-0000-00002FE30000}"/>
    <cellStyle name="Output 2 11 6" xfId="58158" xr:uid="{00000000-0005-0000-0000-000030E30000}"/>
    <cellStyle name="Output 2 11 7" xfId="58159" xr:uid="{00000000-0005-0000-0000-000031E30000}"/>
    <cellStyle name="Output 2 12" xfId="58160" xr:uid="{00000000-0005-0000-0000-000032E30000}"/>
    <cellStyle name="Output 2 12 2" xfId="58161" xr:uid="{00000000-0005-0000-0000-000033E30000}"/>
    <cellStyle name="Output 2 12 2 2" xfId="58162" xr:uid="{00000000-0005-0000-0000-000034E30000}"/>
    <cellStyle name="Output 2 12 2 3" xfId="58163" xr:uid="{00000000-0005-0000-0000-000035E30000}"/>
    <cellStyle name="Output 2 12 2 4" xfId="58164" xr:uid="{00000000-0005-0000-0000-000036E30000}"/>
    <cellStyle name="Output 2 12 2 5" xfId="58165" xr:uid="{00000000-0005-0000-0000-000037E30000}"/>
    <cellStyle name="Output 2 12 2 6" xfId="58166" xr:uid="{00000000-0005-0000-0000-000038E30000}"/>
    <cellStyle name="Output 2 12 3" xfId="58167" xr:uid="{00000000-0005-0000-0000-000039E30000}"/>
    <cellStyle name="Output 2 12 4" xfId="58168" xr:uid="{00000000-0005-0000-0000-00003AE30000}"/>
    <cellStyle name="Output 2 12 5" xfId="58169" xr:uid="{00000000-0005-0000-0000-00003BE30000}"/>
    <cellStyle name="Output 2 12 6" xfId="58170" xr:uid="{00000000-0005-0000-0000-00003CE30000}"/>
    <cellStyle name="Output 2 12 7" xfId="58171" xr:uid="{00000000-0005-0000-0000-00003DE30000}"/>
    <cellStyle name="Output 2 13" xfId="58172" xr:uid="{00000000-0005-0000-0000-00003EE30000}"/>
    <cellStyle name="Output 2 13 2" xfId="58173" xr:uid="{00000000-0005-0000-0000-00003FE30000}"/>
    <cellStyle name="Output 2 13 2 2" xfId="58174" xr:uid="{00000000-0005-0000-0000-000040E30000}"/>
    <cellStyle name="Output 2 13 2 3" xfId="58175" xr:uid="{00000000-0005-0000-0000-000041E30000}"/>
    <cellStyle name="Output 2 13 2 4" xfId="58176" xr:uid="{00000000-0005-0000-0000-000042E30000}"/>
    <cellStyle name="Output 2 13 2 5" xfId="58177" xr:uid="{00000000-0005-0000-0000-000043E30000}"/>
    <cellStyle name="Output 2 13 2 6" xfId="58178" xr:uid="{00000000-0005-0000-0000-000044E30000}"/>
    <cellStyle name="Output 2 13 3" xfId="58179" xr:uid="{00000000-0005-0000-0000-000045E30000}"/>
    <cellStyle name="Output 2 13 4" xfId="58180" xr:uid="{00000000-0005-0000-0000-000046E30000}"/>
    <cellStyle name="Output 2 13 5" xfId="58181" xr:uid="{00000000-0005-0000-0000-000047E30000}"/>
    <cellStyle name="Output 2 13 6" xfId="58182" xr:uid="{00000000-0005-0000-0000-000048E30000}"/>
    <cellStyle name="Output 2 13 7" xfId="58183" xr:uid="{00000000-0005-0000-0000-000049E30000}"/>
    <cellStyle name="Output 2 14" xfId="58184" xr:uid="{00000000-0005-0000-0000-00004AE30000}"/>
    <cellStyle name="Output 2 14 2" xfId="58185" xr:uid="{00000000-0005-0000-0000-00004BE30000}"/>
    <cellStyle name="Output 2 14 2 2" xfId="58186" xr:uid="{00000000-0005-0000-0000-00004CE30000}"/>
    <cellStyle name="Output 2 14 2 3" xfId="58187" xr:uid="{00000000-0005-0000-0000-00004DE30000}"/>
    <cellStyle name="Output 2 14 2 4" xfId="58188" xr:uid="{00000000-0005-0000-0000-00004EE30000}"/>
    <cellStyle name="Output 2 14 2 5" xfId="58189" xr:uid="{00000000-0005-0000-0000-00004FE30000}"/>
    <cellStyle name="Output 2 14 2 6" xfId="58190" xr:uid="{00000000-0005-0000-0000-000050E30000}"/>
    <cellStyle name="Output 2 14 3" xfId="58191" xr:uid="{00000000-0005-0000-0000-000051E30000}"/>
    <cellStyle name="Output 2 14 4" xfId="58192" xr:uid="{00000000-0005-0000-0000-000052E30000}"/>
    <cellStyle name="Output 2 14 5" xfId="58193" xr:uid="{00000000-0005-0000-0000-000053E30000}"/>
    <cellStyle name="Output 2 14 6" xfId="58194" xr:uid="{00000000-0005-0000-0000-000054E30000}"/>
    <cellStyle name="Output 2 14 7" xfId="58195" xr:uid="{00000000-0005-0000-0000-000055E30000}"/>
    <cellStyle name="Output 2 15" xfId="58196" xr:uid="{00000000-0005-0000-0000-000056E30000}"/>
    <cellStyle name="Output 2 15 2" xfId="58197" xr:uid="{00000000-0005-0000-0000-000057E30000}"/>
    <cellStyle name="Output 2 15 2 2" xfId="58198" xr:uid="{00000000-0005-0000-0000-000058E30000}"/>
    <cellStyle name="Output 2 15 2 3" xfId="58199" xr:uid="{00000000-0005-0000-0000-000059E30000}"/>
    <cellStyle name="Output 2 15 2 4" xfId="58200" xr:uid="{00000000-0005-0000-0000-00005AE30000}"/>
    <cellStyle name="Output 2 15 2 5" xfId="58201" xr:uid="{00000000-0005-0000-0000-00005BE30000}"/>
    <cellStyle name="Output 2 15 2 6" xfId="58202" xr:uid="{00000000-0005-0000-0000-00005CE30000}"/>
    <cellStyle name="Output 2 15 3" xfId="58203" xr:uid="{00000000-0005-0000-0000-00005DE30000}"/>
    <cellStyle name="Output 2 15 4" xfId="58204" xr:uid="{00000000-0005-0000-0000-00005EE30000}"/>
    <cellStyle name="Output 2 15 5" xfId="58205" xr:uid="{00000000-0005-0000-0000-00005FE30000}"/>
    <cellStyle name="Output 2 15 6" xfId="58206" xr:uid="{00000000-0005-0000-0000-000060E30000}"/>
    <cellStyle name="Output 2 15 7" xfId="58207" xr:uid="{00000000-0005-0000-0000-000061E30000}"/>
    <cellStyle name="Output 2 16" xfId="58208" xr:uid="{00000000-0005-0000-0000-000062E30000}"/>
    <cellStyle name="Output 2 16 2" xfId="58209" xr:uid="{00000000-0005-0000-0000-000063E30000}"/>
    <cellStyle name="Output 2 16 2 2" xfId="58210" xr:uid="{00000000-0005-0000-0000-000064E30000}"/>
    <cellStyle name="Output 2 16 2 3" xfId="58211" xr:uid="{00000000-0005-0000-0000-000065E30000}"/>
    <cellStyle name="Output 2 16 2 4" xfId="58212" xr:uid="{00000000-0005-0000-0000-000066E30000}"/>
    <cellStyle name="Output 2 16 2 5" xfId="58213" xr:uid="{00000000-0005-0000-0000-000067E30000}"/>
    <cellStyle name="Output 2 16 2 6" xfId="58214" xr:uid="{00000000-0005-0000-0000-000068E30000}"/>
    <cellStyle name="Output 2 16 3" xfId="58215" xr:uid="{00000000-0005-0000-0000-000069E30000}"/>
    <cellStyle name="Output 2 16 4" xfId="58216" xr:uid="{00000000-0005-0000-0000-00006AE30000}"/>
    <cellStyle name="Output 2 16 5" xfId="58217" xr:uid="{00000000-0005-0000-0000-00006BE30000}"/>
    <cellStyle name="Output 2 16 6" xfId="58218" xr:uid="{00000000-0005-0000-0000-00006CE30000}"/>
    <cellStyle name="Output 2 16 7" xfId="58219" xr:uid="{00000000-0005-0000-0000-00006DE30000}"/>
    <cellStyle name="Output 2 17" xfId="58220" xr:uid="{00000000-0005-0000-0000-00006EE30000}"/>
    <cellStyle name="Output 2 17 2" xfId="58221" xr:uid="{00000000-0005-0000-0000-00006FE30000}"/>
    <cellStyle name="Output 2 17 2 2" xfId="58222" xr:uid="{00000000-0005-0000-0000-000070E30000}"/>
    <cellStyle name="Output 2 17 2 3" xfId="58223" xr:uid="{00000000-0005-0000-0000-000071E30000}"/>
    <cellStyle name="Output 2 17 2 4" xfId="58224" xr:uid="{00000000-0005-0000-0000-000072E30000}"/>
    <cellStyle name="Output 2 17 2 5" xfId="58225" xr:uid="{00000000-0005-0000-0000-000073E30000}"/>
    <cellStyle name="Output 2 17 2 6" xfId="58226" xr:uid="{00000000-0005-0000-0000-000074E30000}"/>
    <cellStyle name="Output 2 17 3" xfId="58227" xr:uid="{00000000-0005-0000-0000-000075E30000}"/>
    <cellStyle name="Output 2 17 4" xfId="58228" xr:uid="{00000000-0005-0000-0000-000076E30000}"/>
    <cellStyle name="Output 2 17 5" xfId="58229" xr:uid="{00000000-0005-0000-0000-000077E30000}"/>
    <cellStyle name="Output 2 17 6" xfId="58230" xr:uid="{00000000-0005-0000-0000-000078E30000}"/>
    <cellStyle name="Output 2 17 7" xfId="58231" xr:uid="{00000000-0005-0000-0000-000079E30000}"/>
    <cellStyle name="Output 2 18" xfId="58232" xr:uid="{00000000-0005-0000-0000-00007AE30000}"/>
    <cellStyle name="Output 2 18 2" xfId="58233" xr:uid="{00000000-0005-0000-0000-00007BE30000}"/>
    <cellStyle name="Output 2 18 2 2" xfId="58234" xr:uid="{00000000-0005-0000-0000-00007CE30000}"/>
    <cellStyle name="Output 2 18 2 3" xfId="58235" xr:uid="{00000000-0005-0000-0000-00007DE30000}"/>
    <cellStyle name="Output 2 18 2 4" xfId="58236" xr:uid="{00000000-0005-0000-0000-00007EE30000}"/>
    <cellStyle name="Output 2 18 2 5" xfId="58237" xr:uid="{00000000-0005-0000-0000-00007FE30000}"/>
    <cellStyle name="Output 2 18 2 6" xfId="58238" xr:uid="{00000000-0005-0000-0000-000080E30000}"/>
    <cellStyle name="Output 2 18 3" xfId="58239" xr:uid="{00000000-0005-0000-0000-000081E30000}"/>
    <cellStyle name="Output 2 18 4" xfId="58240" xr:uid="{00000000-0005-0000-0000-000082E30000}"/>
    <cellStyle name="Output 2 18 5" xfId="58241" xr:uid="{00000000-0005-0000-0000-000083E30000}"/>
    <cellStyle name="Output 2 18 6" xfId="58242" xr:uid="{00000000-0005-0000-0000-000084E30000}"/>
    <cellStyle name="Output 2 18 7" xfId="58243" xr:uid="{00000000-0005-0000-0000-000085E30000}"/>
    <cellStyle name="Output 2 19" xfId="58244" xr:uid="{00000000-0005-0000-0000-000086E30000}"/>
    <cellStyle name="Output 2 19 2" xfId="58245" xr:uid="{00000000-0005-0000-0000-000087E30000}"/>
    <cellStyle name="Output 2 19 2 2" xfId="58246" xr:uid="{00000000-0005-0000-0000-000088E30000}"/>
    <cellStyle name="Output 2 19 2 3" xfId="58247" xr:uid="{00000000-0005-0000-0000-000089E30000}"/>
    <cellStyle name="Output 2 19 2 4" xfId="58248" xr:uid="{00000000-0005-0000-0000-00008AE30000}"/>
    <cellStyle name="Output 2 19 2 5" xfId="58249" xr:uid="{00000000-0005-0000-0000-00008BE30000}"/>
    <cellStyle name="Output 2 19 2 6" xfId="58250" xr:uid="{00000000-0005-0000-0000-00008CE30000}"/>
    <cellStyle name="Output 2 19 3" xfId="58251" xr:uid="{00000000-0005-0000-0000-00008DE30000}"/>
    <cellStyle name="Output 2 19 4" xfId="58252" xr:uid="{00000000-0005-0000-0000-00008EE30000}"/>
    <cellStyle name="Output 2 19 5" xfId="58253" xr:uid="{00000000-0005-0000-0000-00008FE30000}"/>
    <cellStyle name="Output 2 19 6" xfId="58254" xr:uid="{00000000-0005-0000-0000-000090E30000}"/>
    <cellStyle name="Output 2 19 7" xfId="58255" xr:uid="{00000000-0005-0000-0000-000091E30000}"/>
    <cellStyle name="Output 2 2" xfId="58256" xr:uid="{00000000-0005-0000-0000-000092E30000}"/>
    <cellStyle name="Output 2 2 10" xfId="58257" xr:uid="{00000000-0005-0000-0000-000093E30000}"/>
    <cellStyle name="Output 2 2 10 2" xfId="58258" xr:uid="{00000000-0005-0000-0000-000094E30000}"/>
    <cellStyle name="Output 2 2 10 2 2" xfId="58259" xr:uid="{00000000-0005-0000-0000-000095E30000}"/>
    <cellStyle name="Output 2 2 10 2 3" xfId="58260" xr:uid="{00000000-0005-0000-0000-000096E30000}"/>
    <cellStyle name="Output 2 2 10 2 4" xfId="58261" xr:uid="{00000000-0005-0000-0000-000097E30000}"/>
    <cellStyle name="Output 2 2 10 2 5" xfId="58262" xr:uid="{00000000-0005-0000-0000-000098E30000}"/>
    <cellStyle name="Output 2 2 10 2 6" xfId="58263" xr:uid="{00000000-0005-0000-0000-000099E30000}"/>
    <cellStyle name="Output 2 2 10 3" xfId="58264" xr:uid="{00000000-0005-0000-0000-00009AE30000}"/>
    <cellStyle name="Output 2 2 10 4" xfId="58265" xr:uid="{00000000-0005-0000-0000-00009BE30000}"/>
    <cellStyle name="Output 2 2 10 5" xfId="58266" xr:uid="{00000000-0005-0000-0000-00009CE30000}"/>
    <cellStyle name="Output 2 2 10 6" xfId="58267" xr:uid="{00000000-0005-0000-0000-00009DE30000}"/>
    <cellStyle name="Output 2 2 10 7" xfId="58268" xr:uid="{00000000-0005-0000-0000-00009EE30000}"/>
    <cellStyle name="Output 2 2 11" xfId="58269" xr:uid="{00000000-0005-0000-0000-00009FE30000}"/>
    <cellStyle name="Output 2 2 11 2" xfId="58270" xr:uid="{00000000-0005-0000-0000-0000A0E30000}"/>
    <cellStyle name="Output 2 2 11 2 2" xfId="58271" xr:uid="{00000000-0005-0000-0000-0000A1E30000}"/>
    <cellStyle name="Output 2 2 11 2 3" xfId="58272" xr:uid="{00000000-0005-0000-0000-0000A2E30000}"/>
    <cellStyle name="Output 2 2 11 2 4" xfId="58273" xr:uid="{00000000-0005-0000-0000-0000A3E30000}"/>
    <cellStyle name="Output 2 2 11 2 5" xfId="58274" xr:uid="{00000000-0005-0000-0000-0000A4E30000}"/>
    <cellStyle name="Output 2 2 11 2 6" xfId="58275" xr:uid="{00000000-0005-0000-0000-0000A5E30000}"/>
    <cellStyle name="Output 2 2 11 3" xfId="58276" xr:uid="{00000000-0005-0000-0000-0000A6E30000}"/>
    <cellStyle name="Output 2 2 11 4" xfId="58277" xr:uid="{00000000-0005-0000-0000-0000A7E30000}"/>
    <cellStyle name="Output 2 2 11 5" xfId="58278" xr:uid="{00000000-0005-0000-0000-0000A8E30000}"/>
    <cellStyle name="Output 2 2 11 6" xfId="58279" xr:uid="{00000000-0005-0000-0000-0000A9E30000}"/>
    <cellStyle name="Output 2 2 11 7" xfId="58280" xr:uid="{00000000-0005-0000-0000-0000AAE30000}"/>
    <cellStyle name="Output 2 2 12" xfId="58281" xr:uid="{00000000-0005-0000-0000-0000ABE30000}"/>
    <cellStyle name="Output 2 2 12 2" xfId="58282" xr:uid="{00000000-0005-0000-0000-0000ACE30000}"/>
    <cellStyle name="Output 2 2 12 2 2" xfId="58283" xr:uid="{00000000-0005-0000-0000-0000ADE30000}"/>
    <cellStyle name="Output 2 2 12 2 3" xfId="58284" xr:uid="{00000000-0005-0000-0000-0000AEE30000}"/>
    <cellStyle name="Output 2 2 12 2 4" xfId="58285" xr:uid="{00000000-0005-0000-0000-0000AFE30000}"/>
    <cellStyle name="Output 2 2 12 2 5" xfId="58286" xr:uid="{00000000-0005-0000-0000-0000B0E30000}"/>
    <cellStyle name="Output 2 2 12 2 6" xfId="58287" xr:uid="{00000000-0005-0000-0000-0000B1E30000}"/>
    <cellStyle name="Output 2 2 12 3" xfId="58288" xr:uid="{00000000-0005-0000-0000-0000B2E30000}"/>
    <cellStyle name="Output 2 2 12 4" xfId="58289" xr:uid="{00000000-0005-0000-0000-0000B3E30000}"/>
    <cellStyle name="Output 2 2 12 5" xfId="58290" xr:uid="{00000000-0005-0000-0000-0000B4E30000}"/>
    <cellStyle name="Output 2 2 12 6" xfId="58291" xr:uid="{00000000-0005-0000-0000-0000B5E30000}"/>
    <cellStyle name="Output 2 2 12 7" xfId="58292" xr:uid="{00000000-0005-0000-0000-0000B6E30000}"/>
    <cellStyle name="Output 2 2 13" xfId="58293" xr:uid="{00000000-0005-0000-0000-0000B7E30000}"/>
    <cellStyle name="Output 2 2 13 2" xfId="58294" xr:uid="{00000000-0005-0000-0000-0000B8E30000}"/>
    <cellStyle name="Output 2 2 13 2 2" xfId="58295" xr:uid="{00000000-0005-0000-0000-0000B9E30000}"/>
    <cellStyle name="Output 2 2 13 2 3" xfId="58296" xr:uid="{00000000-0005-0000-0000-0000BAE30000}"/>
    <cellStyle name="Output 2 2 13 2 4" xfId="58297" xr:uid="{00000000-0005-0000-0000-0000BBE30000}"/>
    <cellStyle name="Output 2 2 13 2 5" xfId="58298" xr:uid="{00000000-0005-0000-0000-0000BCE30000}"/>
    <cellStyle name="Output 2 2 13 2 6" xfId="58299" xr:uid="{00000000-0005-0000-0000-0000BDE30000}"/>
    <cellStyle name="Output 2 2 13 3" xfId="58300" xr:uid="{00000000-0005-0000-0000-0000BEE30000}"/>
    <cellStyle name="Output 2 2 13 4" xfId="58301" xr:uid="{00000000-0005-0000-0000-0000BFE30000}"/>
    <cellStyle name="Output 2 2 13 5" xfId="58302" xr:uid="{00000000-0005-0000-0000-0000C0E30000}"/>
    <cellStyle name="Output 2 2 13 6" xfId="58303" xr:uid="{00000000-0005-0000-0000-0000C1E30000}"/>
    <cellStyle name="Output 2 2 13 7" xfId="58304" xr:uid="{00000000-0005-0000-0000-0000C2E30000}"/>
    <cellStyle name="Output 2 2 14" xfId="58305" xr:uid="{00000000-0005-0000-0000-0000C3E30000}"/>
    <cellStyle name="Output 2 2 14 2" xfId="58306" xr:uid="{00000000-0005-0000-0000-0000C4E30000}"/>
    <cellStyle name="Output 2 2 14 2 2" xfId="58307" xr:uid="{00000000-0005-0000-0000-0000C5E30000}"/>
    <cellStyle name="Output 2 2 14 2 3" xfId="58308" xr:uid="{00000000-0005-0000-0000-0000C6E30000}"/>
    <cellStyle name="Output 2 2 14 2 4" xfId="58309" xr:uid="{00000000-0005-0000-0000-0000C7E30000}"/>
    <cellStyle name="Output 2 2 14 2 5" xfId="58310" xr:uid="{00000000-0005-0000-0000-0000C8E30000}"/>
    <cellStyle name="Output 2 2 14 2 6" xfId="58311" xr:uid="{00000000-0005-0000-0000-0000C9E30000}"/>
    <cellStyle name="Output 2 2 14 3" xfId="58312" xr:uid="{00000000-0005-0000-0000-0000CAE30000}"/>
    <cellStyle name="Output 2 2 14 4" xfId="58313" xr:uid="{00000000-0005-0000-0000-0000CBE30000}"/>
    <cellStyle name="Output 2 2 14 5" xfId="58314" xr:uid="{00000000-0005-0000-0000-0000CCE30000}"/>
    <cellStyle name="Output 2 2 14 6" xfId="58315" xr:uid="{00000000-0005-0000-0000-0000CDE30000}"/>
    <cellStyle name="Output 2 2 14 7" xfId="58316" xr:uid="{00000000-0005-0000-0000-0000CEE30000}"/>
    <cellStyle name="Output 2 2 15" xfId="58317" xr:uid="{00000000-0005-0000-0000-0000CFE30000}"/>
    <cellStyle name="Output 2 2 15 2" xfId="58318" xr:uid="{00000000-0005-0000-0000-0000D0E30000}"/>
    <cellStyle name="Output 2 2 15 2 2" xfId="58319" xr:uid="{00000000-0005-0000-0000-0000D1E30000}"/>
    <cellStyle name="Output 2 2 15 2 3" xfId="58320" xr:uid="{00000000-0005-0000-0000-0000D2E30000}"/>
    <cellStyle name="Output 2 2 15 2 4" xfId="58321" xr:uid="{00000000-0005-0000-0000-0000D3E30000}"/>
    <cellStyle name="Output 2 2 15 2 5" xfId="58322" xr:uid="{00000000-0005-0000-0000-0000D4E30000}"/>
    <cellStyle name="Output 2 2 15 2 6" xfId="58323" xr:uid="{00000000-0005-0000-0000-0000D5E30000}"/>
    <cellStyle name="Output 2 2 15 3" xfId="58324" xr:uid="{00000000-0005-0000-0000-0000D6E30000}"/>
    <cellStyle name="Output 2 2 15 4" xfId="58325" xr:uid="{00000000-0005-0000-0000-0000D7E30000}"/>
    <cellStyle name="Output 2 2 15 5" xfId="58326" xr:uid="{00000000-0005-0000-0000-0000D8E30000}"/>
    <cellStyle name="Output 2 2 15 6" xfId="58327" xr:uid="{00000000-0005-0000-0000-0000D9E30000}"/>
    <cellStyle name="Output 2 2 15 7" xfId="58328" xr:uid="{00000000-0005-0000-0000-0000DAE30000}"/>
    <cellStyle name="Output 2 2 16" xfId="58329" xr:uid="{00000000-0005-0000-0000-0000DBE30000}"/>
    <cellStyle name="Output 2 2 16 2" xfId="58330" xr:uid="{00000000-0005-0000-0000-0000DCE30000}"/>
    <cellStyle name="Output 2 2 16 2 2" xfId="58331" xr:uid="{00000000-0005-0000-0000-0000DDE30000}"/>
    <cellStyle name="Output 2 2 16 2 3" xfId="58332" xr:uid="{00000000-0005-0000-0000-0000DEE30000}"/>
    <cellStyle name="Output 2 2 16 2 4" xfId="58333" xr:uid="{00000000-0005-0000-0000-0000DFE30000}"/>
    <cellStyle name="Output 2 2 16 2 5" xfId="58334" xr:uid="{00000000-0005-0000-0000-0000E0E30000}"/>
    <cellStyle name="Output 2 2 16 2 6" xfId="58335" xr:uid="{00000000-0005-0000-0000-0000E1E30000}"/>
    <cellStyle name="Output 2 2 16 3" xfId="58336" xr:uid="{00000000-0005-0000-0000-0000E2E30000}"/>
    <cellStyle name="Output 2 2 16 4" xfId="58337" xr:uid="{00000000-0005-0000-0000-0000E3E30000}"/>
    <cellStyle name="Output 2 2 16 5" xfId="58338" xr:uid="{00000000-0005-0000-0000-0000E4E30000}"/>
    <cellStyle name="Output 2 2 16 6" xfId="58339" xr:uid="{00000000-0005-0000-0000-0000E5E30000}"/>
    <cellStyle name="Output 2 2 16 7" xfId="58340" xr:uid="{00000000-0005-0000-0000-0000E6E30000}"/>
    <cellStyle name="Output 2 2 17" xfId="58341" xr:uid="{00000000-0005-0000-0000-0000E7E30000}"/>
    <cellStyle name="Output 2 2 17 2" xfId="58342" xr:uid="{00000000-0005-0000-0000-0000E8E30000}"/>
    <cellStyle name="Output 2 2 17 2 2" xfId="58343" xr:uid="{00000000-0005-0000-0000-0000E9E30000}"/>
    <cellStyle name="Output 2 2 17 2 3" xfId="58344" xr:uid="{00000000-0005-0000-0000-0000EAE30000}"/>
    <cellStyle name="Output 2 2 17 2 4" xfId="58345" xr:uid="{00000000-0005-0000-0000-0000EBE30000}"/>
    <cellStyle name="Output 2 2 17 2 5" xfId="58346" xr:uid="{00000000-0005-0000-0000-0000ECE30000}"/>
    <cellStyle name="Output 2 2 17 2 6" xfId="58347" xr:uid="{00000000-0005-0000-0000-0000EDE30000}"/>
    <cellStyle name="Output 2 2 17 3" xfId="58348" xr:uid="{00000000-0005-0000-0000-0000EEE30000}"/>
    <cellStyle name="Output 2 2 17 4" xfId="58349" xr:uid="{00000000-0005-0000-0000-0000EFE30000}"/>
    <cellStyle name="Output 2 2 17 5" xfId="58350" xr:uid="{00000000-0005-0000-0000-0000F0E30000}"/>
    <cellStyle name="Output 2 2 17 6" xfId="58351" xr:uid="{00000000-0005-0000-0000-0000F1E30000}"/>
    <cellStyle name="Output 2 2 17 7" xfId="58352" xr:uid="{00000000-0005-0000-0000-0000F2E30000}"/>
    <cellStyle name="Output 2 2 18" xfId="58353" xr:uid="{00000000-0005-0000-0000-0000F3E30000}"/>
    <cellStyle name="Output 2 2 18 2" xfId="58354" xr:uid="{00000000-0005-0000-0000-0000F4E30000}"/>
    <cellStyle name="Output 2 2 18 2 2" xfId="58355" xr:uid="{00000000-0005-0000-0000-0000F5E30000}"/>
    <cellStyle name="Output 2 2 18 2 3" xfId="58356" xr:uid="{00000000-0005-0000-0000-0000F6E30000}"/>
    <cellStyle name="Output 2 2 18 2 4" xfId="58357" xr:uid="{00000000-0005-0000-0000-0000F7E30000}"/>
    <cellStyle name="Output 2 2 18 2 5" xfId="58358" xr:uid="{00000000-0005-0000-0000-0000F8E30000}"/>
    <cellStyle name="Output 2 2 18 2 6" xfId="58359" xr:uid="{00000000-0005-0000-0000-0000F9E30000}"/>
    <cellStyle name="Output 2 2 18 3" xfId="58360" xr:uid="{00000000-0005-0000-0000-0000FAE30000}"/>
    <cellStyle name="Output 2 2 18 4" xfId="58361" xr:uid="{00000000-0005-0000-0000-0000FBE30000}"/>
    <cellStyle name="Output 2 2 18 5" xfId="58362" xr:uid="{00000000-0005-0000-0000-0000FCE30000}"/>
    <cellStyle name="Output 2 2 18 6" xfId="58363" xr:uid="{00000000-0005-0000-0000-0000FDE30000}"/>
    <cellStyle name="Output 2 2 18 7" xfId="58364" xr:uid="{00000000-0005-0000-0000-0000FEE30000}"/>
    <cellStyle name="Output 2 2 19" xfId="58365" xr:uid="{00000000-0005-0000-0000-0000FFE30000}"/>
    <cellStyle name="Output 2 2 19 2" xfId="58366" xr:uid="{00000000-0005-0000-0000-000000E40000}"/>
    <cellStyle name="Output 2 2 19 2 2" xfId="58367" xr:uid="{00000000-0005-0000-0000-000001E40000}"/>
    <cellStyle name="Output 2 2 19 2 3" xfId="58368" xr:uid="{00000000-0005-0000-0000-000002E40000}"/>
    <cellStyle name="Output 2 2 19 2 4" xfId="58369" xr:uid="{00000000-0005-0000-0000-000003E40000}"/>
    <cellStyle name="Output 2 2 19 2 5" xfId="58370" xr:uid="{00000000-0005-0000-0000-000004E40000}"/>
    <cellStyle name="Output 2 2 19 2 6" xfId="58371" xr:uid="{00000000-0005-0000-0000-000005E40000}"/>
    <cellStyle name="Output 2 2 19 3" xfId="58372" xr:uid="{00000000-0005-0000-0000-000006E40000}"/>
    <cellStyle name="Output 2 2 19 4" xfId="58373" xr:uid="{00000000-0005-0000-0000-000007E40000}"/>
    <cellStyle name="Output 2 2 19 5" xfId="58374" xr:uid="{00000000-0005-0000-0000-000008E40000}"/>
    <cellStyle name="Output 2 2 19 6" xfId="58375" xr:uid="{00000000-0005-0000-0000-000009E40000}"/>
    <cellStyle name="Output 2 2 19 7" xfId="58376" xr:uid="{00000000-0005-0000-0000-00000AE40000}"/>
    <cellStyle name="Output 2 2 2" xfId="58377" xr:uid="{00000000-0005-0000-0000-00000BE40000}"/>
    <cellStyle name="Output 2 2 2 10" xfId="58378" xr:uid="{00000000-0005-0000-0000-00000CE40000}"/>
    <cellStyle name="Output 2 2 2 10 2" xfId="58379" xr:uid="{00000000-0005-0000-0000-00000DE40000}"/>
    <cellStyle name="Output 2 2 2 10 2 2" xfId="58380" xr:uid="{00000000-0005-0000-0000-00000EE40000}"/>
    <cellStyle name="Output 2 2 2 10 2 3" xfId="58381" xr:uid="{00000000-0005-0000-0000-00000FE40000}"/>
    <cellStyle name="Output 2 2 2 10 2 4" xfId="58382" xr:uid="{00000000-0005-0000-0000-000010E40000}"/>
    <cellStyle name="Output 2 2 2 10 2 5" xfId="58383" xr:uid="{00000000-0005-0000-0000-000011E40000}"/>
    <cellStyle name="Output 2 2 2 10 2 6" xfId="58384" xr:uid="{00000000-0005-0000-0000-000012E40000}"/>
    <cellStyle name="Output 2 2 2 10 3" xfId="58385" xr:uid="{00000000-0005-0000-0000-000013E40000}"/>
    <cellStyle name="Output 2 2 2 10 4" xfId="58386" xr:uid="{00000000-0005-0000-0000-000014E40000}"/>
    <cellStyle name="Output 2 2 2 10 5" xfId="58387" xr:uid="{00000000-0005-0000-0000-000015E40000}"/>
    <cellStyle name="Output 2 2 2 10 6" xfId="58388" xr:uid="{00000000-0005-0000-0000-000016E40000}"/>
    <cellStyle name="Output 2 2 2 10 7" xfId="58389" xr:uid="{00000000-0005-0000-0000-000017E40000}"/>
    <cellStyle name="Output 2 2 2 11" xfId="58390" xr:uid="{00000000-0005-0000-0000-000018E40000}"/>
    <cellStyle name="Output 2 2 2 11 2" xfId="58391" xr:uid="{00000000-0005-0000-0000-000019E40000}"/>
    <cellStyle name="Output 2 2 2 11 2 2" xfId="58392" xr:uid="{00000000-0005-0000-0000-00001AE40000}"/>
    <cellStyle name="Output 2 2 2 11 2 3" xfId="58393" xr:uid="{00000000-0005-0000-0000-00001BE40000}"/>
    <cellStyle name="Output 2 2 2 11 2 4" xfId="58394" xr:uid="{00000000-0005-0000-0000-00001CE40000}"/>
    <cellStyle name="Output 2 2 2 11 2 5" xfId="58395" xr:uid="{00000000-0005-0000-0000-00001DE40000}"/>
    <cellStyle name="Output 2 2 2 11 2 6" xfId="58396" xr:uid="{00000000-0005-0000-0000-00001EE40000}"/>
    <cellStyle name="Output 2 2 2 11 3" xfId="58397" xr:uid="{00000000-0005-0000-0000-00001FE40000}"/>
    <cellStyle name="Output 2 2 2 11 4" xfId="58398" xr:uid="{00000000-0005-0000-0000-000020E40000}"/>
    <cellStyle name="Output 2 2 2 11 5" xfId="58399" xr:uid="{00000000-0005-0000-0000-000021E40000}"/>
    <cellStyle name="Output 2 2 2 11 6" xfId="58400" xr:uid="{00000000-0005-0000-0000-000022E40000}"/>
    <cellStyle name="Output 2 2 2 11 7" xfId="58401" xr:uid="{00000000-0005-0000-0000-000023E40000}"/>
    <cellStyle name="Output 2 2 2 12" xfId="58402" xr:uid="{00000000-0005-0000-0000-000024E40000}"/>
    <cellStyle name="Output 2 2 2 12 2" xfId="58403" xr:uid="{00000000-0005-0000-0000-000025E40000}"/>
    <cellStyle name="Output 2 2 2 12 2 2" xfId="58404" xr:uid="{00000000-0005-0000-0000-000026E40000}"/>
    <cellStyle name="Output 2 2 2 12 2 3" xfId="58405" xr:uid="{00000000-0005-0000-0000-000027E40000}"/>
    <cellStyle name="Output 2 2 2 12 2 4" xfId="58406" xr:uid="{00000000-0005-0000-0000-000028E40000}"/>
    <cellStyle name="Output 2 2 2 12 2 5" xfId="58407" xr:uid="{00000000-0005-0000-0000-000029E40000}"/>
    <cellStyle name="Output 2 2 2 12 2 6" xfId="58408" xr:uid="{00000000-0005-0000-0000-00002AE40000}"/>
    <cellStyle name="Output 2 2 2 12 3" xfId="58409" xr:uid="{00000000-0005-0000-0000-00002BE40000}"/>
    <cellStyle name="Output 2 2 2 12 4" xfId="58410" xr:uid="{00000000-0005-0000-0000-00002CE40000}"/>
    <cellStyle name="Output 2 2 2 12 5" xfId="58411" xr:uid="{00000000-0005-0000-0000-00002DE40000}"/>
    <cellStyle name="Output 2 2 2 12 6" xfId="58412" xr:uid="{00000000-0005-0000-0000-00002EE40000}"/>
    <cellStyle name="Output 2 2 2 12 7" xfId="58413" xr:uid="{00000000-0005-0000-0000-00002FE40000}"/>
    <cellStyle name="Output 2 2 2 13" xfId="58414" xr:uid="{00000000-0005-0000-0000-000030E40000}"/>
    <cellStyle name="Output 2 2 2 13 2" xfId="58415" xr:uid="{00000000-0005-0000-0000-000031E40000}"/>
    <cellStyle name="Output 2 2 2 13 2 2" xfId="58416" xr:uid="{00000000-0005-0000-0000-000032E40000}"/>
    <cellStyle name="Output 2 2 2 13 2 3" xfId="58417" xr:uid="{00000000-0005-0000-0000-000033E40000}"/>
    <cellStyle name="Output 2 2 2 13 2 4" xfId="58418" xr:uid="{00000000-0005-0000-0000-000034E40000}"/>
    <cellStyle name="Output 2 2 2 13 2 5" xfId="58419" xr:uid="{00000000-0005-0000-0000-000035E40000}"/>
    <cellStyle name="Output 2 2 2 13 2 6" xfId="58420" xr:uid="{00000000-0005-0000-0000-000036E40000}"/>
    <cellStyle name="Output 2 2 2 13 3" xfId="58421" xr:uid="{00000000-0005-0000-0000-000037E40000}"/>
    <cellStyle name="Output 2 2 2 13 4" xfId="58422" xr:uid="{00000000-0005-0000-0000-000038E40000}"/>
    <cellStyle name="Output 2 2 2 13 5" xfId="58423" xr:uid="{00000000-0005-0000-0000-000039E40000}"/>
    <cellStyle name="Output 2 2 2 13 6" xfId="58424" xr:uid="{00000000-0005-0000-0000-00003AE40000}"/>
    <cellStyle name="Output 2 2 2 13 7" xfId="58425" xr:uid="{00000000-0005-0000-0000-00003BE40000}"/>
    <cellStyle name="Output 2 2 2 14" xfId="58426" xr:uid="{00000000-0005-0000-0000-00003CE40000}"/>
    <cellStyle name="Output 2 2 2 14 2" xfId="58427" xr:uid="{00000000-0005-0000-0000-00003DE40000}"/>
    <cellStyle name="Output 2 2 2 14 2 2" xfId="58428" xr:uid="{00000000-0005-0000-0000-00003EE40000}"/>
    <cellStyle name="Output 2 2 2 14 2 3" xfId="58429" xr:uid="{00000000-0005-0000-0000-00003FE40000}"/>
    <cellStyle name="Output 2 2 2 14 2 4" xfId="58430" xr:uid="{00000000-0005-0000-0000-000040E40000}"/>
    <cellStyle name="Output 2 2 2 14 2 5" xfId="58431" xr:uid="{00000000-0005-0000-0000-000041E40000}"/>
    <cellStyle name="Output 2 2 2 14 2 6" xfId="58432" xr:uid="{00000000-0005-0000-0000-000042E40000}"/>
    <cellStyle name="Output 2 2 2 14 3" xfId="58433" xr:uid="{00000000-0005-0000-0000-000043E40000}"/>
    <cellStyle name="Output 2 2 2 14 4" xfId="58434" xr:uid="{00000000-0005-0000-0000-000044E40000}"/>
    <cellStyle name="Output 2 2 2 14 5" xfId="58435" xr:uid="{00000000-0005-0000-0000-000045E40000}"/>
    <cellStyle name="Output 2 2 2 14 6" xfId="58436" xr:uid="{00000000-0005-0000-0000-000046E40000}"/>
    <cellStyle name="Output 2 2 2 14 7" xfId="58437" xr:uid="{00000000-0005-0000-0000-000047E40000}"/>
    <cellStyle name="Output 2 2 2 15" xfId="58438" xr:uid="{00000000-0005-0000-0000-000048E40000}"/>
    <cellStyle name="Output 2 2 2 15 2" xfId="58439" xr:uid="{00000000-0005-0000-0000-000049E40000}"/>
    <cellStyle name="Output 2 2 2 15 2 2" xfId="58440" xr:uid="{00000000-0005-0000-0000-00004AE40000}"/>
    <cellStyle name="Output 2 2 2 15 2 3" xfId="58441" xr:uid="{00000000-0005-0000-0000-00004BE40000}"/>
    <cellStyle name="Output 2 2 2 15 2 4" xfId="58442" xr:uid="{00000000-0005-0000-0000-00004CE40000}"/>
    <cellStyle name="Output 2 2 2 15 2 5" xfId="58443" xr:uid="{00000000-0005-0000-0000-00004DE40000}"/>
    <cellStyle name="Output 2 2 2 15 2 6" xfId="58444" xr:uid="{00000000-0005-0000-0000-00004EE40000}"/>
    <cellStyle name="Output 2 2 2 15 3" xfId="58445" xr:uid="{00000000-0005-0000-0000-00004FE40000}"/>
    <cellStyle name="Output 2 2 2 15 4" xfId="58446" xr:uid="{00000000-0005-0000-0000-000050E40000}"/>
    <cellStyle name="Output 2 2 2 15 5" xfId="58447" xr:uid="{00000000-0005-0000-0000-000051E40000}"/>
    <cellStyle name="Output 2 2 2 15 6" xfId="58448" xr:uid="{00000000-0005-0000-0000-000052E40000}"/>
    <cellStyle name="Output 2 2 2 15 7" xfId="58449" xr:uid="{00000000-0005-0000-0000-000053E40000}"/>
    <cellStyle name="Output 2 2 2 16" xfId="58450" xr:uid="{00000000-0005-0000-0000-000054E40000}"/>
    <cellStyle name="Output 2 2 2 16 2" xfId="58451" xr:uid="{00000000-0005-0000-0000-000055E40000}"/>
    <cellStyle name="Output 2 2 2 16 2 2" xfId="58452" xr:uid="{00000000-0005-0000-0000-000056E40000}"/>
    <cellStyle name="Output 2 2 2 16 2 3" xfId="58453" xr:uid="{00000000-0005-0000-0000-000057E40000}"/>
    <cellStyle name="Output 2 2 2 16 2 4" xfId="58454" xr:uid="{00000000-0005-0000-0000-000058E40000}"/>
    <cellStyle name="Output 2 2 2 16 2 5" xfId="58455" xr:uid="{00000000-0005-0000-0000-000059E40000}"/>
    <cellStyle name="Output 2 2 2 16 2 6" xfId="58456" xr:uid="{00000000-0005-0000-0000-00005AE40000}"/>
    <cellStyle name="Output 2 2 2 16 3" xfId="58457" xr:uid="{00000000-0005-0000-0000-00005BE40000}"/>
    <cellStyle name="Output 2 2 2 16 4" xfId="58458" xr:uid="{00000000-0005-0000-0000-00005CE40000}"/>
    <cellStyle name="Output 2 2 2 16 5" xfId="58459" xr:uid="{00000000-0005-0000-0000-00005DE40000}"/>
    <cellStyle name="Output 2 2 2 16 6" xfId="58460" xr:uid="{00000000-0005-0000-0000-00005EE40000}"/>
    <cellStyle name="Output 2 2 2 16 7" xfId="58461" xr:uid="{00000000-0005-0000-0000-00005FE40000}"/>
    <cellStyle name="Output 2 2 2 17" xfId="58462" xr:uid="{00000000-0005-0000-0000-000060E40000}"/>
    <cellStyle name="Output 2 2 2 17 2" xfId="58463" xr:uid="{00000000-0005-0000-0000-000061E40000}"/>
    <cellStyle name="Output 2 2 2 17 2 2" xfId="58464" xr:uid="{00000000-0005-0000-0000-000062E40000}"/>
    <cellStyle name="Output 2 2 2 17 2 3" xfId="58465" xr:uid="{00000000-0005-0000-0000-000063E40000}"/>
    <cellStyle name="Output 2 2 2 17 2 4" xfId="58466" xr:uid="{00000000-0005-0000-0000-000064E40000}"/>
    <cellStyle name="Output 2 2 2 17 2 5" xfId="58467" xr:uid="{00000000-0005-0000-0000-000065E40000}"/>
    <cellStyle name="Output 2 2 2 17 2 6" xfId="58468" xr:uid="{00000000-0005-0000-0000-000066E40000}"/>
    <cellStyle name="Output 2 2 2 17 3" xfId="58469" xr:uid="{00000000-0005-0000-0000-000067E40000}"/>
    <cellStyle name="Output 2 2 2 17 4" xfId="58470" xr:uid="{00000000-0005-0000-0000-000068E40000}"/>
    <cellStyle name="Output 2 2 2 17 5" xfId="58471" xr:uid="{00000000-0005-0000-0000-000069E40000}"/>
    <cellStyle name="Output 2 2 2 17 6" xfId="58472" xr:uid="{00000000-0005-0000-0000-00006AE40000}"/>
    <cellStyle name="Output 2 2 2 17 7" xfId="58473" xr:uid="{00000000-0005-0000-0000-00006BE40000}"/>
    <cellStyle name="Output 2 2 2 18" xfId="58474" xr:uid="{00000000-0005-0000-0000-00006CE40000}"/>
    <cellStyle name="Output 2 2 2 18 2" xfId="58475" xr:uid="{00000000-0005-0000-0000-00006DE40000}"/>
    <cellStyle name="Output 2 2 2 18 2 2" xfId="58476" xr:uid="{00000000-0005-0000-0000-00006EE40000}"/>
    <cellStyle name="Output 2 2 2 18 2 3" xfId="58477" xr:uid="{00000000-0005-0000-0000-00006FE40000}"/>
    <cellStyle name="Output 2 2 2 18 2 4" xfId="58478" xr:uid="{00000000-0005-0000-0000-000070E40000}"/>
    <cellStyle name="Output 2 2 2 18 2 5" xfId="58479" xr:uid="{00000000-0005-0000-0000-000071E40000}"/>
    <cellStyle name="Output 2 2 2 18 2 6" xfId="58480" xr:uid="{00000000-0005-0000-0000-000072E40000}"/>
    <cellStyle name="Output 2 2 2 18 3" xfId="58481" xr:uid="{00000000-0005-0000-0000-000073E40000}"/>
    <cellStyle name="Output 2 2 2 18 4" xfId="58482" xr:uid="{00000000-0005-0000-0000-000074E40000}"/>
    <cellStyle name="Output 2 2 2 18 5" xfId="58483" xr:uid="{00000000-0005-0000-0000-000075E40000}"/>
    <cellStyle name="Output 2 2 2 18 6" xfId="58484" xr:uid="{00000000-0005-0000-0000-000076E40000}"/>
    <cellStyle name="Output 2 2 2 18 7" xfId="58485" xr:uid="{00000000-0005-0000-0000-000077E40000}"/>
    <cellStyle name="Output 2 2 2 19" xfId="58486" xr:uid="{00000000-0005-0000-0000-000078E40000}"/>
    <cellStyle name="Output 2 2 2 19 2" xfId="58487" xr:uid="{00000000-0005-0000-0000-000079E40000}"/>
    <cellStyle name="Output 2 2 2 19 2 2" xfId="58488" xr:uid="{00000000-0005-0000-0000-00007AE40000}"/>
    <cellStyle name="Output 2 2 2 19 2 3" xfId="58489" xr:uid="{00000000-0005-0000-0000-00007BE40000}"/>
    <cellStyle name="Output 2 2 2 19 2 4" xfId="58490" xr:uid="{00000000-0005-0000-0000-00007CE40000}"/>
    <cellStyle name="Output 2 2 2 19 2 5" xfId="58491" xr:uid="{00000000-0005-0000-0000-00007DE40000}"/>
    <cellStyle name="Output 2 2 2 19 2 6" xfId="58492" xr:uid="{00000000-0005-0000-0000-00007EE40000}"/>
    <cellStyle name="Output 2 2 2 19 3" xfId="58493" xr:uid="{00000000-0005-0000-0000-00007FE40000}"/>
    <cellStyle name="Output 2 2 2 19 4" xfId="58494" xr:uid="{00000000-0005-0000-0000-000080E40000}"/>
    <cellStyle name="Output 2 2 2 19 5" xfId="58495" xr:uid="{00000000-0005-0000-0000-000081E40000}"/>
    <cellStyle name="Output 2 2 2 19 6" xfId="58496" xr:uid="{00000000-0005-0000-0000-000082E40000}"/>
    <cellStyle name="Output 2 2 2 19 7" xfId="58497" xr:uid="{00000000-0005-0000-0000-000083E40000}"/>
    <cellStyle name="Output 2 2 2 2" xfId="58498" xr:uid="{00000000-0005-0000-0000-000084E40000}"/>
    <cellStyle name="Output 2 2 2 2 2" xfId="58499" xr:uid="{00000000-0005-0000-0000-000085E40000}"/>
    <cellStyle name="Output 2 2 2 2 2 2" xfId="58500" xr:uid="{00000000-0005-0000-0000-000086E40000}"/>
    <cellStyle name="Output 2 2 2 2 2 3" xfId="58501" xr:uid="{00000000-0005-0000-0000-000087E40000}"/>
    <cellStyle name="Output 2 2 2 2 2 4" xfId="58502" xr:uid="{00000000-0005-0000-0000-000088E40000}"/>
    <cellStyle name="Output 2 2 2 2 2 5" xfId="58503" xr:uid="{00000000-0005-0000-0000-000089E40000}"/>
    <cellStyle name="Output 2 2 2 2 2 6" xfId="58504" xr:uid="{00000000-0005-0000-0000-00008AE40000}"/>
    <cellStyle name="Output 2 2 2 2 3" xfId="58505" xr:uid="{00000000-0005-0000-0000-00008BE40000}"/>
    <cellStyle name="Output 2 2 2 2 4" xfId="58506" xr:uid="{00000000-0005-0000-0000-00008CE40000}"/>
    <cellStyle name="Output 2 2 2 2 5" xfId="58507" xr:uid="{00000000-0005-0000-0000-00008DE40000}"/>
    <cellStyle name="Output 2 2 2 2 6" xfId="58508" xr:uid="{00000000-0005-0000-0000-00008EE40000}"/>
    <cellStyle name="Output 2 2 2 2 7" xfId="58509" xr:uid="{00000000-0005-0000-0000-00008FE40000}"/>
    <cellStyle name="Output 2 2 2 20" xfId="58510" xr:uid="{00000000-0005-0000-0000-000090E40000}"/>
    <cellStyle name="Output 2 2 2 20 2" xfId="58511" xr:uid="{00000000-0005-0000-0000-000091E40000}"/>
    <cellStyle name="Output 2 2 2 20 2 2" xfId="58512" xr:uid="{00000000-0005-0000-0000-000092E40000}"/>
    <cellStyle name="Output 2 2 2 20 2 3" xfId="58513" xr:uid="{00000000-0005-0000-0000-000093E40000}"/>
    <cellStyle name="Output 2 2 2 20 2 4" xfId="58514" xr:uid="{00000000-0005-0000-0000-000094E40000}"/>
    <cellStyle name="Output 2 2 2 20 2 5" xfId="58515" xr:uid="{00000000-0005-0000-0000-000095E40000}"/>
    <cellStyle name="Output 2 2 2 20 2 6" xfId="58516" xr:uid="{00000000-0005-0000-0000-000096E40000}"/>
    <cellStyle name="Output 2 2 2 20 3" xfId="58517" xr:uid="{00000000-0005-0000-0000-000097E40000}"/>
    <cellStyle name="Output 2 2 2 20 4" xfId="58518" xr:uid="{00000000-0005-0000-0000-000098E40000}"/>
    <cellStyle name="Output 2 2 2 20 5" xfId="58519" xr:uid="{00000000-0005-0000-0000-000099E40000}"/>
    <cellStyle name="Output 2 2 2 20 6" xfId="58520" xr:uid="{00000000-0005-0000-0000-00009AE40000}"/>
    <cellStyle name="Output 2 2 2 20 7" xfId="58521" xr:uid="{00000000-0005-0000-0000-00009BE40000}"/>
    <cellStyle name="Output 2 2 2 21" xfId="58522" xr:uid="{00000000-0005-0000-0000-00009CE40000}"/>
    <cellStyle name="Output 2 2 2 21 2" xfId="58523" xr:uid="{00000000-0005-0000-0000-00009DE40000}"/>
    <cellStyle name="Output 2 2 2 21 2 2" xfId="58524" xr:uid="{00000000-0005-0000-0000-00009EE40000}"/>
    <cellStyle name="Output 2 2 2 21 2 3" xfId="58525" xr:uid="{00000000-0005-0000-0000-00009FE40000}"/>
    <cellStyle name="Output 2 2 2 21 2 4" xfId="58526" xr:uid="{00000000-0005-0000-0000-0000A0E40000}"/>
    <cellStyle name="Output 2 2 2 21 2 5" xfId="58527" xr:uid="{00000000-0005-0000-0000-0000A1E40000}"/>
    <cellStyle name="Output 2 2 2 21 2 6" xfId="58528" xr:uid="{00000000-0005-0000-0000-0000A2E40000}"/>
    <cellStyle name="Output 2 2 2 21 3" xfId="58529" xr:uid="{00000000-0005-0000-0000-0000A3E40000}"/>
    <cellStyle name="Output 2 2 2 21 4" xfId="58530" xr:uid="{00000000-0005-0000-0000-0000A4E40000}"/>
    <cellStyle name="Output 2 2 2 21 5" xfId="58531" xr:uid="{00000000-0005-0000-0000-0000A5E40000}"/>
    <cellStyle name="Output 2 2 2 21 6" xfId="58532" xr:uid="{00000000-0005-0000-0000-0000A6E40000}"/>
    <cellStyle name="Output 2 2 2 21 7" xfId="58533" xr:uid="{00000000-0005-0000-0000-0000A7E40000}"/>
    <cellStyle name="Output 2 2 2 22" xfId="58534" xr:uid="{00000000-0005-0000-0000-0000A8E40000}"/>
    <cellStyle name="Output 2 2 2 22 2" xfId="58535" xr:uid="{00000000-0005-0000-0000-0000A9E40000}"/>
    <cellStyle name="Output 2 2 2 22 2 2" xfId="58536" xr:uid="{00000000-0005-0000-0000-0000AAE40000}"/>
    <cellStyle name="Output 2 2 2 22 2 3" xfId="58537" xr:uid="{00000000-0005-0000-0000-0000ABE40000}"/>
    <cellStyle name="Output 2 2 2 22 2 4" xfId="58538" xr:uid="{00000000-0005-0000-0000-0000ACE40000}"/>
    <cellStyle name="Output 2 2 2 22 2 5" xfId="58539" xr:uid="{00000000-0005-0000-0000-0000ADE40000}"/>
    <cellStyle name="Output 2 2 2 22 2 6" xfId="58540" xr:uid="{00000000-0005-0000-0000-0000AEE40000}"/>
    <cellStyle name="Output 2 2 2 22 3" xfId="58541" xr:uid="{00000000-0005-0000-0000-0000AFE40000}"/>
    <cellStyle name="Output 2 2 2 22 4" xfId="58542" xr:uid="{00000000-0005-0000-0000-0000B0E40000}"/>
    <cellStyle name="Output 2 2 2 22 5" xfId="58543" xr:uid="{00000000-0005-0000-0000-0000B1E40000}"/>
    <cellStyle name="Output 2 2 2 22 6" xfId="58544" xr:uid="{00000000-0005-0000-0000-0000B2E40000}"/>
    <cellStyle name="Output 2 2 2 22 7" xfId="58545" xr:uid="{00000000-0005-0000-0000-0000B3E40000}"/>
    <cellStyle name="Output 2 2 2 23" xfId="58546" xr:uid="{00000000-0005-0000-0000-0000B4E40000}"/>
    <cellStyle name="Output 2 2 2 23 2" xfId="58547" xr:uid="{00000000-0005-0000-0000-0000B5E40000}"/>
    <cellStyle name="Output 2 2 2 23 2 2" xfId="58548" xr:uid="{00000000-0005-0000-0000-0000B6E40000}"/>
    <cellStyle name="Output 2 2 2 23 2 3" xfId="58549" xr:uid="{00000000-0005-0000-0000-0000B7E40000}"/>
    <cellStyle name="Output 2 2 2 23 2 4" xfId="58550" xr:uid="{00000000-0005-0000-0000-0000B8E40000}"/>
    <cellStyle name="Output 2 2 2 23 2 5" xfId="58551" xr:uid="{00000000-0005-0000-0000-0000B9E40000}"/>
    <cellStyle name="Output 2 2 2 23 2 6" xfId="58552" xr:uid="{00000000-0005-0000-0000-0000BAE40000}"/>
    <cellStyle name="Output 2 2 2 23 3" xfId="58553" xr:uid="{00000000-0005-0000-0000-0000BBE40000}"/>
    <cellStyle name="Output 2 2 2 23 4" xfId="58554" xr:uid="{00000000-0005-0000-0000-0000BCE40000}"/>
    <cellStyle name="Output 2 2 2 23 5" xfId="58555" xr:uid="{00000000-0005-0000-0000-0000BDE40000}"/>
    <cellStyle name="Output 2 2 2 23 6" xfId="58556" xr:uid="{00000000-0005-0000-0000-0000BEE40000}"/>
    <cellStyle name="Output 2 2 2 23 7" xfId="58557" xr:uid="{00000000-0005-0000-0000-0000BFE40000}"/>
    <cellStyle name="Output 2 2 2 24" xfId="58558" xr:uid="{00000000-0005-0000-0000-0000C0E40000}"/>
    <cellStyle name="Output 2 2 2 24 2" xfId="58559" xr:uid="{00000000-0005-0000-0000-0000C1E40000}"/>
    <cellStyle name="Output 2 2 2 24 2 2" xfId="58560" xr:uid="{00000000-0005-0000-0000-0000C2E40000}"/>
    <cellStyle name="Output 2 2 2 24 2 3" xfId="58561" xr:uid="{00000000-0005-0000-0000-0000C3E40000}"/>
    <cellStyle name="Output 2 2 2 24 2 4" xfId="58562" xr:uid="{00000000-0005-0000-0000-0000C4E40000}"/>
    <cellStyle name="Output 2 2 2 24 2 5" xfId="58563" xr:uid="{00000000-0005-0000-0000-0000C5E40000}"/>
    <cellStyle name="Output 2 2 2 24 2 6" xfId="58564" xr:uid="{00000000-0005-0000-0000-0000C6E40000}"/>
    <cellStyle name="Output 2 2 2 24 3" xfId="58565" xr:uid="{00000000-0005-0000-0000-0000C7E40000}"/>
    <cellStyle name="Output 2 2 2 24 4" xfId="58566" xr:uid="{00000000-0005-0000-0000-0000C8E40000}"/>
    <cellStyle name="Output 2 2 2 24 5" xfId="58567" xr:uid="{00000000-0005-0000-0000-0000C9E40000}"/>
    <cellStyle name="Output 2 2 2 24 6" xfId="58568" xr:uid="{00000000-0005-0000-0000-0000CAE40000}"/>
    <cellStyle name="Output 2 2 2 24 7" xfId="58569" xr:uid="{00000000-0005-0000-0000-0000CBE40000}"/>
    <cellStyle name="Output 2 2 2 25" xfId="58570" xr:uid="{00000000-0005-0000-0000-0000CCE40000}"/>
    <cellStyle name="Output 2 2 2 25 2" xfId="58571" xr:uid="{00000000-0005-0000-0000-0000CDE40000}"/>
    <cellStyle name="Output 2 2 2 25 2 2" xfId="58572" xr:uid="{00000000-0005-0000-0000-0000CEE40000}"/>
    <cellStyle name="Output 2 2 2 25 2 3" xfId="58573" xr:uid="{00000000-0005-0000-0000-0000CFE40000}"/>
    <cellStyle name="Output 2 2 2 25 2 4" xfId="58574" xr:uid="{00000000-0005-0000-0000-0000D0E40000}"/>
    <cellStyle name="Output 2 2 2 25 2 5" xfId="58575" xr:uid="{00000000-0005-0000-0000-0000D1E40000}"/>
    <cellStyle name="Output 2 2 2 25 2 6" xfId="58576" xr:uid="{00000000-0005-0000-0000-0000D2E40000}"/>
    <cellStyle name="Output 2 2 2 25 3" xfId="58577" xr:uid="{00000000-0005-0000-0000-0000D3E40000}"/>
    <cellStyle name="Output 2 2 2 25 4" xfId="58578" xr:uid="{00000000-0005-0000-0000-0000D4E40000}"/>
    <cellStyle name="Output 2 2 2 25 5" xfId="58579" xr:uid="{00000000-0005-0000-0000-0000D5E40000}"/>
    <cellStyle name="Output 2 2 2 25 6" xfId="58580" xr:uid="{00000000-0005-0000-0000-0000D6E40000}"/>
    <cellStyle name="Output 2 2 2 25 7" xfId="58581" xr:uid="{00000000-0005-0000-0000-0000D7E40000}"/>
    <cellStyle name="Output 2 2 2 26" xfId="58582" xr:uid="{00000000-0005-0000-0000-0000D8E40000}"/>
    <cellStyle name="Output 2 2 2 26 2" xfId="58583" xr:uid="{00000000-0005-0000-0000-0000D9E40000}"/>
    <cellStyle name="Output 2 2 2 26 2 2" xfId="58584" xr:uid="{00000000-0005-0000-0000-0000DAE40000}"/>
    <cellStyle name="Output 2 2 2 26 2 3" xfId="58585" xr:uid="{00000000-0005-0000-0000-0000DBE40000}"/>
    <cellStyle name="Output 2 2 2 26 2 4" xfId="58586" xr:uid="{00000000-0005-0000-0000-0000DCE40000}"/>
    <cellStyle name="Output 2 2 2 26 2 5" xfId="58587" xr:uid="{00000000-0005-0000-0000-0000DDE40000}"/>
    <cellStyle name="Output 2 2 2 26 2 6" xfId="58588" xr:uid="{00000000-0005-0000-0000-0000DEE40000}"/>
    <cellStyle name="Output 2 2 2 26 3" xfId="58589" xr:uid="{00000000-0005-0000-0000-0000DFE40000}"/>
    <cellStyle name="Output 2 2 2 26 4" xfId="58590" xr:uid="{00000000-0005-0000-0000-0000E0E40000}"/>
    <cellStyle name="Output 2 2 2 26 5" xfId="58591" xr:uid="{00000000-0005-0000-0000-0000E1E40000}"/>
    <cellStyle name="Output 2 2 2 26 6" xfId="58592" xr:uid="{00000000-0005-0000-0000-0000E2E40000}"/>
    <cellStyle name="Output 2 2 2 26 7" xfId="58593" xr:uid="{00000000-0005-0000-0000-0000E3E40000}"/>
    <cellStyle name="Output 2 2 2 27" xfId="58594" xr:uid="{00000000-0005-0000-0000-0000E4E40000}"/>
    <cellStyle name="Output 2 2 2 27 2" xfId="58595" xr:uid="{00000000-0005-0000-0000-0000E5E40000}"/>
    <cellStyle name="Output 2 2 2 27 2 2" xfId="58596" xr:uid="{00000000-0005-0000-0000-0000E6E40000}"/>
    <cellStyle name="Output 2 2 2 27 2 3" xfId="58597" xr:uid="{00000000-0005-0000-0000-0000E7E40000}"/>
    <cellStyle name="Output 2 2 2 27 2 4" xfId="58598" xr:uid="{00000000-0005-0000-0000-0000E8E40000}"/>
    <cellStyle name="Output 2 2 2 27 2 5" xfId="58599" xr:uid="{00000000-0005-0000-0000-0000E9E40000}"/>
    <cellStyle name="Output 2 2 2 27 2 6" xfId="58600" xr:uid="{00000000-0005-0000-0000-0000EAE40000}"/>
    <cellStyle name="Output 2 2 2 27 3" xfId="58601" xr:uid="{00000000-0005-0000-0000-0000EBE40000}"/>
    <cellStyle name="Output 2 2 2 27 4" xfId="58602" xr:uid="{00000000-0005-0000-0000-0000ECE40000}"/>
    <cellStyle name="Output 2 2 2 27 5" xfId="58603" xr:uid="{00000000-0005-0000-0000-0000EDE40000}"/>
    <cellStyle name="Output 2 2 2 27 6" xfId="58604" xr:uid="{00000000-0005-0000-0000-0000EEE40000}"/>
    <cellStyle name="Output 2 2 2 27 7" xfId="58605" xr:uid="{00000000-0005-0000-0000-0000EFE40000}"/>
    <cellStyle name="Output 2 2 2 28" xfId="58606" xr:uid="{00000000-0005-0000-0000-0000F0E40000}"/>
    <cellStyle name="Output 2 2 2 28 2" xfId="58607" xr:uid="{00000000-0005-0000-0000-0000F1E40000}"/>
    <cellStyle name="Output 2 2 2 28 2 2" xfId="58608" xr:uid="{00000000-0005-0000-0000-0000F2E40000}"/>
    <cellStyle name="Output 2 2 2 28 2 3" xfId="58609" xr:uid="{00000000-0005-0000-0000-0000F3E40000}"/>
    <cellStyle name="Output 2 2 2 28 2 4" xfId="58610" xr:uid="{00000000-0005-0000-0000-0000F4E40000}"/>
    <cellStyle name="Output 2 2 2 28 2 5" xfId="58611" xr:uid="{00000000-0005-0000-0000-0000F5E40000}"/>
    <cellStyle name="Output 2 2 2 28 2 6" xfId="58612" xr:uid="{00000000-0005-0000-0000-0000F6E40000}"/>
    <cellStyle name="Output 2 2 2 28 3" xfId="58613" xr:uid="{00000000-0005-0000-0000-0000F7E40000}"/>
    <cellStyle name="Output 2 2 2 28 4" xfId="58614" xr:uid="{00000000-0005-0000-0000-0000F8E40000}"/>
    <cellStyle name="Output 2 2 2 28 5" xfId="58615" xr:uid="{00000000-0005-0000-0000-0000F9E40000}"/>
    <cellStyle name="Output 2 2 2 28 6" xfId="58616" xr:uid="{00000000-0005-0000-0000-0000FAE40000}"/>
    <cellStyle name="Output 2 2 2 28 7" xfId="58617" xr:uid="{00000000-0005-0000-0000-0000FBE40000}"/>
    <cellStyle name="Output 2 2 2 29" xfId="58618" xr:uid="{00000000-0005-0000-0000-0000FCE40000}"/>
    <cellStyle name="Output 2 2 2 29 2" xfId="58619" xr:uid="{00000000-0005-0000-0000-0000FDE40000}"/>
    <cellStyle name="Output 2 2 2 29 2 2" xfId="58620" xr:uid="{00000000-0005-0000-0000-0000FEE40000}"/>
    <cellStyle name="Output 2 2 2 29 2 3" xfId="58621" xr:uid="{00000000-0005-0000-0000-0000FFE40000}"/>
    <cellStyle name="Output 2 2 2 29 2 4" xfId="58622" xr:uid="{00000000-0005-0000-0000-000000E50000}"/>
    <cellStyle name="Output 2 2 2 29 2 5" xfId="58623" xr:uid="{00000000-0005-0000-0000-000001E50000}"/>
    <cellStyle name="Output 2 2 2 29 2 6" xfId="58624" xr:uid="{00000000-0005-0000-0000-000002E50000}"/>
    <cellStyle name="Output 2 2 2 29 3" xfId="58625" xr:uid="{00000000-0005-0000-0000-000003E50000}"/>
    <cellStyle name="Output 2 2 2 29 4" xfId="58626" xr:uid="{00000000-0005-0000-0000-000004E50000}"/>
    <cellStyle name="Output 2 2 2 29 5" xfId="58627" xr:uid="{00000000-0005-0000-0000-000005E50000}"/>
    <cellStyle name="Output 2 2 2 29 6" xfId="58628" xr:uid="{00000000-0005-0000-0000-000006E50000}"/>
    <cellStyle name="Output 2 2 2 29 7" xfId="58629" xr:uid="{00000000-0005-0000-0000-000007E50000}"/>
    <cellStyle name="Output 2 2 2 3" xfId="58630" xr:uid="{00000000-0005-0000-0000-000008E50000}"/>
    <cellStyle name="Output 2 2 2 3 2" xfId="58631" xr:uid="{00000000-0005-0000-0000-000009E50000}"/>
    <cellStyle name="Output 2 2 2 3 2 2" xfId="58632" xr:uid="{00000000-0005-0000-0000-00000AE50000}"/>
    <cellStyle name="Output 2 2 2 3 2 3" xfId="58633" xr:uid="{00000000-0005-0000-0000-00000BE50000}"/>
    <cellStyle name="Output 2 2 2 3 2 4" xfId="58634" xr:uid="{00000000-0005-0000-0000-00000CE50000}"/>
    <cellStyle name="Output 2 2 2 3 2 5" xfId="58635" xr:uid="{00000000-0005-0000-0000-00000DE50000}"/>
    <cellStyle name="Output 2 2 2 3 2 6" xfId="58636" xr:uid="{00000000-0005-0000-0000-00000EE50000}"/>
    <cellStyle name="Output 2 2 2 3 3" xfId="58637" xr:uid="{00000000-0005-0000-0000-00000FE50000}"/>
    <cellStyle name="Output 2 2 2 3 4" xfId="58638" xr:uid="{00000000-0005-0000-0000-000010E50000}"/>
    <cellStyle name="Output 2 2 2 3 5" xfId="58639" xr:uid="{00000000-0005-0000-0000-000011E50000}"/>
    <cellStyle name="Output 2 2 2 3 6" xfId="58640" xr:uid="{00000000-0005-0000-0000-000012E50000}"/>
    <cellStyle name="Output 2 2 2 3 7" xfId="58641" xr:uid="{00000000-0005-0000-0000-000013E50000}"/>
    <cellStyle name="Output 2 2 2 30" xfId="58642" xr:uid="{00000000-0005-0000-0000-000014E50000}"/>
    <cellStyle name="Output 2 2 2 30 2" xfId="58643" xr:uid="{00000000-0005-0000-0000-000015E50000}"/>
    <cellStyle name="Output 2 2 2 30 2 2" xfId="58644" xr:uid="{00000000-0005-0000-0000-000016E50000}"/>
    <cellStyle name="Output 2 2 2 30 2 3" xfId="58645" xr:uid="{00000000-0005-0000-0000-000017E50000}"/>
    <cellStyle name="Output 2 2 2 30 2 4" xfId="58646" xr:uid="{00000000-0005-0000-0000-000018E50000}"/>
    <cellStyle name="Output 2 2 2 30 2 5" xfId="58647" xr:uid="{00000000-0005-0000-0000-000019E50000}"/>
    <cellStyle name="Output 2 2 2 30 2 6" xfId="58648" xr:uid="{00000000-0005-0000-0000-00001AE50000}"/>
    <cellStyle name="Output 2 2 2 30 3" xfId="58649" xr:uid="{00000000-0005-0000-0000-00001BE50000}"/>
    <cellStyle name="Output 2 2 2 30 4" xfId="58650" xr:uid="{00000000-0005-0000-0000-00001CE50000}"/>
    <cellStyle name="Output 2 2 2 30 5" xfId="58651" xr:uid="{00000000-0005-0000-0000-00001DE50000}"/>
    <cellStyle name="Output 2 2 2 30 6" xfId="58652" xr:uid="{00000000-0005-0000-0000-00001EE50000}"/>
    <cellStyle name="Output 2 2 2 30 7" xfId="58653" xr:uid="{00000000-0005-0000-0000-00001FE50000}"/>
    <cellStyle name="Output 2 2 2 31" xfId="58654" xr:uid="{00000000-0005-0000-0000-000020E50000}"/>
    <cellStyle name="Output 2 2 2 31 2" xfId="58655" xr:uid="{00000000-0005-0000-0000-000021E50000}"/>
    <cellStyle name="Output 2 2 2 31 2 2" xfId="58656" xr:uid="{00000000-0005-0000-0000-000022E50000}"/>
    <cellStyle name="Output 2 2 2 31 2 3" xfId="58657" xr:uid="{00000000-0005-0000-0000-000023E50000}"/>
    <cellStyle name="Output 2 2 2 31 2 4" xfId="58658" xr:uid="{00000000-0005-0000-0000-000024E50000}"/>
    <cellStyle name="Output 2 2 2 31 2 5" xfId="58659" xr:uid="{00000000-0005-0000-0000-000025E50000}"/>
    <cellStyle name="Output 2 2 2 31 2 6" xfId="58660" xr:uid="{00000000-0005-0000-0000-000026E50000}"/>
    <cellStyle name="Output 2 2 2 31 3" xfId="58661" xr:uid="{00000000-0005-0000-0000-000027E50000}"/>
    <cellStyle name="Output 2 2 2 31 4" xfId="58662" xr:uid="{00000000-0005-0000-0000-000028E50000}"/>
    <cellStyle name="Output 2 2 2 31 5" xfId="58663" xr:uid="{00000000-0005-0000-0000-000029E50000}"/>
    <cellStyle name="Output 2 2 2 31 6" xfId="58664" xr:uid="{00000000-0005-0000-0000-00002AE50000}"/>
    <cellStyle name="Output 2 2 2 31 7" xfId="58665" xr:uid="{00000000-0005-0000-0000-00002BE50000}"/>
    <cellStyle name="Output 2 2 2 32" xfId="58666" xr:uid="{00000000-0005-0000-0000-00002CE50000}"/>
    <cellStyle name="Output 2 2 2 32 2" xfId="58667" xr:uid="{00000000-0005-0000-0000-00002DE50000}"/>
    <cellStyle name="Output 2 2 2 32 2 2" xfId="58668" xr:uid="{00000000-0005-0000-0000-00002EE50000}"/>
    <cellStyle name="Output 2 2 2 32 2 3" xfId="58669" xr:uid="{00000000-0005-0000-0000-00002FE50000}"/>
    <cellStyle name="Output 2 2 2 32 2 4" xfId="58670" xr:uid="{00000000-0005-0000-0000-000030E50000}"/>
    <cellStyle name="Output 2 2 2 32 2 5" xfId="58671" xr:uid="{00000000-0005-0000-0000-000031E50000}"/>
    <cellStyle name="Output 2 2 2 32 2 6" xfId="58672" xr:uid="{00000000-0005-0000-0000-000032E50000}"/>
    <cellStyle name="Output 2 2 2 32 3" xfId="58673" xr:uid="{00000000-0005-0000-0000-000033E50000}"/>
    <cellStyle name="Output 2 2 2 32 4" xfId="58674" xr:uid="{00000000-0005-0000-0000-000034E50000}"/>
    <cellStyle name="Output 2 2 2 32 5" xfId="58675" xr:uid="{00000000-0005-0000-0000-000035E50000}"/>
    <cellStyle name="Output 2 2 2 32 6" xfId="58676" xr:uid="{00000000-0005-0000-0000-000036E50000}"/>
    <cellStyle name="Output 2 2 2 32 7" xfId="58677" xr:uid="{00000000-0005-0000-0000-000037E50000}"/>
    <cellStyle name="Output 2 2 2 33" xfId="58678" xr:uid="{00000000-0005-0000-0000-000038E50000}"/>
    <cellStyle name="Output 2 2 2 33 2" xfId="58679" xr:uid="{00000000-0005-0000-0000-000039E50000}"/>
    <cellStyle name="Output 2 2 2 33 2 2" xfId="58680" xr:uid="{00000000-0005-0000-0000-00003AE50000}"/>
    <cellStyle name="Output 2 2 2 33 2 3" xfId="58681" xr:uid="{00000000-0005-0000-0000-00003BE50000}"/>
    <cellStyle name="Output 2 2 2 33 2 4" xfId="58682" xr:uid="{00000000-0005-0000-0000-00003CE50000}"/>
    <cellStyle name="Output 2 2 2 33 2 5" xfId="58683" xr:uid="{00000000-0005-0000-0000-00003DE50000}"/>
    <cellStyle name="Output 2 2 2 33 2 6" xfId="58684" xr:uid="{00000000-0005-0000-0000-00003EE50000}"/>
    <cellStyle name="Output 2 2 2 33 3" xfId="58685" xr:uid="{00000000-0005-0000-0000-00003FE50000}"/>
    <cellStyle name="Output 2 2 2 33 4" xfId="58686" xr:uid="{00000000-0005-0000-0000-000040E50000}"/>
    <cellStyle name="Output 2 2 2 33 5" xfId="58687" xr:uid="{00000000-0005-0000-0000-000041E50000}"/>
    <cellStyle name="Output 2 2 2 33 6" xfId="58688" xr:uid="{00000000-0005-0000-0000-000042E50000}"/>
    <cellStyle name="Output 2 2 2 33 7" xfId="58689" xr:uid="{00000000-0005-0000-0000-000043E50000}"/>
    <cellStyle name="Output 2 2 2 34" xfId="58690" xr:uid="{00000000-0005-0000-0000-000044E50000}"/>
    <cellStyle name="Output 2 2 2 34 2" xfId="58691" xr:uid="{00000000-0005-0000-0000-000045E50000}"/>
    <cellStyle name="Output 2 2 2 34 2 2" xfId="58692" xr:uid="{00000000-0005-0000-0000-000046E50000}"/>
    <cellStyle name="Output 2 2 2 34 2 3" xfId="58693" xr:uid="{00000000-0005-0000-0000-000047E50000}"/>
    <cellStyle name="Output 2 2 2 34 2 4" xfId="58694" xr:uid="{00000000-0005-0000-0000-000048E50000}"/>
    <cellStyle name="Output 2 2 2 34 2 5" xfId="58695" xr:uid="{00000000-0005-0000-0000-000049E50000}"/>
    <cellStyle name="Output 2 2 2 34 2 6" xfId="58696" xr:uid="{00000000-0005-0000-0000-00004AE50000}"/>
    <cellStyle name="Output 2 2 2 34 3" xfId="58697" xr:uid="{00000000-0005-0000-0000-00004BE50000}"/>
    <cellStyle name="Output 2 2 2 34 4" xfId="58698" xr:uid="{00000000-0005-0000-0000-00004CE50000}"/>
    <cellStyle name="Output 2 2 2 34 5" xfId="58699" xr:uid="{00000000-0005-0000-0000-00004DE50000}"/>
    <cellStyle name="Output 2 2 2 34 6" xfId="58700" xr:uid="{00000000-0005-0000-0000-00004EE50000}"/>
    <cellStyle name="Output 2 2 2 35" xfId="58701" xr:uid="{00000000-0005-0000-0000-00004FE50000}"/>
    <cellStyle name="Output 2 2 2 35 2" xfId="58702" xr:uid="{00000000-0005-0000-0000-000050E50000}"/>
    <cellStyle name="Output 2 2 2 35 3" xfId="58703" xr:uid="{00000000-0005-0000-0000-000051E50000}"/>
    <cellStyle name="Output 2 2 2 35 4" xfId="58704" xr:uid="{00000000-0005-0000-0000-000052E50000}"/>
    <cellStyle name="Output 2 2 2 35 5" xfId="58705" xr:uid="{00000000-0005-0000-0000-000053E50000}"/>
    <cellStyle name="Output 2 2 2 35 6" xfId="58706" xr:uid="{00000000-0005-0000-0000-000054E50000}"/>
    <cellStyle name="Output 2 2 2 36" xfId="58707" xr:uid="{00000000-0005-0000-0000-000055E50000}"/>
    <cellStyle name="Output 2 2 2 37" xfId="58708" xr:uid="{00000000-0005-0000-0000-000056E50000}"/>
    <cellStyle name="Output 2 2 2 38" xfId="58709" xr:uid="{00000000-0005-0000-0000-000057E50000}"/>
    <cellStyle name="Output 2 2 2 39" xfId="58710" xr:uid="{00000000-0005-0000-0000-000058E50000}"/>
    <cellStyle name="Output 2 2 2 4" xfId="58711" xr:uid="{00000000-0005-0000-0000-000059E50000}"/>
    <cellStyle name="Output 2 2 2 4 2" xfId="58712" xr:uid="{00000000-0005-0000-0000-00005AE50000}"/>
    <cellStyle name="Output 2 2 2 4 2 2" xfId="58713" xr:uid="{00000000-0005-0000-0000-00005BE50000}"/>
    <cellStyle name="Output 2 2 2 4 2 3" xfId="58714" xr:uid="{00000000-0005-0000-0000-00005CE50000}"/>
    <cellStyle name="Output 2 2 2 4 2 4" xfId="58715" xr:uid="{00000000-0005-0000-0000-00005DE50000}"/>
    <cellStyle name="Output 2 2 2 4 2 5" xfId="58716" xr:uid="{00000000-0005-0000-0000-00005EE50000}"/>
    <cellStyle name="Output 2 2 2 4 2 6" xfId="58717" xr:uid="{00000000-0005-0000-0000-00005FE50000}"/>
    <cellStyle name="Output 2 2 2 4 3" xfId="58718" xr:uid="{00000000-0005-0000-0000-000060E50000}"/>
    <cellStyle name="Output 2 2 2 4 4" xfId="58719" xr:uid="{00000000-0005-0000-0000-000061E50000}"/>
    <cellStyle name="Output 2 2 2 4 5" xfId="58720" xr:uid="{00000000-0005-0000-0000-000062E50000}"/>
    <cellStyle name="Output 2 2 2 4 6" xfId="58721" xr:uid="{00000000-0005-0000-0000-000063E50000}"/>
    <cellStyle name="Output 2 2 2 4 7" xfId="58722" xr:uid="{00000000-0005-0000-0000-000064E50000}"/>
    <cellStyle name="Output 2 2 2 5" xfId="58723" xr:uid="{00000000-0005-0000-0000-000065E50000}"/>
    <cellStyle name="Output 2 2 2 5 2" xfId="58724" xr:uid="{00000000-0005-0000-0000-000066E50000}"/>
    <cellStyle name="Output 2 2 2 5 2 2" xfId="58725" xr:uid="{00000000-0005-0000-0000-000067E50000}"/>
    <cellStyle name="Output 2 2 2 5 2 3" xfId="58726" xr:uid="{00000000-0005-0000-0000-000068E50000}"/>
    <cellStyle name="Output 2 2 2 5 2 4" xfId="58727" xr:uid="{00000000-0005-0000-0000-000069E50000}"/>
    <cellStyle name="Output 2 2 2 5 2 5" xfId="58728" xr:uid="{00000000-0005-0000-0000-00006AE50000}"/>
    <cellStyle name="Output 2 2 2 5 2 6" xfId="58729" xr:uid="{00000000-0005-0000-0000-00006BE50000}"/>
    <cellStyle name="Output 2 2 2 5 3" xfId="58730" xr:uid="{00000000-0005-0000-0000-00006CE50000}"/>
    <cellStyle name="Output 2 2 2 5 4" xfId="58731" xr:uid="{00000000-0005-0000-0000-00006DE50000}"/>
    <cellStyle name="Output 2 2 2 5 5" xfId="58732" xr:uid="{00000000-0005-0000-0000-00006EE50000}"/>
    <cellStyle name="Output 2 2 2 5 6" xfId="58733" xr:uid="{00000000-0005-0000-0000-00006FE50000}"/>
    <cellStyle name="Output 2 2 2 5 7" xfId="58734" xr:uid="{00000000-0005-0000-0000-000070E50000}"/>
    <cellStyle name="Output 2 2 2 6" xfId="58735" xr:uid="{00000000-0005-0000-0000-000071E50000}"/>
    <cellStyle name="Output 2 2 2 6 2" xfId="58736" xr:uid="{00000000-0005-0000-0000-000072E50000}"/>
    <cellStyle name="Output 2 2 2 6 2 2" xfId="58737" xr:uid="{00000000-0005-0000-0000-000073E50000}"/>
    <cellStyle name="Output 2 2 2 6 2 3" xfId="58738" xr:uid="{00000000-0005-0000-0000-000074E50000}"/>
    <cellStyle name="Output 2 2 2 6 2 4" xfId="58739" xr:uid="{00000000-0005-0000-0000-000075E50000}"/>
    <cellStyle name="Output 2 2 2 6 2 5" xfId="58740" xr:uid="{00000000-0005-0000-0000-000076E50000}"/>
    <cellStyle name="Output 2 2 2 6 2 6" xfId="58741" xr:uid="{00000000-0005-0000-0000-000077E50000}"/>
    <cellStyle name="Output 2 2 2 6 3" xfId="58742" xr:uid="{00000000-0005-0000-0000-000078E50000}"/>
    <cellStyle name="Output 2 2 2 6 4" xfId="58743" xr:uid="{00000000-0005-0000-0000-000079E50000}"/>
    <cellStyle name="Output 2 2 2 6 5" xfId="58744" xr:uid="{00000000-0005-0000-0000-00007AE50000}"/>
    <cellStyle name="Output 2 2 2 6 6" xfId="58745" xr:uid="{00000000-0005-0000-0000-00007BE50000}"/>
    <cellStyle name="Output 2 2 2 6 7" xfId="58746" xr:uid="{00000000-0005-0000-0000-00007CE50000}"/>
    <cellStyle name="Output 2 2 2 7" xfId="58747" xr:uid="{00000000-0005-0000-0000-00007DE50000}"/>
    <cellStyle name="Output 2 2 2 7 2" xfId="58748" xr:uid="{00000000-0005-0000-0000-00007EE50000}"/>
    <cellStyle name="Output 2 2 2 7 2 2" xfId="58749" xr:uid="{00000000-0005-0000-0000-00007FE50000}"/>
    <cellStyle name="Output 2 2 2 7 2 3" xfId="58750" xr:uid="{00000000-0005-0000-0000-000080E50000}"/>
    <cellStyle name="Output 2 2 2 7 2 4" xfId="58751" xr:uid="{00000000-0005-0000-0000-000081E50000}"/>
    <cellStyle name="Output 2 2 2 7 2 5" xfId="58752" xr:uid="{00000000-0005-0000-0000-000082E50000}"/>
    <cellStyle name="Output 2 2 2 7 2 6" xfId="58753" xr:uid="{00000000-0005-0000-0000-000083E50000}"/>
    <cellStyle name="Output 2 2 2 7 3" xfId="58754" xr:uid="{00000000-0005-0000-0000-000084E50000}"/>
    <cellStyle name="Output 2 2 2 7 4" xfId="58755" xr:uid="{00000000-0005-0000-0000-000085E50000}"/>
    <cellStyle name="Output 2 2 2 7 5" xfId="58756" xr:uid="{00000000-0005-0000-0000-000086E50000}"/>
    <cellStyle name="Output 2 2 2 7 6" xfId="58757" xr:uid="{00000000-0005-0000-0000-000087E50000}"/>
    <cellStyle name="Output 2 2 2 7 7" xfId="58758" xr:uid="{00000000-0005-0000-0000-000088E50000}"/>
    <cellStyle name="Output 2 2 2 8" xfId="58759" xr:uid="{00000000-0005-0000-0000-000089E50000}"/>
    <cellStyle name="Output 2 2 2 8 2" xfId="58760" xr:uid="{00000000-0005-0000-0000-00008AE50000}"/>
    <cellStyle name="Output 2 2 2 8 2 2" xfId="58761" xr:uid="{00000000-0005-0000-0000-00008BE50000}"/>
    <cellStyle name="Output 2 2 2 8 2 3" xfId="58762" xr:uid="{00000000-0005-0000-0000-00008CE50000}"/>
    <cellStyle name="Output 2 2 2 8 2 4" xfId="58763" xr:uid="{00000000-0005-0000-0000-00008DE50000}"/>
    <cellStyle name="Output 2 2 2 8 2 5" xfId="58764" xr:uid="{00000000-0005-0000-0000-00008EE50000}"/>
    <cellStyle name="Output 2 2 2 8 2 6" xfId="58765" xr:uid="{00000000-0005-0000-0000-00008FE50000}"/>
    <cellStyle name="Output 2 2 2 8 3" xfId="58766" xr:uid="{00000000-0005-0000-0000-000090E50000}"/>
    <cellStyle name="Output 2 2 2 8 4" xfId="58767" xr:uid="{00000000-0005-0000-0000-000091E50000}"/>
    <cellStyle name="Output 2 2 2 8 5" xfId="58768" xr:uid="{00000000-0005-0000-0000-000092E50000}"/>
    <cellStyle name="Output 2 2 2 8 6" xfId="58769" xr:uid="{00000000-0005-0000-0000-000093E50000}"/>
    <cellStyle name="Output 2 2 2 8 7" xfId="58770" xr:uid="{00000000-0005-0000-0000-000094E50000}"/>
    <cellStyle name="Output 2 2 2 9" xfId="58771" xr:uid="{00000000-0005-0000-0000-000095E50000}"/>
    <cellStyle name="Output 2 2 2 9 2" xfId="58772" xr:uid="{00000000-0005-0000-0000-000096E50000}"/>
    <cellStyle name="Output 2 2 2 9 2 2" xfId="58773" xr:uid="{00000000-0005-0000-0000-000097E50000}"/>
    <cellStyle name="Output 2 2 2 9 2 3" xfId="58774" xr:uid="{00000000-0005-0000-0000-000098E50000}"/>
    <cellStyle name="Output 2 2 2 9 2 4" xfId="58775" xr:uid="{00000000-0005-0000-0000-000099E50000}"/>
    <cellStyle name="Output 2 2 2 9 2 5" xfId="58776" xr:uid="{00000000-0005-0000-0000-00009AE50000}"/>
    <cellStyle name="Output 2 2 2 9 2 6" xfId="58777" xr:uid="{00000000-0005-0000-0000-00009BE50000}"/>
    <cellStyle name="Output 2 2 2 9 3" xfId="58778" xr:uid="{00000000-0005-0000-0000-00009CE50000}"/>
    <cellStyle name="Output 2 2 2 9 4" xfId="58779" xr:uid="{00000000-0005-0000-0000-00009DE50000}"/>
    <cellStyle name="Output 2 2 2 9 5" xfId="58780" xr:uid="{00000000-0005-0000-0000-00009EE50000}"/>
    <cellStyle name="Output 2 2 2 9 6" xfId="58781" xr:uid="{00000000-0005-0000-0000-00009FE50000}"/>
    <cellStyle name="Output 2 2 2 9 7" xfId="58782" xr:uid="{00000000-0005-0000-0000-0000A0E50000}"/>
    <cellStyle name="Output 2 2 20" xfId="58783" xr:uid="{00000000-0005-0000-0000-0000A1E50000}"/>
    <cellStyle name="Output 2 2 20 2" xfId="58784" xr:uid="{00000000-0005-0000-0000-0000A2E50000}"/>
    <cellStyle name="Output 2 2 20 2 2" xfId="58785" xr:uid="{00000000-0005-0000-0000-0000A3E50000}"/>
    <cellStyle name="Output 2 2 20 2 3" xfId="58786" xr:uid="{00000000-0005-0000-0000-0000A4E50000}"/>
    <cellStyle name="Output 2 2 20 2 4" xfId="58787" xr:uid="{00000000-0005-0000-0000-0000A5E50000}"/>
    <cellStyle name="Output 2 2 20 2 5" xfId="58788" xr:uid="{00000000-0005-0000-0000-0000A6E50000}"/>
    <cellStyle name="Output 2 2 20 2 6" xfId="58789" xr:uid="{00000000-0005-0000-0000-0000A7E50000}"/>
    <cellStyle name="Output 2 2 20 3" xfId="58790" xr:uid="{00000000-0005-0000-0000-0000A8E50000}"/>
    <cellStyle name="Output 2 2 20 4" xfId="58791" xr:uid="{00000000-0005-0000-0000-0000A9E50000}"/>
    <cellStyle name="Output 2 2 20 5" xfId="58792" xr:uid="{00000000-0005-0000-0000-0000AAE50000}"/>
    <cellStyle name="Output 2 2 20 6" xfId="58793" xr:uid="{00000000-0005-0000-0000-0000ABE50000}"/>
    <cellStyle name="Output 2 2 20 7" xfId="58794" xr:uid="{00000000-0005-0000-0000-0000ACE50000}"/>
    <cellStyle name="Output 2 2 21" xfId="58795" xr:uid="{00000000-0005-0000-0000-0000ADE50000}"/>
    <cellStyle name="Output 2 2 21 2" xfId="58796" xr:uid="{00000000-0005-0000-0000-0000AEE50000}"/>
    <cellStyle name="Output 2 2 21 2 2" xfId="58797" xr:uid="{00000000-0005-0000-0000-0000AFE50000}"/>
    <cellStyle name="Output 2 2 21 2 3" xfId="58798" xr:uid="{00000000-0005-0000-0000-0000B0E50000}"/>
    <cellStyle name="Output 2 2 21 2 4" xfId="58799" xr:uid="{00000000-0005-0000-0000-0000B1E50000}"/>
    <cellStyle name="Output 2 2 21 2 5" xfId="58800" xr:uid="{00000000-0005-0000-0000-0000B2E50000}"/>
    <cellStyle name="Output 2 2 21 2 6" xfId="58801" xr:uid="{00000000-0005-0000-0000-0000B3E50000}"/>
    <cellStyle name="Output 2 2 21 3" xfId="58802" xr:uid="{00000000-0005-0000-0000-0000B4E50000}"/>
    <cellStyle name="Output 2 2 21 4" xfId="58803" xr:uid="{00000000-0005-0000-0000-0000B5E50000}"/>
    <cellStyle name="Output 2 2 21 5" xfId="58804" xr:uid="{00000000-0005-0000-0000-0000B6E50000}"/>
    <cellStyle name="Output 2 2 21 6" xfId="58805" xr:uid="{00000000-0005-0000-0000-0000B7E50000}"/>
    <cellStyle name="Output 2 2 21 7" xfId="58806" xr:uid="{00000000-0005-0000-0000-0000B8E50000}"/>
    <cellStyle name="Output 2 2 22" xfId="58807" xr:uid="{00000000-0005-0000-0000-0000B9E50000}"/>
    <cellStyle name="Output 2 2 22 2" xfId="58808" xr:uid="{00000000-0005-0000-0000-0000BAE50000}"/>
    <cellStyle name="Output 2 2 22 2 2" xfId="58809" xr:uid="{00000000-0005-0000-0000-0000BBE50000}"/>
    <cellStyle name="Output 2 2 22 2 3" xfId="58810" xr:uid="{00000000-0005-0000-0000-0000BCE50000}"/>
    <cellStyle name="Output 2 2 22 2 4" xfId="58811" xr:uid="{00000000-0005-0000-0000-0000BDE50000}"/>
    <cellStyle name="Output 2 2 22 2 5" xfId="58812" xr:uid="{00000000-0005-0000-0000-0000BEE50000}"/>
    <cellStyle name="Output 2 2 22 2 6" xfId="58813" xr:uid="{00000000-0005-0000-0000-0000BFE50000}"/>
    <cellStyle name="Output 2 2 22 3" xfId="58814" xr:uid="{00000000-0005-0000-0000-0000C0E50000}"/>
    <cellStyle name="Output 2 2 22 4" xfId="58815" xr:uid="{00000000-0005-0000-0000-0000C1E50000}"/>
    <cellStyle name="Output 2 2 22 5" xfId="58816" xr:uid="{00000000-0005-0000-0000-0000C2E50000}"/>
    <cellStyle name="Output 2 2 22 6" xfId="58817" xr:uid="{00000000-0005-0000-0000-0000C3E50000}"/>
    <cellStyle name="Output 2 2 22 7" xfId="58818" xr:uid="{00000000-0005-0000-0000-0000C4E50000}"/>
    <cellStyle name="Output 2 2 23" xfId="58819" xr:uid="{00000000-0005-0000-0000-0000C5E50000}"/>
    <cellStyle name="Output 2 2 23 2" xfId="58820" xr:uid="{00000000-0005-0000-0000-0000C6E50000}"/>
    <cellStyle name="Output 2 2 23 2 2" xfId="58821" xr:uid="{00000000-0005-0000-0000-0000C7E50000}"/>
    <cellStyle name="Output 2 2 23 2 3" xfId="58822" xr:uid="{00000000-0005-0000-0000-0000C8E50000}"/>
    <cellStyle name="Output 2 2 23 2 4" xfId="58823" xr:uid="{00000000-0005-0000-0000-0000C9E50000}"/>
    <cellStyle name="Output 2 2 23 2 5" xfId="58824" xr:uid="{00000000-0005-0000-0000-0000CAE50000}"/>
    <cellStyle name="Output 2 2 23 2 6" xfId="58825" xr:uid="{00000000-0005-0000-0000-0000CBE50000}"/>
    <cellStyle name="Output 2 2 23 3" xfId="58826" xr:uid="{00000000-0005-0000-0000-0000CCE50000}"/>
    <cellStyle name="Output 2 2 23 4" xfId="58827" xr:uid="{00000000-0005-0000-0000-0000CDE50000}"/>
    <cellStyle name="Output 2 2 23 5" xfId="58828" xr:uid="{00000000-0005-0000-0000-0000CEE50000}"/>
    <cellStyle name="Output 2 2 23 6" xfId="58829" xr:uid="{00000000-0005-0000-0000-0000CFE50000}"/>
    <cellStyle name="Output 2 2 23 7" xfId="58830" xr:uid="{00000000-0005-0000-0000-0000D0E50000}"/>
    <cellStyle name="Output 2 2 24" xfId="58831" xr:uid="{00000000-0005-0000-0000-0000D1E50000}"/>
    <cellStyle name="Output 2 2 24 2" xfId="58832" xr:uid="{00000000-0005-0000-0000-0000D2E50000}"/>
    <cellStyle name="Output 2 2 24 2 2" xfId="58833" xr:uid="{00000000-0005-0000-0000-0000D3E50000}"/>
    <cellStyle name="Output 2 2 24 2 3" xfId="58834" xr:uid="{00000000-0005-0000-0000-0000D4E50000}"/>
    <cellStyle name="Output 2 2 24 2 4" xfId="58835" xr:uid="{00000000-0005-0000-0000-0000D5E50000}"/>
    <cellStyle name="Output 2 2 24 2 5" xfId="58836" xr:uid="{00000000-0005-0000-0000-0000D6E50000}"/>
    <cellStyle name="Output 2 2 24 2 6" xfId="58837" xr:uid="{00000000-0005-0000-0000-0000D7E50000}"/>
    <cellStyle name="Output 2 2 24 3" xfId="58838" xr:uid="{00000000-0005-0000-0000-0000D8E50000}"/>
    <cellStyle name="Output 2 2 24 4" xfId="58839" xr:uid="{00000000-0005-0000-0000-0000D9E50000}"/>
    <cellStyle name="Output 2 2 24 5" xfId="58840" xr:uid="{00000000-0005-0000-0000-0000DAE50000}"/>
    <cellStyle name="Output 2 2 24 6" xfId="58841" xr:uid="{00000000-0005-0000-0000-0000DBE50000}"/>
    <cellStyle name="Output 2 2 24 7" xfId="58842" xr:uid="{00000000-0005-0000-0000-0000DCE50000}"/>
    <cellStyle name="Output 2 2 25" xfId="58843" xr:uid="{00000000-0005-0000-0000-0000DDE50000}"/>
    <cellStyle name="Output 2 2 25 2" xfId="58844" xr:uid="{00000000-0005-0000-0000-0000DEE50000}"/>
    <cellStyle name="Output 2 2 25 2 2" xfId="58845" xr:uid="{00000000-0005-0000-0000-0000DFE50000}"/>
    <cellStyle name="Output 2 2 25 2 3" xfId="58846" xr:uid="{00000000-0005-0000-0000-0000E0E50000}"/>
    <cellStyle name="Output 2 2 25 2 4" xfId="58847" xr:uid="{00000000-0005-0000-0000-0000E1E50000}"/>
    <cellStyle name="Output 2 2 25 2 5" xfId="58848" xr:uid="{00000000-0005-0000-0000-0000E2E50000}"/>
    <cellStyle name="Output 2 2 25 2 6" xfId="58849" xr:uid="{00000000-0005-0000-0000-0000E3E50000}"/>
    <cellStyle name="Output 2 2 25 3" xfId="58850" xr:uid="{00000000-0005-0000-0000-0000E4E50000}"/>
    <cellStyle name="Output 2 2 25 4" xfId="58851" xr:uid="{00000000-0005-0000-0000-0000E5E50000}"/>
    <cellStyle name="Output 2 2 25 5" xfId="58852" xr:uid="{00000000-0005-0000-0000-0000E6E50000}"/>
    <cellStyle name="Output 2 2 25 6" xfId="58853" xr:uid="{00000000-0005-0000-0000-0000E7E50000}"/>
    <cellStyle name="Output 2 2 25 7" xfId="58854" xr:uid="{00000000-0005-0000-0000-0000E8E50000}"/>
    <cellStyle name="Output 2 2 26" xfId="58855" xr:uid="{00000000-0005-0000-0000-0000E9E50000}"/>
    <cellStyle name="Output 2 2 26 2" xfId="58856" xr:uid="{00000000-0005-0000-0000-0000EAE50000}"/>
    <cellStyle name="Output 2 2 26 2 2" xfId="58857" xr:uid="{00000000-0005-0000-0000-0000EBE50000}"/>
    <cellStyle name="Output 2 2 26 2 3" xfId="58858" xr:uid="{00000000-0005-0000-0000-0000ECE50000}"/>
    <cellStyle name="Output 2 2 26 2 4" xfId="58859" xr:uid="{00000000-0005-0000-0000-0000EDE50000}"/>
    <cellStyle name="Output 2 2 26 2 5" xfId="58860" xr:uid="{00000000-0005-0000-0000-0000EEE50000}"/>
    <cellStyle name="Output 2 2 26 2 6" xfId="58861" xr:uid="{00000000-0005-0000-0000-0000EFE50000}"/>
    <cellStyle name="Output 2 2 26 3" xfId="58862" xr:uid="{00000000-0005-0000-0000-0000F0E50000}"/>
    <cellStyle name="Output 2 2 26 4" xfId="58863" xr:uid="{00000000-0005-0000-0000-0000F1E50000}"/>
    <cellStyle name="Output 2 2 26 5" xfId="58864" xr:uid="{00000000-0005-0000-0000-0000F2E50000}"/>
    <cellStyle name="Output 2 2 26 6" xfId="58865" xr:uid="{00000000-0005-0000-0000-0000F3E50000}"/>
    <cellStyle name="Output 2 2 26 7" xfId="58866" xr:uid="{00000000-0005-0000-0000-0000F4E50000}"/>
    <cellStyle name="Output 2 2 27" xfId="58867" xr:uid="{00000000-0005-0000-0000-0000F5E50000}"/>
    <cellStyle name="Output 2 2 27 2" xfId="58868" xr:uid="{00000000-0005-0000-0000-0000F6E50000}"/>
    <cellStyle name="Output 2 2 27 2 2" xfId="58869" xr:uid="{00000000-0005-0000-0000-0000F7E50000}"/>
    <cellStyle name="Output 2 2 27 2 3" xfId="58870" xr:uid="{00000000-0005-0000-0000-0000F8E50000}"/>
    <cellStyle name="Output 2 2 27 2 4" xfId="58871" xr:uid="{00000000-0005-0000-0000-0000F9E50000}"/>
    <cellStyle name="Output 2 2 27 2 5" xfId="58872" xr:uid="{00000000-0005-0000-0000-0000FAE50000}"/>
    <cellStyle name="Output 2 2 27 2 6" xfId="58873" xr:uid="{00000000-0005-0000-0000-0000FBE50000}"/>
    <cellStyle name="Output 2 2 27 3" xfId="58874" xr:uid="{00000000-0005-0000-0000-0000FCE50000}"/>
    <cellStyle name="Output 2 2 27 4" xfId="58875" xr:uid="{00000000-0005-0000-0000-0000FDE50000}"/>
    <cellStyle name="Output 2 2 27 5" xfId="58876" xr:uid="{00000000-0005-0000-0000-0000FEE50000}"/>
    <cellStyle name="Output 2 2 27 6" xfId="58877" xr:uid="{00000000-0005-0000-0000-0000FFE50000}"/>
    <cellStyle name="Output 2 2 27 7" xfId="58878" xr:uid="{00000000-0005-0000-0000-000000E60000}"/>
    <cellStyle name="Output 2 2 28" xfId="58879" xr:uid="{00000000-0005-0000-0000-000001E60000}"/>
    <cellStyle name="Output 2 2 28 2" xfId="58880" xr:uid="{00000000-0005-0000-0000-000002E60000}"/>
    <cellStyle name="Output 2 2 28 2 2" xfId="58881" xr:uid="{00000000-0005-0000-0000-000003E60000}"/>
    <cellStyle name="Output 2 2 28 2 3" xfId="58882" xr:uid="{00000000-0005-0000-0000-000004E60000}"/>
    <cellStyle name="Output 2 2 28 2 4" xfId="58883" xr:uid="{00000000-0005-0000-0000-000005E60000}"/>
    <cellStyle name="Output 2 2 28 2 5" xfId="58884" xr:uid="{00000000-0005-0000-0000-000006E60000}"/>
    <cellStyle name="Output 2 2 28 2 6" xfId="58885" xr:uid="{00000000-0005-0000-0000-000007E60000}"/>
    <cellStyle name="Output 2 2 28 3" xfId="58886" xr:uid="{00000000-0005-0000-0000-000008E60000}"/>
    <cellStyle name="Output 2 2 28 4" xfId="58887" xr:uid="{00000000-0005-0000-0000-000009E60000}"/>
    <cellStyle name="Output 2 2 28 5" xfId="58888" xr:uid="{00000000-0005-0000-0000-00000AE60000}"/>
    <cellStyle name="Output 2 2 28 6" xfId="58889" xr:uid="{00000000-0005-0000-0000-00000BE60000}"/>
    <cellStyle name="Output 2 2 28 7" xfId="58890" xr:uid="{00000000-0005-0000-0000-00000CE60000}"/>
    <cellStyle name="Output 2 2 29" xfId="58891" xr:uid="{00000000-0005-0000-0000-00000DE60000}"/>
    <cellStyle name="Output 2 2 29 2" xfId="58892" xr:uid="{00000000-0005-0000-0000-00000EE60000}"/>
    <cellStyle name="Output 2 2 29 2 2" xfId="58893" xr:uid="{00000000-0005-0000-0000-00000FE60000}"/>
    <cellStyle name="Output 2 2 29 2 3" xfId="58894" xr:uid="{00000000-0005-0000-0000-000010E60000}"/>
    <cellStyle name="Output 2 2 29 2 4" xfId="58895" xr:uid="{00000000-0005-0000-0000-000011E60000}"/>
    <cellStyle name="Output 2 2 29 2 5" xfId="58896" xr:uid="{00000000-0005-0000-0000-000012E60000}"/>
    <cellStyle name="Output 2 2 29 2 6" xfId="58897" xr:uid="{00000000-0005-0000-0000-000013E60000}"/>
    <cellStyle name="Output 2 2 29 3" xfId="58898" xr:uid="{00000000-0005-0000-0000-000014E60000}"/>
    <cellStyle name="Output 2 2 29 4" xfId="58899" xr:uid="{00000000-0005-0000-0000-000015E60000}"/>
    <cellStyle name="Output 2 2 29 5" xfId="58900" xr:uid="{00000000-0005-0000-0000-000016E60000}"/>
    <cellStyle name="Output 2 2 29 6" xfId="58901" xr:uid="{00000000-0005-0000-0000-000017E60000}"/>
    <cellStyle name="Output 2 2 29 7" xfId="58902" xr:uid="{00000000-0005-0000-0000-000018E60000}"/>
    <cellStyle name="Output 2 2 3" xfId="58903" xr:uid="{00000000-0005-0000-0000-000019E60000}"/>
    <cellStyle name="Output 2 2 3 2" xfId="58904" xr:uid="{00000000-0005-0000-0000-00001AE60000}"/>
    <cellStyle name="Output 2 2 3 2 2" xfId="58905" xr:uid="{00000000-0005-0000-0000-00001BE60000}"/>
    <cellStyle name="Output 2 2 3 2 3" xfId="58906" xr:uid="{00000000-0005-0000-0000-00001CE60000}"/>
    <cellStyle name="Output 2 2 3 2 4" xfId="58907" xr:uid="{00000000-0005-0000-0000-00001DE60000}"/>
    <cellStyle name="Output 2 2 3 2 5" xfId="58908" xr:uid="{00000000-0005-0000-0000-00001EE60000}"/>
    <cellStyle name="Output 2 2 3 2 6" xfId="58909" xr:uid="{00000000-0005-0000-0000-00001FE60000}"/>
    <cellStyle name="Output 2 2 3 3" xfId="58910" xr:uid="{00000000-0005-0000-0000-000020E60000}"/>
    <cellStyle name="Output 2 2 3 4" xfId="58911" xr:uid="{00000000-0005-0000-0000-000021E60000}"/>
    <cellStyle name="Output 2 2 3 5" xfId="58912" xr:uid="{00000000-0005-0000-0000-000022E60000}"/>
    <cellStyle name="Output 2 2 3 6" xfId="58913" xr:uid="{00000000-0005-0000-0000-000023E60000}"/>
    <cellStyle name="Output 2 2 3 7" xfId="58914" xr:uid="{00000000-0005-0000-0000-000024E60000}"/>
    <cellStyle name="Output 2 2 30" xfId="58915" xr:uid="{00000000-0005-0000-0000-000025E60000}"/>
    <cellStyle name="Output 2 2 30 2" xfId="58916" xr:uid="{00000000-0005-0000-0000-000026E60000}"/>
    <cellStyle name="Output 2 2 30 2 2" xfId="58917" xr:uid="{00000000-0005-0000-0000-000027E60000}"/>
    <cellStyle name="Output 2 2 30 2 3" xfId="58918" xr:uid="{00000000-0005-0000-0000-000028E60000}"/>
    <cellStyle name="Output 2 2 30 2 4" xfId="58919" xr:uid="{00000000-0005-0000-0000-000029E60000}"/>
    <cellStyle name="Output 2 2 30 2 5" xfId="58920" xr:uid="{00000000-0005-0000-0000-00002AE60000}"/>
    <cellStyle name="Output 2 2 30 2 6" xfId="58921" xr:uid="{00000000-0005-0000-0000-00002BE60000}"/>
    <cellStyle name="Output 2 2 30 3" xfId="58922" xr:uid="{00000000-0005-0000-0000-00002CE60000}"/>
    <cellStyle name="Output 2 2 30 4" xfId="58923" xr:uid="{00000000-0005-0000-0000-00002DE60000}"/>
    <cellStyle name="Output 2 2 30 5" xfId="58924" xr:uid="{00000000-0005-0000-0000-00002EE60000}"/>
    <cellStyle name="Output 2 2 30 6" xfId="58925" xr:uid="{00000000-0005-0000-0000-00002FE60000}"/>
    <cellStyle name="Output 2 2 30 7" xfId="58926" xr:uid="{00000000-0005-0000-0000-000030E60000}"/>
    <cellStyle name="Output 2 2 31" xfId="58927" xr:uid="{00000000-0005-0000-0000-000031E60000}"/>
    <cellStyle name="Output 2 2 31 2" xfId="58928" xr:uid="{00000000-0005-0000-0000-000032E60000}"/>
    <cellStyle name="Output 2 2 31 2 2" xfId="58929" xr:uid="{00000000-0005-0000-0000-000033E60000}"/>
    <cellStyle name="Output 2 2 31 2 3" xfId="58930" xr:uid="{00000000-0005-0000-0000-000034E60000}"/>
    <cellStyle name="Output 2 2 31 2 4" xfId="58931" xr:uid="{00000000-0005-0000-0000-000035E60000}"/>
    <cellStyle name="Output 2 2 31 2 5" xfId="58932" xr:uid="{00000000-0005-0000-0000-000036E60000}"/>
    <cellStyle name="Output 2 2 31 2 6" xfId="58933" xr:uid="{00000000-0005-0000-0000-000037E60000}"/>
    <cellStyle name="Output 2 2 31 3" xfId="58934" xr:uid="{00000000-0005-0000-0000-000038E60000}"/>
    <cellStyle name="Output 2 2 31 4" xfId="58935" xr:uid="{00000000-0005-0000-0000-000039E60000}"/>
    <cellStyle name="Output 2 2 31 5" xfId="58936" xr:uid="{00000000-0005-0000-0000-00003AE60000}"/>
    <cellStyle name="Output 2 2 31 6" xfId="58937" xr:uid="{00000000-0005-0000-0000-00003BE60000}"/>
    <cellStyle name="Output 2 2 31 7" xfId="58938" xr:uid="{00000000-0005-0000-0000-00003CE60000}"/>
    <cellStyle name="Output 2 2 32" xfId="58939" xr:uid="{00000000-0005-0000-0000-00003DE60000}"/>
    <cellStyle name="Output 2 2 32 2" xfId="58940" xr:uid="{00000000-0005-0000-0000-00003EE60000}"/>
    <cellStyle name="Output 2 2 32 2 2" xfId="58941" xr:uid="{00000000-0005-0000-0000-00003FE60000}"/>
    <cellStyle name="Output 2 2 32 2 3" xfId="58942" xr:uid="{00000000-0005-0000-0000-000040E60000}"/>
    <cellStyle name="Output 2 2 32 2 4" xfId="58943" xr:uid="{00000000-0005-0000-0000-000041E60000}"/>
    <cellStyle name="Output 2 2 32 2 5" xfId="58944" xr:uid="{00000000-0005-0000-0000-000042E60000}"/>
    <cellStyle name="Output 2 2 32 2 6" xfId="58945" xr:uid="{00000000-0005-0000-0000-000043E60000}"/>
    <cellStyle name="Output 2 2 32 3" xfId="58946" xr:uid="{00000000-0005-0000-0000-000044E60000}"/>
    <cellStyle name="Output 2 2 32 4" xfId="58947" xr:uid="{00000000-0005-0000-0000-000045E60000}"/>
    <cellStyle name="Output 2 2 32 5" xfId="58948" xr:uid="{00000000-0005-0000-0000-000046E60000}"/>
    <cellStyle name="Output 2 2 32 6" xfId="58949" xr:uid="{00000000-0005-0000-0000-000047E60000}"/>
    <cellStyle name="Output 2 2 32 7" xfId="58950" xr:uid="{00000000-0005-0000-0000-000048E60000}"/>
    <cellStyle name="Output 2 2 33" xfId="58951" xr:uid="{00000000-0005-0000-0000-000049E60000}"/>
    <cellStyle name="Output 2 2 33 2" xfId="58952" xr:uid="{00000000-0005-0000-0000-00004AE60000}"/>
    <cellStyle name="Output 2 2 33 2 2" xfId="58953" xr:uid="{00000000-0005-0000-0000-00004BE60000}"/>
    <cellStyle name="Output 2 2 33 2 3" xfId="58954" xr:uid="{00000000-0005-0000-0000-00004CE60000}"/>
    <cellStyle name="Output 2 2 33 2 4" xfId="58955" xr:uid="{00000000-0005-0000-0000-00004DE60000}"/>
    <cellStyle name="Output 2 2 33 2 5" xfId="58956" xr:uid="{00000000-0005-0000-0000-00004EE60000}"/>
    <cellStyle name="Output 2 2 33 2 6" xfId="58957" xr:uid="{00000000-0005-0000-0000-00004FE60000}"/>
    <cellStyle name="Output 2 2 33 3" xfId="58958" xr:uid="{00000000-0005-0000-0000-000050E60000}"/>
    <cellStyle name="Output 2 2 33 4" xfId="58959" xr:uid="{00000000-0005-0000-0000-000051E60000}"/>
    <cellStyle name="Output 2 2 33 5" xfId="58960" xr:uid="{00000000-0005-0000-0000-000052E60000}"/>
    <cellStyle name="Output 2 2 33 6" xfId="58961" xr:uid="{00000000-0005-0000-0000-000053E60000}"/>
    <cellStyle name="Output 2 2 33 7" xfId="58962" xr:uid="{00000000-0005-0000-0000-000054E60000}"/>
    <cellStyle name="Output 2 2 34" xfId="58963" xr:uid="{00000000-0005-0000-0000-000055E60000}"/>
    <cellStyle name="Output 2 2 34 2" xfId="58964" xr:uid="{00000000-0005-0000-0000-000056E60000}"/>
    <cellStyle name="Output 2 2 34 2 2" xfId="58965" xr:uid="{00000000-0005-0000-0000-000057E60000}"/>
    <cellStyle name="Output 2 2 34 2 3" xfId="58966" xr:uid="{00000000-0005-0000-0000-000058E60000}"/>
    <cellStyle name="Output 2 2 34 2 4" xfId="58967" xr:uid="{00000000-0005-0000-0000-000059E60000}"/>
    <cellStyle name="Output 2 2 34 2 5" xfId="58968" xr:uid="{00000000-0005-0000-0000-00005AE60000}"/>
    <cellStyle name="Output 2 2 34 2 6" xfId="58969" xr:uid="{00000000-0005-0000-0000-00005BE60000}"/>
    <cellStyle name="Output 2 2 34 3" xfId="58970" xr:uid="{00000000-0005-0000-0000-00005CE60000}"/>
    <cellStyle name="Output 2 2 34 4" xfId="58971" xr:uid="{00000000-0005-0000-0000-00005DE60000}"/>
    <cellStyle name="Output 2 2 34 5" xfId="58972" xr:uid="{00000000-0005-0000-0000-00005EE60000}"/>
    <cellStyle name="Output 2 2 34 6" xfId="58973" xr:uid="{00000000-0005-0000-0000-00005FE60000}"/>
    <cellStyle name="Output 2 2 34 7" xfId="58974" xr:uid="{00000000-0005-0000-0000-000060E60000}"/>
    <cellStyle name="Output 2 2 35" xfId="58975" xr:uid="{00000000-0005-0000-0000-000061E60000}"/>
    <cellStyle name="Output 2 2 35 2" xfId="58976" xr:uid="{00000000-0005-0000-0000-000062E60000}"/>
    <cellStyle name="Output 2 2 35 2 2" xfId="58977" xr:uid="{00000000-0005-0000-0000-000063E60000}"/>
    <cellStyle name="Output 2 2 35 2 3" xfId="58978" xr:uid="{00000000-0005-0000-0000-000064E60000}"/>
    <cellStyle name="Output 2 2 35 2 4" xfId="58979" xr:uid="{00000000-0005-0000-0000-000065E60000}"/>
    <cellStyle name="Output 2 2 35 2 5" xfId="58980" xr:uid="{00000000-0005-0000-0000-000066E60000}"/>
    <cellStyle name="Output 2 2 35 2 6" xfId="58981" xr:uid="{00000000-0005-0000-0000-000067E60000}"/>
    <cellStyle name="Output 2 2 35 3" xfId="58982" xr:uid="{00000000-0005-0000-0000-000068E60000}"/>
    <cellStyle name="Output 2 2 35 4" xfId="58983" xr:uid="{00000000-0005-0000-0000-000069E60000}"/>
    <cellStyle name="Output 2 2 35 5" xfId="58984" xr:uid="{00000000-0005-0000-0000-00006AE60000}"/>
    <cellStyle name="Output 2 2 35 6" xfId="58985" xr:uid="{00000000-0005-0000-0000-00006BE60000}"/>
    <cellStyle name="Output 2 2 35 7" xfId="58986" xr:uid="{00000000-0005-0000-0000-00006CE60000}"/>
    <cellStyle name="Output 2 2 36" xfId="58987" xr:uid="{00000000-0005-0000-0000-00006DE60000}"/>
    <cellStyle name="Output 2 2 36 2" xfId="58988" xr:uid="{00000000-0005-0000-0000-00006EE60000}"/>
    <cellStyle name="Output 2 2 36 3" xfId="58989" xr:uid="{00000000-0005-0000-0000-00006FE60000}"/>
    <cellStyle name="Output 2 2 36 4" xfId="58990" xr:uid="{00000000-0005-0000-0000-000070E60000}"/>
    <cellStyle name="Output 2 2 36 5" xfId="58991" xr:uid="{00000000-0005-0000-0000-000071E60000}"/>
    <cellStyle name="Output 2 2 36 6" xfId="58992" xr:uid="{00000000-0005-0000-0000-000072E60000}"/>
    <cellStyle name="Output 2 2 37" xfId="58993" xr:uid="{00000000-0005-0000-0000-000073E60000}"/>
    <cellStyle name="Output 2 2 38" xfId="58994" xr:uid="{00000000-0005-0000-0000-000074E60000}"/>
    <cellStyle name="Output 2 2 39" xfId="58995" xr:uid="{00000000-0005-0000-0000-000075E60000}"/>
    <cellStyle name="Output 2 2 4" xfId="58996" xr:uid="{00000000-0005-0000-0000-000076E60000}"/>
    <cellStyle name="Output 2 2 4 2" xfId="58997" xr:uid="{00000000-0005-0000-0000-000077E60000}"/>
    <cellStyle name="Output 2 2 4 2 2" xfId="58998" xr:uid="{00000000-0005-0000-0000-000078E60000}"/>
    <cellStyle name="Output 2 2 4 2 3" xfId="58999" xr:uid="{00000000-0005-0000-0000-000079E60000}"/>
    <cellStyle name="Output 2 2 4 2 4" xfId="59000" xr:uid="{00000000-0005-0000-0000-00007AE60000}"/>
    <cellStyle name="Output 2 2 4 2 5" xfId="59001" xr:uid="{00000000-0005-0000-0000-00007BE60000}"/>
    <cellStyle name="Output 2 2 4 2 6" xfId="59002" xr:uid="{00000000-0005-0000-0000-00007CE60000}"/>
    <cellStyle name="Output 2 2 4 3" xfId="59003" xr:uid="{00000000-0005-0000-0000-00007DE60000}"/>
    <cellStyle name="Output 2 2 4 4" xfId="59004" xr:uid="{00000000-0005-0000-0000-00007EE60000}"/>
    <cellStyle name="Output 2 2 4 5" xfId="59005" xr:uid="{00000000-0005-0000-0000-00007FE60000}"/>
    <cellStyle name="Output 2 2 4 6" xfId="59006" xr:uid="{00000000-0005-0000-0000-000080E60000}"/>
    <cellStyle name="Output 2 2 4 7" xfId="59007" xr:uid="{00000000-0005-0000-0000-000081E60000}"/>
    <cellStyle name="Output 2 2 40" xfId="59008" xr:uid="{00000000-0005-0000-0000-000082E60000}"/>
    <cellStyle name="Output 2 2 5" xfId="59009" xr:uid="{00000000-0005-0000-0000-000083E60000}"/>
    <cellStyle name="Output 2 2 5 2" xfId="59010" xr:uid="{00000000-0005-0000-0000-000084E60000}"/>
    <cellStyle name="Output 2 2 5 2 2" xfId="59011" xr:uid="{00000000-0005-0000-0000-000085E60000}"/>
    <cellStyle name="Output 2 2 5 2 3" xfId="59012" xr:uid="{00000000-0005-0000-0000-000086E60000}"/>
    <cellStyle name="Output 2 2 5 2 4" xfId="59013" xr:uid="{00000000-0005-0000-0000-000087E60000}"/>
    <cellStyle name="Output 2 2 5 2 5" xfId="59014" xr:uid="{00000000-0005-0000-0000-000088E60000}"/>
    <cellStyle name="Output 2 2 5 2 6" xfId="59015" xr:uid="{00000000-0005-0000-0000-000089E60000}"/>
    <cellStyle name="Output 2 2 5 3" xfId="59016" xr:uid="{00000000-0005-0000-0000-00008AE60000}"/>
    <cellStyle name="Output 2 2 5 4" xfId="59017" xr:uid="{00000000-0005-0000-0000-00008BE60000}"/>
    <cellStyle name="Output 2 2 5 5" xfId="59018" xr:uid="{00000000-0005-0000-0000-00008CE60000}"/>
    <cellStyle name="Output 2 2 5 6" xfId="59019" xr:uid="{00000000-0005-0000-0000-00008DE60000}"/>
    <cellStyle name="Output 2 2 5 7" xfId="59020" xr:uid="{00000000-0005-0000-0000-00008EE60000}"/>
    <cellStyle name="Output 2 2 6" xfId="59021" xr:uid="{00000000-0005-0000-0000-00008FE60000}"/>
    <cellStyle name="Output 2 2 6 2" xfId="59022" xr:uid="{00000000-0005-0000-0000-000090E60000}"/>
    <cellStyle name="Output 2 2 6 2 2" xfId="59023" xr:uid="{00000000-0005-0000-0000-000091E60000}"/>
    <cellStyle name="Output 2 2 6 2 3" xfId="59024" xr:uid="{00000000-0005-0000-0000-000092E60000}"/>
    <cellStyle name="Output 2 2 6 2 4" xfId="59025" xr:uid="{00000000-0005-0000-0000-000093E60000}"/>
    <cellStyle name="Output 2 2 6 2 5" xfId="59026" xr:uid="{00000000-0005-0000-0000-000094E60000}"/>
    <cellStyle name="Output 2 2 6 2 6" xfId="59027" xr:uid="{00000000-0005-0000-0000-000095E60000}"/>
    <cellStyle name="Output 2 2 6 3" xfId="59028" xr:uid="{00000000-0005-0000-0000-000096E60000}"/>
    <cellStyle name="Output 2 2 6 4" xfId="59029" xr:uid="{00000000-0005-0000-0000-000097E60000}"/>
    <cellStyle name="Output 2 2 6 5" xfId="59030" xr:uid="{00000000-0005-0000-0000-000098E60000}"/>
    <cellStyle name="Output 2 2 6 6" xfId="59031" xr:uid="{00000000-0005-0000-0000-000099E60000}"/>
    <cellStyle name="Output 2 2 6 7" xfId="59032" xr:uid="{00000000-0005-0000-0000-00009AE60000}"/>
    <cellStyle name="Output 2 2 7" xfId="59033" xr:uid="{00000000-0005-0000-0000-00009BE60000}"/>
    <cellStyle name="Output 2 2 7 2" xfId="59034" xr:uid="{00000000-0005-0000-0000-00009CE60000}"/>
    <cellStyle name="Output 2 2 7 2 2" xfId="59035" xr:uid="{00000000-0005-0000-0000-00009DE60000}"/>
    <cellStyle name="Output 2 2 7 2 3" xfId="59036" xr:uid="{00000000-0005-0000-0000-00009EE60000}"/>
    <cellStyle name="Output 2 2 7 2 4" xfId="59037" xr:uid="{00000000-0005-0000-0000-00009FE60000}"/>
    <cellStyle name="Output 2 2 7 2 5" xfId="59038" xr:uid="{00000000-0005-0000-0000-0000A0E60000}"/>
    <cellStyle name="Output 2 2 7 2 6" xfId="59039" xr:uid="{00000000-0005-0000-0000-0000A1E60000}"/>
    <cellStyle name="Output 2 2 7 3" xfId="59040" xr:uid="{00000000-0005-0000-0000-0000A2E60000}"/>
    <cellStyle name="Output 2 2 7 4" xfId="59041" xr:uid="{00000000-0005-0000-0000-0000A3E60000}"/>
    <cellStyle name="Output 2 2 7 5" xfId="59042" xr:uid="{00000000-0005-0000-0000-0000A4E60000}"/>
    <cellStyle name="Output 2 2 7 6" xfId="59043" xr:uid="{00000000-0005-0000-0000-0000A5E60000}"/>
    <cellStyle name="Output 2 2 7 7" xfId="59044" xr:uid="{00000000-0005-0000-0000-0000A6E60000}"/>
    <cellStyle name="Output 2 2 8" xfId="59045" xr:uid="{00000000-0005-0000-0000-0000A7E60000}"/>
    <cellStyle name="Output 2 2 8 2" xfId="59046" xr:uid="{00000000-0005-0000-0000-0000A8E60000}"/>
    <cellStyle name="Output 2 2 8 2 2" xfId="59047" xr:uid="{00000000-0005-0000-0000-0000A9E60000}"/>
    <cellStyle name="Output 2 2 8 2 3" xfId="59048" xr:uid="{00000000-0005-0000-0000-0000AAE60000}"/>
    <cellStyle name="Output 2 2 8 2 4" xfId="59049" xr:uid="{00000000-0005-0000-0000-0000ABE60000}"/>
    <cellStyle name="Output 2 2 8 2 5" xfId="59050" xr:uid="{00000000-0005-0000-0000-0000ACE60000}"/>
    <cellStyle name="Output 2 2 8 2 6" xfId="59051" xr:uid="{00000000-0005-0000-0000-0000ADE60000}"/>
    <cellStyle name="Output 2 2 8 3" xfId="59052" xr:uid="{00000000-0005-0000-0000-0000AEE60000}"/>
    <cellStyle name="Output 2 2 8 4" xfId="59053" xr:uid="{00000000-0005-0000-0000-0000AFE60000}"/>
    <cellStyle name="Output 2 2 8 5" xfId="59054" xr:uid="{00000000-0005-0000-0000-0000B0E60000}"/>
    <cellStyle name="Output 2 2 8 6" xfId="59055" xr:uid="{00000000-0005-0000-0000-0000B1E60000}"/>
    <cellStyle name="Output 2 2 8 7" xfId="59056" xr:uid="{00000000-0005-0000-0000-0000B2E60000}"/>
    <cellStyle name="Output 2 2 9" xfId="59057" xr:uid="{00000000-0005-0000-0000-0000B3E60000}"/>
    <cellStyle name="Output 2 2 9 2" xfId="59058" xr:uid="{00000000-0005-0000-0000-0000B4E60000}"/>
    <cellStyle name="Output 2 2 9 2 2" xfId="59059" xr:uid="{00000000-0005-0000-0000-0000B5E60000}"/>
    <cellStyle name="Output 2 2 9 2 3" xfId="59060" xr:uid="{00000000-0005-0000-0000-0000B6E60000}"/>
    <cellStyle name="Output 2 2 9 2 4" xfId="59061" xr:uid="{00000000-0005-0000-0000-0000B7E60000}"/>
    <cellStyle name="Output 2 2 9 2 5" xfId="59062" xr:uid="{00000000-0005-0000-0000-0000B8E60000}"/>
    <cellStyle name="Output 2 2 9 2 6" xfId="59063" xr:uid="{00000000-0005-0000-0000-0000B9E60000}"/>
    <cellStyle name="Output 2 2 9 3" xfId="59064" xr:uid="{00000000-0005-0000-0000-0000BAE60000}"/>
    <cellStyle name="Output 2 2 9 4" xfId="59065" xr:uid="{00000000-0005-0000-0000-0000BBE60000}"/>
    <cellStyle name="Output 2 2 9 5" xfId="59066" xr:uid="{00000000-0005-0000-0000-0000BCE60000}"/>
    <cellStyle name="Output 2 2 9 6" xfId="59067" xr:uid="{00000000-0005-0000-0000-0000BDE60000}"/>
    <cellStyle name="Output 2 2 9 7" xfId="59068" xr:uid="{00000000-0005-0000-0000-0000BEE60000}"/>
    <cellStyle name="Output 2 20" xfId="59069" xr:uid="{00000000-0005-0000-0000-0000BFE60000}"/>
    <cellStyle name="Output 2 20 2" xfId="59070" xr:uid="{00000000-0005-0000-0000-0000C0E60000}"/>
    <cellStyle name="Output 2 20 2 2" xfId="59071" xr:uid="{00000000-0005-0000-0000-0000C1E60000}"/>
    <cellStyle name="Output 2 20 2 3" xfId="59072" xr:uid="{00000000-0005-0000-0000-0000C2E60000}"/>
    <cellStyle name="Output 2 20 2 4" xfId="59073" xr:uid="{00000000-0005-0000-0000-0000C3E60000}"/>
    <cellStyle name="Output 2 20 2 5" xfId="59074" xr:uid="{00000000-0005-0000-0000-0000C4E60000}"/>
    <cellStyle name="Output 2 20 2 6" xfId="59075" xr:uid="{00000000-0005-0000-0000-0000C5E60000}"/>
    <cellStyle name="Output 2 20 3" xfId="59076" xr:uid="{00000000-0005-0000-0000-0000C6E60000}"/>
    <cellStyle name="Output 2 20 4" xfId="59077" xr:uid="{00000000-0005-0000-0000-0000C7E60000}"/>
    <cellStyle name="Output 2 20 5" xfId="59078" xr:uid="{00000000-0005-0000-0000-0000C8E60000}"/>
    <cellStyle name="Output 2 20 6" xfId="59079" xr:uid="{00000000-0005-0000-0000-0000C9E60000}"/>
    <cellStyle name="Output 2 20 7" xfId="59080" xr:uid="{00000000-0005-0000-0000-0000CAE60000}"/>
    <cellStyle name="Output 2 21" xfId="59081" xr:uid="{00000000-0005-0000-0000-0000CBE60000}"/>
    <cellStyle name="Output 2 21 2" xfId="59082" xr:uid="{00000000-0005-0000-0000-0000CCE60000}"/>
    <cellStyle name="Output 2 21 2 2" xfId="59083" xr:uid="{00000000-0005-0000-0000-0000CDE60000}"/>
    <cellStyle name="Output 2 21 2 3" xfId="59084" xr:uid="{00000000-0005-0000-0000-0000CEE60000}"/>
    <cellStyle name="Output 2 21 2 4" xfId="59085" xr:uid="{00000000-0005-0000-0000-0000CFE60000}"/>
    <cellStyle name="Output 2 21 2 5" xfId="59086" xr:uid="{00000000-0005-0000-0000-0000D0E60000}"/>
    <cellStyle name="Output 2 21 2 6" xfId="59087" xr:uid="{00000000-0005-0000-0000-0000D1E60000}"/>
    <cellStyle name="Output 2 21 3" xfId="59088" xr:uid="{00000000-0005-0000-0000-0000D2E60000}"/>
    <cellStyle name="Output 2 21 4" xfId="59089" xr:uid="{00000000-0005-0000-0000-0000D3E60000}"/>
    <cellStyle name="Output 2 21 5" xfId="59090" xr:uid="{00000000-0005-0000-0000-0000D4E60000}"/>
    <cellStyle name="Output 2 21 6" xfId="59091" xr:uid="{00000000-0005-0000-0000-0000D5E60000}"/>
    <cellStyle name="Output 2 21 7" xfId="59092" xr:uid="{00000000-0005-0000-0000-0000D6E60000}"/>
    <cellStyle name="Output 2 22" xfId="59093" xr:uid="{00000000-0005-0000-0000-0000D7E60000}"/>
    <cellStyle name="Output 2 22 2" xfId="59094" xr:uid="{00000000-0005-0000-0000-0000D8E60000}"/>
    <cellStyle name="Output 2 22 2 2" xfId="59095" xr:uid="{00000000-0005-0000-0000-0000D9E60000}"/>
    <cellStyle name="Output 2 22 2 3" xfId="59096" xr:uid="{00000000-0005-0000-0000-0000DAE60000}"/>
    <cellStyle name="Output 2 22 2 4" xfId="59097" xr:uid="{00000000-0005-0000-0000-0000DBE60000}"/>
    <cellStyle name="Output 2 22 2 5" xfId="59098" xr:uid="{00000000-0005-0000-0000-0000DCE60000}"/>
    <cellStyle name="Output 2 22 2 6" xfId="59099" xr:uid="{00000000-0005-0000-0000-0000DDE60000}"/>
    <cellStyle name="Output 2 22 3" xfId="59100" xr:uid="{00000000-0005-0000-0000-0000DEE60000}"/>
    <cellStyle name="Output 2 22 4" xfId="59101" xr:uid="{00000000-0005-0000-0000-0000DFE60000}"/>
    <cellStyle name="Output 2 22 5" xfId="59102" xr:uid="{00000000-0005-0000-0000-0000E0E60000}"/>
    <cellStyle name="Output 2 22 6" xfId="59103" xr:uid="{00000000-0005-0000-0000-0000E1E60000}"/>
    <cellStyle name="Output 2 22 7" xfId="59104" xr:uid="{00000000-0005-0000-0000-0000E2E60000}"/>
    <cellStyle name="Output 2 23" xfId="59105" xr:uid="{00000000-0005-0000-0000-0000E3E60000}"/>
    <cellStyle name="Output 2 23 2" xfId="59106" xr:uid="{00000000-0005-0000-0000-0000E4E60000}"/>
    <cellStyle name="Output 2 23 2 2" xfId="59107" xr:uid="{00000000-0005-0000-0000-0000E5E60000}"/>
    <cellStyle name="Output 2 23 2 3" xfId="59108" xr:uid="{00000000-0005-0000-0000-0000E6E60000}"/>
    <cellStyle name="Output 2 23 2 4" xfId="59109" xr:uid="{00000000-0005-0000-0000-0000E7E60000}"/>
    <cellStyle name="Output 2 23 2 5" xfId="59110" xr:uid="{00000000-0005-0000-0000-0000E8E60000}"/>
    <cellStyle name="Output 2 23 2 6" xfId="59111" xr:uid="{00000000-0005-0000-0000-0000E9E60000}"/>
    <cellStyle name="Output 2 23 3" xfId="59112" xr:uid="{00000000-0005-0000-0000-0000EAE60000}"/>
    <cellStyle name="Output 2 23 4" xfId="59113" xr:uid="{00000000-0005-0000-0000-0000EBE60000}"/>
    <cellStyle name="Output 2 23 5" xfId="59114" xr:uid="{00000000-0005-0000-0000-0000ECE60000}"/>
    <cellStyle name="Output 2 23 6" xfId="59115" xr:uid="{00000000-0005-0000-0000-0000EDE60000}"/>
    <cellStyle name="Output 2 23 7" xfId="59116" xr:uid="{00000000-0005-0000-0000-0000EEE60000}"/>
    <cellStyle name="Output 2 24" xfId="59117" xr:uid="{00000000-0005-0000-0000-0000EFE60000}"/>
    <cellStyle name="Output 2 24 2" xfId="59118" xr:uid="{00000000-0005-0000-0000-0000F0E60000}"/>
    <cellStyle name="Output 2 24 2 2" xfId="59119" xr:uid="{00000000-0005-0000-0000-0000F1E60000}"/>
    <cellStyle name="Output 2 24 2 3" xfId="59120" xr:uid="{00000000-0005-0000-0000-0000F2E60000}"/>
    <cellStyle name="Output 2 24 2 4" xfId="59121" xr:uid="{00000000-0005-0000-0000-0000F3E60000}"/>
    <cellStyle name="Output 2 24 2 5" xfId="59122" xr:uid="{00000000-0005-0000-0000-0000F4E60000}"/>
    <cellStyle name="Output 2 24 2 6" xfId="59123" xr:uid="{00000000-0005-0000-0000-0000F5E60000}"/>
    <cellStyle name="Output 2 24 3" xfId="59124" xr:uid="{00000000-0005-0000-0000-0000F6E60000}"/>
    <cellStyle name="Output 2 24 4" xfId="59125" xr:uid="{00000000-0005-0000-0000-0000F7E60000}"/>
    <cellStyle name="Output 2 24 5" xfId="59126" xr:uid="{00000000-0005-0000-0000-0000F8E60000}"/>
    <cellStyle name="Output 2 24 6" xfId="59127" xr:uid="{00000000-0005-0000-0000-0000F9E60000}"/>
    <cellStyle name="Output 2 24 7" xfId="59128" xr:uid="{00000000-0005-0000-0000-0000FAE60000}"/>
    <cellStyle name="Output 2 25" xfId="59129" xr:uid="{00000000-0005-0000-0000-0000FBE60000}"/>
    <cellStyle name="Output 2 25 2" xfId="59130" xr:uid="{00000000-0005-0000-0000-0000FCE60000}"/>
    <cellStyle name="Output 2 25 2 2" xfId="59131" xr:uid="{00000000-0005-0000-0000-0000FDE60000}"/>
    <cellStyle name="Output 2 25 2 3" xfId="59132" xr:uid="{00000000-0005-0000-0000-0000FEE60000}"/>
    <cellStyle name="Output 2 25 2 4" xfId="59133" xr:uid="{00000000-0005-0000-0000-0000FFE60000}"/>
    <cellStyle name="Output 2 25 2 5" xfId="59134" xr:uid="{00000000-0005-0000-0000-000000E70000}"/>
    <cellStyle name="Output 2 25 2 6" xfId="59135" xr:uid="{00000000-0005-0000-0000-000001E70000}"/>
    <cellStyle name="Output 2 25 3" xfId="59136" xr:uid="{00000000-0005-0000-0000-000002E70000}"/>
    <cellStyle name="Output 2 25 4" xfId="59137" xr:uid="{00000000-0005-0000-0000-000003E70000}"/>
    <cellStyle name="Output 2 25 5" xfId="59138" xr:uid="{00000000-0005-0000-0000-000004E70000}"/>
    <cellStyle name="Output 2 25 6" xfId="59139" xr:uid="{00000000-0005-0000-0000-000005E70000}"/>
    <cellStyle name="Output 2 25 7" xfId="59140" xr:uid="{00000000-0005-0000-0000-000006E70000}"/>
    <cellStyle name="Output 2 26" xfId="59141" xr:uid="{00000000-0005-0000-0000-000007E70000}"/>
    <cellStyle name="Output 2 26 2" xfId="59142" xr:uid="{00000000-0005-0000-0000-000008E70000}"/>
    <cellStyle name="Output 2 26 2 2" xfId="59143" xr:uid="{00000000-0005-0000-0000-000009E70000}"/>
    <cellStyle name="Output 2 26 2 3" xfId="59144" xr:uid="{00000000-0005-0000-0000-00000AE70000}"/>
    <cellStyle name="Output 2 26 2 4" xfId="59145" xr:uid="{00000000-0005-0000-0000-00000BE70000}"/>
    <cellStyle name="Output 2 26 2 5" xfId="59146" xr:uid="{00000000-0005-0000-0000-00000CE70000}"/>
    <cellStyle name="Output 2 26 2 6" xfId="59147" xr:uid="{00000000-0005-0000-0000-00000DE70000}"/>
    <cellStyle name="Output 2 26 3" xfId="59148" xr:uid="{00000000-0005-0000-0000-00000EE70000}"/>
    <cellStyle name="Output 2 26 4" xfId="59149" xr:uid="{00000000-0005-0000-0000-00000FE70000}"/>
    <cellStyle name="Output 2 26 5" xfId="59150" xr:uid="{00000000-0005-0000-0000-000010E70000}"/>
    <cellStyle name="Output 2 26 6" xfId="59151" xr:uid="{00000000-0005-0000-0000-000011E70000}"/>
    <cellStyle name="Output 2 26 7" xfId="59152" xr:uid="{00000000-0005-0000-0000-000012E70000}"/>
    <cellStyle name="Output 2 27" xfId="59153" xr:uid="{00000000-0005-0000-0000-000013E70000}"/>
    <cellStyle name="Output 2 27 2" xfId="59154" xr:uid="{00000000-0005-0000-0000-000014E70000}"/>
    <cellStyle name="Output 2 27 2 2" xfId="59155" xr:uid="{00000000-0005-0000-0000-000015E70000}"/>
    <cellStyle name="Output 2 27 2 3" xfId="59156" xr:uid="{00000000-0005-0000-0000-000016E70000}"/>
    <cellStyle name="Output 2 27 2 4" xfId="59157" xr:uid="{00000000-0005-0000-0000-000017E70000}"/>
    <cellStyle name="Output 2 27 2 5" xfId="59158" xr:uid="{00000000-0005-0000-0000-000018E70000}"/>
    <cellStyle name="Output 2 27 2 6" xfId="59159" xr:uid="{00000000-0005-0000-0000-000019E70000}"/>
    <cellStyle name="Output 2 27 3" xfId="59160" xr:uid="{00000000-0005-0000-0000-00001AE70000}"/>
    <cellStyle name="Output 2 27 4" xfId="59161" xr:uid="{00000000-0005-0000-0000-00001BE70000}"/>
    <cellStyle name="Output 2 27 5" xfId="59162" xr:uid="{00000000-0005-0000-0000-00001CE70000}"/>
    <cellStyle name="Output 2 27 6" xfId="59163" xr:uid="{00000000-0005-0000-0000-00001DE70000}"/>
    <cellStyle name="Output 2 27 7" xfId="59164" xr:uid="{00000000-0005-0000-0000-00001EE70000}"/>
    <cellStyle name="Output 2 28" xfId="59165" xr:uid="{00000000-0005-0000-0000-00001FE70000}"/>
    <cellStyle name="Output 2 28 2" xfId="59166" xr:uid="{00000000-0005-0000-0000-000020E70000}"/>
    <cellStyle name="Output 2 28 2 2" xfId="59167" xr:uid="{00000000-0005-0000-0000-000021E70000}"/>
    <cellStyle name="Output 2 28 2 3" xfId="59168" xr:uid="{00000000-0005-0000-0000-000022E70000}"/>
    <cellStyle name="Output 2 28 2 4" xfId="59169" xr:uid="{00000000-0005-0000-0000-000023E70000}"/>
    <cellStyle name="Output 2 28 2 5" xfId="59170" xr:uid="{00000000-0005-0000-0000-000024E70000}"/>
    <cellStyle name="Output 2 28 2 6" xfId="59171" xr:uid="{00000000-0005-0000-0000-000025E70000}"/>
    <cellStyle name="Output 2 28 3" xfId="59172" xr:uid="{00000000-0005-0000-0000-000026E70000}"/>
    <cellStyle name="Output 2 28 4" xfId="59173" xr:uid="{00000000-0005-0000-0000-000027E70000}"/>
    <cellStyle name="Output 2 28 5" xfId="59174" xr:uid="{00000000-0005-0000-0000-000028E70000}"/>
    <cellStyle name="Output 2 29" xfId="59175" xr:uid="{00000000-0005-0000-0000-000029E70000}"/>
    <cellStyle name="Output 2 29 2" xfId="59176" xr:uid="{00000000-0005-0000-0000-00002AE70000}"/>
    <cellStyle name="Output 2 29 3" xfId="59177" xr:uid="{00000000-0005-0000-0000-00002BE70000}"/>
    <cellStyle name="Output 2 29 4" xfId="59178" xr:uid="{00000000-0005-0000-0000-00002CE70000}"/>
    <cellStyle name="Output 2 29 5" xfId="59179" xr:uid="{00000000-0005-0000-0000-00002DE70000}"/>
    <cellStyle name="Output 2 29 6" xfId="59180" xr:uid="{00000000-0005-0000-0000-00002EE70000}"/>
    <cellStyle name="Output 2 3" xfId="59181" xr:uid="{00000000-0005-0000-0000-00002FE70000}"/>
    <cellStyle name="Output 2 3 10" xfId="59182" xr:uid="{00000000-0005-0000-0000-000030E70000}"/>
    <cellStyle name="Output 2 3 10 2" xfId="59183" xr:uid="{00000000-0005-0000-0000-000031E70000}"/>
    <cellStyle name="Output 2 3 10 2 2" xfId="59184" xr:uid="{00000000-0005-0000-0000-000032E70000}"/>
    <cellStyle name="Output 2 3 10 2 3" xfId="59185" xr:uid="{00000000-0005-0000-0000-000033E70000}"/>
    <cellStyle name="Output 2 3 10 2 4" xfId="59186" xr:uid="{00000000-0005-0000-0000-000034E70000}"/>
    <cellStyle name="Output 2 3 10 2 5" xfId="59187" xr:uid="{00000000-0005-0000-0000-000035E70000}"/>
    <cellStyle name="Output 2 3 10 2 6" xfId="59188" xr:uid="{00000000-0005-0000-0000-000036E70000}"/>
    <cellStyle name="Output 2 3 10 3" xfId="59189" xr:uid="{00000000-0005-0000-0000-000037E70000}"/>
    <cellStyle name="Output 2 3 10 4" xfId="59190" xr:uid="{00000000-0005-0000-0000-000038E70000}"/>
    <cellStyle name="Output 2 3 10 5" xfId="59191" xr:uid="{00000000-0005-0000-0000-000039E70000}"/>
    <cellStyle name="Output 2 3 10 6" xfId="59192" xr:uid="{00000000-0005-0000-0000-00003AE70000}"/>
    <cellStyle name="Output 2 3 10 7" xfId="59193" xr:uid="{00000000-0005-0000-0000-00003BE70000}"/>
    <cellStyle name="Output 2 3 11" xfId="59194" xr:uid="{00000000-0005-0000-0000-00003CE70000}"/>
    <cellStyle name="Output 2 3 11 2" xfId="59195" xr:uid="{00000000-0005-0000-0000-00003DE70000}"/>
    <cellStyle name="Output 2 3 11 2 2" xfId="59196" xr:uid="{00000000-0005-0000-0000-00003EE70000}"/>
    <cellStyle name="Output 2 3 11 2 3" xfId="59197" xr:uid="{00000000-0005-0000-0000-00003FE70000}"/>
    <cellStyle name="Output 2 3 11 2 4" xfId="59198" xr:uid="{00000000-0005-0000-0000-000040E70000}"/>
    <cellStyle name="Output 2 3 11 2 5" xfId="59199" xr:uid="{00000000-0005-0000-0000-000041E70000}"/>
    <cellStyle name="Output 2 3 11 2 6" xfId="59200" xr:uid="{00000000-0005-0000-0000-000042E70000}"/>
    <cellStyle name="Output 2 3 11 3" xfId="59201" xr:uid="{00000000-0005-0000-0000-000043E70000}"/>
    <cellStyle name="Output 2 3 11 4" xfId="59202" xr:uid="{00000000-0005-0000-0000-000044E70000}"/>
    <cellStyle name="Output 2 3 11 5" xfId="59203" xr:uid="{00000000-0005-0000-0000-000045E70000}"/>
    <cellStyle name="Output 2 3 11 6" xfId="59204" xr:uid="{00000000-0005-0000-0000-000046E70000}"/>
    <cellStyle name="Output 2 3 11 7" xfId="59205" xr:uid="{00000000-0005-0000-0000-000047E70000}"/>
    <cellStyle name="Output 2 3 12" xfId="59206" xr:uid="{00000000-0005-0000-0000-000048E70000}"/>
    <cellStyle name="Output 2 3 12 2" xfId="59207" xr:uid="{00000000-0005-0000-0000-000049E70000}"/>
    <cellStyle name="Output 2 3 12 2 2" xfId="59208" xr:uid="{00000000-0005-0000-0000-00004AE70000}"/>
    <cellStyle name="Output 2 3 12 2 3" xfId="59209" xr:uid="{00000000-0005-0000-0000-00004BE70000}"/>
    <cellStyle name="Output 2 3 12 2 4" xfId="59210" xr:uid="{00000000-0005-0000-0000-00004CE70000}"/>
    <cellStyle name="Output 2 3 12 2 5" xfId="59211" xr:uid="{00000000-0005-0000-0000-00004DE70000}"/>
    <cellStyle name="Output 2 3 12 2 6" xfId="59212" xr:uid="{00000000-0005-0000-0000-00004EE70000}"/>
    <cellStyle name="Output 2 3 12 3" xfId="59213" xr:uid="{00000000-0005-0000-0000-00004FE70000}"/>
    <cellStyle name="Output 2 3 12 4" xfId="59214" xr:uid="{00000000-0005-0000-0000-000050E70000}"/>
    <cellStyle name="Output 2 3 12 5" xfId="59215" xr:uid="{00000000-0005-0000-0000-000051E70000}"/>
    <cellStyle name="Output 2 3 12 6" xfId="59216" xr:uid="{00000000-0005-0000-0000-000052E70000}"/>
    <cellStyle name="Output 2 3 12 7" xfId="59217" xr:uid="{00000000-0005-0000-0000-000053E70000}"/>
    <cellStyle name="Output 2 3 13" xfId="59218" xr:uid="{00000000-0005-0000-0000-000054E70000}"/>
    <cellStyle name="Output 2 3 13 2" xfId="59219" xr:uid="{00000000-0005-0000-0000-000055E70000}"/>
    <cellStyle name="Output 2 3 13 2 2" xfId="59220" xr:uid="{00000000-0005-0000-0000-000056E70000}"/>
    <cellStyle name="Output 2 3 13 2 3" xfId="59221" xr:uid="{00000000-0005-0000-0000-000057E70000}"/>
    <cellStyle name="Output 2 3 13 2 4" xfId="59222" xr:uid="{00000000-0005-0000-0000-000058E70000}"/>
    <cellStyle name="Output 2 3 13 2 5" xfId="59223" xr:uid="{00000000-0005-0000-0000-000059E70000}"/>
    <cellStyle name="Output 2 3 13 2 6" xfId="59224" xr:uid="{00000000-0005-0000-0000-00005AE70000}"/>
    <cellStyle name="Output 2 3 13 3" xfId="59225" xr:uid="{00000000-0005-0000-0000-00005BE70000}"/>
    <cellStyle name="Output 2 3 13 4" xfId="59226" xr:uid="{00000000-0005-0000-0000-00005CE70000}"/>
    <cellStyle name="Output 2 3 13 5" xfId="59227" xr:uid="{00000000-0005-0000-0000-00005DE70000}"/>
    <cellStyle name="Output 2 3 13 6" xfId="59228" xr:uid="{00000000-0005-0000-0000-00005EE70000}"/>
    <cellStyle name="Output 2 3 13 7" xfId="59229" xr:uid="{00000000-0005-0000-0000-00005FE70000}"/>
    <cellStyle name="Output 2 3 14" xfId="59230" xr:uid="{00000000-0005-0000-0000-000060E70000}"/>
    <cellStyle name="Output 2 3 14 2" xfId="59231" xr:uid="{00000000-0005-0000-0000-000061E70000}"/>
    <cellStyle name="Output 2 3 14 2 2" xfId="59232" xr:uid="{00000000-0005-0000-0000-000062E70000}"/>
    <cellStyle name="Output 2 3 14 2 3" xfId="59233" xr:uid="{00000000-0005-0000-0000-000063E70000}"/>
    <cellStyle name="Output 2 3 14 2 4" xfId="59234" xr:uid="{00000000-0005-0000-0000-000064E70000}"/>
    <cellStyle name="Output 2 3 14 2 5" xfId="59235" xr:uid="{00000000-0005-0000-0000-000065E70000}"/>
    <cellStyle name="Output 2 3 14 2 6" xfId="59236" xr:uid="{00000000-0005-0000-0000-000066E70000}"/>
    <cellStyle name="Output 2 3 14 3" xfId="59237" xr:uid="{00000000-0005-0000-0000-000067E70000}"/>
    <cellStyle name="Output 2 3 14 4" xfId="59238" xr:uid="{00000000-0005-0000-0000-000068E70000}"/>
    <cellStyle name="Output 2 3 14 5" xfId="59239" xr:uid="{00000000-0005-0000-0000-000069E70000}"/>
    <cellStyle name="Output 2 3 14 6" xfId="59240" xr:uid="{00000000-0005-0000-0000-00006AE70000}"/>
    <cellStyle name="Output 2 3 14 7" xfId="59241" xr:uid="{00000000-0005-0000-0000-00006BE70000}"/>
    <cellStyle name="Output 2 3 15" xfId="59242" xr:uid="{00000000-0005-0000-0000-00006CE70000}"/>
    <cellStyle name="Output 2 3 15 2" xfId="59243" xr:uid="{00000000-0005-0000-0000-00006DE70000}"/>
    <cellStyle name="Output 2 3 15 2 2" xfId="59244" xr:uid="{00000000-0005-0000-0000-00006EE70000}"/>
    <cellStyle name="Output 2 3 15 2 3" xfId="59245" xr:uid="{00000000-0005-0000-0000-00006FE70000}"/>
    <cellStyle name="Output 2 3 15 2 4" xfId="59246" xr:uid="{00000000-0005-0000-0000-000070E70000}"/>
    <cellStyle name="Output 2 3 15 2 5" xfId="59247" xr:uid="{00000000-0005-0000-0000-000071E70000}"/>
    <cellStyle name="Output 2 3 15 2 6" xfId="59248" xr:uid="{00000000-0005-0000-0000-000072E70000}"/>
    <cellStyle name="Output 2 3 15 3" xfId="59249" xr:uid="{00000000-0005-0000-0000-000073E70000}"/>
    <cellStyle name="Output 2 3 15 4" xfId="59250" xr:uid="{00000000-0005-0000-0000-000074E70000}"/>
    <cellStyle name="Output 2 3 15 5" xfId="59251" xr:uid="{00000000-0005-0000-0000-000075E70000}"/>
    <cellStyle name="Output 2 3 15 6" xfId="59252" xr:uid="{00000000-0005-0000-0000-000076E70000}"/>
    <cellStyle name="Output 2 3 15 7" xfId="59253" xr:uid="{00000000-0005-0000-0000-000077E70000}"/>
    <cellStyle name="Output 2 3 16" xfId="59254" xr:uid="{00000000-0005-0000-0000-000078E70000}"/>
    <cellStyle name="Output 2 3 16 2" xfId="59255" xr:uid="{00000000-0005-0000-0000-000079E70000}"/>
    <cellStyle name="Output 2 3 16 2 2" xfId="59256" xr:uid="{00000000-0005-0000-0000-00007AE70000}"/>
    <cellStyle name="Output 2 3 16 2 3" xfId="59257" xr:uid="{00000000-0005-0000-0000-00007BE70000}"/>
    <cellStyle name="Output 2 3 16 2 4" xfId="59258" xr:uid="{00000000-0005-0000-0000-00007CE70000}"/>
    <cellStyle name="Output 2 3 16 2 5" xfId="59259" xr:uid="{00000000-0005-0000-0000-00007DE70000}"/>
    <cellStyle name="Output 2 3 16 2 6" xfId="59260" xr:uid="{00000000-0005-0000-0000-00007EE70000}"/>
    <cellStyle name="Output 2 3 16 3" xfId="59261" xr:uid="{00000000-0005-0000-0000-00007FE70000}"/>
    <cellStyle name="Output 2 3 16 4" xfId="59262" xr:uid="{00000000-0005-0000-0000-000080E70000}"/>
    <cellStyle name="Output 2 3 16 5" xfId="59263" xr:uid="{00000000-0005-0000-0000-000081E70000}"/>
    <cellStyle name="Output 2 3 16 6" xfId="59264" xr:uid="{00000000-0005-0000-0000-000082E70000}"/>
    <cellStyle name="Output 2 3 16 7" xfId="59265" xr:uid="{00000000-0005-0000-0000-000083E70000}"/>
    <cellStyle name="Output 2 3 17" xfId="59266" xr:uid="{00000000-0005-0000-0000-000084E70000}"/>
    <cellStyle name="Output 2 3 17 2" xfId="59267" xr:uid="{00000000-0005-0000-0000-000085E70000}"/>
    <cellStyle name="Output 2 3 17 2 2" xfId="59268" xr:uid="{00000000-0005-0000-0000-000086E70000}"/>
    <cellStyle name="Output 2 3 17 2 3" xfId="59269" xr:uid="{00000000-0005-0000-0000-000087E70000}"/>
    <cellStyle name="Output 2 3 17 2 4" xfId="59270" xr:uid="{00000000-0005-0000-0000-000088E70000}"/>
    <cellStyle name="Output 2 3 17 2 5" xfId="59271" xr:uid="{00000000-0005-0000-0000-000089E70000}"/>
    <cellStyle name="Output 2 3 17 2 6" xfId="59272" xr:uid="{00000000-0005-0000-0000-00008AE70000}"/>
    <cellStyle name="Output 2 3 17 3" xfId="59273" xr:uid="{00000000-0005-0000-0000-00008BE70000}"/>
    <cellStyle name="Output 2 3 17 4" xfId="59274" xr:uid="{00000000-0005-0000-0000-00008CE70000}"/>
    <cellStyle name="Output 2 3 17 5" xfId="59275" xr:uid="{00000000-0005-0000-0000-00008DE70000}"/>
    <cellStyle name="Output 2 3 17 6" xfId="59276" xr:uid="{00000000-0005-0000-0000-00008EE70000}"/>
    <cellStyle name="Output 2 3 17 7" xfId="59277" xr:uid="{00000000-0005-0000-0000-00008FE70000}"/>
    <cellStyle name="Output 2 3 18" xfId="59278" xr:uid="{00000000-0005-0000-0000-000090E70000}"/>
    <cellStyle name="Output 2 3 18 2" xfId="59279" xr:uid="{00000000-0005-0000-0000-000091E70000}"/>
    <cellStyle name="Output 2 3 18 2 2" xfId="59280" xr:uid="{00000000-0005-0000-0000-000092E70000}"/>
    <cellStyle name="Output 2 3 18 2 3" xfId="59281" xr:uid="{00000000-0005-0000-0000-000093E70000}"/>
    <cellStyle name="Output 2 3 18 2 4" xfId="59282" xr:uid="{00000000-0005-0000-0000-000094E70000}"/>
    <cellStyle name="Output 2 3 18 2 5" xfId="59283" xr:uid="{00000000-0005-0000-0000-000095E70000}"/>
    <cellStyle name="Output 2 3 18 2 6" xfId="59284" xr:uid="{00000000-0005-0000-0000-000096E70000}"/>
    <cellStyle name="Output 2 3 18 3" xfId="59285" xr:uid="{00000000-0005-0000-0000-000097E70000}"/>
    <cellStyle name="Output 2 3 18 4" xfId="59286" xr:uid="{00000000-0005-0000-0000-000098E70000}"/>
    <cellStyle name="Output 2 3 18 5" xfId="59287" xr:uid="{00000000-0005-0000-0000-000099E70000}"/>
    <cellStyle name="Output 2 3 18 6" xfId="59288" xr:uid="{00000000-0005-0000-0000-00009AE70000}"/>
    <cellStyle name="Output 2 3 18 7" xfId="59289" xr:uid="{00000000-0005-0000-0000-00009BE70000}"/>
    <cellStyle name="Output 2 3 19" xfId="59290" xr:uid="{00000000-0005-0000-0000-00009CE70000}"/>
    <cellStyle name="Output 2 3 19 2" xfId="59291" xr:uid="{00000000-0005-0000-0000-00009DE70000}"/>
    <cellStyle name="Output 2 3 19 2 2" xfId="59292" xr:uid="{00000000-0005-0000-0000-00009EE70000}"/>
    <cellStyle name="Output 2 3 19 2 3" xfId="59293" xr:uid="{00000000-0005-0000-0000-00009FE70000}"/>
    <cellStyle name="Output 2 3 19 2 4" xfId="59294" xr:uid="{00000000-0005-0000-0000-0000A0E70000}"/>
    <cellStyle name="Output 2 3 19 2 5" xfId="59295" xr:uid="{00000000-0005-0000-0000-0000A1E70000}"/>
    <cellStyle name="Output 2 3 19 2 6" xfId="59296" xr:uid="{00000000-0005-0000-0000-0000A2E70000}"/>
    <cellStyle name="Output 2 3 19 3" xfId="59297" xr:uid="{00000000-0005-0000-0000-0000A3E70000}"/>
    <cellStyle name="Output 2 3 19 4" xfId="59298" xr:uid="{00000000-0005-0000-0000-0000A4E70000}"/>
    <cellStyle name="Output 2 3 19 5" xfId="59299" xr:uid="{00000000-0005-0000-0000-0000A5E70000}"/>
    <cellStyle name="Output 2 3 19 6" xfId="59300" xr:uid="{00000000-0005-0000-0000-0000A6E70000}"/>
    <cellStyle name="Output 2 3 19 7" xfId="59301" xr:uid="{00000000-0005-0000-0000-0000A7E70000}"/>
    <cellStyle name="Output 2 3 2" xfId="59302" xr:uid="{00000000-0005-0000-0000-0000A8E70000}"/>
    <cellStyle name="Output 2 3 2 2" xfId="59303" xr:uid="{00000000-0005-0000-0000-0000A9E70000}"/>
    <cellStyle name="Output 2 3 2 2 2" xfId="59304" xr:uid="{00000000-0005-0000-0000-0000AAE70000}"/>
    <cellStyle name="Output 2 3 2 2 3" xfId="59305" xr:uid="{00000000-0005-0000-0000-0000ABE70000}"/>
    <cellStyle name="Output 2 3 2 2 4" xfId="59306" xr:uid="{00000000-0005-0000-0000-0000ACE70000}"/>
    <cellStyle name="Output 2 3 2 2 5" xfId="59307" xr:uid="{00000000-0005-0000-0000-0000ADE70000}"/>
    <cellStyle name="Output 2 3 2 2 6" xfId="59308" xr:uid="{00000000-0005-0000-0000-0000AEE70000}"/>
    <cellStyle name="Output 2 3 2 3" xfId="59309" xr:uid="{00000000-0005-0000-0000-0000AFE70000}"/>
    <cellStyle name="Output 2 3 2 4" xfId="59310" xr:uid="{00000000-0005-0000-0000-0000B0E70000}"/>
    <cellStyle name="Output 2 3 2 5" xfId="59311" xr:uid="{00000000-0005-0000-0000-0000B1E70000}"/>
    <cellStyle name="Output 2 3 2 6" xfId="59312" xr:uid="{00000000-0005-0000-0000-0000B2E70000}"/>
    <cellStyle name="Output 2 3 2 7" xfId="59313" xr:uid="{00000000-0005-0000-0000-0000B3E70000}"/>
    <cellStyle name="Output 2 3 20" xfId="59314" xr:uid="{00000000-0005-0000-0000-0000B4E70000}"/>
    <cellStyle name="Output 2 3 20 2" xfId="59315" xr:uid="{00000000-0005-0000-0000-0000B5E70000}"/>
    <cellStyle name="Output 2 3 20 2 2" xfId="59316" xr:uid="{00000000-0005-0000-0000-0000B6E70000}"/>
    <cellStyle name="Output 2 3 20 2 3" xfId="59317" xr:uid="{00000000-0005-0000-0000-0000B7E70000}"/>
    <cellStyle name="Output 2 3 20 2 4" xfId="59318" xr:uid="{00000000-0005-0000-0000-0000B8E70000}"/>
    <cellStyle name="Output 2 3 20 2 5" xfId="59319" xr:uid="{00000000-0005-0000-0000-0000B9E70000}"/>
    <cellStyle name="Output 2 3 20 2 6" xfId="59320" xr:uid="{00000000-0005-0000-0000-0000BAE70000}"/>
    <cellStyle name="Output 2 3 20 3" xfId="59321" xr:uid="{00000000-0005-0000-0000-0000BBE70000}"/>
    <cellStyle name="Output 2 3 20 4" xfId="59322" xr:uid="{00000000-0005-0000-0000-0000BCE70000}"/>
    <cellStyle name="Output 2 3 20 5" xfId="59323" xr:uid="{00000000-0005-0000-0000-0000BDE70000}"/>
    <cellStyle name="Output 2 3 20 6" xfId="59324" xr:uid="{00000000-0005-0000-0000-0000BEE70000}"/>
    <cellStyle name="Output 2 3 20 7" xfId="59325" xr:uid="{00000000-0005-0000-0000-0000BFE70000}"/>
    <cellStyle name="Output 2 3 21" xfId="59326" xr:uid="{00000000-0005-0000-0000-0000C0E70000}"/>
    <cellStyle name="Output 2 3 21 2" xfId="59327" xr:uid="{00000000-0005-0000-0000-0000C1E70000}"/>
    <cellStyle name="Output 2 3 21 2 2" xfId="59328" xr:uid="{00000000-0005-0000-0000-0000C2E70000}"/>
    <cellStyle name="Output 2 3 21 2 3" xfId="59329" xr:uid="{00000000-0005-0000-0000-0000C3E70000}"/>
    <cellStyle name="Output 2 3 21 2 4" xfId="59330" xr:uid="{00000000-0005-0000-0000-0000C4E70000}"/>
    <cellStyle name="Output 2 3 21 2 5" xfId="59331" xr:uid="{00000000-0005-0000-0000-0000C5E70000}"/>
    <cellStyle name="Output 2 3 21 2 6" xfId="59332" xr:uid="{00000000-0005-0000-0000-0000C6E70000}"/>
    <cellStyle name="Output 2 3 21 3" xfId="59333" xr:uid="{00000000-0005-0000-0000-0000C7E70000}"/>
    <cellStyle name="Output 2 3 21 4" xfId="59334" xr:uid="{00000000-0005-0000-0000-0000C8E70000}"/>
    <cellStyle name="Output 2 3 21 5" xfId="59335" xr:uid="{00000000-0005-0000-0000-0000C9E70000}"/>
    <cellStyle name="Output 2 3 21 6" xfId="59336" xr:uid="{00000000-0005-0000-0000-0000CAE70000}"/>
    <cellStyle name="Output 2 3 21 7" xfId="59337" xr:uid="{00000000-0005-0000-0000-0000CBE70000}"/>
    <cellStyle name="Output 2 3 22" xfId="59338" xr:uid="{00000000-0005-0000-0000-0000CCE70000}"/>
    <cellStyle name="Output 2 3 22 2" xfId="59339" xr:uid="{00000000-0005-0000-0000-0000CDE70000}"/>
    <cellStyle name="Output 2 3 22 2 2" xfId="59340" xr:uid="{00000000-0005-0000-0000-0000CEE70000}"/>
    <cellStyle name="Output 2 3 22 2 3" xfId="59341" xr:uid="{00000000-0005-0000-0000-0000CFE70000}"/>
    <cellStyle name="Output 2 3 22 2 4" xfId="59342" xr:uid="{00000000-0005-0000-0000-0000D0E70000}"/>
    <cellStyle name="Output 2 3 22 2 5" xfId="59343" xr:uid="{00000000-0005-0000-0000-0000D1E70000}"/>
    <cellStyle name="Output 2 3 22 2 6" xfId="59344" xr:uid="{00000000-0005-0000-0000-0000D2E70000}"/>
    <cellStyle name="Output 2 3 22 3" xfId="59345" xr:uid="{00000000-0005-0000-0000-0000D3E70000}"/>
    <cellStyle name="Output 2 3 22 4" xfId="59346" xr:uid="{00000000-0005-0000-0000-0000D4E70000}"/>
    <cellStyle name="Output 2 3 22 5" xfId="59347" xr:uid="{00000000-0005-0000-0000-0000D5E70000}"/>
    <cellStyle name="Output 2 3 22 6" xfId="59348" xr:uid="{00000000-0005-0000-0000-0000D6E70000}"/>
    <cellStyle name="Output 2 3 22 7" xfId="59349" xr:uid="{00000000-0005-0000-0000-0000D7E70000}"/>
    <cellStyle name="Output 2 3 23" xfId="59350" xr:uid="{00000000-0005-0000-0000-0000D8E70000}"/>
    <cellStyle name="Output 2 3 23 2" xfId="59351" xr:uid="{00000000-0005-0000-0000-0000D9E70000}"/>
    <cellStyle name="Output 2 3 23 2 2" xfId="59352" xr:uid="{00000000-0005-0000-0000-0000DAE70000}"/>
    <cellStyle name="Output 2 3 23 2 3" xfId="59353" xr:uid="{00000000-0005-0000-0000-0000DBE70000}"/>
    <cellStyle name="Output 2 3 23 2 4" xfId="59354" xr:uid="{00000000-0005-0000-0000-0000DCE70000}"/>
    <cellStyle name="Output 2 3 23 2 5" xfId="59355" xr:uid="{00000000-0005-0000-0000-0000DDE70000}"/>
    <cellStyle name="Output 2 3 23 2 6" xfId="59356" xr:uid="{00000000-0005-0000-0000-0000DEE70000}"/>
    <cellStyle name="Output 2 3 23 3" xfId="59357" xr:uid="{00000000-0005-0000-0000-0000DFE70000}"/>
    <cellStyle name="Output 2 3 23 4" xfId="59358" xr:uid="{00000000-0005-0000-0000-0000E0E70000}"/>
    <cellStyle name="Output 2 3 23 5" xfId="59359" xr:uid="{00000000-0005-0000-0000-0000E1E70000}"/>
    <cellStyle name="Output 2 3 23 6" xfId="59360" xr:uid="{00000000-0005-0000-0000-0000E2E70000}"/>
    <cellStyle name="Output 2 3 23 7" xfId="59361" xr:uid="{00000000-0005-0000-0000-0000E3E70000}"/>
    <cellStyle name="Output 2 3 24" xfId="59362" xr:uid="{00000000-0005-0000-0000-0000E4E70000}"/>
    <cellStyle name="Output 2 3 24 2" xfId="59363" xr:uid="{00000000-0005-0000-0000-0000E5E70000}"/>
    <cellStyle name="Output 2 3 24 2 2" xfId="59364" xr:uid="{00000000-0005-0000-0000-0000E6E70000}"/>
    <cellStyle name="Output 2 3 24 2 3" xfId="59365" xr:uid="{00000000-0005-0000-0000-0000E7E70000}"/>
    <cellStyle name="Output 2 3 24 2 4" xfId="59366" xr:uid="{00000000-0005-0000-0000-0000E8E70000}"/>
    <cellStyle name="Output 2 3 24 2 5" xfId="59367" xr:uid="{00000000-0005-0000-0000-0000E9E70000}"/>
    <cellStyle name="Output 2 3 24 2 6" xfId="59368" xr:uid="{00000000-0005-0000-0000-0000EAE70000}"/>
    <cellStyle name="Output 2 3 24 3" xfId="59369" xr:uid="{00000000-0005-0000-0000-0000EBE70000}"/>
    <cellStyle name="Output 2 3 24 4" xfId="59370" xr:uid="{00000000-0005-0000-0000-0000ECE70000}"/>
    <cellStyle name="Output 2 3 24 5" xfId="59371" xr:uid="{00000000-0005-0000-0000-0000EDE70000}"/>
    <cellStyle name="Output 2 3 24 6" xfId="59372" xr:uid="{00000000-0005-0000-0000-0000EEE70000}"/>
    <cellStyle name="Output 2 3 24 7" xfId="59373" xr:uid="{00000000-0005-0000-0000-0000EFE70000}"/>
    <cellStyle name="Output 2 3 25" xfId="59374" xr:uid="{00000000-0005-0000-0000-0000F0E70000}"/>
    <cellStyle name="Output 2 3 25 2" xfId="59375" xr:uid="{00000000-0005-0000-0000-0000F1E70000}"/>
    <cellStyle name="Output 2 3 25 2 2" xfId="59376" xr:uid="{00000000-0005-0000-0000-0000F2E70000}"/>
    <cellStyle name="Output 2 3 25 2 3" xfId="59377" xr:uid="{00000000-0005-0000-0000-0000F3E70000}"/>
    <cellStyle name="Output 2 3 25 2 4" xfId="59378" xr:uid="{00000000-0005-0000-0000-0000F4E70000}"/>
    <cellStyle name="Output 2 3 25 2 5" xfId="59379" xr:uid="{00000000-0005-0000-0000-0000F5E70000}"/>
    <cellStyle name="Output 2 3 25 2 6" xfId="59380" xr:uid="{00000000-0005-0000-0000-0000F6E70000}"/>
    <cellStyle name="Output 2 3 25 3" xfId="59381" xr:uid="{00000000-0005-0000-0000-0000F7E70000}"/>
    <cellStyle name="Output 2 3 25 4" xfId="59382" xr:uid="{00000000-0005-0000-0000-0000F8E70000}"/>
    <cellStyle name="Output 2 3 25 5" xfId="59383" xr:uid="{00000000-0005-0000-0000-0000F9E70000}"/>
    <cellStyle name="Output 2 3 25 6" xfId="59384" xr:uid="{00000000-0005-0000-0000-0000FAE70000}"/>
    <cellStyle name="Output 2 3 25 7" xfId="59385" xr:uid="{00000000-0005-0000-0000-0000FBE70000}"/>
    <cellStyle name="Output 2 3 26" xfId="59386" xr:uid="{00000000-0005-0000-0000-0000FCE70000}"/>
    <cellStyle name="Output 2 3 26 2" xfId="59387" xr:uid="{00000000-0005-0000-0000-0000FDE70000}"/>
    <cellStyle name="Output 2 3 26 2 2" xfId="59388" xr:uid="{00000000-0005-0000-0000-0000FEE70000}"/>
    <cellStyle name="Output 2 3 26 2 3" xfId="59389" xr:uid="{00000000-0005-0000-0000-0000FFE70000}"/>
    <cellStyle name="Output 2 3 26 2 4" xfId="59390" xr:uid="{00000000-0005-0000-0000-000000E80000}"/>
    <cellStyle name="Output 2 3 26 2 5" xfId="59391" xr:uid="{00000000-0005-0000-0000-000001E80000}"/>
    <cellStyle name="Output 2 3 26 2 6" xfId="59392" xr:uid="{00000000-0005-0000-0000-000002E80000}"/>
    <cellStyle name="Output 2 3 26 3" xfId="59393" xr:uid="{00000000-0005-0000-0000-000003E80000}"/>
    <cellStyle name="Output 2 3 26 4" xfId="59394" xr:uid="{00000000-0005-0000-0000-000004E80000}"/>
    <cellStyle name="Output 2 3 26 5" xfId="59395" xr:uid="{00000000-0005-0000-0000-000005E80000}"/>
    <cellStyle name="Output 2 3 26 6" xfId="59396" xr:uid="{00000000-0005-0000-0000-000006E80000}"/>
    <cellStyle name="Output 2 3 26 7" xfId="59397" xr:uid="{00000000-0005-0000-0000-000007E80000}"/>
    <cellStyle name="Output 2 3 27" xfId="59398" xr:uid="{00000000-0005-0000-0000-000008E80000}"/>
    <cellStyle name="Output 2 3 27 2" xfId="59399" xr:uid="{00000000-0005-0000-0000-000009E80000}"/>
    <cellStyle name="Output 2 3 27 2 2" xfId="59400" xr:uid="{00000000-0005-0000-0000-00000AE80000}"/>
    <cellStyle name="Output 2 3 27 2 3" xfId="59401" xr:uid="{00000000-0005-0000-0000-00000BE80000}"/>
    <cellStyle name="Output 2 3 27 2 4" xfId="59402" xr:uid="{00000000-0005-0000-0000-00000CE80000}"/>
    <cellStyle name="Output 2 3 27 2 5" xfId="59403" xr:uid="{00000000-0005-0000-0000-00000DE80000}"/>
    <cellStyle name="Output 2 3 27 2 6" xfId="59404" xr:uid="{00000000-0005-0000-0000-00000EE80000}"/>
    <cellStyle name="Output 2 3 27 3" xfId="59405" xr:uid="{00000000-0005-0000-0000-00000FE80000}"/>
    <cellStyle name="Output 2 3 27 4" xfId="59406" xr:uid="{00000000-0005-0000-0000-000010E80000}"/>
    <cellStyle name="Output 2 3 27 5" xfId="59407" xr:uid="{00000000-0005-0000-0000-000011E80000}"/>
    <cellStyle name="Output 2 3 27 6" xfId="59408" xr:uid="{00000000-0005-0000-0000-000012E80000}"/>
    <cellStyle name="Output 2 3 27 7" xfId="59409" xr:uid="{00000000-0005-0000-0000-000013E80000}"/>
    <cellStyle name="Output 2 3 28" xfId="59410" xr:uid="{00000000-0005-0000-0000-000014E80000}"/>
    <cellStyle name="Output 2 3 28 2" xfId="59411" xr:uid="{00000000-0005-0000-0000-000015E80000}"/>
    <cellStyle name="Output 2 3 28 2 2" xfId="59412" xr:uid="{00000000-0005-0000-0000-000016E80000}"/>
    <cellStyle name="Output 2 3 28 2 3" xfId="59413" xr:uid="{00000000-0005-0000-0000-000017E80000}"/>
    <cellStyle name="Output 2 3 28 2 4" xfId="59414" xr:uid="{00000000-0005-0000-0000-000018E80000}"/>
    <cellStyle name="Output 2 3 28 2 5" xfId="59415" xr:uid="{00000000-0005-0000-0000-000019E80000}"/>
    <cellStyle name="Output 2 3 28 2 6" xfId="59416" xr:uid="{00000000-0005-0000-0000-00001AE80000}"/>
    <cellStyle name="Output 2 3 28 3" xfId="59417" xr:uid="{00000000-0005-0000-0000-00001BE80000}"/>
    <cellStyle name="Output 2 3 28 4" xfId="59418" xr:uid="{00000000-0005-0000-0000-00001CE80000}"/>
    <cellStyle name="Output 2 3 28 5" xfId="59419" xr:uid="{00000000-0005-0000-0000-00001DE80000}"/>
    <cellStyle name="Output 2 3 28 6" xfId="59420" xr:uid="{00000000-0005-0000-0000-00001EE80000}"/>
    <cellStyle name="Output 2 3 28 7" xfId="59421" xr:uid="{00000000-0005-0000-0000-00001FE80000}"/>
    <cellStyle name="Output 2 3 29" xfId="59422" xr:uid="{00000000-0005-0000-0000-000020E80000}"/>
    <cellStyle name="Output 2 3 29 2" xfId="59423" xr:uid="{00000000-0005-0000-0000-000021E80000}"/>
    <cellStyle name="Output 2 3 29 2 2" xfId="59424" xr:uid="{00000000-0005-0000-0000-000022E80000}"/>
    <cellStyle name="Output 2 3 29 2 3" xfId="59425" xr:uid="{00000000-0005-0000-0000-000023E80000}"/>
    <cellStyle name="Output 2 3 29 2 4" xfId="59426" xr:uid="{00000000-0005-0000-0000-000024E80000}"/>
    <cellStyle name="Output 2 3 29 2 5" xfId="59427" xr:uid="{00000000-0005-0000-0000-000025E80000}"/>
    <cellStyle name="Output 2 3 29 2 6" xfId="59428" xr:uid="{00000000-0005-0000-0000-000026E80000}"/>
    <cellStyle name="Output 2 3 29 3" xfId="59429" xr:uid="{00000000-0005-0000-0000-000027E80000}"/>
    <cellStyle name="Output 2 3 29 4" xfId="59430" xr:uid="{00000000-0005-0000-0000-000028E80000}"/>
    <cellStyle name="Output 2 3 29 5" xfId="59431" xr:uid="{00000000-0005-0000-0000-000029E80000}"/>
    <cellStyle name="Output 2 3 29 6" xfId="59432" xr:uid="{00000000-0005-0000-0000-00002AE80000}"/>
    <cellStyle name="Output 2 3 29 7" xfId="59433" xr:uid="{00000000-0005-0000-0000-00002BE80000}"/>
    <cellStyle name="Output 2 3 3" xfId="59434" xr:uid="{00000000-0005-0000-0000-00002CE80000}"/>
    <cellStyle name="Output 2 3 3 2" xfId="59435" xr:uid="{00000000-0005-0000-0000-00002DE80000}"/>
    <cellStyle name="Output 2 3 3 2 2" xfId="59436" xr:uid="{00000000-0005-0000-0000-00002EE80000}"/>
    <cellStyle name="Output 2 3 3 2 3" xfId="59437" xr:uid="{00000000-0005-0000-0000-00002FE80000}"/>
    <cellStyle name="Output 2 3 3 2 4" xfId="59438" xr:uid="{00000000-0005-0000-0000-000030E80000}"/>
    <cellStyle name="Output 2 3 3 2 5" xfId="59439" xr:uid="{00000000-0005-0000-0000-000031E80000}"/>
    <cellStyle name="Output 2 3 3 2 6" xfId="59440" xr:uid="{00000000-0005-0000-0000-000032E80000}"/>
    <cellStyle name="Output 2 3 3 3" xfId="59441" xr:uid="{00000000-0005-0000-0000-000033E80000}"/>
    <cellStyle name="Output 2 3 3 4" xfId="59442" xr:uid="{00000000-0005-0000-0000-000034E80000}"/>
    <cellStyle name="Output 2 3 3 5" xfId="59443" xr:uid="{00000000-0005-0000-0000-000035E80000}"/>
    <cellStyle name="Output 2 3 3 6" xfId="59444" xr:uid="{00000000-0005-0000-0000-000036E80000}"/>
    <cellStyle name="Output 2 3 3 7" xfId="59445" xr:uid="{00000000-0005-0000-0000-000037E80000}"/>
    <cellStyle name="Output 2 3 30" xfId="59446" xr:uid="{00000000-0005-0000-0000-000038E80000}"/>
    <cellStyle name="Output 2 3 30 2" xfId="59447" xr:uid="{00000000-0005-0000-0000-000039E80000}"/>
    <cellStyle name="Output 2 3 30 2 2" xfId="59448" xr:uid="{00000000-0005-0000-0000-00003AE80000}"/>
    <cellStyle name="Output 2 3 30 2 3" xfId="59449" xr:uid="{00000000-0005-0000-0000-00003BE80000}"/>
    <cellStyle name="Output 2 3 30 2 4" xfId="59450" xr:uid="{00000000-0005-0000-0000-00003CE80000}"/>
    <cellStyle name="Output 2 3 30 2 5" xfId="59451" xr:uid="{00000000-0005-0000-0000-00003DE80000}"/>
    <cellStyle name="Output 2 3 30 2 6" xfId="59452" xr:uid="{00000000-0005-0000-0000-00003EE80000}"/>
    <cellStyle name="Output 2 3 30 3" xfId="59453" xr:uid="{00000000-0005-0000-0000-00003FE80000}"/>
    <cellStyle name="Output 2 3 30 4" xfId="59454" xr:uid="{00000000-0005-0000-0000-000040E80000}"/>
    <cellStyle name="Output 2 3 30 5" xfId="59455" xr:uid="{00000000-0005-0000-0000-000041E80000}"/>
    <cellStyle name="Output 2 3 30 6" xfId="59456" xr:uid="{00000000-0005-0000-0000-000042E80000}"/>
    <cellStyle name="Output 2 3 30 7" xfId="59457" xr:uid="{00000000-0005-0000-0000-000043E80000}"/>
    <cellStyle name="Output 2 3 31" xfId="59458" xr:uid="{00000000-0005-0000-0000-000044E80000}"/>
    <cellStyle name="Output 2 3 31 2" xfId="59459" xr:uid="{00000000-0005-0000-0000-000045E80000}"/>
    <cellStyle name="Output 2 3 31 2 2" xfId="59460" xr:uid="{00000000-0005-0000-0000-000046E80000}"/>
    <cellStyle name="Output 2 3 31 2 3" xfId="59461" xr:uid="{00000000-0005-0000-0000-000047E80000}"/>
    <cellStyle name="Output 2 3 31 2 4" xfId="59462" xr:uid="{00000000-0005-0000-0000-000048E80000}"/>
    <cellStyle name="Output 2 3 31 2 5" xfId="59463" xr:uid="{00000000-0005-0000-0000-000049E80000}"/>
    <cellStyle name="Output 2 3 31 2 6" xfId="59464" xr:uid="{00000000-0005-0000-0000-00004AE80000}"/>
    <cellStyle name="Output 2 3 31 3" xfId="59465" xr:uid="{00000000-0005-0000-0000-00004BE80000}"/>
    <cellStyle name="Output 2 3 31 4" xfId="59466" xr:uid="{00000000-0005-0000-0000-00004CE80000}"/>
    <cellStyle name="Output 2 3 31 5" xfId="59467" xr:uid="{00000000-0005-0000-0000-00004DE80000}"/>
    <cellStyle name="Output 2 3 31 6" xfId="59468" xr:uid="{00000000-0005-0000-0000-00004EE80000}"/>
    <cellStyle name="Output 2 3 31 7" xfId="59469" xr:uid="{00000000-0005-0000-0000-00004FE80000}"/>
    <cellStyle name="Output 2 3 32" xfId="59470" xr:uid="{00000000-0005-0000-0000-000050E80000}"/>
    <cellStyle name="Output 2 3 32 2" xfId="59471" xr:uid="{00000000-0005-0000-0000-000051E80000}"/>
    <cellStyle name="Output 2 3 32 2 2" xfId="59472" xr:uid="{00000000-0005-0000-0000-000052E80000}"/>
    <cellStyle name="Output 2 3 32 2 3" xfId="59473" xr:uid="{00000000-0005-0000-0000-000053E80000}"/>
    <cellStyle name="Output 2 3 32 2 4" xfId="59474" xr:uid="{00000000-0005-0000-0000-000054E80000}"/>
    <cellStyle name="Output 2 3 32 2 5" xfId="59475" xr:uid="{00000000-0005-0000-0000-000055E80000}"/>
    <cellStyle name="Output 2 3 32 2 6" xfId="59476" xr:uid="{00000000-0005-0000-0000-000056E80000}"/>
    <cellStyle name="Output 2 3 32 3" xfId="59477" xr:uid="{00000000-0005-0000-0000-000057E80000}"/>
    <cellStyle name="Output 2 3 32 4" xfId="59478" xr:uid="{00000000-0005-0000-0000-000058E80000}"/>
    <cellStyle name="Output 2 3 32 5" xfId="59479" xr:uid="{00000000-0005-0000-0000-000059E80000}"/>
    <cellStyle name="Output 2 3 32 6" xfId="59480" xr:uid="{00000000-0005-0000-0000-00005AE80000}"/>
    <cellStyle name="Output 2 3 32 7" xfId="59481" xr:uid="{00000000-0005-0000-0000-00005BE80000}"/>
    <cellStyle name="Output 2 3 33" xfId="59482" xr:uid="{00000000-0005-0000-0000-00005CE80000}"/>
    <cellStyle name="Output 2 3 33 2" xfId="59483" xr:uid="{00000000-0005-0000-0000-00005DE80000}"/>
    <cellStyle name="Output 2 3 33 2 2" xfId="59484" xr:uid="{00000000-0005-0000-0000-00005EE80000}"/>
    <cellStyle name="Output 2 3 33 2 3" xfId="59485" xr:uid="{00000000-0005-0000-0000-00005FE80000}"/>
    <cellStyle name="Output 2 3 33 2 4" xfId="59486" xr:uid="{00000000-0005-0000-0000-000060E80000}"/>
    <cellStyle name="Output 2 3 33 2 5" xfId="59487" xr:uid="{00000000-0005-0000-0000-000061E80000}"/>
    <cellStyle name="Output 2 3 33 2 6" xfId="59488" xr:uid="{00000000-0005-0000-0000-000062E80000}"/>
    <cellStyle name="Output 2 3 33 3" xfId="59489" xr:uid="{00000000-0005-0000-0000-000063E80000}"/>
    <cellStyle name="Output 2 3 33 4" xfId="59490" xr:uid="{00000000-0005-0000-0000-000064E80000}"/>
    <cellStyle name="Output 2 3 33 5" xfId="59491" xr:uid="{00000000-0005-0000-0000-000065E80000}"/>
    <cellStyle name="Output 2 3 33 6" xfId="59492" xr:uid="{00000000-0005-0000-0000-000066E80000}"/>
    <cellStyle name="Output 2 3 33 7" xfId="59493" xr:uid="{00000000-0005-0000-0000-000067E80000}"/>
    <cellStyle name="Output 2 3 34" xfId="59494" xr:uid="{00000000-0005-0000-0000-000068E80000}"/>
    <cellStyle name="Output 2 3 34 2" xfId="59495" xr:uid="{00000000-0005-0000-0000-000069E80000}"/>
    <cellStyle name="Output 2 3 34 2 2" xfId="59496" xr:uid="{00000000-0005-0000-0000-00006AE80000}"/>
    <cellStyle name="Output 2 3 34 2 3" xfId="59497" xr:uid="{00000000-0005-0000-0000-00006BE80000}"/>
    <cellStyle name="Output 2 3 34 2 4" xfId="59498" xr:uid="{00000000-0005-0000-0000-00006CE80000}"/>
    <cellStyle name="Output 2 3 34 2 5" xfId="59499" xr:uid="{00000000-0005-0000-0000-00006DE80000}"/>
    <cellStyle name="Output 2 3 34 2 6" xfId="59500" xr:uid="{00000000-0005-0000-0000-00006EE80000}"/>
    <cellStyle name="Output 2 3 34 3" xfId="59501" xr:uid="{00000000-0005-0000-0000-00006FE80000}"/>
    <cellStyle name="Output 2 3 34 4" xfId="59502" xr:uid="{00000000-0005-0000-0000-000070E80000}"/>
    <cellStyle name="Output 2 3 34 5" xfId="59503" xr:uid="{00000000-0005-0000-0000-000071E80000}"/>
    <cellStyle name="Output 2 3 35" xfId="59504" xr:uid="{00000000-0005-0000-0000-000072E80000}"/>
    <cellStyle name="Output 2 3 35 2" xfId="59505" xr:uid="{00000000-0005-0000-0000-000073E80000}"/>
    <cellStyle name="Output 2 3 35 3" xfId="59506" xr:uid="{00000000-0005-0000-0000-000074E80000}"/>
    <cellStyle name="Output 2 3 35 4" xfId="59507" xr:uid="{00000000-0005-0000-0000-000075E80000}"/>
    <cellStyle name="Output 2 3 35 5" xfId="59508" xr:uid="{00000000-0005-0000-0000-000076E80000}"/>
    <cellStyle name="Output 2 3 35 6" xfId="59509" xr:uid="{00000000-0005-0000-0000-000077E80000}"/>
    <cellStyle name="Output 2 3 36" xfId="59510" xr:uid="{00000000-0005-0000-0000-000078E80000}"/>
    <cellStyle name="Output 2 3 37" xfId="59511" xr:uid="{00000000-0005-0000-0000-000079E80000}"/>
    <cellStyle name="Output 2 3 38" xfId="59512" xr:uid="{00000000-0005-0000-0000-00007AE80000}"/>
    <cellStyle name="Output 2 3 4" xfId="59513" xr:uid="{00000000-0005-0000-0000-00007BE80000}"/>
    <cellStyle name="Output 2 3 4 2" xfId="59514" xr:uid="{00000000-0005-0000-0000-00007CE80000}"/>
    <cellStyle name="Output 2 3 4 2 2" xfId="59515" xr:uid="{00000000-0005-0000-0000-00007DE80000}"/>
    <cellStyle name="Output 2 3 4 2 3" xfId="59516" xr:uid="{00000000-0005-0000-0000-00007EE80000}"/>
    <cellStyle name="Output 2 3 4 2 4" xfId="59517" xr:uid="{00000000-0005-0000-0000-00007FE80000}"/>
    <cellStyle name="Output 2 3 4 2 5" xfId="59518" xr:uid="{00000000-0005-0000-0000-000080E80000}"/>
    <cellStyle name="Output 2 3 4 2 6" xfId="59519" xr:uid="{00000000-0005-0000-0000-000081E80000}"/>
    <cellStyle name="Output 2 3 4 3" xfId="59520" xr:uid="{00000000-0005-0000-0000-000082E80000}"/>
    <cellStyle name="Output 2 3 4 4" xfId="59521" xr:uid="{00000000-0005-0000-0000-000083E80000}"/>
    <cellStyle name="Output 2 3 4 5" xfId="59522" xr:uid="{00000000-0005-0000-0000-000084E80000}"/>
    <cellStyle name="Output 2 3 4 6" xfId="59523" xr:uid="{00000000-0005-0000-0000-000085E80000}"/>
    <cellStyle name="Output 2 3 4 7" xfId="59524" xr:uid="{00000000-0005-0000-0000-000086E80000}"/>
    <cellStyle name="Output 2 3 5" xfId="59525" xr:uid="{00000000-0005-0000-0000-000087E80000}"/>
    <cellStyle name="Output 2 3 5 2" xfId="59526" xr:uid="{00000000-0005-0000-0000-000088E80000}"/>
    <cellStyle name="Output 2 3 5 2 2" xfId="59527" xr:uid="{00000000-0005-0000-0000-000089E80000}"/>
    <cellStyle name="Output 2 3 5 2 3" xfId="59528" xr:uid="{00000000-0005-0000-0000-00008AE80000}"/>
    <cellStyle name="Output 2 3 5 2 4" xfId="59529" xr:uid="{00000000-0005-0000-0000-00008BE80000}"/>
    <cellStyle name="Output 2 3 5 2 5" xfId="59530" xr:uid="{00000000-0005-0000-0000-00008CE80000}"/>
    <cellStyle name="Output 2 3 5 2 6" xfId="59531" xr:uid="{00000000-0005-0000-0000-00008DE80000}"/>
    <cellStyle name="Output 2 3 5 3" xfId="59532" xr:uid="{00000000-0005-0000-0000-00008EE80000}"/>
    <cellStyle name="Output 2 3 5 4" xfId="59533" xr:uid="{00000000-0005-0000-0000-00008FE80000}"/>
    <cellStyle name="Output 2 3 5 5" xfId="59534" xr:uid="{00000000-0005-0000-0000-000090E80000}"/>
    <cellStyle name="Output 2 3 5 6" xfId="59535" xr:uid="{00000000-0005-0000-0000-000091E80000}"/>
    <cellStyle name="Output 2 3 5 7" xfId="59536" xr:uid="{00000000-0005-0000-0000-000092E80000}"/>
    <cellStyle name="Output 2 3 6" xfId="59537" xr:uid="{00000000-0005-0000-0000-000093E80000}"/>
    <cellStyle name="Output 2 3 6 2" xfId="59538" xr:uid="{00000000-0005-0000-0000-000094E80000}"/>
    <cellStyle name="Output 2 3 6 2 2" xfId="59539" xr:uid="{00000000-0005-0000-0000-000095E80000}"/>
    <cellStyle name="Output 2 3 6 2 3" xfId="59540" xr:uid="{00000000-0005-0000-0000-000096E80000}"/>
    <cellStyle name="Output 2 3 6 2 4" xfId="59541" xr:uid="{00000000-0005-0000-0000-000097E80000}"/>
    <cellStyle name="Output 2 3 6 2 5" xfId="59542" xr:uid="{00000000-0005-0000-0000-000098E80000}"/>
    <cellStyle name="Output 2 3 6 2 6" xfId="59543" xr:uid="{00000000-0005-0000-0000-000099E80000}"/>
    <cellStyle name="Output 2 3 6 3" xfId="59544" xr:uid="{00000000-0005-0000-0000-00009AE80000}"/>
    <cellStyle name="Output 2 3 6 4" xfId="59545" xr:uid="{00000000-0005-0000-0000-00009BE80000}"/>
    <cellStyle name="Output 2 3 6 5" xfId="59546" xr:uid="{00000000-0005-0000-0000-00009CE80000}"/>
    <cellStyle name="Output 2 3 6 6" xfId="59547" xr:uid="{00000000-0005-0000-0000-00009DE80000}"/>
    <cellStyle name="Output 2 3 6 7" xfId="59548" xr:uid="{00000000-0005-0000-0000-00009EE80000}"/>
    <cellStyle name="Output 2 3 7" xfId="59549" xr:uid="{00000000-0005-0000-0000-00009FE80000}"/>
    <cellStyle name="Output 2 3 7 2" xfId="59550" xr:uid="{00000000-0005-0000-0000-0000A0E80000}"/>
    <cellStyle name="Output 2 3 7 2 2" xfId="59551" xr:uid="{00000000-0005-0000-0000-0000A1E80000}"/>
    <cellStyle name="Output 2 3 7 2 3" xfId="59552" xr:uid="{00000000-0005-0000-0000-0000A2E80000}"/>
    <cellStyle name="Output 2 3 7 2 4" xfId="59553" xr:uid="{00000000-0005-0000-0000-0000A3E80000}"/>
    <cellStyle name="Output 2 3 7 2 5" xfId="59554" xr:uid="{00000000-0005-0000-0000-0000A4E80000}"/>
    <cellStyle name="Output 2 3 7 2 6" xfId="59555" xr:uid="{00000000-0005-0000-0000-0000A5E80000}"/>
    <cellStyle name="Output 2 3 7 3" xfId="59556" xr:uid="{00000000-0005-0000-0000-0000A6E80000}"/>
    <cellStyle name="Output 2 3 7 4" xfId="59557" xr:uid="{00000000-0005-0000-0000-0000A7E80000}"/>
    <cellStyle name="Output 2 3 7 5" xfId="59558" xr:uid="{00000000-0005-0000-0000-0000A8E80000}"/>
    <cellStyle name="Output 2 3 7 6" xfId="59559" xr:uid="{00000000-0005-0000-0000-0000A9E80000}"/>
    <cellStyle name="Output 2 3 7 7" xfId="59560" xr:uid="{00000000-0005-0000-0000-0000AAE80000}"/>
    <cellStyle name="Output 2 3 8" xfId="59561" xr:uid="{00000000-0005-0000-0000-0000ABE80000}"/>
    <cellStyle name="Output 2 3 8 2" xfId="59562" xr:uid="{00000000-0005-0000-0000-0000ACE80000}"/>
    <cellStyle name="Output 2 3 8 2 2" xfId="59563" xr:uid="{00000000-0005-0000-0000-0000ADE80000}"/>
    <cellStyle name="Output 2 3 8 2 3" xfId="59564" xr:uid="{00000000-0005-0000-0000-0000AEE80000}"/>
    <cellStyle name="Output 2 3 8 2 4" xfId="59565" xr:uid="{00000000-0005-0000-0000-0000AFE80000}"/>
    <cellStyle name="Output 2 3 8 2 5" xfId="59566" xr:uid="{00000000-0005-0000-0000-0000B0E80000}"/>
    <cellStyle name="Output 2 3 8 2 6" xfId="59567" xr:uid="{00000000-0005-0000-0000-0000B1E80000}"/>
    <cellStyle name="Output 2 3 8 3" xfId="59568" xr:uid="{00000000-0005-0000-0000-0000B2E80000}"/>
    <cellStyle name="Output 2 3 8 4" xfId="59569" xr:uid="{00000000-0005-0000-0000-0000B3E80000}"/>
    <cellStyle name="Output 2 3 8 5" xfId="59570" xr:uid="{00000000-0005-0000-0000-0000B4E80000}"/>
    <cellStyle name="Output 2 3 8 6" xfId="59571" xr:uid="{00000000-0005-0000-0000-0000B5E80000}"/>
    <cellStyle name="Output 2 3 8 7" xfId="59572" xr:uid="{00000000-0005-0000-0000-0000B6E80000}"/>
    <cellStyle name="Output 2 3 9" xfId="59573" xr:uid="{00000000-0005-0000-0000-0000B7E80000}"/>
    <cellStyle name="Output 2 3 9 2" xfId="59574" xr:uid="{00000000-0005-0000-0000-0000B8E80000}"/>
    <cellStyle name="Output 2 3 9 2 2" xfId="59575" xr:uid="{00000000-0005-0000-0000-0000B9E80000}"/>
    <cellStyle name="Output 2 3 9 2 3" xfId="59576" xr:uid="{00000000-0005-0000-0000-0000BAE80000}"/>
    <cellStyle name="Output 2 3 9 2 4" xfId="59577" xr:uid="{00000000-0005-0000-0000-0000BBE80000}"/>
    <cellStyle name="Output 2 3 9 2 5" xfId="59578" xr:uid="{00000000-0005-0000-0000-0000BCE80000}"/>
    <cellStyle name="Output 2 3 9 2 6" xfId="59579" xr:uid="{00000000-0005-0000-0000-0000BDE80000}"/>
    <cellStyle name="Output 2 3 9 3" xfId="59580" xr:uid="{00000000-0005-0000-0000-0000BEE80000}"/>
    <cellStyle name="Output 2 3 9 4" xfId="59581" xr:uid="{00000000-0005-0000-0000-0000BFE80000}"/>
    <cellStyle name="Output 2 3 9 5" xfId="59582" xr:uid="{00000000-0005-0000-0000-0000C0E80000}"/>
    <cellStyle name="Output 2 3 9 6" xfId="59583" xr:uid="{00000000-0005-0000-0000-0000C1E80000}"/>
    <cellStyle name="Output 2 3 9 7" xfId="59584" xr:uid="{00000000-0005-0000-0000-0000C2E80000}"/>
    <cellStyle name="Output 2 30" xfId="59585" xr:uid="{00000000-0005-0000-0000-0000C3E80000}"/>
    <cellStyle name="Output 2 30 2" xfId="59586" xr:uid="{00000000-0005-0000-0000-0000C4E80000}"/>
    <cellStyle name="Output 2 30 3" xfId="59587" xr:uid="{00000000-0005-0000-0000-0000C5E80000}"/>
    <cellStyle name="Output 2 30 4" xfId="59588" xr:uid="{00000000-0005-0000-0000-0000C6E80000}"/>
    <cellStyle name="Output 2 30 5" xfId="59589" xr:uid="{00000000-0005-0000-0000-0000C7E80000}"/>
    <cellStyle name="Output 2 30 6" xfId="59590" xr:uid="{00000000-0005-0000-0000-0000C8E80000}"/>
    <cellStyle name="Output 2 4" xfId="59591" xr:uid="{00000000-0005-0000-0000-0000C9E80000}"/>
    <cellStyle name="Output 2 4 2" xfId="59592" xr:uid="{00000000-0005-0000-0000-0000CAE80000}"/>
    <cellStyle name="Output 2 4 2 2" xfId="59593" xr:uid="{00000000-0005-0000-0000-0000CBE80000}"/>
    <cellStyle name="Output 2 4 2 3" xfId="59594" xr:uid="{00000000-0005-0000-0000-0000CCE80000}"/>
    <cellStyle name="Output 2 4 2 4" xfId="59595" xr:uid="{00000000-0005-0000-0000-0000CDE80000}"/>
    <cellStyle name="Output 2 4 2 5" xfId="59596" xr:uid="{00000000-0005-0000-0000-0000CEE80000}"/>
    <cellStyle name="Output 2 4 2 6" xfId="59597" xr:uid="{00000000-0005-0000-0000-0000CFE80000}"/>
    <cellStyle name="Output 2 4 3" xfId="59598" xr:uid="{00000000-0005-0000-0000-0000D0E80000}"/>
    <cellStyle name="Output 2 4 4" xfId="59599" xr:uid="{00000000-0005-0000-0000-0000D1E80000}"/>
    <cellStyle name="Output 2 4 5" xfId="59600" xr:uid="{00000000-0005-0000-0000-0000D2E80000}"/>
    <cellStyle name="Output 2 4 6" xfId="59601" xr:uid="{00000000-0005-0000-0000-0000D3E80000}"/>
    <cellStyle name="Output 2 4 7" xfId="59602" xr:uid="{00000000-0005-0000-0000-0000D4E80000}"/>
    <cellStyle name="Output 2 5" xfId="59603" xr:uid="{00000000-0005-0000-0000-0000D5E80000}"/>
    <cellStyle name="Output 2 5 2" xfId="59604" xr:uid="{00000000-0005-0000-0000-0000D6E80000}"/>
    <cellStyle name="Output 2 5 2 2" xfId="59605" xr:uid="{00000000-0005-0000-0000-0000D7E80000}"/>
    <cellStyle name="Output 2 5 2 3" xfId="59606" xr:uid="{00000000-0005-0000-0000-0000D8E80000}"/>
    <cellStyle name="Output 2 5 2 4" xfId="59607" xr:uid="{00000000-0005-0000-0000-0000D9E80000}"/>
    <cellStyle name="Output 2 5 2 5" xfId="59608" xr:uid="{00000000-0005-0000-0000-0000DAE80000}"/>
    <cellStyle name="Output 2 5 2 6" xfId="59609" xr:uid="{00000000-0005-0000-0000-0000DBE80000}"/>
    <cellStyle name="Output 2 5 3" xfId="59610" xr:uid="{00000000-0005-0000-0000-0000DCE80000}"/>
    <cellStyle name="Output 2 5 4" xfId="59611" xr:uid="{00000000-0005-0000-0000-0000DDE80000}"/>
    <cellStyle name="Output 2 5 5" xfId="59612" xr:uid="{00000000-0005-0000-0000-0000DEE80000}"/>
    <cellStyle name="Output 2 5 6" xfId="59613" xr:uid="{00000000-0005-0000-0000-0000DFE80000}"/>
    <cellStyle name="Output 2 5 7" xfId="59614" xr:uid="{00000000-0005-0000-0000-0000E0E80000}"/>
    <cellStyle name="Output 2 6" xfId="59615" xr:uid="{00000000-0005-0000-0000-0000E1E80000}"/>
    <cellStyle name="Output 2 6 2" xfId="59616" xr:uid="{00000000-0005-0000-0000-0000E2E80000}"/>
    <cellStyle name="Output 2 6 2 2" xfId="59617" xr:uid="{00000000-0005-0000-0000-0000E3E80000}"/>
    <cellStyle name="Output 2 6 2 3" xfId="59618" xr:uid="{00000000-0005-0000-0000-0000E4E80000}"/>
    <cellStyle name="Output 2 6 2 4" xfId="59619" xr:uid="{00000000-0005-0000-0000-0000E5E80000}"/>
    <cellStyle name="Output 2 6 2 5" xfId="59620" xr:uid="{00000000-0005-0000-0000-0000E6E80000}"/>
    <cellStyle name="Output 2 6 2 6" xfId="59621" xr:uid="{00000000-0005-0000-0000-0000E7E80000}"/>
    <cellStyle name="Output 2 6 3" xfId="59622" xr:uid="{00000000-0005-0000-0000-0000E8E80000}"/>
    <cellStyle name="Output 2 6 4" xfId="59623" xr:uid="{00000000-0005-0000-0000-0000E9E80000}"/>
    <cellStyle name="Output 2 6 5" xfId="59624" xr:uid="{00000000-0005-0000-0000-0000EAE80000}"/>
    <cellStyle name="Output 2 6 6" xfId="59625" xr:uid="{00000000-0005-0000-0000-0000EBE80000}"/>
    <cellStyle name="Output 2 6 7" xfId="59626" xr:uid="{00000000-0005-0000-0000-0000ECE80000}"/>
    <cellStyle name="Output 2 7" xfId="59627" xr:uid="{00000000-0005-0000-0000-0000EDE80000}"/>
    <cellStyle name="Output 2 7 2" xfId="59628" xr:uid="{00000000-0005-0000-0000-0000EEE80000}"/>
    <cellStyle name="Output 2 7 2 2" xfId="59629" xr:uid="{00000000-0005-0000-0000-0000EFE80000}"/>
    <cellStyle name="Output 2 7 2 3" xfId="59630" xr:uid="{00000000-0005-0000-0000-0000F0E80000}"/>
    <cellStyle name="Output 2 7 2 4" xfId="59631" xr:uid="{00000000-0005-0000-0000-0000F1E80000}"/>
    <cellStyle name="Output 2 7 2 5" xfId="59632" xr:uid="{00000000-0005-0000-0000-0000F2E80000}"/>
    <cellStyle name="Output 2 7 2 6" xfId="59633" xr:uid="{00000000-0005-0000-0000-0000F3E80000}"/>
    <cellStyle name="Output 2 7 3" xfId="59634" xr:uid="{00000000-0005-0000-0000-0000F4E80000}"/>
    <cellStyle name="Output 2 7 4" xfId="59635" xr:uid="{00000000-0005-0000-0000-0000F5E80000}"/>
    <cellStyle name="Output 2 7 5" xfId="59636" xr:uid="{00000000-0005-0000-0000-0000F6E80000}"/>
    <cellStyle name="Output 2 7 6" xfId="59637" xr:uid="{00000000-0005-0000-0000-0000F7E80000}"/>
    <cellStyle name="Output 2 7 7" xfId="59638" xr:uid="{00000000-0005-0000-0000-0000F8E80000}"/>
    <cellStyle name="Output 2 8" xfId="59639" xr:uid="{00000000-0005-0000-0000-0000F9E80000}"/>
    <cellStyle name="Output 2 8 2" xfId="59640" xr:uid="{00000000-0005-0000-0000-0000FAE80000}"/>
    <cellStyle name="Output 2 8 2 2" xfId="59641" xr:uid="{00000000-0005-0000-0000-0000FBE80000}"/>
    <cellStyle name="Output 2 8 2 3" xfId="59642" xr:uid="{00000000-0005-0000-0000-0000FCE80000}"/>
    <cellStyle name="Output 2 8 2 4" xfId="59643" xr:uid="{00000000-0005-0000-0000-0000FDE80000}"/>
    <cellStyle name="Output 2 8 2 5" xfId="59644" xr:uid="{00000000-0005-0000-0000-0000FEE80000}"/>
    <cellStyle name="Output 2 8 2 6" xfId="59645" xr:uid="{00000000-0005-0000-0000-0000FFE80000}"/>
    <cellStyle name="Output 2 8 3" xfId="59646" xr:uid="{00000000-0005-0000-0000-000000E90000}"/>
    <cellStyle name="Output 2 8 4" xfId="59647" xr:uid="{00000000-0005-0000-0000-000001E90000}"/>
    <cellStyle name="Output 2 8 5" xfId="59648" xr:uid="{00000000-0005-0000-0000-000002E90000}"/>
    <cellStyle name="Output 2 8 6" xfId="59649" xr:uid="{00000000-0005-0000-0000-000003E90000}"/>
    <cellStyle name="Output 2 8 7" xfId="59650" xr:uid="{00000000-0005-0000-0000-000004E90000}"/>
    <cellStyle name="Output 2 9" xfId="59651" xr:uid="{00000000-0005-0000-0000-000005E90000}"/>
    <cellStyle name="Output 2 9 2" xfId="59652" xr:uid="{00000000-0005-0000-0000-000006E90000}"/>
    <cellStyle name="Output 2 9 2 2" xfId="59653" xr:uid="{00000000-0005-0000-0000-000007E90000}"/>
    <cellStyle name="Output 2 9 2 3" xfId="59654" xr:uid="{00000000-0005-0000-0000-000008E90000}"/>
    <cellStyle name="Output 2 9 2 4" xfId="59655" xr:uid="{00000000-0005-0000-0000-000009E90000}"/>
    <cellStyle name="Output 2 9 2 5" xfId="59656" xr:uid="{00000000-0005-0000-0000-00000AE90000}"/>
    <cellStyle name="Output 2 9 2 6" xfId="59657" xr:uid="{00000000-0005-0000-0000-00000BE90000}"/>
    <cellStyle name="Output 2 9 3" xfId="59658" xr:uid="{00000000-0005-0000-0000-00000CE90000}"/>
    <cellStyle name="Output 2 9 4" xfId="59659" xr:uid="{00000000-0005-0000-0000-00000DE90000}"/>
    <cellStyle name="Output 2 9 5" xfId="59660" xr:uid="{00000000-0005-0000-0000-00000EE90000}"/>
    <cellStyle name="Output 2 9 6" xfId="59661" xr:uid="{00000000-0005-0000-0000-00000FE90000}"/>
    <cellStyle name="Output 2 9 7" xfId="59662" xr:uid="{00000000-0005-0000-0000-000010E90000}"/>
    <cellStyle name="Output 3" xfId="59663" xr:uid="{00000000-0005-0000-0000-000011E90000}"/>
    <cellStyle name="Output 3 10" xfId="59664" xr:uid="{00000000-0005-0000-0000-000012E90000}"/>
    <cellStyle name="Output 3 10 2" xfId="59665" xr:uid="{00000000-0005-0000-0000-000013E90000}"/>
    <cellStyle name="Output 3 10 2 2" xfId="59666" xr:uid="{00000000-0005-0000-0000-000014E90000}"/>
    <cellStyle name="Output 3 10 2 3" xfId="59667" xr:uid="{00000000-0005-0000-0000-000015E90000}"/>
    <cellStyle name="Output 3 10 2 4" xfId="59668" xr:uid="{00000000-0005-0000-0000-000016E90000}"/>
    <cellStyle name="Output 3 10 2 5" xfId="59669" xr:uid="{00000000-0005-0000-0000-000017E90000}"/>
    <cellStyle name="Output 3 10 2 6" xfId="59670" xr:uid="{00000000-0005-0000-0000-000018E90000}"/>
    <cellStyle name="Output 3 10 3" xfId="59671" xr:uid="{00000000-0005-0000-0000-000019E90000}"/>
    <cellStyle name="Output 3 10 4" xfId="59672" xr:uid="{00000000-0005-0000-0000-00001AE90000}"/>
    <cellStyle name="Output 3 10 5" xfId="59673" xr:uid="{00000000-0005-0000-0000-00001BE90000}"/>
    <cellStyle name="Output 3 10 6" xfId="59674" xr:uid="{00000000-0005-0000-0000-00001CE90000}"/>
    <cellStyle name="Output 3 10 7" xfId="59675" xr:uid="{00000000-0005-0000-0000-00001DE90000}"/>
    <cellStyle name="Output 3 11" xfId="59676" xr:uid="{00000000-0005-0000-0000-00001EE90000}"/>
    <cellStyle name="Output 3 11 2" xfId="59677" xr:uid="{00000000-0005-0000-0000-00001FE90000}"/>
    <cellStyle name="Output 3 11 2 2" xfId="59678" xr:uid="{00000000-0005-0000-0000-000020E90000}"/>
    <cellStyle name="Output 3 11 2 3" xfId="59679" xr:uid="{00000000-0005-0000-0000-000021E90000}"/>
    <cellStyle name="Output 3 11 2 4" xfId="59680" xr:uid="{00000000-0005-0000-0000-000022E90000}"/>
    <cellStyle name="Output 3 11 2 5" xfId="59681" xr:uid="{00000000-0005-0000-0000-000023E90000}"/>
    <cellStyle name="Output 3 11 2 6" xfId="59682" xr:uid="{00000000-0005-0000-0000-000024E90000}"/>
    <cellStyle name="Output 3 11 3" xfId="59683" xr:uid="{00000000-0005-0000-0000-000025E90000}"/>
    <cellStyle name="Output 3 11 4" xfId="59684" xr:uid="{00000000-0005-0000-0000-000026E90000}"/>
    <cellStyle name="Output 3 11 5" xfId="59685" xr:uid="{00000000-0005-0000-0000-000027E90000}"/>
    <cellStyle name="Output 3 11 6" xfId="59686" xr:uid="{00000000-0005-0000-0000-000028E90000}"/>
    <cellStyle name="Output 3 11 7" xfId="59687" xr:uid="{00000000-0005-0000-0000-000029E90000}"/>
    <cellStyle name="Output 3 12" xfId="59688" xr:uid="{00000000-0005-0000-0000-00002AE90000}"/>
    <cellStyle name="Output 3 12 2" xfId="59689" xr:uid="{00000000-0005-0000-0000-00002BE90000}"/>
    <cellStyle name="Output 3 12 2 2" xfId="59690" xr:uid="{00000000-0005-0000-0000-00002CE90000}"/>
    <cellStyle name="Output 3 12 2 3" xfId="59691" xr:uid="{00000000-0005-0000-0000-00002DE90000}"/>
    <cellStyle name="Output 3 12 2 4" xfId="59692" xr:uid="{00000000-0005-0000-0000-00002EE90000}"/>
    <cellStyle name="Output 3 12 2 5" xfId="59693" xr:uid="{00000000-0005-0000-0000-00002FE90000}"/>
    <cellStyle name="Output 3 12 2 6" xfId="59694" xr:uid="{00000000-0005-0000-0000-000030E90000}"/>
    <cellStyle name="Output 3 12 3" xfId="59695" xr:uid="{00000000-0005-0000-0000-000031E90000}"/>
    <cellStyle name="Output 3 12 4" xfId="59696" xr:uid="{00000000-0005-0000-0000-000032E90000}"/>
    <cellStyle name="Output 3 12 5" xfId="59697" xr:uid="{00000000-0005-0000-0000-000033E90000}"/>
    <cellStyle name="Output 3 12 6" xfId="59698" xr:uid="{00000000-0005-0000-0000-000034E90000}"/>
    <cellStyle name="Output 3 12 7" xfId="59699" xr:uid="{00000000-0005-0000-0000-000035E90000}"/>
    <cellStyle name="Output 3 13" xfId="59700" xr:uid="{00000000-0005-0000-0000-000036E90000}"/>
    <cellStyle name="Output 3 13 2" xfId="59701" xr:uid="{00000000-0005-0000-0000-000037E90000}"/>
    <cellStyle name="Output 3 13 2 2" xfId="59702" xr:uid="{00000000-0005-0000-0000-000038E90000}"/>
    <cellStyle name="Output 3 13 2 3" xfId="59703" xr:uid="{00000000-0005-0000-0000-000039E90000}"/>
    <cellStyle name="Output 3 13 2 4" xfId="59704" xr:uid="{00000000-0005-0000-0000-00003AE90000}"/>
    <cellStyle name="Output 3 13 2 5" xfId="59705" xr:uid="{00000000-0005-0000-0000-00003BE90000}"/>
    <cellStyle name="Output 3 13 2 6" xfId="59706" xr:uid="{00000000-0005-0000-0000-00003CE90000}"/>
    <cellStyle name="Output 3 13 3" xfId="59707" xr:uid="{00000000-0005-0000-0000-00003DE90000}"/>
    <cellStyle name="Output 3 13 4" xfId="59708" xr:uid="{00000000-0005-0000-0000-00003EE90000}"/>
    <cellStyle name="Output 3 13 5" xfId="59709" xr:uid="{00000000-0005-0000-0000-00003FE90000}"/>
    <cellStyle name="Output 3 13 6" xfId="59710" xr:uid="{00000000-0005-0000-0000-000040E90000}"/>
    <cellStyle name="Output 3 13 7" xfId="59711" xr:uid="{00000000-0005-0000-0000-000041E90000}"/>
    <cellStyle name="Output 3 14" xfId="59712" xr:uid="{00000000-0005-0000-0000-000042E90000}"/>
    <cellStyle name="Output 3 14 2" xfId="59713" xr:uid="{00000000-0005-0000-0000-000043E90000}"/>
    <cellStyle name="Output 3 14 2 2" xfId="59714" xr:uid="{00000000-0005-0000-0000-000044E90000}"/>
    <cellStyle name="Output 3 14 2 3" xfId="59715" xr:uid="{00000000-0005-0000-0000-000045E90000}"/>
    <cellStyle name="Output 3 14 2 4" xfId="59716" xr:uid="{00000000-0005-0000-0000-000046E90000}"/>
    <cellStyle name="Output 3 14 2 5" xfId="59717" xr:uid="{00000000-0005-0000-0000-000047E90000}"/>
    <cellStyle name="Output 3 14 2 6" xfId="59718" xr:uid="{00000000-0005-0000-0000-000048E90000}"/>
    <cellStyle name="Output 3 14 3" xfId="59719" xr:uid="{00000000-0005-0000-0000-000049E90000}"/>
    <cellStyle name="Output 3 14 4" xfId="59720" xr:uid="{00000000-0005-0000-0000-00004AE90000}"/>
    <cellStyle name="Output 3 14 5" xfId="59721" xr:uid="{00000000-0005-0000-0000-00004BE90000}"/>
    <cellStyle name="Output 3 14 6" xfId="59722" xr:uid="{00000000-0005-0000-0000-00004CE90000}"/>
    <cellStyle name="Output 3 14 7" xfId="59723" xr:uid="{00000000-0005-0000-0000-00004DE90000}"/>
    <cellStyle name="Output 3 15" xfId="59724" xr:uid="{00000000-0005-0000-0000-00004EE90000}"/>
    <cellStyle name="Output 3 15 2" xfId="59725" xr:uid="{00000000-0005-0000-0000-00004FE90000}"/>
    <cellStyle name="Output 3 15 2 2" xfId="59726" xr:uid="{00000000-0005-0000-0000-000050E90000}"/>
    <cellStyle name="Output 3 15 2 3" xfId="59727" xr:uid="{00000000-0005-0000-0000-000051E90000}"/>
    <cellStyle name="Output 3 15 2 4" xfId="59728" xr:uid="{00000000-0005-0000-0000-000052E90000}"/>
    <cellStyle name="Output 3 15 2 5" xfId="59729" xr:uid="{00000000-0005-0000-0000-000053E90000}"/>
    <cellStyle name="Output 3 15 2 6" xfId="59730" xr:uid="{00000000-0005-0000-0000-000054E90000}"/>
    <cellStyle name="Output 3 15 3" xfId="59731" xr:uid="{00000000-0005-0000-0000-000055E90000}"/>
    <cellStyle name="Output 3 15 4" xfId="59732" xr:uid="{00000000-0005-0000-0000-000056E90000}"/>
    <cellStyle name="Output 3 15 5" xfId="59733" xr:uid="{00000000-0005-0000-0000-000057E90000}"/>
    <cellStyle name="Output 3 15 6" xfId="59734" xr:uid="{00000000-0005-0000-0000-000058E90000}"/>
    <cellStyle name="Output 3 15 7" xfId="59735" xr:uid="{00000000-0005-0000-0000-000059E90000}"/>
    <cellStyle name="Output 3 16" xfId="59736" xr:uid="{00000000-0005-0000-0000-00005AE90000}"/>
    <cellStyle name="Output 3 16 2" xfId="59737" xr:uid="{00000000-0005-0000-0000-00005BE90000}"/>
    <cellStyle name="Output 3 16 2 2" xfId="59738" xr:uid="{00000000-0005-0000-0000-00005CE90000}"/>
    <cellStyle name="Output 3 16 2 3" xfId="59739" xr:uid="{00000000-0005-0000-0000-00005DE90000}"/>
    <cellStyle name="Output 3 16 2 4" xfId="59740" xr:uid="{00000000-0005-0000-0000-00005EE90000}"/>
    <cellStyle name="Output 3 16 2 5" xfId="59741" xr:uid="{00000000-0005-0000-0000-00005FE90000}"/>
    <cellStyle name="Output 3 16 2 6" xfId="59742" xr:uid="{00000000-0005-0000-0000-000060E90000}"/>
    <cellStyle name="Output 3 16 3" xfId="59743" xr:uid="{00000000-0005-0000-0000-000061E90000}"/>
    <cellStyle name="Output 3 16 4" xfId="59744" xr:uid="{00000000-0005-0000-0000-000062E90000}"/>
    <cellStyle name="Output 3 16 5" xfId="59745" xr:uid="{00000000-0005-0000-0000-000063E90000}"/>
    <cellStyle name="Output 3 16 6" xfId="59746" xr:uid="{00000000-0005-0000-0000-000064E90000}"/>
    <cellStyle name="Output 3 16 7" xfId="59747" xr:uid="{00000000-0005-0000-0000-000065E90000}"/>
    <cellStyle name="Output 3 17" xfId="59748" xr:uid="{00000000-0005-0000-0000-000066E90000}"/>
    <cellStyle name="Output 3 17 2" xfId="59749" xr:uid="{00000000-0005-0000-0000-000067E90000}"/>
    <cellStyle name="Output 3 17 2 2" xfId="59750" xr:uid="{00000000-0005-0000-0000-000068E90000}"/>
    <cellStyle name="Output 3 17 2 3" xfId="59751" xr:uid="{00000000-0005-0000-0000-000069E90000}"/>
    <cellStyle name="Output 3 17 2 4" xfId="59752" xr:uid="{00000000-0005-0000-0000-00006AE90000}"/>
    <cellStyle name="Output 3 17 2 5" xfId="59753" xr:uid="{00000000-0005-0000-0000-00006BE90000}"/>
    <cellStyle name="Output 3 17 2 6" xfId="59754" xr:uid="{00000000-0005-0000-0000-00006CE90000}"/>
    <cellStyle name="Output 3 17 3" xfId="59755" xr:uid="{00000000-0005-0000-0000-00006DE90000}"/>
    <cellStyle name="Output 3 17 4" xfId="59756" xr:uid="{00000000-0005-0000-0000-00006EE90000}"/>
    <cellStyle name="Output 3 17 5" xfId="59757" xr:uid="{00000000-0005-0000-0000-00006FE90000}"/>
    <cellStyle name="Output 3 17 6" xfId="59758" xr:uid="{00000000-0005-0000-0000-000070E90000}"/>
    <cellStyle name="Output 3 17 7" xfId="59759" xr:uid="{00000000-0005-0000-0000-000071E90000}"/>
    <cellStyle name="Output 3 18" xfId="59760" xr:uid="{00000000-0005-0000-0000-000072E90000}"/>
    <cellStyle name="Output 3 18 2" xfId="59761" xr:uid="{00000000-0005-0000-0000-000073E90000}"/>
    <cellStyle name="Output 3 18 2 2" xfId="59762" xr:uid="{00000000-0005-0000-0000-000074E90000}"/>
    <cellStyle name="Output 3 18 2 3" xfId="59763" xr:uid="{00000000-0005-0000-0000-000075E90000}"/>
    <cellStyle name="Output 3 18 2 4" xfId="59764" xr:uid="{00000000-0005-0000-0000-000076E90000}"/>
    <cellStyle name="Output 3 18 2 5" xfId="59765" xr:uid="{00000000-0005-0000-0000-000077E90000}"/>
    <cellStyle name="Output 3 18 2 6" xfId="59766" xr:uid="{00000000-0005-0000-0000-000078E90000}"/>
    <cellStyle name="Output 3 18 3" xfId="59767" xr:uid="{00000000-0005-0000-0000-000079E90000}"/>
    <cellStyle name="Output 3 18 4" xfId="59768" xr:uid="{00000000-0005-0000-0000-00007AE90000}"/>
    <cellStyle name="Output 3 18 5" xfId="59769" xr:uid="{00000000-0005-0000-0000-00007BE90000}"/>
    <cellStyle name="Output 3 18 6" xfId="59770" xr:uid="{00000000-0005-0000-0000-00007CE90000}"/>
    <cellStyle name="Output 3 18 7" xfId="59771" xr:uid="{00000000-0005-0000-0000-00007DE90000}"/>
    <cellStyle name="Output 3 19" xfId="59772" xr:uid="{00000000-0005-0000-0000-00007EE90000}"/>
    <cellStyle name="Output 3 19 2" xfId="59773" xr:uid="{00000000-0005-0000-0000-00007FE90000}"/>
    <cellStyle name="Output 3 19 2 2" xfId="59774" xr:uid="{00000000-0005-0000-0000-000080E90000}"/>
    <cellStyle name="Output 3 19 2 3" xfId="59775" xr:uid="{00000000-0005-0000-0000-000081E90000}"/>
    <cellStyle name="Output 3 19 2 4" xfId="59776" xr:uid="{00000000-0005-0000-0000-000082E90000}"/>
    <cellStyle name="Output 3 19 2 5" xfId="59777" xr:uid="{00000000-0005-0000-0000-000083E90000}"/>
    <cellStyle name="Output 3 19 2 6" xfId="59778" xr:uid="{00000000-0005-0000-0000-000084E90000}"/>
    <cellStyle name="Output 3 19 3" xfId="59779" xr:uid="{00000000-0005-0000-0000-000085E90000}"/>
    <cellStyle name="Output 3 19 4" xfId="59780" xr:uid="{00000000-0005-0000-0000-000086E90000}"/>
    <cellStyle name="Output 3 19 5" xfId="59781" xr:uid="{00000000-0005-0000-0000-000087E90000}"/>
    <cellStyle name="Output 3 19 6" xfId="59782" xr:uid="{00000000-0005-0000-0000-000088E90000}"/>
    <cellStyle name="Output 3 19 7" xfId="59783" xr:uid="{00000000-0005-0000-0000-000089E90000}"/>
    <cellStyle name="Output 3 2" xfId="59784" xr:uid="{00000000-0005-0000-0000-00008AE90000}"/>
    <cellStyle name="Output 3 2 10" xfId="59785" xr:uid="{00000000-0005-0000-0000-00008BE90000}"/>
    <cellStyle name="Output 3 2 10 2" xfId="59786" xr:uid="{00000000-0005-0000-0000-00008CE90000}"/>
    <cellStyle name="Output 3 2 10 2 2" xfId="59787" xr:uid="{00000000-0005-0000-0000-00008DE90000}"/>
    <cellStyle name="Output 3 2 10 2 3" xfId="59788" xr:uid="{00000000-0005-0000-0000-00008EE90000}"/>
    <cellStyle name="Output 3 2 10 2 4" xfId="59789" xr:uid="{00000000-0005-0000-0000-00008FE90000}"/>
    <cellStyle name="Output 3 2 10 2 5" xfId="59790" xr:uid="{00000000-0005-0000-0000-000090E90000}"/>
    <cellStyle name="Output 3 2 10 2 6" xfId="59791" xr:uid="{00000000-0005-0000-0000-000091E90000}"/>
    <cellStyle name="Output 3 2 10 3" xfId="59792" xr:uid="{00000000-0005-0000-0000-000092E90000}"/>
    <cellStyle name="Output 3 2 10 4" xfId="59793" xr:uid="{00000000-0005-0000-0000-000093E90000}"/>
    <cellStyle name="Output 3 2 10 5" xfId="59794" xr:uid="{00000000-0005-0000-0000-000094E90000}"/>
    <cellStyle name="Output 3 2 10 6" xfId="59795" xr:uid="{00000000-0005-0000-0000-000095E90000}"/>
    <cellStyle name="Output 3 2 10 7" xfId="59796" xr:uid="{00000000-0005-0000-0000-000096E90000}"/>
    <cellStyle name="Output 3 2 11" xfId="59797" xr:uid="{00000000-0005-0000-0000-000097E90000}"/>
    <cellStyle name="Output 3 2 11 2" xfId="59798" xr:uid="{00000000-0005-0000-0000-000098E90000}"/>
    <cellStyle name="Output 3 2 11 2 2" xfId="59799" xr:uid="{00000000-0005-0000-0000-000099E90000}"/>
    <cellStyle name="Output 3 2 11 2 3" xfId="59800" xr:uid="{00000000-0005-0000-0000-00009AE90000}"/>
    <cellStyle name="Output 3 2 11 2 4" xfId="59801" xr:uid="{00000000-0005-0000-0000-00009BE90000}"/>
    <cellStyle name="Output 3 2 11 2 5" xfId="59802" xr:uid="{00000000-0005-0000-0000-00009CE90000}"/>
    <cellStyle name="Output 3 2 11 2 6" xfId="59803" xr:uid="{00000000-0005-0000-0000-00009DE90000}"/>
    <cellStyle name="Output 3 2 11 3" xfId="59804" xr:uid="{00000000-0005-0000-0000-00009EE90000}"/>
    <cellStyle name="Output 3 2 11 4" xfId="59805" xr:uid="{00000000-0005-0000-0000-00009FE90000}"/>
    <cellStyle name="Output 3 2 11 5" xfId="59806" xr:uid="{00000000-0005-0000-0000-0000A0E90000}"/>
    <cellStyle name="Output 3 2 11 6" xfId="59807" xr:uid="{00000000-0005-0000-0000-0000A1E90000}"/>
    <cellStyle name="Output 3 2 11 7" xfId="59808" xr:uid="{00000000-0005-0000-0000-0000A2E90000}"/>
    <cellStyle name="Output 3 2 12" xfId="59809" xr:uid="{00000000-0005-0000-0000-0000A3E90000}"/>
    <cellStyle name="Output 3 2 12 2" xfId="59810" xr:uid="{00000000-0005-0000-0000-0000A4E90000}"/>
    <cellStyle name="Output 3 2 12 2 2" xfId="59811" xr:uid="{00000000-0005-0000-0000-0000A5E90000}"/>
    <cellStyle name="Output 3 2 12 2 3" xfId="59812" xr:uid="{00000000-0005-0000-0000-0000A6E90000}"/>
    <cellStyle name="Output 3 2 12 2 4" xfId="59813" xr:uid="{00000000-0005-0000-0000-0000A7E90000}"/>
    <cellStyle name="Output 3 2 12 2 5" xfId="59814" xr:uid="{00000000-0005-0000-0000-0000A8E90000}"/>
    <cellStyle name="Output 3 2 12 2 6" xfId="59815" xr:uid="{00000000-0005-0000-0000-0000A9E90000}"/>
    <cellStyle name="Output 3 2 12 3" xfId="59816" xr:uid="{00000000-0005-0000-0000-0000AAE90000}"/>
    <cellStyle name="Output 3 2 12 4" xfId="59817" xr:uid="{00000000-0005-0000-0000-0000ABE90000}"/>
    <cellStyle name="Output 3 2 12 5" xfId="59818" xr:uid="{00000000-0005-0000-0000-0000ACE90000}"/>
    <cellStyle name="Output 3 2 12 6" xfId="59819" xr:uid="{00000000-0005-0000-0000-0000ADE90000}"/>
    <cellStyle name="Output 3 2 12 7" xfId="59820" xr:uid="{00000000-0005-0000-0000-0000AEE90000}"/>
    <cellStyle name="Output 3 2 13" xfId="59821" xr:uid="{00000000-0005-0000-0000-0000AFE90000}"/>
    <cellStyle name="Output 3 2 13 2" xfId="59822" xr:uid="{00000000-0005-0000-0000-0000B0E90000}"/>
    <cellStyle name="Output 3 2 13 2 2" xfId="59823" xr:uid="{00000000-0005-0000-0000-0000B1E90000}"/>
    <cellStyle name="Output 3 2 13 2 3" xfId="59824" xr:uid="{00000000-0005-0000-0000-0000B2E90000}"/>
    <cellStyle name="Output 3 2 13 2 4" xfId="59825" xr:uid="{00000000-0005-0000-0000-0000B3E90000}"/>
    <cellStyle name="Output 3 2 13 2 5" xfId="59826" xr:uid="{00000000-0005-0000-0000-0000B4E90000}"/>
    <cellStyle name="Output 3 2 13 2 6" xfId="59827" xr:uid="{00000000-0005-0000-0000-0000B5E90000}"/>
    <cellStyle name="Output 3 2 13 3" xfId="59828" xr:uid="{00000000-0005-0000-0000-0000B6E90000}"/>
    <cellStyle name="Output 3 2 13 4" xfId="59829" xr:uid="{00000000-0005-0000-0000-0000B7E90000}"/>
    <cellStyle name="Output 3 2 13 5" xfId="59830" xr:uid="{00000000-0005-0000-0000-0000B8E90000}"/>
    <cellStyle name="Output 3 2 13 6" xfId="59831" xr:uid="{00000000-0005-0000-0000-0000B9E90000}"/>
    <cellStyle name="Output 3 2 13 7" xfId="59832" xr:uid="{00000000-0005-0000-0000-0000BAE90000}"/>
    <cellStyle name="Output 3 2 14" xfId="59833" xr:uid="{00000000-0005-0000-0000-0000BBE90000}"/>
    <cellStyle name="Output 3 2 14 2" xfId="59834" xr:uid="{00000000-0005-0000-0000-0000BCE90000}"/>
    <cellStyle name="Output 3 2 14 2 2" xfId="59835" xr:uid="{00000000-0005-0000-0000-0000BDE90000}"/>
    <cellStyle name="Output 3 2 14 2 3" xfId="59836" xr:uid="{00000000-0005-0000-0000-0000BEE90000}"/>
    <cellStyle name="Output 3 2 14 2 4" xfId="59837" xr:uid="{00000000-0005-0000-0000-0000BFE90000}"/>
    <cellStyle name="Output 3 2 14 2 5" xfId="59838" xr:uid="{00000000-0005-0000-0000-0000C0E90000}"/>
    <cellStyle name="Output 3 2 14 2 6" xfId="59839" xr:uid="{00000000-0005-0000-0000-0000C1E90000}"/>
    <cellStyle name="Output 3 2 14 3" xfId="59840" xr:uid="{00000000-0005-0000-0000-0000C2E90000}"/>
    <cellStyle name="Output 3 2 14 4" xfId="59841" xr:uid="{00000000-0005-0000-0000-0000C3E90000}"/>
    <cellStyle name="Output 3 2 14 5" xfId="59842" xr:uid="{00000000-0005-0000-0000-0000C4E90000}"/>
    <cellStyle name="Output 3 2 14 6" xfId="59843" xr:uid="{00000000-0005-0000-0000-0000C5E90000}"/>
    <cellStyle name="Output 3 2 14 7" xfId="59844" xr:uid="{00000000-0005-0000-0000-0000C6E90000}"/>
    <cellStyle name="Output 3 2 15" xfId="59845" xr:uid="{00000000-0005-0000-0000-0000C7E90000}"/>
    <cellStyle name="Output 3 2 15 2" xfId="59846" xr:uid="{00000000-0005-0000-0000-0000C8E90000}"/>
    <cellStyle name="Output 3 2 15 2 2" xfId="59847" xr:uid="{00000000-0005-0000-0000-0000C9E90000}"/>
    <cellStyle name="Output 3 2 15 2 3" xfId="59848" xr:uid="{00000000-0005-0000-0000-0000CAE90000}"/>
    <cellStyle name="Output 3 2 15 2 4" xfId="59849" xr:uid="{00000000-0005-0000-0000-0000CBE90000}"/>
    <cellStyle name="Output 3 2 15 2 5" xfId="59850" xr:uid="{00000000-0005-0000-0000-0000CCE90000}"/>
    <cellStyle name="Output 3 2 15 2 6" xfId="59851" xr:uid="{00000000-0005-0000-0000-0000CDE90000}"/>
    <cellStyle name="Output 3 2 15 3" xfId="59852" xr:uid="{00000000-0005-0000-0000-0000CEE90000}"/>
    <cellStyle name="Output 3 2 15 4" xfId="59853" xr:uid="{00000000-0005-0000-0000-0000CFE90000}"/>
    <cellStyle name="Output 3 2 15 5" xfId="59854" xr:uid="{00000000-0005-0000-0000-0000D0E90000}"/>
    <cellStyle name="Output 3 2 15 6" xfId="59855" xr:uid="{00000000-0005-0000-0000-0000D1E90000}"/>
    <cellStyle name="Output 3 2 15 7" xfId="59856" xr:uid="{00000000-0005-0000-0000-0000D2E90000}"/>
    <cellStyle name="Output 3 2 16" xfId="59857" xr:uid="{00000000-0005-0000-0000-0000D3E90000}"/>
    <cellStyle name="Output 3 2 16 2" xfId="59858" xr:uid="{00000000-0005-0000-0000-0000D4E90000}"/>
    <cellStyle name="Output 3 2 16 2 2" xfId="59859" xr:uid="{00000000-0005-0000-0000-0000D5E90000}"/>
    <cellStyle name="Output 3 2 16 2 3" xfId="59860" xr:uid="{00000000-0005-0000-0000-0000D6E90000}"/>
    <cellStyle name="Output 3 2 16 2 4" xfId="59861" xr:uid="{00000000-0005-0000-0000-0000D7E90000}"/>
    <cellStyle name="Output 3 2 16 2 5" xfId="59862" xr:uid="{00000000-0005-0000-0000-0000D8E90000}"/>
    <cellStyle name="Output 3 2 16 2 6" xfId="59863" xr:uid="{00000000-0005-0000-0000-0000D9E90000}"/>
    <cellStyle name="Output 3 2 16 3" xfId="59864" xr:uid="{00000000-0005-0000-0000-0000DAE90000}"/>
    <cellStyle name="Output 3 2 16 4" xfId="59865" xr:uid="{00000000-0005-0000-0000-0000DBE90000}"/>
    <cellStyle name="Output 3 2 16 5" xfId="59866" xr:uid="{00000000-0005-0000-0000-0000DCE90000}"/>
    <cellStyle name="Output 3 2 16 6" xfId="59867" xr:uid="{00000000-0005-0000-0000-0000DDE90000}"/>
    <cellStyle name="Output 3 2 16 7" xfId="59868" xr:uid="{00000000-0005-0000-0000-0000DEE90000}"/>
    <cellStyle name="Output 3 2 17" xfId="59869" xr:uid="{00000000-0005-0000-0000-0000DFE90000}"/>
    <cellStyle name="Output 3 2 17 2" xfId="59870" xr:uid="{00000000-0005-0000-0000-0000E0E90000}"/>
    <cellStyle name="Output 3 2 17 2 2" xfId="59871" xr:uid="{00000000-0005-0000-0000-0000E1E90000}"/>
    <cellStyle name="Output 3 2 17 2 3" xfId="59872" xr:uid="{00000000-0005-0000-0000-0000E2E90000}"/>
    <cellStyle name="Output 3 2 17 2 4" xfId="59873" xr:uid="{00000000-0005-0000-0000-0000E3E90000}"/>
    <cellStyle name="Output 3 2 17 2 5" xfId="59874" xr:uid="{00000000-0005-0000-0000-0000E4E90000}"/>
    <cellStyle name="Output 3 2 17 2 6" xfId="59875" xr:uid="{00000000-0005-0000-0000-0000E5E90000}"/>
    <cellStyle name="Output 3 2 17 3" xfId="59876" xr:uid="{00000000-0005-0000-0000-0000E6E90000}"/>
    <cellStyle name="Output 3 2 17 4" xfId="59877" xr:uid="{00000000-0005-0000-0000-0000E7E90000}"/>
    <cellStyle name="Output 3 2 17 5" xfId="59878" xr:uid="{00000000-0005-0000-0000-0000E8E90000}"/>
    <cellStyle name="Output 3 2 17 6" xfId="59879" xr:uid="{00000000-0005-0000-0000-0000E9E90000}"/>
    <cellStyle name="Output 3 2 17 7" xfId="59880" xr:uid="{00000000-0005-0000-0000-0000EAE90000}"/>
    <cellStyle name="Output 3 2 18" xfId="59881" xr:uid="{00000000-0005-0000-0000-0000EBE90000}"/>
    <cellStyle name="Output 3 2 18 2" xfId="59882" xr:uid="{00000000-0005-0000-0000-0000ECE90000}"/>
    <cellStyle name="Output 3 2 18 2 2" xfId="59883" xr:uid="{00000000-0005-0000-0000-0000EDE90000}"/>
    <cellStyle name="Output 3 2 18 2 3" xfId="59884" xr:uid="{00000000-0005-0000-0000-0000EEE90000}"/>
    <cellStyle name="Output 3 2 18 2 4" xfId="59885" xr:uid="{00000000-0005-0000-0000-0000EFE90000}"/>
    <cellStyle name="Output 3 2 18 2 5" xfId="59886" xr:uid="{00000000-0005-0000-0000-0000F0E90000}"/>
    <cellStyle name="Output 3 2 18 2 6" xfId="59887" xr:uid="{00000000-0005-0000-0000-0000F1E90000}"/>
    <cellStyle name="Output 3 2 18 3" xfId="59888" xr:uid="{00000000-0005-0000-0000-0000F2E90000}"/>
    <cellStyle name="Output 3 2 18 4" xfId="59889" xr:uid="{00000000-0005-0000-0000-0000F3E90000}"/>
    <cellStyle name="Output 3 2 18 5" xfId="59890" xr:uid="{00000000-0005-0000-0000-0000F4E90000}"/>
    <cellStyle name="Output 3 2 18 6" xfId="59891" xr:uid="{00000000-0005-0000-0000-0000F5E90000}"/>
    <cellStyle name="Output 3 2 18 7" xfId="59892" xr:uid="{00000000-0005-0000-0000-0000F6E90000}"/>
    <cellStyle name="Output 3 2 19" xfId="59893" xr:uid="{00000000-0005-0000-0000-0000F7E90000}"/>
    <cellStyle name="Output 3 2 19 2" xfId="59894" xr:uid="{00000000-0005-0000-0000-0000F8E90000}"/>
    <cellStyle name="Output 3 2 19 2 2" xfId="59895" xr:uid="{00000000-0005-0000-0000-0000F9E90000}"/>
    <cellStyle name="Output 3 2 19 2 3" xfId="59896" xr:uid="{00000000-0005-0000-0000-0000FAE90000}"/>
    <cellStyle name="Output 3 2 19 2 4" xfId="59897" xr:uid="{00000000-0005-0000-0000-0000FBE90000}"/>
    <cellStyle name="Output 3 2 19 2 5" xfId="59898" xr:uid="{00000000-0005-0000-0000-0000FCE90000}"/>
    <cellStyle name="Output 3 2 19 2 6" xfId="59899" xr:uid="{00000000-0005-0000-0000-0000FDE90000}"/>
    <cellStyle name="Output 3 2 19 3" xfId="59900" xr:uid="{00000000-0005-0000-0000-0000FEE90000}"/>
    <cellStyle name="Output 3 2 19 4" xfId="59901" xr:uid="{00000000-0005-0000-0000-0000FFE90000}"/>
    <cellStyle name="Output 3 2 19 5" xfId="59902" xr:uid="{00000000-0005-0000-0000-000000EA0000}"/>
    <cellStyle name="Output 3 2 19 6" xfId="59903" xr:uid="{00000000-0005-0000-0000-000001EA0000}"/>
    <cellStyle name="Output 3 2 19 7" xfId="59904" xr:uid="{00000000-0005-0000-0000-000002EA0000}"/>
    <cellStyle name="Output 3 2 2" xfId="59905" xr:uid="{00000000-0005-0000-0000-000003EA0000}"/>
    <cellStyle name="Output 3 2 2 10" xfId="59906" xr:uid="{00000000-0005-0000-0000-000004EA0000}"/>
    <cellStyle name="Output 3 2 2 10 2" xfId="59907" xr:uid="{00000000-0005-0000-0000-000005EA0000}"/>
    <cellStyle name="Output 3 2 2 10 2 2" xfId="59908" xr:uid="{00000000-0005-0000-0000-000006EA0000}"/>
    <cellStyle name="Output 3 2 2 10 2 3" xfId="59909" xr:uid="{00000000-0005-0000-0000-000007EA0000}"/>
    <cellStyle name="Output 3 2 2 10 2 4" xfId="59910" xr:uid="{00000000-0005-0000-0000-000008EA0000}"/>
    <cellStyle name="Output 3 2 2 10 2 5" xfId="59911" xr:uid="{00000000-0005-0000-0000-000009EA0000}"/>
    <cellStyle name="Output 3 2 2 10 2 6" xfId="59912" xr:uid="{00000000-0005-0000-0000-00000AEA0000}"/>
    <cellStyle name="Output 3 2 2 10 3" xfId="59913" xr:uid="{00000000-0005-0000-0000-00000BEA0000}"/>
    <cellStyle name="Output 3 2 2 10 4" xfId="59914" xr:uid="{00000000-0005-0000-0000-00000CEA0000}"/>
    <cellStyle name="Output 3 2 2 10 5" xfId="59915" xr:uid="{00000000-0005-0000-0000-00000DEA0000}"/>
    <cellStyle name="Output 3 2 2 10 6" xfId="59916" xr:uid="{00000000-0005-0000-0000-00000EEA0000}"/>
    <cellStyle name="Output 3 2 2 10 7" xfId="59917" xr:uid="{00000000-0005-0000-0000-00000FEA0000}"/>
    <cellStyle name="Output 3 2 2 11" xfId="59918" xr:uid="{00000000-0005-0000-0000-000010EA0000}"/>
    <cellStyle name="Output 3 2 2 11 2" xfId="59919" xr:uid="{00000000-0005-0000-0000-000011EA0000}"/>
    <cellStyle name="Output 3 2 2 11 2 2" xfId="59920" xr:uid="{00000000-0005-0000-0000-000012EA0000}"/>
    <cellStyle name="Output 3 2 2 11 2 3" xfId="59921" xr:uid="{00000000-0005-0000-0000-000013EA0000}"/>
    <cellStyle name="Output 3 2 2 11 2 4" xfId="59922" xr:uid="{00000000-0005-0000-0000-000014EA0000}"/>
    <cellStyle name="Output 3 2 2 11 2 5" xfId="59923" xr:uid="{00000000-0005-0000-0000-000015EA0000}"/>
    <cellStyle name="Output 3 2 2 11 2 6" xfId="59924" xr:uid="{00000000-0005-0000-0000-000016EA0000}"/>
    <cellStyle name="Output 3 2 2 11 3" xfId="59925" xr:uid="{00000000-0005-0000-0000-000017EA0000}"/>
    <cellStyle name="Output 3 2 2 11 4" xfId="59926" xr:uid="{00000000-0005-0000-0000-000018EA0000}"/>
    <cellStyle name="Output 3 2 2 11 5" xfId="59927" xr:uid="{00000000-0005-0000-0000-000019EA0000}"/>
    <cellStyle name="Output 3 2 2 11 6" xfId="59928" xr:uid="{00000000-0005-0000-0000-00001AEA0000}"/>
    <cellStyle name="Output 3 2 2 11 7" xfId="59929" xr:uid="{00000000-0005-0000-0000-00001BEA0000}"/>
    <cellStyle name="Output 3 2 2 12" xfId="59930" xr:uid="{00000000-0005-0000-0000-00001CEA0000}"/>
    <cellStyle name="Output 3 2 2 12 2" xfId="59931" xr:uid="{00000000-0005-0000-0000-00001DEA0000}"/>
    <cellStyle name="Output 3 2 2 12 2 2" xfId="59932" xr:uid="{00000000-0005-0000-0000-00001EEA0000}"/>
    <cellStyle name="Output 3 2 2 12 2 3" xfId="59933" xr:uid="{00000000-0005-0000-0000-00001FEA0000}"/>
    <cellStyle name="Output 3 2 2 12 2 4" xfId="59934" xr:uid="{00000000-0005-0000-0000-000020EA0000}"/>
    <cellStyle name="Output 3 2 2 12 2 5" xfId="59935" xr:uid="{00000000-0005-0000-0000-000021EA0000}"/>
    <cellStyle name="Output 3 2 2 12 2 6" xfId="59936" xr:uid="{00000000-0005-0000-0000-000022EA0000}"/>
    <cellStyle name="Output 3 2 2 12 3" xfId="59937" xr:uid="{00000000-0005-0000-0000-000023EA0000}"/>
    <cellStyle name="Output 3 2 2 12 4" xfId="59938" xr:uid="{00000000-0005-0000-0000-000024EA0000}"/>
    <cellStyle name="Output 3 2 2 12 5" xfId="59939" xr:uid="{00000000-0005-0000-0000-000025EA0000}"/>
    <cellStyle name="Output 3 2 2 12 6" xfId="59940" xr:uid="{00000000-0005-0000-0000-000026EA0000}"/>
    <cellStyle name="Output 3 2 2 12 7" xfId="59941" xr:uid="{00000000-0005-0000-0000-000027EA0000}"/>
    <cellStyle name="Output 3 2 2 13" xfId="59942" xr:uid="{00000000-0005-0000-0000-000028EA0000}"/>
    <cellStyle name="Output 3 2 2 13 2" xfId="59943" xr:uid="{00000000-0005-0000-0000-000029EA0000}"/>
    <cellStyle name="Output 3 2 2 13 2 2" xfId="59944" xr:uid="{00000000-0005-0000-0000-00002AEA0000}"/>
    <cellStyle name="Output 3 2 2 13 2 3" xfId="59945" xr:uid="{00000000-0005-0000-0000-00002BEA0000}"/>
    <cellStyle name="Output 3 2 2 13 2 4" xfId="59946" xr:uid="{00000000-0005-0000-0000-00002CEA0000}"/>
    <cellStyle name="Output 3 2 2 13 2 5" xfId="59947" xr:uid="{00000000-0005-0000-0000-00002DEA0000}"/>
    <cellStyle name="Output 3 2 2 13 2 6" xfId="59948" xr:uid="{00000000-0005-0000-0000-00002EEA0000}"/>
    <cellStyle name="Output 3 2 2 13 3" xfId="59949" xr:uid="{00000000-0005-0000-0000-00002FEA0000}"/>
    <cellStyle name="Output 3 2 2 13 4" xfId="59950" xr:uid="{00000000-0005-0000-0000-000030EA0000}"/>
    <cellStyle name="Output 3 2 2 13 5" xfId="59951" xr:uid="{00000000-0005-0000-0000-000031EA0000}"/>
    <cellStyle name="Output 3 2 2 13 6" xfId="59952" xr:uid="{00000000-0005-0000-0000-000032EA0000}"/>
    <cellStyle name="Output 3 2 2 13 7" xfId="59953" xr:uid="{00000000-0005-0000-0000-000033EA0000}"/>
    <cellStyle name="Output 3 2 2 14" xfId="59954" xr:uid="{00000000-0005-0000-0000-000034EA0000}"/>
    <cellStyle name="Output 3 2 2 14 2" xfId="59955" xr:uid="{00000000-0005-0000-0000-000035EA0000}"/>
    <cellStyle name="Output 3 2 2 14 2 2" xfId="59956" xr:uid="{00000000-0005-0000-0000-000036EA0000}"/>
    <cellStyle name="Output 3 2 2 14 2 3" xfId="59957" xr:uid="{00000000-0005-0000-0000-000037EA0000}"/>
    <cellStyle name="Output 3 2 2 14 2 4" xfId="59958" xr:uid="{00000000-0005-0000-0000-000038EA0000}"/>
    <cellStyle name="Output 3 2 2 14 2 5" xfId="59959" xr:uid="{00000000-0005-0000-0000-000039EA0000}"/>
    <cellStyle name="Output 3 2 2 14 2 6" xfId="59960" xr:uid="{00000000-0005-0000-0000-00003AEA0000}"/>
    <cellStyle name="Output 3 2 2 14 3" xfId="59961" xr:uid="{00000000-0005-0000-0000-00003BEA0000}"/>
    <cellStyle name="Output 3 2 2 14 4" xfId="59962" xr:uid="{00000000-0005-0000-0000-00003CEA0000}"/>
    <cellStyle name="Output 3 2 2 14 5" xfId="59963" xr:uid="{00000000-0005-0000-0000-00003DEA0000}"/>
    <cellStyle name="Output 3 2 2 14 6" xfId="59964" xr:uid="{00000000-0005-0000-0000-00003EEA0000}"/>
    <cellStyle name="Output 3 2 2 14 7" xfId="59965" xr:uid="{00000000-0005-0000-0000-00003FEA0000}"/>
    <cellStyle name="Output 3 2 2 15" xfId="59966" xr:uid="{00000000-0005-0000-0000-000040EA0000}"/>
    <cellStyle name="Output 3 2 2 15 2" xfId="59967" xr:uid="{00000000-0005-0000-0000-000041EA0000}"/>
    <cellStyle name="Output 3 2 2 15 2 2" xfId="59968" xr:uid="{00000000-0005-0000-0000-000042EA0000}"/>
    <cellStyle name="Output 3 2 2 15 2 3" xfId="59969" xr:uid="{00000000-0005-0000-0000-000043EA0000}"/>
    <cellStyle name="Output 3 2 2 15 2 4" xfId="59970" xr:uid="{00000000-0005-0000-0000-000044EA0000}"/>
    <cellStyle name="Output 3 2 2 15 2 5" xfId="59971" xr:uid="{00000000-0005-0000-0000-000045EA0000}"/>
    <cellStyle name="Output 3 2 2 15 2 6" xfId="59972" xr:uid="{00000000-0005-0000-0000-000046EA0000}"/>
    <cellStyle name="Output 3 2 2 15 3" xfId="59973" xr:uid="{00000000-0005-0000-0000-000047EA0000}"/>
    <cellStyle name="Output 3 2 2 15 4" xfId="59974" xr:uid="{00000000-0005-0000-0000-000048EA0000}"/>
    <cellStyle name="Output 3 2 2 15 5" xfId="59975" xr:uid="{00000000-0005-0000-0000-000049EA0000}"/>
    <cellStyle name="Output 3 2 2 15 6" xfId="59976" xr:uid="{00000000-0005-0000-0000-00004AEA0000}"/>
    <cellStyle name="Output 3 2 2 15 7" xfId="59977" xr:uid="{00000000-0005-0000-0000-00004BEA0000}"/>
    <cellStyle name="Output 3 2 2 16" xfId="59978" xr:uid="{00000000-0005-0000-0000-00004CEA0000}"/>
    <cellStyle name="Output 3 2 2 16 2" xfId="59979" xr:uid="{00000000-0005-0000-0000-00004DEA0000}"/>
    <cellStyle name="Output 3 2 2 16 2 2" xfId="59980" xr:uid="{00000000-0005-0000-0000-00004EEA0000}"/>
    <cellStyle name="Output 3 2 2 16 2 3" xfId="59981" xr:uid="{00000000-0005-0000-0000-00004FEA0000}"/>
    <cellStyle name="Output 3 2 2 16 2 4" xfId="59982" xr:uid="{00000000-0005-0000-0000-000050EA0000}"/>
    <cellStyle name="Output 3 2 2 16 2 5" xfId="59983" xr:uid="{00000000-0005-0000-0000-000051EA0000}"/>
    <cellStyle name="Output 3 2 2 16 2 6" xfId="59984" xr:uid="{00000000-0005-0000-0000-000052EA0000}"/>
    <cellStyle name="Output 3 2 2 16 3" xfId="59985" xr:uid="{00000000-0005-0000-0000-000053EA0000}"/>
    <cellStyle name="Output 3 2 2 16 4" xfId="59986" xr:uid="{00000000-0005-0000-0000-000054EA0000}"/>
    <cellStyle name="Output 3 2 2 16 5" xfId="59987" xr:uid="{00000000-0005-0000-0000-000055EA0000}"/>
    <cellStyle name="Output 3 2 2 16 6" xfId="59988" xr:uid="{00000000-0005-0000-0000-000056EA0000}"/>
    <cellStyle name="Output 3 2 2 16 7" xfId="59989" xr:uid="{00000000-0005-0000-0000-000057EA0000}"/>
    <cellStyle name="Output 3 2 2 17" xfId="59990" xr:uid="{00000000-0005-0000-0000-000058EA0000}"/>
    <cellStyle name="Output 3 2 2 17 2" xfId="59991" xr:uid="{00000000-0005-0000-0000-000059EA0000}"/>
    <cellStyle name="Output 3 2 2 17 2 2" xfId="59992" xr:uid="{00000000-0005-0000-0000-00005AEA0000}"/>
    <cellStyle name="Output 3 2 2 17 2 3" xfId="59993" xr:uid="{00000000-0005-0000-0000-00005BEA0000}"/>
    <cellStyle name="Output 3 2 2 17 2 4" xfId="59994" xr:uid="{00000000-0005-0000-0000-00005CEA0000}"/>
    <cellStyle name="Output 3 2 2 17 2 5" xfId="59995" xr:uid="{00000000-0005-0000-0000-00005DEA0000}"/>
    <cellStyle name="Output 3 2 2 17 2 6" xfId="59996" xr:uid="{00000000-0005-0000-0000-00005EEA0000}"/>
    <cellStyle name="Output 3 2 2 17 3" xfId="59997" xr:uid="{00000000-0005-0000-0000-00005FEA0000}"/>
    <cellStyle name="Output 3 2 2 17 4" xfId="59998" xr:uid="{00000000-0005-0000-0000-000060EA0000}"/>
    <cellStyle name="Output 3 2 2 17 5" xfId="59999" xr:uid="{00000000-0005-0000-0000-000061EA0000}"/>
    <cellStyle name="Output 3 2 2 17 6" xfId="60000" xr:uid="{00000000-0005-0000-0000-000062EA0000}"/>
    <cellStyle name="Output 3 2 2 17 7" xfId="60001" xr:uid="{00000000-0005-0000-0000-000063EA0000}"/>
    <cellStyle name="Output 3 2 2 18" xfId="60002" xr:uid="{00000000-0005-0000-0000-000064EA0000}"/>
    <cellStyle name="Output 3 2 2 18 2" xfId="60003" xr:uid="{00000000-0005-0000-0000-000065EA0000}"/>
    <cellStyle name="Output 3 2 2 18 2 2" xfId="60004" xr:uid="{00000000-0005-0000-0000-000066EA0000}"/>
    <cellStyle name="Output 3 2 2 18 2 3" xfId="60005" xr:uid="{00000000-0005-0000-0000-000067EA0000}"/>
    <cellStyle name="Output 3 2 2 18 2 4" xfId="60006" xr:uid="{00000000-0005-0000-0000-000068EA0000}"/>
    <cellStyle name="Output 3 2 2 18 2 5" xfId="60007" xr:uid="{00000000-0005-0000-0000-000069EA0000}"/>
    <cellStyle name="Output 3 2 2 18 2 6" xfId="60008" xr:uid="{00000000-0005-0000-0000-00006AEA0000}"/>
    <cellStyle name="Output 3 2 2 18 3" xfId="60009" xr:uid="{00000000-0005-0000-0000-00006BEA0000}"/>
    <cellStyle name="Output 3 2 2 18 4" xfId="60010" xr:uid="{00000000-0005-0000-0000-00006CEA0000}"/>
    <cellStyle name="Output 3 2 2 18 5" xfId="60011" xr:uid="{00000000-0005-0000-0000-00006DEA0000}"/>
    <cellStyle name="Output 3 2 2 18 6" xfId="60012" xr:uid="{00000000-0005-0000-0000-00006EEA0000}"/>
    <cellStyle name="Output 3 2 2 18 7" xfId="60013" xr:uid="{00000000-0005-0000-0000-00006FEA0000}"/>
    <cellStyle name="Output 3 2 2 19" xfId="60014" xr:uid="{00000000-0005-0000-0000-000070EA0000}"/>
    <cellStyle name="Output 3 2 2 19 2" xfId="60015" xr:uid="{00000000-0005-0000-0000-000071EA0000}"/>
    <cellStyle name="Output 3 2 2 19 2 2" xfId="60016" xr:uid="{00000000-0005-0000-0000-000072EA0000}"/>
    <cellStyle name="Output 3 2 2 19 2 3" xfId="60017" xr:uid="{00000000-0005-0000-0000-000073EA0000}"/>
    <cellStyle name="Output 3 2 2 19 2 4" xfId="60018" xr:uid="{00000000-0005-0000-0000-000074EA0000}"/>
    <cellStyle name="Output 3 2 2 19 2 5" xfId="60019" xr:uid="{00000000-0005-0000-0000-000075EA0000}"/>
    <cellStyle name="Output 3 2 2 19 2 6" xfId="60020" xr:uid="{00000000-0005-0000-0000-000076EA0000}"/>
    <cellStyle name="Output 3 2 2 19 3" xfId="60021" xr:uid="{00000000-0005-0000-0000-000077EA0000}"/>
    <cellStyle name="Output 3 2 2 19 4" xfId="60022" xr:uid="{00000000-0005-0000-0000-000078EA0000}"/>
    <cellStyle name="Output 3 2 2 19 5" xfId="60023" xr:uid="{00000000-0005-0000-0000-000079EA0000}"/>
    <cellStyle name="Output 3 2 2 19 6" xfId="60024" xr:uid="{00000000-0005-0000-0000-00007AEA0000}"/>
    <cellStyle name="Output 3 2 2 19 7" xfId="60025" xr:uid="{00000000-0005-0000-0000-00007BEA0000}"/>
    <cellStyle name="Output 3 2 2 2" xfId="60026" xr:uid="{00000000-0005-0000-0000-00007CEA0000}"/>
    <cellStyle name="Output 3 2 2 2 2" xfId="60027" xr:uid="{00000000-0005-0000-0000-00007DEA0000}"/>
    <cellStyle name="Output 3 2 2 2 2 2" xfId="60028" xr:uid="{00000000-0005-0000-0000-00007EEA0000}"/>
    <cellStyle name="Output 3 2 2 2 2 3" xfId="60029" xr:uid="{00000000-0005-0000-0000-00007FEA0000}"/>
    <cellStyle name="Output 3 2 2 2 2 4" xfId="60030" xr:uid="{00000000-0005-0000-0000-000080EA0000}"/>
    <cellStyle name="Output 3 2 2 2 2 5" xfId="60031" xr:uid="{00000000-0005-0000-0000-000081EA0000}"/>
    <cellStyle name="Output 3 2 2 2 2 6" xfId="60032" xr:uid="{00000000-0005-0000-0000-000082EA0000}"/>
    <cellStyle name="Output 3 2 2 2 3" xfId="60033" xr:uid="{00000000-0005-0000-0000-000083EA0000}"/>
    <cellStyle name="Output 3 2 2 2 4" xfId="60034" xr:uid="{00000000-0005-0000-0000-000084EA0000}"/>
    <cellStyle name="Output 3 2 2 2 5" xfId="60035" xr:uid="{00000000-0005-0000-0000-000085EA0000}"/>
    <cellStyle name="Output 3 2 2 2 6" xfId="60036" xr:uid="{00000000-0005-0000-0000-000086EA0000}"/>
    <cellStyle name="Output 3 2 2 2 7" xfId="60037" xr:uid="{00000000-0005-0000-0000-000087EA0000}"/>
    <cellStyle name="Output 3 2 2 20" xfId="60038" xr:uid="{00000000-0005-0000-0000-000088EA0000}"/>
    <cellStyle name="Output 3 2 2 20 2" xfId="60039" xr:uid="{00000000-0005-0000-0000-000089EA0000}"/>
    <cellStyle name="Output 3 2 2 20 2 2" xfId="60040" xr:uid="{00000000-0005-0000-0000-00008AEA0000}"/>
    <cellStyle name="Output 3 2 2 20 2 3" xfId="60041" xr:uid="{00000000-0005-0000-0000-00008BEA0000}"/>
    <cellStyle name="Output 3 2 2 20 2 4" xfId="60042" xr:uid="{00000000-0005-0000-0000-00008CEA0000}"/>
    <cellStyle name="Output 3 2 2 20 2 5" xfId="60043" xr:uid="{00000000-0005-0000-0000-00008DEA0000}"/>
    <cellStyle name="Output 3 2 2 20 2 6" xfId="60044" xr:uid="{00000000-0005-0000-0000-00008EEA0000}"/>
    <cellStyle name="Output 3 2 2 20 3" xfId="60045" xr:uid="{00000000-0005-0000-0000-00008FEA0000}"/>
    <cellStyle name="Output 3 2 2 20 4" xfId="60046" xr:uid="{00000000-0005-0000-0000-000090EA0000}"/>
    <cellStyle name="Output 3 2 2 20 5" xfId="60047" xr:uid="{00000000-0005-0000-0000-000091EA0000}"/>
    <cellStyle name="Output 3 2 2 20 6" xfId="60048" xr:uid="{00000000-0005-0000-0000-000092EA0000}"/>
    <cellStyle name="Output 3 2 2 20 7" xfId="60049" xr:uid="{00000000-0005-0000-0000-000093EA0000}"/>
    <cellStyle name="Output 3 2 2 21" xfId="60050" xr:uid="{00000000-0005-0000-0000-000094EA0000}"/>
    <cellStyle name="Output 3 2 2 21 2" xfId="60051" xr:uid="{00000000-0005-0000-0000-000095EA0000}"/>
    <cellStyle name="Output 3 2 2 21 2 2" xfId="60052" xr:uid="{00000000-0005-0000-0000-000096EA0000}"/>
    <cellStyle name="Output 3 2 2 21 2 3" xfId="60053" xr:uid="{00000000-0005-0000-0000-000097EA0000}"/>
    <cellStyle name="Output 3 2 2 21 2 4" xfId="60054" xr:uid="{00000000-0005-0000-0000-000098EA0000}"/>
    <cellStyle name="Output 3 2 2 21 2 5" xfId="60055" xr:uid="{00000000-0005-0000-0000-000099EA0000}"/>
    <cellStyle name="Output 3 2 2 21 2 6" xfId="60056" xr:uid="{00000000-0005-0000-0000-00009AEA0000}"/>
    <cellStyle name="Output 3 2 2 21 3" xfId="60057" xr:uid="{00000000-0005-0000-0000-00009BEA0000}"/>
    <cellStyle name="Output 3 2 2 21 4" xfId="60058" xr:uid="{00000000-0005-0000-0000-00009CEA0000}"/>
    <cellStyle name="Output 3 2 2 21 5" xfId="60059" xr:uid="{00000000-0005-0000-0000-00009DEA0000}"/>
    <cellStyle name="Output 3 2 2 21 6" xfId="60060" xr:uid="{00000000-0005-0000-0000-00009EEA0000}"/>
    <cellStyle name="Output 3 2 2 21 7" xfId="60061" xr:uid="{00000000-0005-0000-0000-00009FEA0000}"/>
    <cellStyle name="Output 3 2 2 22" xfId="60062" xr:uid="{00000000-0005-0000-0000-0000A0EA0000}"/>
    <cellStyle name="Output 3 2 2 22 2" xfId="60063" xr:uid="{00000000-0005-0000-0000-0000A1EA0000}"/>
    <cellStyle name="Output 3 2 2 22 2 2" xfId="60064" xr:uid="{00000000-0005-0000-0000-0000A2EA0000}"/>
    <cellStyle name="Output 3 2 2 22 2 3" xfId="60065" xr:uid="{00000000-0005-0000-0000-0000A3EA0000}"/>
    <cellStyle name="Output 3 2 2 22 2 4" xfId="60066" xr:uid="{00000000-0005-0000-0000-0000A4EA0000}"/>
    <cellStyle name="Output 3 2 2 22 2 5" xfId="60067" xr:uid="{00000000-0005-0000-0000-0000A5EA0000}"/>
    <cellStyle name="Output 3 2 2 22 2 6" xfId="60068" xr:uid="{00000000-0005-0000-0000-0000A6EA0000}"/>
    <cellStyle name="Output 3 2 2 22 3" xfId="60069" xr:uid="{00000000-0005-0000-0000-0000A7EA0000}"/>
    <cellStyle name="Output 3 2 2 22 4" xfId="60070" xr:uid="{00000000-0005-0000-0000-0000A8EA0000}"/>
    <cellStyle name="Output 3 2 2 22 5" xfId="60071" xr:uid="{00000000-0005-0000-0000-0000A9EA0000}"/>
    <cellStyle name="Output 3 2 2 22 6" xfId="60072" xr:uid="{00000000-0005-0000-0000-0000AAEA0000}"/>
    <cellStyle name="Output 3 2 2 22 7" xfId="60073" xr:uid="{00000000-0005-0000-0000-0000ABEA0000}"/>
    <cellStyle name="Output 3 2 2 23" xfId="60074" xr:uid="{00000000-0005-0000-0000-0000ACEA0000}"/>
    <cellStyle name="Output 3 2 2 23 2" xfId="60075" xr:uid="{00000000-0005-0000-0000-0000ADEA0000}"/>
    <cellStyle name="Output 3 2 2 23 2 2" xfId="60076" xr:uid="{00000000-0005-0000-0000-0000AEEA0000}"/>
    <cellStyle name="Output 3 2 2 23 2 3" xfId="60077" xr:uid="{00000000-0005-0000-0000-0000AFEA0000}"/>
    <cellStyle name="Output 3 2 2 23 2 4" xfId="60078" xr:uid="{00000000-0005-0000-0000-0000B0EA0000}"/>
    <cellStyle name="Output 3 2 2 23 2 5" xfId="60079" xr:uid="{00000000-0005-0000-0000-0000B1EA0000}"/>
    <cellStyle name="Output 3 2 2 23 2 6" xfId="60080" xr:uid="{00000000-0005-0000-0000-0000B2EA0000}"/>
    <cellStyle name="Output 3 2 2 23 3" xfId="60081" xr:uid="{00000000-0005-0000-0000-0000B3EA0000}"/>
    <cellStyle name="Output 3 2 2 23 4" xfId="60082" xr:uid="{00000000-0005-0000-0000-0000B4EA0000}"/>
    <cellStyle name="Output 3 2 2 23 5" xfId="60083" xr:uid="{00000000-0005-0000-0000-0000B5EA0000}"/>
    <cellStyle name="Output 3 2 2 23 6" xfId="60084" xr:uid="{00000000-0005-0000-0000-0000B6EA0000}"/>
    <cellStyle name="Output 3 2 2 23 7" xfId="60085" xr:uid="{00000000-0005-0000-0000-0000B7EA0000}"/>
    <cellStyle name="Output 3 2 2 24" xfId="60086" xr:uid="{00000000-0005-0000-0000-0000B8EA0000}"/>
    <cellStyle name="Output 3 2 2 24 2" xfId="60087" xr:uid="{00000000-0005-0000-0000-0000B9EA0000}"/>
    <cellStyle name="Output 3 2 2 24 2 2" xfId="60088" xr:uid="{00000000-0005-0000-0000-0000BAEA0000}"/>
    <cellStyle name="Output 3 2 2 24 2 3" xfId="60089" xr:uid="{00000000-0005-0000-0000-0000BBEA0000}"/>
    <cellStyle name="Output 3 2 2 24 2 4" xfId="60090" xr:uid="{00000000-0005-0000-0000-0000BCEA0000}"/>
    <cellStyle name="Output 3 2 2 24 2 5" xfId="60091" xr:uid="{00000000-0005-0000-0000-0000BDEA0000}"/>
    <cellStyle name="Output 3 2 2 24 2 6" xfId="60092" xr:uid="{00000000-0005-0000-0000-0000BEEA0000}"/>
    <cellStyle name="Output 3 2 2 24 3" xfId="60093" xr:uid="{00000000-0005-0000-0000-0000BFEA0000}"/>
    <cellStyle name="Output 3 2 2 24 4" xfId="60094" xr:uid="{00000000-0005-0000-0000-0000C0EA0000}"/>
    <cellStyle name="Output 3 2 2 24 5" xfId="60095" xr:uid="{00000000-0005-0000-0000-0000C1EA0000}"/>
    <cellStyle name="Output 3 2 2 24 6" xfId="60096" xr:uid="{00000000-0005-0000-0000-0000C2EA0000}"/>
    <cellStyle name="Output 3 2 2 24 7" xfId="60097" xr:uid="{00000000-0005-0000-0000-0000C3EA0000}"/>
    <cellStyle name="Output 3 2 2 25" xfId="60098" xr:uid="{00000000-0005-0000-0000-0000C4EA0000}"/>
    <cellStyle name="Output 3 2 2 25 2" xfId="60099" xr:uid="{00000000-0005-0000-0000-0000C5EA0000}"/>
    <cellStyle name="Output 3 2 2 25 2 2" xfId="60100" xr:uid="{00000000-0005-0000-0000-0000C6EA0000}"/>
    <cellStyle name="Output 3 2 2 25 2 3" xfId="60101" xr:uid="{00000000-0005-0000-0000-0000C7EA0000}"/>
    <cellStyle name="Output 3 2 2 25 2 4" xfId="60102" xr:uid="{00000000-0005-0000-0000-0000C8EA0000}"/>
    <cellStyle name="Output 3 2 2 25 2 5" xfId="60103" xr:uid="{00000000-0005-0000-0000-0000C9EA0000}"/>
    <cellStyle name="Output 3 2 2 25 2 6" xfId="60104" xr:uid="{00000000-0005-0000-0000-0000CAEA0000}"/>
    <cellStyle name="Output 3 2 2 25 3" xfId="60105" xr:uid="{00000000-0005-0000-0000-0000CBEA0000}"/>
    <cellStyle name="Output 3 2 2 25 4" xfId="60106" xr:uid="{00000000-0005-0000-0000-0000CCEA0000}"/>
    <cellStyle name="Output 3 2 2 25 5" xfId="60107" xr:uid="{00000000-0005-0000-0000-0000CDEA0000}"/>
    <cellStyle name="Output 3 2 2 25 6" xfId="60108" xr:uid="{00000000-0005-0000-0000-0000CEEA0000}"/>
    <cellStyle name="Output 3 2 2 25 7" xfId="60109" xr:uid="{00000000-0005-0000-0000-0000CFEA0000}"/>
    <cellStyle name="Output 3 2 2 26" xfId="60110" xr:uid="{00000000-0005-0000-0000-0000D0EA0000}"/>
    <cellStyle name="Output 3 2 2 26 2" xfId="60111" xr:uid="{00000000-0005-0000-0000-0000D1EA0000}"/>
    <cellStyle name="Output 3 2 2 26 2 2" xfId="60112" xr:uid="{00000000-0005-0000-0000-0000D2EA0000}"/>
    <cellStyle name="Output 3 2 2 26 2 3" xfId="60113" xr:uid="{00000000-0005-0000-0000-0000D3EA0000}"/>
    <cellStyle name="Output 3 2 2 26 2 4" xfId="60114" xr:uid="{00000000-0005-0000-0000-0000D4EA0000}"/>
    <cellStyle name="Output 3 2 2 26 2 5" xfId="60115" xr:uid="{00000000-0005-0000-0000-0000D5EA0000}"/>
    <cellStyle name="Output 3 2 2 26 2 6" xfId="60116" xr:uid="{00000000-0005-0000-0000-0000D6EA0000}"/>
    <cellStyle name="Output 3 2 2 26 3" xfId="60117" xr:uid="{00000000-0005-0000-0000-0000D7EA0000}"/>
    <cellStyle name="Output 3 2 2 26 4" xfId="60118" xr:uid="{00000000-0005-0000-0000-0000D8EA0000}"/>
    <cellStyle name="Output 3 2 2 26 5" xfId="60119" xr:uid="{00000000-0005-0000-0000-0000D9EA0000}"/>
    <cellStyle name="Output 3 2 2 26 6" xfId="60120" xr:uid="{00000000-0005-0000-0000-0000DAEA0000}"/>
    <cellStyle name="Output 3 2 2 26 7" xfId="60121" xr:uid="{00000000-0005-0000-0000-0000DBEA0000}"/>
    <cellStyle name="Output 3 2 2 27" xfId="60122" xr:uid="{00000000-0005-0000-0000-0000DCEA0000}"/>
    <cellStyle name="Output 3 2 2 27 2" xfId="60123" xr:uid="{00000000-0005-0000-0000-0000DDEA0000}"/>
    <cellStyle name="Output 3 2 2 27 2 2" xfId="60124" xr:uid="{00000000-0005-0000-0000-0000DEEA0000}"/>
    <cellStyle name="Output 3 2 2 27 2 3" xfId="60125" xr:uid="{00000000-0005-0000-0000-0000DFEA0000}"/>
    <cellStyle name="Output 3 2 2 27 2 4" xfId="60126" xr:uid="{00000000-0005-0000-0000-0000E0EA0000}"/>
    <cellStyle name="Output 3 2 2 27 2 5" xfId="60127" xr:uid="{00000000-0005-0000-0000-0000E1EA0000}"/>
    <cellStyle name="Output 3 2 2 27 2 6" xfId="60128" xr:uid="{00000000-0005-0000-0000-0000E2EA0000}"/>
    <cellStyle name="Output 3 2 2 27 3" xfId="60129" xr:uid="{00000000-0005-0000-0000-0000E3EA0000}"/>
    <cellStyle name="Output 3 2 2 27 4" xfId="60130" xr:uid="{00000000-0005-0000-0000-0000E4EA0000}"/>
    <cellStyle name="Output 3 2 2 27 5" xfId="60131" xr:uid="{00000000-0005-0000-0000-0000E5EA0000}"/>
    <cellStyle name="Output 3 2 2 27 6" xfId="60132" xr:uid="{00000000-0005-0000-0000-0000E6EA0000}"/>
    <cellStyle name="Output 3 2 2 27 7" xfId="60133" xr:uid="{00000000-0005-0000-0000-0000E7EA0000}"/>
    <cellStyle name="Output 3 2 2 28" xfId="60134" xr:uid="{00000000-0005-0000-0000-0000E8EA0000}"/>
    <cellStyle name="Output 3 2 2 28 2" xfId="60135" xr:uid="{00000000-0005-0000-0000-0000E9EA0000}"/>
    <cellStyle name="Output 3 2 2 28 2 2" xfId="60136" xr:uid="{00000000-0005-0000-0000-0000EAEA0000}"/>
    <cellStyle name="Output 3 2 2 28 2 3" xfId="60137" xr:uid="{00000000-0005-0000-0000-0000EBEA0000}"/>
    <cellStyle name="Output 3 2 2 28 2 4" xfId="60138" xr:uid="{00000000-0005-0000-0000-0000ECEA0000}"/>
    <cellStyle name="Output 3 2 2 28 2 5" xfId="60139" xr:uid="{00000000-0005-0000-0000-0000EDEA0000}"/>
    <cellStyle name="Output 3 2 2 28 2 6" xfId="60140" xr:uid="{00000000-0005-0000-0000-0000EEEA0000}"/>
    <cellStyle name="Output 3 2 2 28 3" xfId="60141" xr:uid="{00000000-0005-0000-0000-0000EFEA0000}"/>
    <cellStyle name="Output 3 2 2 28 4" xfId="60142" xr:uid="{00000000-0005-0000-0000-0000F0EA0000}"/>
    <cellStyle name="Output 3 2 2 28 5" xfId="60143" xr:uid="{00000000-0005-0000-0000-0000F1EA0000}"/>
    <cellStyle name="Output 3 2 2 28 6" xfId="60144" xr:uid="{00000000-0005-0000-0000-0000F2EA0000}"/>
    <cellStyle name="Output 3 2 2 28 7" xfId="60145" xr:uid="{00000000-0005-0000-0000-0000F3EA0000}"/>
    <cellStyle name="Output 3 2 2 29" xfId="60146" xr:uid="{00000000-0005-0000-0000-0000F4EA0000}"/>
    <cellStyle name="Output 3 2 2 29 2" xfId="60147" xr:uid="{00000000-0005-0000-0000-0000F5EA0000}"/>
    <cellStyle name="Output 3 2 2 29 2 2" xfId="60148" xr:uid="{00000000-0005-0000-0000-0000F6EA0000}"/>
    <cellStyle name="Output 3 2 2 29 2 3" xfId="60149" xr:uid="{00000000-0005-0000-0000-0000F7EA0000}"/>
    <cellStyle name="Output 3 2 2 29 2 4" xfId="60150" xr:uid="{00000000-0005-0000-0000-0000F8EA0000}"/>
    <cellStyle name="Output 3 2 2 29 2 5" xfId="60151" xr:uid="{00000000-0005-0000-0000-0000F9EA0000}"/>
    <cellStyle name="Output 3 2 2 29 2 6" xfId="60152" xr:uid="{00000000-0005-0000-0000-0000FAEA0000}"/>
    <cellStyle name="Output 3 2 2 29 3" xfId="60153" xr:uid="{00000000-0005-0000-0000-0000FBEA0000}"/>
    <cellStyle name="Output 3 2 2 29 4" xfId="60154" xr:uid="{00000000-0005-0000-0000-0000FCEA0000}"/>
    <cellStyle name="Output 3 2 2 29 5" xfId="60155" xr:uid="{00000000-0005-0000-0000-0000FDEA0000}"/>
    <cellStyle name="Output 3 2 2 29 6" xfId="60156" xr:uid="{00000000-0005-0000-0000-0000FEEA0000}"/>
    <cellStyle name="Output 3 2 2 29 7" xfId="60157" xr:uid="{00000000-0005-0000-0000-0000FFEA0000}"/>
    <cellStyle name="Output 3 2 2 3" xfId="60158" xr:uid="{00000000-0005-0000-0000-000000EB0000}"/>
    <cellStyle name="Output 3 2 2 3 2" xfId="60159" xr:uid="{00000000-0005-0000-0000-000001EB0000}"/>
    <cellStyle name="Output 3 2 2 3 2 2" xfId="60160" xr:uid="{00000000-0005-0000-0000-000002EB0000}"/>
    <cellStyle name="Output 3 2 2 3 2 3" xfId="60161" xr:uid="{00000000-0005-0000-0000-000003EB0000}"/>
    <cellStyle name="Output 3 2 2 3 2 4" xfId="60162" xr:uid="{00000000-0005-0000-0000-000004EB0000}"/>
    <cellStyle name="Output 3 2 2 3 2 5" xfId="60163" xr:uid="{00000000-0005-0000-0000-000005EB0000}"/>
    <cellStyle name="Output 3 2 2 3 2 6" xfId="60164" xr:uid="{00000000-0005-0000-0000-000006EB0000}"/>
    <cellStyle name="Output 3 2 2 3 3" xfId="60165" xr:uid="{00000000-0005-0000-0000-000007EB0000}"/>
    <cellStyle name="Output 3 2 2 3 4" xfId="60166" xr:uid="{00000000-0005-0000-0000-000008EB0000}"/>
    <cellStyle name="Output 3 2 2 3 5" xfId="60167" xr:uid="{00000000-0005-0000-0000-000009EB0000}"/>
    <cellStyle name="Output 3 2 2 3 6" xfId="60168" xr:uid="{00000000-0005-0000-0000-00000AEB0000}"/>
    <cellStyle name="Output 3 2 2 3 7" xfId="60169" xr:uid="{00000000-0005-0000-0000-00000BEB0000}"/>
    <cellStyle name="Output 3 2 2 30" xfId="60170" xr:uid="{00000000-0005-0000-0000-00000CEB0000}"/>
    <cellStyle name="Output 3 2 2 30 2" xfId="60171" xr:uid="{00000000-0005-0000-0000-00000DEB0000}"/>
    <cellStyle name="Output 3 2 2 30 2 2" xfId="60172" xr:uid="{00000000-0005-0000-0000-00000EEB0000}"/>
    <cellStyle name="Output 3 2 2 30 2 3" xfId="60173" xr:uid="{00000000-0005-0000-0000-00000FEB0000}"/>
    <cellStyle name="Output 3 2 2 30 2 4" xfId="60174" xr:uid="{00000000-0005-0000-0000-000010EB0000}"/>
    <cellStyle name="Output 3 2 2 30 2 5" xfId="60175" xr:uid="{00000000-0005-0000-0000-000011EB0000}"/>
    <cellStyle name="Output 3 2 2 30 2 6" xfId="60176" xr:uid="{00000000-0005-0000-0000-000012EB0000}"/>
    <cellStyle name="Output 3 2 2 30 3" xfId="60177" xr:uid="{00000000-0005-0000-0000-000013EB0000}"/>
    <cellStyle name="Output 3 2 2 30 4" xfId="60178" xr:uid="{00000000-0005-0000-0000-000014EB0000}"/>
    <cellStyle name="Output 3 2 2 30 5" xfId="60179" xr:uid="{00000000-0005-0000-0000-000015EB0000}"/>
    <cellStyle name="Output 3 2 2 30 6" xfId="60180" xr:uid="{00000000-0005-0000-0000-000016EB0000}"/>
    <cellStyle name="Output 3 2 2 30 7" xfId="60181" xr:uid="{00000000-0005-0000-0000-000017EB0000}"/>
    <cellStyle name="Output 3 2 2 31" xfId="60182" xr:uid="{00000000-0005-0000-0000-000018EB0000}"/>
    <cellStyle name="Output 3 2 2 31 2" xfId="60183" xr:uid="{00000000-0005-0000-0000-000019EB0000}"/>
    <cellStyle name="Output 3 2 2 31 2 2" xfId="60184" xr:uid="{00000000-0005-0000-0000-00001AEB0000}"/>
    <cellStyle name="Output 3 2 2 31 2 3" xfId="60185" xr:uid="{00000000-0005-0000-0000-00001BEB0000}"/>
    <cellStyle name="Output 3 2 2 31 2 4" xfId="60186" xr:uid="{00000000-0005-0000-0000-00001CEB0000}"/>
    <cellStyle name="Output 3 2 2 31 2 5" xfId="60187" xr:uid="{00000000-0005-0000-0000-00001DEB0000}"/>
    <cellStyle name="Output 3 2 2 31 2 6" xfId="60188" xr:uid="{00000000-0005-0000-0000-00001EEB0000}"/>
    <cellStyle name="Output 3 2 2 31 3" xfId="60189" xr:uid="{00000000-0005-0000-0000-00001FEB0000}"/>
    <cellStyle name="Output 3 2 2 31 4" xfId="60190" xr:uid="{00000000-0005-0000-0000-000020EB0000}"/>
    <cellStyle name="Output 3 2 2 31 5" xfId="60191" xr:uid="{00000000-0005-0000-0000-000021EB0000}"/>
    <cellStyle name="Output 3 2 2 31 6" xfId="60192" xr:uid="{00000000-0005-0000-0000-000022EB0000}"/>
    <cellStyle name="Output 3 2 2 31 7" xfId="60193" xr:uid="{00000000-0005-0000-0000-000023EB0000}"/>
    <cellStyle name="Output 3 2 2 32" xfId="60194" xr:uid="{00000000-0005-0000-0000-000024EB0000}"/>
    <cellStyle name="Output 3 2 2 32 2" xfId="60195" xr:uid="{00000000-0005-0000-0000-000025EB0000}"/>
    <cellStyle name="Output 3 2 2 32 2 2" xfId="60196" xr:uid="{00000000-0005-0000-0000-000026EB0000}"/>
    <cellStyle name="Output 3 2 2 32 2 3" xfId="60197" xr:uid="{00000000-0005-0000-0000-000027EB0000}"/>
    <cellStyle name="Output 3 2 2 32 2 4" xfId="60198" xr:uid="{00000000-0005-0000-0000-000028EB0000}"/>
    <cellStyle name="Output 3 2 2 32 2 5" xfId="60199" xr:uid="{00000000-0005-0000-0000-000029EB0000}"/>
    <cellStyle name="Output 3 2 2 32 2 6" xfId="60200" xr:uid="{00000000-0005-0000-0000-00002AEB0000}"/>
    <cellStyle name="Output 3 2 2 32 3" xfId="60201" xr:uid="{00000000-0005-0000-0000-00002BEB0000}"/>
    <cellStyle name="Output 3 2 2 32 4" xfId="60202" xr:uid="{00000000-0005-0000-0000-00002CEB0000}"/>
    <cellStyle name="Output 3 2 2 32 5" xfId="60203" xr:uid="{00000000-0005-0000-0000-00002DEB0000}"/>
    <cellStyle name="Output 3 2 2 32 6" xfId="60204" xr:uid="{00000000-0005-0000-0000-00002EEB0000}"/>
    <cellStyle name="Output 3 2 2 32 7" xfId="60205" xr:uid="{00000000-0005-0000-0000-00002FEB0000}"/>
    <cellStyle name="Output 3 2 2 33" xfId="60206" xr:uid="{00000000-0005-0000-0000-000030EB0000}"/>
    <cellStyle name="Output 3 2 2 33 2" xfId="60207" xr:uid="{00000000-0005-0000-0000-000031EB0000}"/>
    <cellStyle name="Output 3 2 2 33 2 2" xfId="60208" xr:uid="{00000000-0005-0000-0000-000032EB0000}"/>
    <cellStyle name="Output 3 2 2 33 2 3" xfId="60209" xr:uid="{00000000-0005-0000-0000-000033EB0000}"/>
    <cellStyle name="Output 3 2 2 33 2 4" xfId="60210" xr:uid="{00000000-0005-0000-0000-000034EB0000}"/>
    <cellStyle name="Output 3 2 2 33 2 5" xfId="60211" xr:uid="{00000000-0005-0000-0000-000035EB0000}"/>
    <cellStyle name="Output 3 2 2 33 2 6" xfId="60212" xr:uid="{00000000-0005-0000-0000-000036EB0000}"/>
    <cellStyle name="Output 3 2 2 33 3" xfId="60213" xr:uid="{00000000-0005-0000-0000-000037EB0000}"/>
    <cellStyle name="Output 3 2 2 33 4" xfId="60214" xr:uid="{00000000-0005-0000-0000-000038EB0000}"/>
    <cellStyle name="Output 3 2 2 33 5" xfId="60215" xr:uid="{00000000-0005-0000-0000-000039EB0000}"/>
    <cellStyle name="Output 3 2 2 33 6" xfId="60216" xr:uid="{00000000-0005-0000-0000-00003AEB0000}"/>
    <cellStyle name="Output 3 2 2 33 7" xfId="60217" xr:uid="{00000000-0005-0000-0000-00003BEB0000}"/>
    <cellStyle name="Output 3 2 2 34" xfId="60218" xr:uid="{00000000-0005-0000-0000-00003CEB0000}"/>
    <cellStyle name="Output 3 2 2 34 2" xfId="60219" xr:uid="{00000000-0005-0000-0000-00003DEB0000}"/>
    <cellStyle name="Output 3 2 2 34 2 2" xfId="60220" xr:uid="{00000000-0005-0000-0000-00003EEB0000}"/>
    <cellStyle name="Output 3 2 2 34 2 3" xfId="60221" xr:uid="{00000000-0005-0000-0000-00003FEB0000}"/>
    <cellStyle name="Output 3 2 2 34 2 4" xfId="60222" xr:uid="{00000000-0005-0000-0000-000040EB0000}"/>
    <cellStyle name="Output 3 2 2 34 2 5" xfId="60223" xr:uid="{00000000-0005-0000-0000-000041EB0000}"/>
    <cellStyle name="Output 3 2 2 34 2 6" xfId="60224" xr:uid="{00000000-0005-0000-0000-000042EB0000}"/>
    <cellStyle name="Output 3 2 2 34 3" xfId="60225" xr:uid="{00000000-0005-0000-0000-000043EB0000}"/>
    <cellStyle name="Output 3 2 2 34 4" xfId="60226" xr:uid="{00000000-0005-0000-0000-000044EB0000}"/>
    <cellStyle name="Output 3 2 2 34 5" xfId="60227" xr:uid="{00000000-0005-0000-0000-000045EB0000}"/>
    <cellStyle name="Output 3 2 2 34 6" xfId="60228" xr:uid="{00000000-0005-0000-0000-000046EB0000}"/>
    <cellStyle name="Output 3 2 2 35" xfId="60229" xr:uid="{00000000-0005-0000-0000-000047EB0000}"/>
    <cellStyle name="Output 3 2 2 35 2" xfId="60230" xr:uid="{00000000-0005-0000-0000-000048EB0000}"/>
    <cellStyle name="Output 3 2 2 35 3" xfId="60231" xr:uid="{00000000-0005-0000-0000-000049EB0000}"/>
    <cellStyle name="Output 3 2 2 35 4" xfId="60232" xr:uid="{00000000-0005-0000-0000-00004AEB0000}"/>
    <cellStyle name="Output 3 2 2 35 5" xfId="60233" xr:uid="{00000000-0005-0000-0000-00004BEB0000}"/>
    <cellStyle name="Output 3 2 2 35 6" xfId="60234" xr:uid="{00000000-0005-0000-0000-00004CEB0000}"/>
    <cellStyle name="Output 3 2 2 36" xfId="60235" xr:uid="{00000000-0005-0000-0000-00004DEB0000}"/>
    <cellStyle name="Output 3 2 2 36 2" xfId="60236" xr:uid="{00000000-0005-0000-0000-00004EEB0000}"/>
    <cellStyle name="Output 3 2 2 36 3" xfId="60237" xr:uid="{00000000-0005-0000-0000-00004FEB0000}"/>
    <cellStyle name="Output 3 2 2 36 4" xfId="60238" xr:uid="{00000000-0005-0000-0000-000050EB0000}"/>
    <cellStyle name="Output 3 2 2 36 5" xfId="60239" xr:uid="{00000000-0005-0000-0000-000051EB0000}"/>
    <cellStyle name="Output 3 2 2 36 6" xfId="60240" xr:uid="{00000000-0005-0000-0000-000052EB0000}"/>
    <cellStyle name="Output 3 2 2 37" xfId="60241" xr:uid="{00000000-0005-0000-0000-000053EB0000}"/>
    <cellStyle name="Output 3 2 2 38" xfId="60242" xr:uid="{00000000-0005-0000-0000-000054EB0000}"/>
    <cellStyle name="Output 3 2 2 39" xfId="60243" xr:uid="{00000000-0005-0000-0000-000055EB0000}"/>
    <cellStyle name="Output 3 2 2 4" xfId="60244" xr:uid="{00000000-0005-0000-0000-000056EB0000}"/>
    <cellStyle name="Output 3 2 2 4 2" xfId="60245" xr:uid="{00000000-0005-0000-0000-000057EB0000}"/>
    <cellStyle name="Output 3 2 2 4 2 2" xfId="60246" xr:uid="{00000000-0005-0000-0000-000058EB0000}"/>
    <cellStyle name="Output 3 2 2 4 2 3" xfId="60247" xr:uid="{00000000-0005-0000-0000-000059EB0000}"/>
    <cellStyle name="Output 3 2 2 4 2 4" xfId="60248" xr:uid="{00000000-0005-0000-0000-00005AEB0000}"/>
    <cellStyle name="Output 3 2 2 4 2 5" xfId="60249" xr:uid="{00000000-0005-0000-0000-00005BEB0000}"/>
    <cellStyle name="Output 3 2 2 4 2 6" xfId="60250" xr:uid="{00000000-0005-0000-0000-00005CEB0000}"/>
    <cellStyle name="Output 3 2 2 4 3" xfId="60251" xr:uid="{00000000-0005-0000-0000-00005DEB0000}"/>
    <cellStyle name="Output 3 2 2 4 4" xfId="60252" xr:uid="{00000000-0005-0000-0000-00005EEB0000}"/>
    <cellStyle name="Output 3 2 2 4 5" xfId="60253" xr:uid="{00000000-0005-0000-0000-00005FEB0000}"/>
    <cellStyle name="Output 3 2 2 4 6" xfId="60254" xr:uid="{00000000-0005-0000-0000-000060EB0000}"/>
    <cellStyle name="Output 3 2 2 4 7" xfId="60255" xr:uid="{00000000-0005-0000-0000-000061EB0000}"/>
    <cellStyle name="Output 3 2 2 40" xfId="60256" xr:uid="{00000000-0005-0000-0000-000062EB0000}"/>
    <cellStyle name="Output 3 2 2 41" xfId="60257" xr:uid="{00000000-0005-0000-0000-000063EB0000}"/>
    <cellStyle name="Output 3 2 2 5" xfId="60258" xr:uid="{00000000-0005-0000-0000-000064EB0000}"/>
    <cellStyle name="Output 3 2 2 5 2" xfId="60259" xr:uid="{00000000-0005-0000-0000-000065EB0000}"/>
    <cellStyle name="Output 3 2 2 5 2 2" xfId="60260" xr:uid="{00000000-0005-0000-0000-000066EB0000}"/>
    <cellStyle name="Output 3 2 2 5 2 3" xfId="60261" xr:uid="{00000000-0005-0000-0000-000067EB0000}"/>
    <cellStyle name="Output 3 2 2 5 2 4" xfId="60262" xr:uid="{00000000-0005-0000-0000-000068EB0000}"/>
    <cellStyle name="Output 3 2 2 5 2 5" xfId="60263" xr:uid="{00000000-0005-0000-0000-000069EB0000}"/>
    <cellStyle name="Output 3 2 2 5 2 6" xfId="60264" xr:uid="{00000000-0005-0000-0000-00006AEB0000}"/>
    <cellStyle name="Output 3 2 2 5 3" xfId="60265" xr:uid="{00000000-0005-0000-0000-00006BEB0000}"/>
    <cellStyle name="Output 3 2 2 5 4" xfId="60266" xr:uid="{00000000-0005-0000-0000-00006CEB0000}"/>
    <cellStyle name="Output 3 2 2 5 5" xfId="60267" xr:uid="{00000000-0005-0000-0000-00006DEB0000}"/>
    <cellStyle name="Output 3 2 2 5 6" xfId="60268" xr:uid="{00000000-0005-0000-0000-00006EEB0000}"/>
    <cellStyle name="Output 3 2 2 5 7" xfId="60269" xr:uid="{00000000-0005-0000-0000-00006FEB0000}"/>
    <cellStyle name="Output 3 2 2 6" xfId="60270" xr:uid="{00000000-0005-0000-0000-000070EB0000}"/>
    <cellStyle name="Output 3 2 2 6 2" xfId="60271" xr:uid="{00000000-0005-0000-0000-000071EB0000}"/>
    <cellStyle name="Output 3 2 2 6 2 2" xfId="60272" xr:uid="{00000000-0005-0000-0000-000072EB0000}"/>
    <cellStyle name="Output 3 2 2 6 2 3" xfId="60273" xr:uid="{00000000-0005-0000-0000-000073EB0000}"/>
    <cellStyle name="Output 3 2 2 6 2 4" xfId="60274" xr:uid="{00000000-0005-0000-0000-000074EB0000}"/>
    <cellStyle name="Output 3 2 2 6 2 5" xfId="60275" xr:uid="{00000000-0005-0000-0000-000075EB0000}"/>
    <cellStyle name="Output 3 2 2 6 2 6" xfId="60276" xr:uid="{00000000-0005-0000-0000-000076EB0000}"/>
    <cellStyle name="Output 3 2 2 6 3" xfId="60277" xr:uid="{00000000-0005-0000-0000-000077EB0000}"/>
    <cellStyle name="Output 3 2 2 6 4" xfId="60278" xr:uid="{00000000-0005-0000-0000-000078EB0000}"/>
    <cellStyle name="Output 3 2 2 6 5" xfId="60279" xr:uid="{00000000-0005-0000-0000-000079EB0000}"/>
    <cellStyle name="Output 3 2 2 6 6" xfId="60280" xr:uid="{00000000-0005-0000-0000-00007AEB0000}"/>
    <cellStyle name="Output 3 2 2 6 7" xfId="60281" xr:uid="{00000000-0005-0000-0000-00007BEB0000}"/>
    <cellStyle name="Output 3 2 2 7" xfId="60282" xr:uid="{00000000-0005-0000-0000-00007CEB0000}"/>
    <cellStyle name="Output 3 2 2 7 2" xfId="60283" xr:uid="{00000000-0005-0000-0000-00007DEB0000}"/>
    <cellStyle name="Output 3 2 2 7 2 2" xfId="60284" xr:uid="{00000000-0005-0000-0000-00007EEB0000}"/>
    <cellStyle name="Output 3 2 2 7 2 3" xfId="60285" xr:uid="{00000000-0005-0000-0000-00007FEB0000}"/>
    <cellStyle name="Output 3 2 2 7 2 4" xfId="60286" xr:uid="{00000000-0005-0000-0000-000080EB0000}"/>
    <cellStyle name="Output 3 2 2 7 2 5" xfId="60287" xr:uid="{00000000-0005-0000-0000-000081EB0000}"/>
    <cellStyle name="Output 3 2 2 7 2 6" xfId="60288" xr:uid="{00000000-0005-0000-0000-000082EB0000}"/>
    <cellStyle name="Output 3 2 2 7 3" xfId="60289" xr:uid="{00000000-0005-0000-0000-000083EB0000}"/>
    <cellStyle name="Output 3 2 2 7 4" xfId="60290" xr:uid="{00000000-0005-0000-0000-000084EB0000}"/>
    <cellStyle name="Output 3 2 2 7 5" xfId="60291" xr:uid="{00000000-0005-0000-0000-000085EB0000}"/>
    <cellStyle name="Output 3 2 2 7 6" xfId="60292" xr:uid="{00000000-0005-0000-0000-000086EB0000}"/>
    <cellStyle name="Output 3 2 2 7 7" xfId="60293" xr:uid="{00000000-0005-0000-0000-000087EB0000}"/>
    <cellStyle name="Output 3 2 2 8" xfId="60294" xr:uid="{00000000-0005-0000-0000-000088EB0000}"/>
    <cellStyle name="Output 3 2 2 8 2" xfId="60295" xr:uid="{00000000-0005-0000-0000-000089EB0000}"/>
    <cellStyle name="Output 3 2 2 8 2 2" xfId="60296" xr:uid="{00000000-0005-0000-0000-00008AEB0000}"/>
    <cellStyle name="Output 3 2 2 8 2 3" xfId="60297" xr:uid="{00000000-0005-0000-0000-00008BEB0000}"/>
    <cellStyle name="Output 3 2 2 8 2 4" xfId="60298" xr:uid="{00000000-0005-0000-0000-00008CEB0000}"/>
    <cellStyle name="Output 3 2 2 8 2 5" xfId="60299" xr:uid="{00000000-0005-0000-0000-00008DEB0000}"/>
    <cellStyle name="Output 3 2 2 8 2 6" xfId="60300" xr:uid="{00000000-0005-0000-0000-00008EEB0000}"/>
    <cellStyle name="Output 3 2 2 8 3" xfId="60301" xr:uid="{00000000-0005-0000-0000-00008FEB0000}"/>
    <cellStyle name="Output 3 2 2 8 4" xfId="60302" xr:uid="{00000000-0005-0000-0000-000090EB0000}"/>
    <cellStyle name="Output 3 2 2 8 5" xfId="60303" xr:uid="{00000000-0005-0000-0000-000091EB0000}"/>
    <cellStyle name="Output 3 2 2 8 6" xfId="60304" xr:uid="{00000000-0005-0000-0000-000092EB0000}"/>
    <cellStyle name="Output 3 2 2 8 7" xfId="60305" xr:uid="{00000000-0005-0000-0000-000093EB0000}"/>
    <cellStyle name="Output 3 2 2 9" xfId="60306" xr:uid="{00000000-0005-0000-0000-000094EB0000}"/>
    <cellStyle name="Output 3 2 2 9 2" xfId="60307" xr:uid="{00000000-0005-0000-0000-000095EB0000}"/>
    <cellStyle name="Output 3 2 2 9 2 2" xfId="60308" xr:uid="{00000000-0005-0000-0000-000096EB0000}"/>
    <cellStyle name="Output 3 2 2 9 2 3" xfId="60309" xr:uid="{00000000-0005-0000-0000-000097EB0000}"/>
    <cellStyle name="Output 3 2 2 9 2 4" xfId="60310" xr:uid="{00000000-0005-0000-0000-000098EB0000}"/>
    <cellStyle name="Output 3 2 2 9 2 5" xfId="60311" xr:uid="{00000000-0005-0000-0000-000099EB0000}"/>
    <cellStyle name="Output 3 2 2 9 2 6" xfId="60312" xr:uid="{00000000-0005-0000-0000-00009AEB0000}"/>
    <cellStyle name="Output 3 2 2 9 3" xfId="60313" xr:uid="{00000000-0005-0000-0000-00009BEB0000}"/>
    <cellStyle name="Output 3 2 2 9 4" xfId="60314" xr:uid="{00000000-0005-0000-0000-00009CEB0000}"/>
    <cellStyle name="Output 3 2 2 9 5" xfId="60315" xr:uid="{00000000-0005-0000-0000-00009DEB0000}"/>
    <cellStyle name="Output 3 2 2 9 6" xfId="60316" xr:uid="{00000000-0005-0000-0000-00009EEB0000}"/>
    <cellStyle name="Output 3 2 2 9 7" xfId="60317" xr:uid="{00000000-0005-0000-0000-00009FEB0000}"/>
    <cellStyle name="Output 3 2 20" xfId="60318" xr:uid="{00000000-0005-0000-0000-0000A0EB0000}"/>
    <cellStyle name="Output 3 2 20 2" xfId="60319" xr:uid="{00000000-0005-0000-0000-0000A1EB0000}"/>
    <cellStyle name="Output 3 2 20 2 2" xfId="60320" xr:uid="{00000000-0005-0000-0000-0000A2EB0000}"/>
    <cellStyle name="Output 3 2 20 2 3" xfId="60321" xr:uid="{00000000-0005-0000-0000-0000A3EB0000}"/>
    <cellStyle name="Output 3 2 20 2 4" xfId="60322" xr:uid="{00000000-0005-0000-0000-0000A4EB0000}"/>
    <cellStyle name="Output 3 2 20 2 5" xfId="60323" xr:uid="{00000000-0005-0000-0000-0000A5EB0000}"/>
    <cellStyle name="Output 3 2 20 2 6" xfId="60324" xr:uid="{00000000-0005-0000-0000-0000A6EB0000}"/>
    <cellStyle name="Output 3 2 20 3" xfId="60325" xr:uid="{00000000-0005-0000-0000-0000A7EB0000}"/>
    <cellStyle name="Output 3 2 20 4" xfId="60326" xr:uid="{00000000-0005-0000-0000-0000A8EB0000}"/>
    <cellStyle name="Output 3 2 20 5" xfId="60327" xr:uid="{00000000-0005-0000-0000-0000A9EB0000}"/>
    <cellStyle name="Output 3 2 20 6" xfId="60328" xr:uid="{00000000-0005-0000-0000-0000AAEB0000}"/>
    <cellStyle name="Output 3 2 20 7" xfId="60329" xr:uid="{00000000-0005-0000-0000-0000ABEB0000}"/>
    <cellStyle name="Output 3 2 21" xfId="60330" xr:uid="{00000000-0005-0000-0000-0000ACEB0000}"/>
    <cellStyle name="Output 3 2 21 2" xfId="60331" xr:uid="{00000000-0005-0000-0000-0000ADEB0000}"/>
    <cellStyle name="Output 3 2 21 2 2" xfId="60332" xr:uid="{00000000-0005-0000-0000-0000AEEB0000}"/>
    <cellStyle name="Output 3 2 21 2 3" xfId="60333" xr:uid="{00000000-0005-0000-0000-0000AFEB0000}"/>
    <cellStyle name="Output 3 2 21 2 4" xfId="60334" xr:uid="{00000000-0005-0000-0000-0000B0EB0000}"/>
    <cellStyle name="Output 3 2 21 2 5" xfId="60335" xr:uid="{00000000-0005-0000-0000-0000B1EB0000}"/>
    <cellStyle name="Output 3 2 21 2 6" xfId="60336" xr:uid="{00000000-0005-0000-0000-0000B2EB0000}"/>
    <cellStyle name="Output 3 2 21 3" xfId="60337" xr:uid="{00000000-0005-0000-0000-0000B3EB0000}"/>
    <cellStyle name="Output 3 2 21 4" xfId="60338" xr:uid="{00000000-0005-0000-0000-0000B4EB0000}"/>
    <cellStyle name="Output 3 2 21 5" xfId="60339" xr:uid="{00000000-0005-0000-0000-0000B5EB0000}"/>
    <cellStyle name="Output 3 2 21 6" xfId="60340" xr:uid="{00000000-0005-0000-0000-0000B6EB0000}"/>
    <cellStyle name="Output 3 2 21 7" xfId="60341" xr:uid="{00000000-0005-0000-0000-0000B7EB0000}"/>
    <cellStyle name="Output 3 2 22" xfId="60342" xr:uid="{00000000-0005-0000-0000-0000B8EB0000}"/>
    <cellStyle name="Output 3 2 22 2" xfId="60343" xr:uid="{00000000-0005-0000-0000-0000B9EB0000}"/>
    <cellStyle name="Output 3 2 22 2 2" xfId="60344" xr:uid="{00000000-0005-0000-0000-0000BAEB0000}"/>
    <cellStyle name="Output 3 2 22 2 3" xfId="60345" xr:uid="{00000000-0005-0000-0000-0000BBEB0000}"/>
    <cellStyle name="Output 3 2 22 2 4" xfId="60346" xr:uid="{00000000-0005-0000-0000-0000BCEB0000}"/>
    <cellStyle name="Output 3 2 22 2 5" xfId="60347" xr:uid="{00000000-0005-0000-0000-0000BDEB0000}"/>
    <cellStyle name="Output 3 2 22 2 6" xfId="60348" xr:uid="{00000000-0005-0000-0000-0000BEEB0000}"/>
    <cellStyle name="Output 3 2 22 3" xfId="60349" xr:uid="{00000000-0005-0000-0000-0000BFEB0000}"/>
    <cellStyle name="Output 3 2 22 4" xfId="60350" xr:uid="{00000000-0005-0000-0000-0000C0EB0000}"/>
    <cellStyle name="Output 3 2 22 5" xfId="60351" xr:uid="{00000000-0005-0000-0000-0000C1EB0000}"/>
    <cellStyle name="Output 3 2 22 6" xfId="60352" xr:uid="{00000000-0005-0000-0000-0000C2EB0000}"/>
    <cellStyle name="Output 3 2 22 7" xfId="60353" xr:uid="{00000000-0005-0000-0000-0000C3EB0000}"/>
    <cellStyle name="Output 3 2 23" xfId="60354" xr:uid="{00000000-0005-0000-0000-0000C4EB0000}"/>
    <cellStyle name="Output 3 2 23 2" xfId="60355" xr:uid="{00000000-0005-0000-0000-0000C5EB0000}"/>
    <cellStyle name="Output 3 2 23 2 2" xfId="60356" xr:uid="{00000000-0005-0000-0000-0000C6EB0000}"/>
    <cellStyle name="Output 3 2 23 2 3" xfId="60357" xr:uid="{00000000-0005-0000-0000-0000C7EB0000}"/>
    <cellStyle name="Output 3 2 23 2 4" xfId="60358" xr:uid="{00000000-0005-0000-0000-0000C8EB0000}"/>
    <cellStyle name="Output 3 2 23 2 5" xfId="60359" xr:uid="{00000000-0005-0000-0000-0000C9EB0000}"/>
    <cellStyle name="Output 3 2 23 2 6" xfId="60360" xr:uid="{00000000-0005-0000-0000-0000CAEB0000}"/>
    <cellStyle name="Output 3 2 23 3" xfId="60361" xr:uid="{00000000-0005-0000-0000-0000CBEB0000}"/>
    <cellStyle name="Output 3 2 23 4" xfId="60362" xr:uid="{00000000-0005-0000-0000-0000CCEB0000}"/>
    <cellStyle name="Output 3 2 23 5" xfId="60363" xr:uid="{00000000-0005-0000-0000-0000CDEB0000}"/>
    <cellStyle name="Output 3 2 23 6" xfId="60364" xr:uid="{00000000-0005-0000-0000-0000CEEB0000}"/>
    <cellStyle name="Output 3 2 23 7" xfId="60365" xr:uid="{00000000-0005-0000-0000-0000CFEB0000}"/>
    <cellStyle name="Output 3 2 24" xfId="60366" xr:uid="{00000000-0005-0000-0000-0000D0EB0000}"/>
    <cellStyle name="Output 3 2 24 2" xfId="60367" xr:uid="{00000000-0005-0000-0000-0000D1EB0000}"/>
    <cellStyle name="Output 3 2 24 2 2" xfId="60368" xr:uid="{00000000-0005-0000-0000-0000D2EB0000}"/>
    <cellStyle name="Output 3 2 24 2 3" xfId="60369" xr:uid="{00000000-0005-0000-0000-0000D3EB0000}"/>
    <cellStyle name="Output 3 2 24 2 4" xfId="60370" xr:uid="{00000000-0005-0000-0000-0000D4EB0000}"/>
    <cellStyle name="Output 3 2 24 2 5" xfId="60371" xr:uid="{00000000-0005-0000-0000-0000D5EB0000}"/>
    <cellStyle name="Output 3 2 24 2 6" xfId="60372" xr:uid="{00000000-0005-0000-0000-0000D6EB0000}"/>
    <cellStyle name="Output 3 2 24 3" xfId="60373" xr:uid="{00000000-0005-0000-0000-0000D7EB0000}"/>
    <cellStyle name="Output 3 2 24 4" xfId="60374" xr:uid="{00000000-0005-0000-0000-0000D8EB0000}"/>
    <cellStyle name="Output 3 2 24 5" xfId="60375" xr:uid="{00000000-0005-0000-0000-0000D9EB0000}"/>
    <cellStyle name="Output 3 2 24 6" xfId="60376" xr:uid="{00000000-0005-0000-0000-0000DAEB0000}"/>
    <cellStyle name="Output 3 2 24 7" xfId="60377" xr:uid="{00000000-0005-0000-0000-0000DBEB0000}"/>
    <cellStyle name="Output 3 2 25" xfId="60378" xr:uid="{00000000-0005-0000-0000-0000DCEB0000}"/>
    <cellStyle name="Output 3 2 25 2" xfId="60379" xr:uid="{00000000-0005-0000-0000-0000DDEB0000}"/>
    <cellStyle name="Output 3 2 25 2 2" xfId="60380" xr:uid="{00000000-0005-0000-0000-0000DEEB0000}"/>
    <cellStyle name="Output 3 2 25 2 3" xfId="60381" xr:uid="{00000000-0005-0000-0000-0000DFEB0000}"/>
    <cellStyle name="Output 3 2 25 2 4" xfId="60382" xr:uid="{00000000-0005-0000-0000-0000E0EB0000}"/>
    <cellStyle name="Output 3 2 25 2 5" xfId="60383" xr:uid="{00000000-0005-0000-0000-0000E1EB0000}"/>
    <cellStyle name="Output 3 2 25 2 6" xfId="60384" xr:uid="{00000000-0005-0000-0000-0000E2EB0000}"/>
    <cellStyle name="Output 3 2 25 3" xfId="60385" xr:uid="{00000000-0005-0000-0000-0000E3EB0000}"/>
    <cellStyle name="Output 3 2 25 4" xfId="60386" xr:uid="{00000000-0005-0000-0000-0000E4EB0000}"/>
    <cellStyle name="Output 3 2 25 5" xfId="60387" xr:uid="{00000000-0005-0000-0000-0000E5EB0000}"/>
    <cellStyle name="Output 3 2 25 6" xfId="60388" xr:uid="{00000000-0005-0000-0000-0000E6EB0000}"/>
    <cellStyle name="Output 3 2 25 7" xfId="60389" xr:uid="{00000000-0005-0000-0000-0000E7EB0000}"/>
    <cellStyle name="Output 3 2 26" xfId="60390" xr:uid="{00000000-0005-0000-0000-0000E8EB0000}"/>
    <cellStyle name="Output 3 2 26 2" xfId="60391" xr:uid="{00000000-0005-0000-0000-0000E9EB0000}"/>
    <cellStyle name="Output 3 2 26 2 2" xfId="60392" xr:uid="{00000000-0005-0000-0000-0000EAEB0000}"/>
    <cellStyle name="Output 3 2 26 2 3" xfId="60393" xr:uid="{00000000-0005-0000-0000-0000EBEB0000}"/>
    <cellStyle name="Output 3 2 26 2 4" xfId="60394" xr:uid="{00000000-0005-0000-0000-0000ECEB0000}"/>
    <cellStyle name="Output 3 2 26 2 5" xfId="60395" xr:uid="{00000000-0005-0000-0000-0000EDEB0000}"/>
    <cellStyle name="Output 3 2 26 2 6" xfId="60396" xr:uid="{00000000-0005-0000-0000-0000EEEB0000}"/>
    <cellStyle name="Output 3 2 26 3" xfId="60397" xr:uid="{00000000-0005-0000-0000-0000EFEB0000}"/>
    <cellStyle name="Output 3 2 26 4" xfId="60398" xr:uid="{00000000-0005-0000-0000-0000F0EB0000}"/>
    <cellStyle name="Output 3 2 26 5" xfId="60399" xr:uid="{00000000-0005-0000-0000-0000F1EB0000}"/>
    <cellStyle name="Output 3 2 26 6" xfId="60400" xr:uid="{00000000-0005-0000-0000-0000F2EB0000}"/>
    <cellStyle name="Output 3 2 26 7" xfId="60401" xr:uid="{00000000-0005-0000-0000-0000F3EB0000}"/>
    <cellStyle name="Output 3 2 27" xfId="60402" xr:uid="{00000000-0005-0000-0000-0000F4EB0000}"/>
    <cellStyle name="Output 3 2 27 2" xfId="60403" xr:uid="{00000000-0005-0000-0000-0000F5EB0000}"/>
    <cellStyle name="Output 3 2 27 2 2" xfId="60404" xr:uid="{00000000-0005-0000-0000-0000F6EB0000}"/>
    <cellStyle name="Output 3 2 27 2 3" xfId="60405" xr:uid="{00000000-0005-0000-0000-0000F7EB0000}"/>
    <cellStyle name="Output 3 2 27 2 4" xfId="60406" xr:uid="{00000000-0005-0000-0000-0000F8EB0000}"/>
    <cellStyle name="Output 3 2 27 2 5" xfId="60407" xr:uid="{00000000-0005-0000-0000-0000F9EB0000}"/>
    <cellStyle name="Output 3 2 27 2 6" xfId="60408" xr:uid="{00000000-0005-0000-0000-0000FAEB0000}"/>
    <cellStyle name="Output 3 2 27 3" xfId="60409" xr:uid="{00000000-0005-0000-0000-0000FBEB0000}"/>
    <cellStyle name="Output 3 2 27 4" xfId="60410" xr:uid="{00000000-0005-0000-0000-0000FCEB0000}"/>
    <cellStyle name="Output 3 2 27 5" xfId="60411" xr:uid="{00000000-0005-0000-0000-0000FDEB0000}"/>
    <cellStyle name="Output 3 2 27 6" xfId="60412" xr:uid="{00000000-0005-0000-0000-0000FEEB0000}"/>
    <cellStyle name="Output 3 2 27 7" xfId="60413" xr:uid="{00000000-0005-0000-0000-0000FFEB0000}"/>
    <cellStyle name="Output 3 2 28" xfId="60414" xr:uid="{00000000-0005-0000-0000-000000EC0000}"/>
    <cellStyle name="Output 3 2 28 2" xfId="60415" xr:uid="{00000000-0005-0000-0000-000001EC0000}"/>
    <cellStyle name="Output 3 2 28 2 2" xfId="60416" xr:uid="{00000000-0005-0000-0000-000002EC0000}"/>
    <cellStyle name="Output 3 2 28 2 3" xfId="60417" xr:uid="{00000000-0005-0000-0000-000003EC0000}"/>
    <cellStyle name="Output 3 2 28 2 4" xfId="60418" xr:uid="{00000000-0005-0000-0000-000004EC0000}"/>
    <cellStyle name="Output 3 2 28 2 5" xfId="60419" xr:uid="{00000000-0005-0000-0000-000005EC0000}"/>
    <cellStyle name="Output 3 2 28 2 6" xfId="60420" xr:uid="{00000000-0005-0000-0000-000006EC0000}"/>
    <cellStyle name="Output 3 2 28 3" xfId="60421" xr:uid="{00000000-0005-0000-0000-000007EC0000}"/>
    <cellStyle name="Output 3 2 28 4" xfId="60422" xr:uid="{00000000-0005-0000-0000-000008EC0000}"/>
    <cellStyle name="Output 3 2 28 5" xfId="60423" xr:uid="{00000000-0005-0000-0000-000009EC0000}"/>
    <cellStyle name="Output 3 2 28 6" xfId="60424" xr:uid="{00000000-0005-0000-0000-00000AEC0000}"/>
    <cellStyle name="Output 3 2 28 7" xfId="60425" xr:uid="{00000000-0005-0000-0000-00000BEC0000}"/>
    <cellStyle name="Output 3 2 29" xfId="60426" xr:uid="{00000000-0005-0000-0000-00000CEC0000}"/>
    <cellStyle name="Output 3 2 29 2" xfId="60427" xr:uid="{00000000-0005-0000-0000-00000DEC0000}"/>
    <cellStyle name="Output 3 2 29 2 2" xfId="60428" xr:uid="{00000000-0005-0000-0000-00000EEC0000}"/>
    <cellStyle name="Output 3 2 29 2 3" xfId="60429" xr:uid="{00000000-0005-0000-0000-00000FEC0000}"/>
    <cellStyle name="Output 3 2 29 2 4" xfId="60430" xr:uid="{00000000-0005-0000-0000-000010EC0000}"/>
    <cellStyle name="Output 3 2 29 2 5" xfId="60431" xr:uid="{00000000-0005-0000-0000-000011EC0000}"/>
    <cellStyle name="Output 3 2 29 2 6" xfId="60432" xr:uid="{00000000-0005-0000-0000-000012EC0000}"/>
    <cellStyle name="Output 3 2 29 3" xfId="60433" xr:uid="{00000000-0005-0000-0000-000013EC0000}"/>
    <cellStyle name="Output 3 2 29 4" xfId="60434" xr:uid="{00000000-0005-0000-0000-000014EC0000}"/>
    <cellStyle name="Output 3 2 29 5" xfId="60435" xr:uid="{00000000-0005-0000-0000-000015EC0000}"/>
    <cellStyle name="Output 3 2 29 6" xfId="60436" xr:uid="{00000000-0005-0000-0000-000016EC0000}"/>
    <cellStyle name="Output 3 2 29 7" xfId="60437" xr:uid="{00000000-0005-0000-0000-000017EC0000}"/>
    <cellStyle name="Output 3 2 3" xfId="60438" xr:uid="{00000000-0005-0000-0000-000018EC0000}"/>
    <cellStyle name="Output 3 2 3 2" xfId="60439" xr:uid="{00000000-0005-0000-0000-000019EC0000}"/>
    <cellStyle name="Output 3 2 3 2 2" xfId="60440" xr:uid="{00000000-0005-0000-0000-00001AEC0000}"/>
    <cellStyle name="Output 3 2 3 2 3" xfId="60441" xr:uid="{00000000-0005-0000-0000-00001BEC0000}"/>
    <cellStyle name="Output 3 2 3 2 4" xfId="60442" xr:uid="{00000000-0005-0000-0000-00001CEC0000}"/>
    <cellStyle name="Output 3 2 3 2 5" xfId="60443" xr:uid="{00000000-0005-0000-0000-00001DEC0000}"/>
    <cellStyle name="Output 3 2 3 2 6" xfId="60444" xr:uid="{00000000-0005-0000-0000-00001EEC0000}"/>
    <cellStyle name="Output 3 2 3 3" xfId="60445" xr:uid="{00000000-0005-0000-0000-00001FEC0000}"/>
    <cellStyle name="Output 3 2 3 4" xfId="60446" xr:uid="{00000000-0005-0000-0000-000020EC0000}"/>
    <cellStyle name="Output 3 2 3 5" xfId="60447" xr:uid="{00000000-0005-0000-0000-000021EC0000}"/>
    <cellStyle name="Output 3 2 3 6" xfId="60448" xr:uid="{00000000-0005-0000-0000-000022EC0000}"/>
    <cellStyle name="Output 3 2 3 7" xfId="60449" xr:uid="{00000000-0005-0000-0000-000023EC0000}"/>
    <cellStyle name="Output 3 2 30" xfId="60450" xr:uid="{00000000-0005-0000-0000-000024EC0000}"/>
    <cellStyle name="Output 3 2 30 2" xfId="60451" xr:uid="{00000000-0005-0000-0000-000025EC0000}"/>
    <cellStyle name="Output 3 2 30 2 2" xfId="60452" xr:uid="{00000000-0005-0000-0000-000026EC0000}"/>
    <cellStyle name="Output 3 2 30 2 3" xfId="60453" xr:uid="{00000000-0005-0000-0000-000027EC0000}"/>
    <cellStyle name="Output 3 2 30 2 4" xfId="60454" xr:uid="{00000000-0005-0000-0000-000028EC0000}"/>
    <cellStyle name="Output 3 2 30 2 5" xfId="60455" xr:uid="{00000000-0005-0000-0000-000029EC0000}"/>
    <cellStyle name="Output 3 2 30 2 6" xfId="60456" xr:uid="{00000000-0005-0000-0000-00002AEC0000}"/>
    <cellStyle name="Output 3 2 30 3" xfId="60457" xr:uid="{00000000-0005-0000-0000-00002BEC0000}"/>
    <cellStyle name="Output 3 2 30 4" xfId="60458" xr:uid="{00000000-0005-0000-0000-00002CEC0000}"/>
    <cellStyle name="Output 3 2 30 5" xfId="60459" xr:uid="{00000000-0005-0000-0000-00002DEC0000}"/>
    <cellStyle name="Output 3 2 30 6" xfId="60460" xr:uid="{00000000-0005-0000-0000-00002EEC0000}"/>
    <cellStyle name="Output 3 2 30 7" xfId="60461" xr:uid="{00000000-0005-0000-0000-00002FEC0000}"/>
    <cellStyle name="Output 3 2 31" xfId="60462" xr:uid="{00000000-0005-0000-0000-000030EC0000}"/>
    <cellStyle name="Output 3 2 31 2" xfId="60463" xr:uid="{00000000-0005-0000-0000-000031EC0000}"/>
    <cellStyle name="Output 3 2 31 2 2" xfId="60464" xr:uid="{00000000-0005-0000-0000-000032EC0000}"/>
    <cellStyle name="Output 3 2 31 2 3" xfId="60465" xr:uid="{00000000-0005-0000-0000-000033EC0000}"/>
    <cellStyle name="Output 3 2 31 2 4" xfId="60466" xr:uid="{00000000-0005-0000-0000-000034EC0000}"/>
    <cellStyle name="Output 3 2 31 2 5" xfId="60467" xr:uid="{00000000-0005-0000-0000-000035EC0000}"/>
    <cellStyle name="Output 3 2 31 2 6" xfId="60468" xr:uid="{00000000-0005-0000-0000-000036EC0000}"/>
    <cellStyle name="Output 3 2 31 3" xfId="60469" xr:uid="{00000000-0005-0000-0000-000037EC0000}"/>
    <cellStyle name="Output 3 2 31 4" xfId="60470" xr:uid="{00000000-0005-0000-0000-000038EC0000}"/>
    <cellStyle name="Output 3 2 31 5" xfId="60471" xr:uid="{00000000-0005-0000-0000-000039EC0000}"/>
    <cellStyle name="Output 3 2 31 6" xfId="60472" xr:uid="{00000000-0005-0000-0000-00003AEC0000}"/>
    <cellStyle name="Output 3 2 31 7" xfId="60473" xr:uid="{00000000-0005-0000-0000-00003BEC0000}"/>
    <cellStyle name="Output 3 2 32" xfId="60474" xr:uid="{00000000-0005-0000-0000-00003CEC0000}"/>
    <cellStyle name="Output 3 2 32 2" xfId="60475" xr:uid="{00000000-0005-0000-0000-00003DEC0000}"/>
    <cellStyle name="Output 3 2 32 2 2" xfId="60476" xr:uid="{00000000-0005-0000-0000-00003EEC0000}"/>
    <cellStyle name="Output 3 2 32 2 3" xfId="60477" xr:uid="{00000000-0005-0000-0000-00003FEC0000}"/>
    <cellStyle name="Output 3 2 32 2 4" xfId="60478" xr:uid="{00000000-0005-0000-0000-000040EC0000}"/>
    <cellStyle name="Output 3 2 32 2 5" xfId="60479" xr:uid="{00000000-0005-0000-0000-000041EC0000}"/>
    <cellStyle name="Output 3 2 32 2 6" xfId="60480" xr:uid="{00000000-0005-0000-0000-000042EC0000}"/>
    <cellStyle name="Output 3 2 32 3" xfId="60481" xr:uid="{00000000-0005-0000-0000-000043EC0000}"/>
    <cellStyle name="Output 3 2 32 4" xfId="60482" xr:uid="{00000000-0005-0000-0000-000044EC0000}"/>
    <cellStyle name="Output 3 2 32 5" xfId="60483" xr:uid="{00000000-0005-0000-0000-000045EC0000}"/>
    <cellStyle name="Output 3 2 32 6" xfId="60484" xr:uid="{00000000-0005-0000-0000-000046EC0000}"/>
    <cellStyle name="Output 3 2 32 7" xfId="60485" xr:uid="{00000000-0005-0000-0000-000047EC0000}"/>
    <cellStyle name="Output 3 2 33" xfId="60486" xr:uid="{00000000-0005-0000-0000-000048EC0000}"/>
    <cellStyle name="Output 3 2 33 2" xfId="60487" xr:uid="{00000000-0005-0000-0000-000049EC0000}"/>
    <cellStyle name="Output 3 2 33 2 2" xfId="60488" xr:uid="{00000000-0005-0000-0000-00004AEC0000}"/>
    <cellStyle name="Output 3 2 33 2 3" xfId="60489" xr:uid="{00000000-0005-0000-0000-00004BEC0000}"/>
    <cellStyle name="Output 3 2 33 2 4" xfId="60490" xr:uid="{00000000-0005-0000-0000-00004CEC0000}"/>
    <cellStyle name="Output 3 2 33 2 5" xfId="60491" xr:uid="{00000000-0005-0000-0000-00004DEC0000}"/>
    <cellStyle name="Output 3 2 33 2 6" xfId="60492" xr:uid="{00000000-0005-0000-0000-00004EEC0000}"/>
    <cellStyle name="Output 3 2 33 3" xfId="60493" xr:uid="{00000000-0005-0000-0000-00004FEC0000}"/>
    <cellStyle name="Output 3 2 33 4" xfId="60494" xr:uid="{00000000-0005-0000-0000-000050EC0000}"/>
    <cellStyle name="Output 3 2 33 5" xfId="60495" xr:uid="{00000000-0005-0000-0000-000051EC0000}"/>
    <cellStyle name="Output 3 2 33 6" xfId="60496" xr:uid="{00000000-0005-0000-0000-000052EC0000}"/>
    <cellStyle name="Output 3 2 33 7" xfId="60497" xr:uid="{00000000-0005-0000-0000-000053EC0000}"/>
    <cellStyle name="Output 3 2 34" xfId="60498" xr:uid="{00000000-0005-0000-0000-000054EC0000}"/>
    <cellStyle name="Output 3 2 34 2" xfId="60499" xr:uid="{00000000-0005-0000-0000-000055EC0000}"/>
    <cellStyle name="Output 3 2 34 2 2" xfId="60500" xr:uid="{00000000-0005-0000-0000-000056EC0000}"/>
    <cellStyle name="Output 3 2 34 2 3" xfId="60501" xr:uid="{00000000-0005-0000-0000-000057EC0000}"/>
    <cellStyle name="Output 3 2 34 2 4" xfId="60502" xr:uid="{00000000-0005-0000-0000-000058EC0000}"/>
    <cellStyle name="Output 3 2 34 2 5" xfId="60503" xr:uid="{00000000-0005-0000-0000-000059EC0000}"/>
    <cellStyle name="Output 3 2 34 2 6" xfId="60504" xr:uid="{00000000-0005-0000-0000-00005AEC0000}"/>
    <cellStyle name="Output 3 2 34 3" xfId="60505" xr:uid="{00000000-0005-0000-0000-00005BEC0000}"/>
    <cellStyle name="Output 3 2 34 4" xfId="60506" xr:uid="{00000000-0005-0000-0000-00005CEC0000}"/>
    <cellStyle name="Output 3 2 34 5" xfId="60507" xr:uid="{00000000-0005-0000-0000-00005DEC0000}"/>
    <cellStyle name="Output 3 2 34 6" xfId="60508" xr:uid="{00000000-0005-0000-0000-00005EEC0000}"/>
    <cellStyle name="Output 3 2 34 7" xfId="60509" xr:uid="{00000000-0005-0000-0000-00005FEC0000}"/>
    <cellStyle name="Output 3 2 35" xfId="60510" xr:uid="{00000000-0005-0000-0000-000060EC0000}"/>
    <cellStyle name="Output 3 2 35 2" xfId="60511" xr:uid="{00000000-0005-0000-0000-000061EC0000}"/>
    <cellStyle name="Output 3 2 35 2 2" xfId="60512" xr:uid="{00000000-0005-0000-0000-000062EC0000}"/>
    <cellStyle name="Output 3 2 35 2 3" xfId="60513" xr:uid="{00000000-0005-0000-0000-000063EC0000}"/>
    <cellStyle name="Output 3 2 35 2 4" xfId="60514" xr:uid="{00000000-0005-0000-0000-000064EC0000}"/>
    <cellStyle name="Output 3 2 35 2 5" xfId="60515" xr:uid="{00000000-0005-0000-0000-000065EC0000}"/>
    <cellStyle name="Output 3 2 35 2 6" xfId="60516" xr:uid="{00000000-0005-0000-0000-000066EC0000}"/>
    <cellStyle name="Output 3 2 35 3" xfId="60517" xr:uid="{00000000-0005-0000-0000-000067EC0000}"/>
    <cellStyle name="Output 3 2 35 4" xfId="60518" xr:uid="{00000000-0005-0000-0000-000068EC0000}"/>
    <cellStyle name="Output 3 2 35 5" xfId="60519" xr:uid="{00000000-0005-0000-0000-000069EC0000}"/>
    <cellStyle name="Output 3 2 35 6" xfId="60520" xr:uid="{00000000-0005-0000-0000-00006AEC0000}"/>
    <cellStyle name="Output 3 2 35 7" xfId="60521" xr:uid="{00000000-0005-0000-0000-00006BEC0000}"/>
    <cellStyle name="Output 3 2 36" xfId="60522" xr:uid="{00000000-0005-0000-0000-00006CEC0000}"/>
    <cellStyle name="Output 3 2 36 2" xfId="60523" xr:uid="{00000000-0005-0000-0000-00006DEC0000}"/>
    <cellStyle name="Output 3 2 36 3" xfId="60524" xr:uid="{00000000-0005-0000-0000-00006EEC0000}"/>
    <cellStyle name="Output 3 2 36 4" xfId="60525" xr:uid="{00000000-0005-0000-0000-00006FEC0000}"/>
    <cellStyle name="Output 3 2 36 5" xfId="60526" xr:uid="{00000000-0005-0000-0000-000070EC0000}"/>
    <cellStyle name="Output 3 2 36 6" xfId="60527" xr:uid="{00000000-0005-0000-0000-000071EC0000}"/>
    <cellStyle name="Output 3 2 37" xfId="60528" xr:uid="{00000000-0005-0000-0000-000072EC0000}"/>
    <cellStyle name="Output 3 2 37 2" xfId="60529" xr:uid="{00000000-0005-0000-0000-000073EC0000}"/>
    <cellStyle name="Output 3 2 37 3" xfId="60530" xr:uid="{00000000-0005-0000-0000-000074EC0000}"/>
    <cellStyle name="Output 3 2 37 4" xfId="60531" xr:uid="{00000000-0005-0000-0000-000075EC0000}"/>
    <cellStyle name="Output 3 2 37 5" xfId="60532" xr:uid="{00000000-0005-0000-0000-000076EC0000}"/>
    <cellStyle name="Output 3 2 37 6" xfId="60533" xr:uid="{00000000-0005-0000-0000-000077EC0000}"/>
    <cellStyle name="Output 3 2 38" xfId="60534" xr:uid="{00000000-0005-0000-0000-000078EC0000}"/>
    <cellStyle name="Output 3 2 39" xfId="60535" xr:uid="{00000000-0005-0000-0000-000079EC0000}"/>
    <cellStyle name="Output 3 2 4" xfId="60536" xr:uid="{00000000-0005-0000-0000-00007AEC0000}"/>
    <cellStyle name="Output 3 2 4 2" xfId="60537" xr:uid="{00000000-0005-0000-0000-00007BEC0000}"/>
    <cellStyle name="Output 3 2 4 2 2" xfId="60538" xr:uid="{00000000-0005-0000-0000-00007CEC0000}"/>
    <cellStyle name="Output 3 2 4 2 3" xfId="60539" xr:uid="{00000000-0005-0000-0000-00007DEC0000}"/>
    <cellStyle name="Output 3 2 4 2 4" xfId="60540" xr:uid="{00000000-0005-0000-0000-00007EEC0000}"/>
    <cellStyle name="Output 3 2 4 2 5" xfId="60541" xr:uid="{00000000-0005-0000-0000-00007FEC0000}"/>
    <cellStyle name="Output 3 2 4 2 6" xfId="60542" xr:uid="{00000000-0005-0000-0000-000080EC0000}"/>
    <cellStyle name="Output 3 2 4 3" xfId="60543" xr:uid="{00000000-0005-0000-0000-000081EC0000}"/>
    <cellStyle name="Output 3 2 4 4" xfId="60544" xr:uid="{00000000-0005-0000-0000-000082EC0000}"/>
    <cellStyle name="Output 3 2 4 5" xfId="60545" xr:uid="{00000000-0005-0000-0000-000083EC0000}"/>
    <cellStyle name="Output 3 2 4 6" xfId="60546" xr:uid="{00000000-0005-0000-0000-000084EC0000}"/>
    <cellStyle name="Output 3 2 4 7" xfId="60547" xr:uid="{00000000-0005-0000-0000-000085EC0000}"/>
    <cellStyle name="Output 3 2 40" xfId="60548" xr:uid="{00000000-0005-0000-0000-000086EC0000}"/>
    <cellStyle name="Output 3 2 41" xfId="60549" xr:uid="{00000000-0005-0000-0000-000087EC0000}"/>
    <cellStyle name="Output 3 2 42" xfId="60550" xr:uid="{00000000-0005-0000-0000-000088EC0000}"/>
    <cellStyle name="Output 3 2 5" xfId="60551" xr:uid="{00000000-0005-0000-0000-000089EC0000}"/>
    <cellStyle name="Output 3 2 5 2" xfId="60552" xr:uid="{00000000-0005-0000-0000-00008AEC0000}"/>
    <cellStyle name="Output 3 2 5 2 2" xfId="60553" xr:uid="{00000000-0005-0000-0000-00008BEC0000}"/>
    <cellStyle name="Output 3 2 5 2 3" xfId="60554" xr:uid="{00000000-0005-0000-0000-00008CEC0000}"/>
    <cellStyle name="Output 3 2 5 2 4" xfId="60555" xr:uid="{00000000-0005-0000-0000-00008DEC0000}"/>
    <cellStyle name="Output 3 2 5 2 5" xfId="60556" xr:uid="{00000000-0005-0000-0000-00008EEC0000}"/>
    <cellStyle name="Output 3 2 5 2 6" xfId="60557" xr:uid="{00000000-0005-0000-0000-00008FEC0000}"/>
    <cellStyle name="Output 3 2 5 3" xfId="60558" xr:uid="{00000000-0005-0000-0000-000090EC0000}"/>
    <cellStyle name="Output 3 2 5 4" xfId="60559" xr:uid="{00000000-0005-0000-0000-000091EC0000}"/>
    <cellStyle name="Output 3 2 5 5" xfId="60560" xr:uid="{00000000-0005-0000-0000-000092EC0000}"/>
    <cellStyle name="Output 3 2 5 6" xfId="60561" xr:uid="{00000000-0005-0000-0000-000093EC0000}"/>
    <cellStyle name="Output 3 2 5 7" xfId="60562" xr:uid="{00000000-0005-0000-0000-000094EC0000}"/>
    <cellStyle name="Output 3 2 6" xfId="60563" xr:uid="{00000000-0005-0000-0000-000095EC0000}"/>
    <cellStyle name="Output 3 2 6 2" xfId="60564" xr:uid="{00000000-0005-0000-0000-000096EC0000}"/>
    <cellStyle name="Output 3 2 6 2 2" xfId="60565" xr:uid="{00000000-0005-0000-0000-000097EC0000}"/>
    <cellStyle name="Output 3 2 6 2 3" xfId="60566" xr:uid="{00000000-0005-0000-0000-000098EC0000}"/>
    <cellStyle name="Output 3 2 6 2 4" xfId="60567" xr:uid="{00000000-0005-0000-0000-000099EC0000}"/>
    <cellStyle name="Output 3 2 6 2 5" xfId="60568" xr:uid="{00000000-0005-0000-0000-00009AEC0000}"/>
    <cellStyle name="Output 3 2 6 2 6" xfId="60569" xr:uid="{00000000-0005-0000-0000-00009BEC0000}"/>
    <cellStyle name="Output 3 2 6 3" xfId="60570" xr:uid="{00000000-0005-0000-0000-00009CEC0000}"/>
    <cellStyle name="Output 3 2 6 4" xfId="60571" xr:uid="{00000000-0005-0000-0000-00009DEC0000}"/>
    <cellStyle name="Output 3 2 6 5" xfId="60572" xr:uid="{00000000-0005-0000-0000-00009EEC0000}"/>
    <cellStyle name="Output 3 2 6 6" xfId="60573" xr:uid="{00000000-0005-0000-0000-00009FEC0000}"/>
    <cellStyle name="Output 3 2 6 7" xfId="60574" xr:uid="{00000000-0005-0000-0000-0000A0EC0000}"/>
    <cellStyle name="Output 3 2 7" xfId="60575" xr:uid="{00000000-0005-0000-0000-0000A1EC0000}"/>
    <cellStyle name="Output 3 2 7 2" xfId="60576" xr:uid="{00000000-0005-0000-0000-0000A2EC0000}"/>
    <cellStyle name="Output 3 2 7 2 2" xfId="60577" xr:uid="{00000000-0005-0000-0000-0000A3EC0000}"/>
    <cellStyle name="Output 3 2 7 2 3" xfId="60578" xr:uid="{00000000-0005-0000-0000-0000A4EC0000}"/>
    <cellStyle name="Output 3 2 7 2 4" xfId="60579" xr:uid="{00000000-0005-0000-0000-0000A5EC0000}"/>
    <cellStyle name="Output 3 2 7 2 5" xfId="60580" xr:uid="{00000000-0005-0000-0000-0000A6EC0000}"/>
    <cellStyle name="Output 3 2 7 2 6" xfId="60581" xr:uid="{00000000-0005-0000-0000-0000A7EC0000}"/>
    <cellStyle name="Output 3 2 7 3" xfId="60582" xr:uid="{00000000-0005-0000-0000-0000A8EC0000}"/>
    <cellStyle name="Output 3 2 7 4" xfId="60583" xr:uid="{00000000-0005-0000-0000-0000A9EC0000}"/>
    <cellStyle name="Output 3 2 7 5" xfId="60584" xr:uid="{00000000-0005-0000-0000-0000AAEC0000}"/>
    <cellStyle name="Output 3 2 7 6" xfId="60585" xr:uid="{00000000-0005-0000-0000-0000ABEC0000}"/>
    <cellStyle name="Output 3 2 7 7" xfId="60586" xr:uid="{00000000-0005-0000-0000-0000ACEC0000}"/>
    <cellStyle name="Output 3 2 8" xfId="60587" xr:uid="{00000000-0005-0000-0000-0000ADEC0000}"/>
    <cellStyle name="Output 3 2 8 2" xfId="60588" xr:uid="{00000000-0005-0000-0000-0000AEEC0000}"/>
    <cellStyle name="Output 3 2 8 2 2" xfId="60589" xr:uid="{00000000-0005-0000-0000-0000AFEC0000}"/>
    <cellStyle name="Output 3 2 8 2 3" xfId="60590" xr:uid="{00000000-0005-0000-0000-0000B0EC0000}"/>
    <cellStyle name="Output 3 2 8 2 4" xfId="60591" xr:uid="{00000000-0005-0000-0000-0000B1EC0000}"/>
    <cellStyle name="Output 3 2 8 2 5" xfId="60592" xr:uid="{00000000-0005-0000-0000-0000B2EC0000}"/>
    <cellStyle name="Output 3 2 8 2 6" xfId="60593" xr:uid="{00000000-0005-0000-0000-0000B3EC0000}"/>
    <cellStyle name="Output 3 2 8 3" xfId="60594" xr:uid="{00000000-0005-0000-0000-0000B4EC0000}"/>
    <cellStyle name="Output 3 2 8 4" xfId="60595" xr:uid="{00000000-0005-0000-0000-0000B5EC0000}"/>
    <cellStyle name="Output 3 2 8 5" xfId="60596" xr:uid="{00000000-0005-0000-0000-0000B6EC0000}"/>
    <cellStyle name="Output 3 2 8 6" xfId="60597" xr:uid="{00000000-0005-0000-0000-0000B7EC0000}"/>
    <cellStyle name="Output 3 2 8 7" xfId="60598" xr:uid="{00000000-0005-0000-0000-0000B8EC0000}"/>
    <cellStyle name="Output 3 2 9" xfId="60599" xr:uid="{00000000-0005-0000-0000-0000B9EC0000}"/>
    <cellStyle name="Output 3 2 9 2" xfId="60600" xr:uid="{00000000-0005-0000-0000-0000BAEC0000}"/>
    <cellStyle name="Output 3 2 9 2 2" xfId="60601" xr:uid="{00000000-0005-0000-0000-0000BBEC0000}"/>
    <cellStyle name="Output 3 2 9 2 3" xfId="60602" xr:uid="{00000000-0005-0000-0000-0000BCEC0000}"/>
    <cellStyle name="Output 3 2 9 2 4" xfId="60603" xr:uid="{00000000-0005-0000-0000-0000BDEC0000}"/>
    <cellStyle name="Output 3 2 9 2 5" xfId="60604" xr:uid="{00000000-0005-0000-0000-0000BEEC0000}"/>
    <cellStyle name="Output 3 2 9 2 6" xfId="60605" xr:uid="{00000000-0005-0000-0000-0000BFEC0000}"/>
    <cellStyle name="Output 3 2 9 3" xfId="60606" xr:uid="{00000000-0005-0000-0000-0000C0EC0000}"/>
    <cellStyle name="Output 3 2 9 4" xfId="60607" xr:uid="{00000000-0005-0000-0000-0000C1EC0000}"/>
    <cellStyle name="Output 3 2 9 5" xfId="60608" xr:uid="{00000000-0005-0000-0000-0000C2EC0000}"/>
    <cellStyle name="Output 3 2 9 6" xfId="60609" xr:uid="{00000000-0005-0000-0000-0000C3EC0000}"/>
    <cellStyle name="Output 3 2 9 7" xfId="60610" xr:uid="{00000000-0005-0000-0000-0000C4EC0000}"/>
    <cellStyle name="Output 3 20" xfId="60611" xr:uid="{00000000-0005-0000-0000-0000C5EC0000}"/>
    <cellStyle name="Output 3 20 2" xfId="60612" xr:uid="{00000000-0005-0000-0000-0000C6EC0000}"/>
    <cellStyle name="Output 3 20 2 2" xfId="60613" xr:uid="{00000000-0005-0000-0000-0000C7EC0000}"/>
    <cellStyle name="Output 3 20 2 3" xfId="60614" xr:uid="{00000000-0005-0000-0000-0000C8EC0000}"/>
    <cellStyle name="Output 3 20 2 4" xfId="60615" xr:uid="{00000000-0005-0000-0000-0000C9EC0000}"/>
    <cellStyle name="Output 3 20 2 5" xfId="60616" xr:uid="{00000000-0005-0000-0000-0000CAEC0000}"/>
    <cellStyle name="Output 3 20 2 6" xfId="60617" xr:uid="{00000000-0005-0000-0000-0000CBEC0000}"/>
    <cellStyle name="Output 3 20 3" xfId="60618" xr:uid="{00000000-0005-0000-0000-0000CCEC0000}"/>
    <cellStyle name="Output 3 20 4" xfId="60619" xr:uid="{00000000-0005-0000-0000-0000CDEC0000}"/>
    <cellStyle name="Output 3 20 5" xfId="60620" xr:uid="{00000000-0005-0000-0000-0000CEEC0000}"/>
    <cellStyle name="Output 3 20 6" xfId="60621" xr:uid="{00000000-0005-0000-0000-0000CFEC0000}"/>
    <cellStyle name="Output 3 20 7" xfId="60622" xr:uid="{00000000-0005-0000-0000-0000D0EC0000}"/>
    <cellStyle name="Output 3 21" xfId="60623" xr:uid="{00000000-0005-0000-0000-0000D1EC0000}"/>
    <cellStyle name="Output 3 21 2" xfId="60624" xr:uid="{00000000-0005-0000-0000-0000D2EC0000}"/>
    <cellStyle name="Output 3 21 2 2" xfId="60625" xr:uid="{00000000-0005-0000-0000-0000D3EC0000}"/>
    <cellStyle name="Output 3 21 2 3" xfId="60626" xr:uid="{00000000-0005-0000-0000-0000D4EC0000}"/>
    <cellStyle name="Output 3 21 2 4" xfId="60627" xr:uid="{00000000-0005-0000-0000-0000D5EC0000}"/>
    <cellStyle name="Output 3 21 2 5" xfId="60628" xr:uid="{00000000-0005-0000-0000-0000D6EC0000}"/>
    <cellStyle name="Output 3 21 2 6" xfId="60629" xr:uid="{00000000-0005-0000-0000-0000D7EC0000}"/>
    <cellStyle name="Output 3 21 3" xfId="60630" xr:uid="{00000000-0005-0000-0000-0000D8EC0000}"/>
    <cellStyle name="Output 3 21 4" xfId="60631" xr:uid="{00000000-0005-0000-0000-0000D9EC0000}"/>
    <cellStyle name="Output 3 21 5" xfId="60632" xr:uid="{00000000-0005-0000-0000-0000DAEC0000}"/>
    <cellStyle name="Output 3 21 6" xfId="60633" xr:uid="{00000000-0005-0000-0000-0000DBEC0000}"/>
    <cellStyle name="Output 3 21 7" xfId="60634" xr:uid="{00000000-0005-0000-0000-0000DCEC0000}"/>
    <cellStyle name="Output 3 22" xfId="60635" xr:uid="{00000000-0005-0000-0000-0000DDEC0000}"/>
    <cellStyle name="Output 3 22 2" xfId="60636" xr:uid="{00000000-0005-0000-0000-0000DEEC0000}"/>
    <cellStyle name="Output 3 22 2 2" xfId="60637" xr:uid="{00000000-0005-0000-0000-0000DFEC0000}"/>
    <cellStyle name="Output 3 22 2 3" xfId="60638" xr:uid="{00000000-0005-0000-0000-0000E0EC0000}"/>
    <cellStyle name="Output 3 22 2 4" xfId="60639" xr:uid="{00000000-0005-0000-0000-0000E1EC0000}"/>
    <cellStyle name="Output 3 22 2 5" xfId="60640" xr:uid="{00000000-0005-0000-0000-0000E2EC0000}"/>
    <cellStyle name="Output 3 22 2 6" xfId="60641" xr:uid="{00000000-0005-0000-0000-0000E3EC0000}"/>
    <cellStyle name="Output 3 22 3" xfId="60642" xr:uid="{00000000-0005-0000-0000-0000E4EC0000}"/>
    <cellStyle name="Output 3 22 4" xfId="60643" xr:uid="{00000000-0005-0000-0000-0000E5EC0000}"/>
    <cellStyle name="Output 3 22 5" xfId="60644" xr:uid="{00000000-0005-0000-0000-0000E6EC0000}"/>
    <cellStyle name="Output 3 22 6" xfId="60645" xr:uid="{00000000-0005-0000-0000-0000E7EC0000}"/>
    <cellStyle name="Output 3 22 7" xfId="60646" xr:uid="{00000000-0005-0000-0000-0000E8EC0000}"/>
    <cellStyle name="Output 3 23" xfId="60647" xr:uid="{00000000-0005-0000-0000-0000E9EC0000}"/>
    <cellStyle name="Output 3 23 2" xfId="60648" xr:uid="{00000000-0005-0000-0000-0000EAEC0000}"/>
    <cellStyle name="Output 3 23 2 2" xfId="60649" xr:uid="{00000000-0005-0000-0000-0000EBEC0000}"/>
    <cellStyle name="Output 3 23 2 3" xfId="60650" xr:uid="{00000000-0005-0000-0000-0000ECEC0000}"/>
    <cellStyle name="Output 3 23 2 4" xfId="60651" xr:uid="{00000000-0005-0000-0000-0000EDEC0000}"/>
    <cellStyle name="Output 3 23 2 5" xfId="60652" xr:uid="{00000000-0005-0000-0000-0000EEEC0000}"/>
    <cellStyle name="Output 3 23 2 6" xfId="60653" xr:uid="{00000000-0005-0000-0000-0000EFEC0000}"/>
    <cellStyle name="Output 3 23 3" xfId="60654" xr:uid="{00000000-0005-0000-0000-0000F0EC0000}"/>
    <cellStyle name="Output 3 23 4" xfId="60655" xr:uid="{00000000-0005-0000-0000-0000F1EC0000}"/>
    <cellStyle name="Output 3 23 5" xfId="60656" xr:uid="{00000000-0005-0000-0000-0000F2EC0000}"/>
    <cellStyle name="Output 3 23 6" xfId="60657" xr:uid="{00000000-0005-0000-0000-0000F3EC0000}"/>
    <cellStyle name="Output 3 23 7" xfId="60658" xr:uid="{00000000-0005-0000-0000-0000F4EC0000}"/>
    <cellStyle name="Output 3 24" xfId="60659" xr:uid="{00000000-0005-0000-0000-0000F5EC0000}"/>
    <cellStyle name="Output 3 24 2" xfId="60660" xr:uid="{00000000-0005-0000-0000-0000F6EC0000}"/>
    <cellStyle name="Output 3 24 2 2" xfId="60661" xr:uid="{00000000-0005-0000-0000-0000F7EC0000}"/>
    <cellStyle name="Output 3 24 2 3" xfId="60662" xr:uid="{00000000-0005-0000-0000-0000F8EC0000}"/>
    <cellStyle name="Output 3 24 2 4" xfId="60663" xr:uid="{00000000-0005-0000-0000-0000F9EC0000}"/>
    <cellStyle name="Output 3 24 2 5" xfId="60664" xr:uid="{00000000-0005-0000-0000-0000FAEC0000}"/>
    <cellStyle name="Output 3 24 2 6" xfId="60665" xr:uid="{00000000-0005-0000-0000-0000FBEC0000}"/>
    <cellStyle name="Output 3 24 3" xfId="60666" xr:uid="{00000000-0005-0000-0000-0000FCEC0000}"/>
    <cellStyle name="Output 3 24 4" xfId="60667" xr:uid="{00000000-0005-0000-0000-0000FDEC0000}"/>
    <cellStyle name="Output 3 24 5" xfId="60668" xr:uid="{00000000-0005-0000-0000-0000FEEC0000}"/>
    <cellStyle name="Output 3 24 6" xfId="60669" xr:uid="{00000000-0005-0000-0000-0000FFEC0000}"/>
    <cellStyle name="Output 3 24 7" xfId="60670" xr:uid="{00000000-0005-0000-0000-000000ED0000}"/>
    <cellStyle name="Output 3 25" xfId="60671" xr:uid="{00000000-0005-0000-0000-000001ED0000}"/>
    <cellStyle name="Output 3 25 2" xfId="60672" xr:uid="{00000000-0005-0000-0000-000002ED0000}"/>
    <cellStyle name="Output 3 25 2 2" xfId="60673" xr:uid="{00000000-0005-0000-0000-000003ED0000}"/>
    <cellStyle name="Output 3 25 2 3" xfId="60674" xr:uid="{00000000-0005-0000-0000-000004ED0000}"/>
    <cellStyle name="Output 3 25 2 4" xfId="60675" xr:uid="{00000000-0005-0000-0000-000005ED0000}"/>
    <cellStyle name="Output 3 25 2 5" xfId="60676" xr:uid="{00000000-0005-0000-0000-000006ED0000}"/>
    <cellStyle name="Output 3 25 2 6" xfId="60677" xr:uid="{00000000-0005-0000-0000-000007ED0000}"/>
    <cellStyle name="Output 3 25 3" xfId="60678" xr:uid="{00000000-0005-0000-0000-000008ED0000}"/>
    <cellStyle name="Output 3 25 4" xfId="60679" xr:uid="{00000000-0005-0000-0000-000009ED0000}"/>
    <cellStyle name="Output 3 25 5" xfId="60680" xr:uid="{00000000-0005-0000-0000-00000AED0000}"/>
    <cellStyle name="Output 3 25 6" xfId="60681" xr:uid="{00000000-0005-0000-0000-00000BED0000}"/>
    <cellStyle name="Output 3 25 7" xfId="60682" xr:uid="{00000000-0005-0000-0000-00000CED0000}"/>
    <cellStyle name="Output 3 26" xfId="60683" xr:uid="{00000000-0005-0000-0000-00000DED0000}"/>
    <cellStyle name="Output 3 26 2" xfId="60684" xr:uid="{00000000-0005-0000-0000-00000EED0000}"/>
    <cellStyle name="Output 3 26 2 2" xfId="60685" xr:uid="{00000000-0005-0000-0000-00000FED0000}"/>
    <cellStyle name="Output 3 26 2 3" xfId="60686" xr:uid="{00000000-0005-0000-0000-000010ED0000}"/>
    <cellStyle name="Output 3 26 2 4" xfId="60687" xr:uid="{00000000-0005-0000-0000-000011ED0000}"/>
    <cellStyle name="Output 3 26 2 5" xfId="60688" xr:uid="{00000000-0005-0000-0000-000012ED0000}"/>
    <cellStyle name="Output 3 26 2 6" xfId="60689" xr:uid="{00000000-0005-0000-0000-000013ED0000}"/>
    <cellStyle name="Output 3 26 3" xfId="60690" xr:uid="{00000000-0005-0000-0000-000014ED0000}"/>
    <cellStyle name="Output 3 26 4" xfId="60691" xr:uid="{00000000-0005-0000-0000-000015ED0000}"/>
    <cellStyle name="Output 3 26 5" xfId="60692" xr:uid="{00000000-0005-0000-0000-000016ED0000}"/>
    <cellStyle name="Output 3 26 6" xfId="60693" xr:uid="{00000000-0005-0000-0000-000017ED0000}"/>
    <cellStyle name="Output 3 26 7" xfId="60694" xr:uid="{00000000-0005-0000-0000-000018ED0000}"/>
    <cellStyle name="Output 3 27" xfId="60695" xr:uid="{00000000-0005-0000-0000-000019ED0000}"/>
    <cellStyle name="Output 3 27 2" xfId="60696" xr:uid="{00000000-0005-0000-0000-00001AED0000}"/>
    <cellStyle name="Output 3 27 2 2" xfId="60697" xr:uid="{00000000-0005-0000-0000-00001BED0000}"/>
    <cellStyle name="Output 3 27 2 3" xfId="60698" xr:uid="{00000000-0005-0000-0000-00001CED0000}"/>
    <cellStyle name="Output 3 27 2 4" xfId="60699" xr:uid="{00000000-0005-0000-0000-00001DED0000}"/>
    <cellStyle name="Output 3 27 2 5" xfId="60700" xr:uid="{00000000-0005-0000-0000-00001EED0000}"/>
    <cellStyle name="Output 3 27 2 6" xfId="60701" xr:uid="{00000000-0005-0000-0000-00001FED0000}"/>
    <cellStyle name="Output 3 27 3" xfId="60702" xr:uid="{00000000-0005-0000-0000-000020ED0000}"/>
    <cellStyle name="Output 3 27 4" xfId="60703" xr:uid="{00000000-0005-0000-0000-000021ED0000}"/>
    <cellStyle name="Output 3 27 5" xfId="60704" xr:uid="{00000000-0005-0000-0000-000022ED0000}"/>
    <cellStyle name="Output 3 27 6" xfId="60705" xr:uid="{00000000-0005-0000-0000-000023ED0000}"/>
    <cellStyle name="Output 3 27 7" xfId="60706" xr:uid="{00000000-0005-0000-0000-000024ED0000}"/>
    <cellStyle name="Output 3 28" xfId="60707" xr:uid="{00000000-0005-0000-0000-000025ED0000}"/>
    <cellStyle name="Output 3 28 2" xfId="60708" xr:uid="{00000000-0005-0000-0000-000026ED0000}"/>
    <cellStyle name="Output 3 28 2 2" xfId="60709" xr:uid="{00000000-0005-0000-0000-000027ED0000}"/>
    <cellStyle name="Output 3 28 2 3" xfId="60710" xr:uid="{00000000-0005-0000-0000-000028ED0000}"/>
    <cellStyle name="Output 3 28 2 4" xfId="60711" xr:uid="{00000000-0005-0000-0000-000029ED0000}"/>
    <cellStyle name="Output 3 28 2 5" xfId="60712" xr:uid="{00000000-0005-0000-0000-00002AED0000}"/>
    <cellStyle name="Output 3 28 2 6" xfId="60713" xr:uid="{00000000-0005-0000-0000-00002BED0000}"/>
    <cellStyle name="Output 3 28 3" xfId="60714" xr:uid="{00000000-0005-0000-0000-00002CED0000}"/>
    <cellStyle name="Output 3 28 4" xfId="60715" xr:uid="{00000000-0005-0000-0000-00002DED0000}"/>
    <cellStyle name="Output 3 28 5" xfId="60716" xr:uid="{00000000-0005-0000-0000-00002EED0000}"/>
    <cellStyle name="Output 3 29" xfId="60717" xr:uid="{00000000-0005-0000-0000-00002FED0000}"/>
    <cellStyle name="Output 3 29 2" xfId="60718" xr:uid="{00000000-0005-0000-0000-000030ED0000}"/>
    <cellStyle name="Output 3 29 3" xfId="60719" xr:uid="{00000000-0005-0000-0000-000031ED0000}"/>
    <cellStyle name="Output 3 29 4" xfId="60720" xr:uid="{00000000-0005-0000-0000-000032ED0000}"/>
    <cellStyle name="Output 3 29 5" xfId="60721" xr:uid="{00000000-0005-0000-0000-000033ED0000}"/>
    <cellStyle name="Output 3 29 6" xfId="60722" xr:uid="{00000000-0005-0000-0000-000034ED0000}"/>
    <cellStyle name="Output 3 3" xfId="60723" xr:uid="{00000000-0005-0000-0000-000035ED0000}"/>
    <cellStyle name="Output 3 3 10" xfId="60724" xr:uid="{00000000-0005-0000-0000-000036ED0000}"/>
    <cellStyle name="Output 3 3 10 2" xfId="60725" xr:uid="{00000000-0005-0000-0000-000037ED0000}"/>
    <cellStyle name="Output 3 3 10 2 2" xfId="60726" xr:uid="{00000000-0005-0000-0000-000038ED0000}"/>
    <cellStyle name="Output 3 3 10 2 3" xfId="60727" xr:uid="{00000000-0005-0000-0000-000039ED0000}"/>
    <cellStyle name="Output 3 3 10 2 4" xfId="60728" xr:uid="{00000000-0005-0000-0000-00003AED0000}"/>
    <cellStyle name="Output 3 3 10 2 5" xfId="60729" xr:uid="{00000000-0005-0000-0000-00003BED0000}"/>
    <cellStyle name="Output 3 3 10 2 6" xfId="60730" xr:uid="{00000000-0005-0000-0000-00003CED0000}"/>
    <cellStyle name="Output 3 3 10 3" xfId="60731" xr:uid="{00000000-0005-0000-0000-00003DED0000}"/>
    <cellStyle name="Output 3 3 10 4" xfId="60732" xr:uid="{00000000-0005-0000-0000-00003EED0000}"/>
    <cellStyle name="Output 3 3 10 5" xfId="60733" xr:uid="{00000000-0005-0000-0000-00003FED0000}"/>
    <cellStyle name="Output 3 3 10 6" xfId="60734" xr:uid="{00000000-0005-0000-0000-000040ED0000}"/>
    <cellStyle name="Output 3 3 10 7" xfId="60735" xr:uid="{00000000-0005-0000-0000-000041ED0000}"/>
    <cellStyle name="Output 3 3 11" xfId="60736" xr:uid="{00000000-0005-0000-0000-000042ED0000}"/>
    <cellStyle name="Output 3 3 11 2" xfId="60737" xr:uid="{00000000-0005-0000-0000-000043ED0000}"/>
    <cellStyle name="Output 3 3 11 2 2" xfId="60738" xr:uid="{00000000-0005-0000-0000-000044ED0000}"/>
    <cellStyle name="Output 3 3 11 2 3" xfId="60739" xr:uid="{00000000-0005-0000-0000-000045ED0000}"/>
    <cellStyle name="Output 3 3 11 2 4" xfId="60740" xr:uid="{00000000-0005-0000-0000-000046ED0000}"/>
    <cellStyle name="Output 3 3 11 2 5" xfId="60741" xr:uid="{00000000-0005-0000-0000-000047ED0000}"/>
    <cellStyle name="Output 3 3 11 2 6" xfId="60742" xr:uid="{00000000-0005-0000-0000-000048ED0000}"/>
    <cellStyle name="Output 3 3 11 3" xfId="60743" xr:uid="{00000000-0005-0000-0000-000049ED0000}"/>
    <cellStyle name="Output 3 3 11 4" xfId="60744" xr:uid="{00000000-0005-0000-0000-00004AED0000}"/>
    <cellStyle name="Output 3 3 11 5" xfId="60745" xr:uid="{00000000-0005-0000-0000-00004BED0000}"/>
    <cellStyle name="Output 3 3 11 6" xfId="60746" xr:uid="{00000000-0005-0000-0000-00004CED0000}"/>
    <cellStyle name="Output 3 3 11 7" xfId="60747" xr:uid="{00000000-0005-0000-0000-00004DED0000}"/>
    <cellStyle name="Output 3 3 12" xfId="60748" xr:uid="{00000000-0005-0000-0000-00004EED0000}"/>
    <cellStyle name="Output 3 3 12 2" xfId="60749" xr:uid="{00000000-0005-0000-0000-00004FED0000}"/>
    <cellStyle name="Output 3 3 12 2 2" xfId="60750" xr:uid="{00000000-0005-0000-0000-000050ED0000}"/>
    <cellStyle name="Output 3 3 12 2 3" xfId="60751" xr:uid="{00000000-0005-0000-0000-000051ED0000}"/>
    <cellStyle name="Output 3 3 12 2 4" xfId="60752" xr:uid="{00000000-0005-0000-0000-000052ED0000}"/>
    <cellStyle name="Output 3 3 12 2 5" xfId="60753" xr:uid="{00000000-0005-0000-0000-000053ED0000}"/>
    <cellStyle name="Output 3 3 12 2 6" xfId="60754" xr:uid="{00000000-0005-0000-0000-000054ED0000}"/>
    <cellStyle name="Output 3 3 12 3" xfId="60755" xr:uid="{00000000-0005-0000-0000-000055ED0000}"/>
    <cellStyle name="Output 3 3 12 4" xfId="60756" xr:uid="{00000000-0005-0000-0000-000056ED0000}"/>
    <cellStyle name="Output 3 3 12 5" xfId="60757" xr:uid="{00000000-0005-0000-0000-000057ED0000}"/>
    <cellStyle name="Output 3 3 12 6" xfId="60758" xr:uid="{00000000-0005-0000-0000-000058ED0000}"/>
    <cellStyle name="Output 3 3 12 7" xfId="60759" xr:uid="{00000000-0005-0000-0000-000059ED0000}"/>
    <cellStyle name="Output 3 3 13" xfId="60760" xr:uid="{00000000-0005-0000-0000-00005AED0000}"/>
    <cellStyle name="Output 3 3 13 2" xfId="60761" xr:uid="{00000000-0005-0000-0000-00005BED0000}"/>
    <cellStyle name="Output 3 3 13 2 2" xfId="60762" xr:uid="{00000000-0005-0000-0000-00005CED0000}"/>
    <cellStyle name="Output 3 3 13 2 3" xfId="60763" xr:uid="{00000000-0005-0000-0000-00005DED0000}"/>
    <cellStyle name="Output 3 3 13 2 4" xfId="60764" xr:uid="{00000000-0005-0000-0000-00005EED0000}"/>
    <cellStyle name="Output 3 3 13 2 5" xfId="60765" xr:uid="{00000000-0005-0000-0000-00005FED0000}"/>
    <cellStyle name="Output 3 3 13 2 6" xfId="60766" xr:uid="{00000000-0005-0000-0000-000060ED0000}"/>
    <cellStyle name="Output 3 3 13 3" xfId="60767" xr:uid="{00000000-0005-0000-0000-000061ED0000}"/>
    <cellStyle name="Output 3 3 13 4" xfId="60768" xr:uid="{00000000-0005-0000-0000-000062ED0000}"/>
    <cellStyle name="Output 3 3 13 5" xfId="60769" xr:uid="{00000000-0005-0000-0000-000063ED0000}"/>
    <cellStyle name="Output 3 3 13 6" xfId="60770" xr:uid="{00000000-0005-0000-0000-000064ED0000}"/>
    <cellStyle name="Output 3 3 13 7" xfId="60771" xr:uid="{00000000-0005-0000-0000-000065ED0000}"/>
    <cellStyle name="Output 3 3 14" xfId="60772" xr:uid="{00000000-0005-0000-0000-000066ED0000}"/>
    <cellStyle name="Output 3 3 14 2" xfId="60773" xr:uid="{00000000-0005-0000-0000-000067ED0000}"/>
    <cellStyle name="Output 3 3 14 2 2" xfId="60774" xr:uid="{00000000-0005-0000-0000-000068ED0000}"/>
    <cellStyle name="Output 3 3 14 2 3" xfId="60775" xr:uid="{00000000-0005-0000-0000-000069ED0000}"/>
    <cellStyle name="Output 3 3 14 2 4" xfId="60776" xr:uid="{00000000-0005-0000-0000-00006AED0000}"/>
    <cellStyle name="Output 3 3 14 2 5" xfId="60777" xr:uid="{00000000-0005-0000-0000-00006BED0000}"/>
    <cellStyle name="Output 3 3 14 2 6" xfId="60778" xr:uid="{00000000-0005-0000-0000-00006CED0000}"/>
    <cellStyle name="Output 3 3 14 3" xfId="60779" xr:uid="{00000000-0005-0000-0000-00006DED0000}"/>
    <cellStyle name="Output 3 3 14 4" xfId="60780" xr:uid="{00000000-0005-0000-0000-00006EED0000}"/>
    <cellStyle name="Output 3 3 14 5" xfId="60781" xr:uid="{00000000-0005-0000-0000-00006FED0000}"/>
    <cellStyle name="Output 3 3 14 6" xfId="60782" xr:uid="{00000000-0005-0000-0000-000070ED0000}"/>
    <cellStyle name="Output 3 3 14 7" xfId="60783" xr:uid="{00000000-0005-0000-0000-000071ED0000}"/>
    <cellStyle name="Output 3 3 15" xfId="60784" xr:uid="{00000000-0005-0000-0000-000072ED0000}"/>
    <cellStyle name="Output 3 3 15 2" xfId="60785" xr:uid="{00000000-0005-0000-0000-000073ED0000}"/>
    <cellStyle name="Output 3 3 15 2 2" xfId="60786" xr:uid="{00000000-0005-0000-0000-000074ED0000}"/>
    <cellStyle name="Output 3 3 15 2 3" xfId="60787" xr:uid="{00000000-0005-0000-0000-000075ED0000}"/>
    <cellStyle name="Output 3 3 15 2 4" xfId="60788" xr:uid="{00000000-0005-0000-0000-000076ED0000}"/>
    <cellStyle name="Output 3 3 15 2 5" xfId="60789" xr:uid="{00000000-0005-0000-0000-000077ED0000}"/>
    <cellStyle name="Output 3 3 15 2 6" xfId="60790" xr:uid="{00000000-0005-0000-0000-000078ED0000}"/>
    <cellStyle name="Output 3 3 15 3" xfId="60791" xr:uid="{00000000-0005-0000-0000-000079ED0000}"/>
    <cellStyle name="Output 3 3 15 4" xfId="60792" xr:uid="{00000000-0005-0000-0000-00007AED0000}"/>
    <cellStyle name="Output 3 3 15 5" xfId="60793" xr:uid="{00000000-0005-0000-0000-00007BED0000}"/>
    <cellStyle name="Output 3 3 15 6" xfId="60794" xr:uid="{00000000-0005-0000-0000-00007CED0000}"/>
    <cellStyle name="Output 3 3 15 7" xfId="60795" xr:uid="{00000000-0005-0000-0000-00007DED0000}"/>
    <cellStyle name="Output 3 3 16" xfId="60796" xr:uid="{00000000-0005-0000-0000-00007EED0000}"/>
    <cellStyle name="Output 3 3 16 2" xfId="60797" xr:uid="{00000000-0005-0000-0000-00007FED0000}"/>
    <cellStyle name="Output 3 3 16 2 2" xfId="60798" xr:uid="{00000000-0005-0000-0000-000080ED0000}"/>
    <cellStyle name="Output 3 3 16 2 3" xfId="60799" xr:uid="{00000000-0005-0000-0000-000081ED0000}"/>
    <cellStyle name="Output 3 3 16 2 4" xfId="60800" xr:uid="{00000000-0005-0000-0000-000082ED0000}"/>
    <cellStyle name="Output 3 3 16 2 5" xfId="60801" xr:uid="{00000000-0005-0000-0000-000083ED0000}"/>
    <cellStyle name="Output 3 3 16 2 6" xfId="60802" xr:uid="{00000000-0005-0000-0000-000084ED0000}"/>
    <cellStyle name="Output 3 3 16 3" xfId="60803" xr:uid="{00000000-0005-0000-0000-000085ED0000}"/>
    <cellStyle name="Output 3 3 16 4" xfId="60804" xr:uid="{00000000-0005-0000-0000-000086ED0000}"/>
    <cellStyle name="Output 3 3 16 5" xfId="60805" xr:uid="{00000000-0005-0000-0000-000087ED0000}"/>
    <cellStyle name="Output 3 3 16 6" xfId="60806" xr:uid="{00000000-0005-0000-0000-000088ED0000}"/>
    <cellStyle name="Output 3 3 16 7" xfId="60807" xr:uid="{00000000-0005-0000-0000-000089ED0000}"/>
    <cellStyle name="Output 3 3 17" xfId="60808" xr:uid="{00000000-0005-0000-0000-00008AED0000}"/>
    <cellStyle name="Output 3 3 17 2" xfId="60809" xr:uid="{00000000-0005-0000-0000-00008BED0000}"/>
    <cellStyle name="Output 3 3 17 2 2" xfId="60810" xr:uid="{00000000-0005-0000-0000-00008CED0000}"/>
    <cellStyle name="Output 3 3 17 2 3" xfId="60811" xr:uid="{00000000-0005-0000-0000-00008DED0000}"/>
    <cellStyle name="Output 3 3 17 2 4" xfId="60812" xr:uid="{00000000-0005-0000-0000-00008EED0000}"/>
    <cellStyle name="Output 3 3 17 2 5" xfId="60813" xr:uid="{00000000-0005-0000-0000-00008FED0000}"/>
    <cellStyle name="Output 3 3 17 2 6" xfId="60814" xr:uid="{00000000-0005-0000-0000-000090ED0000}"/>
    <cellStyle name="Output 3 3 17 3" xfId="60815" xr:uid="{00000000-0005-0000-0000-000091ED0000}"/>
    <cellStyle name="Output 3 3 17 4" xfId="60816" xr:uid="{00000000-0005-0000-0000-000092ED0000}"/>
    <cellStyle name="Output 3 3 17 5" xfId="60817" xr:uid="{00000000-0005-0000-0000-000093ED0000}"/>
    <cellStyle name="Output 3 3 17 6" xfId="60818" xr:uid="{00000000-0005-0000-0000-000094ED0000}"/>
    <cellStyle name="Output 3 3 17 7" xfId="60819" xr:uid="{00000000-0005-0000-0000-000095ED0000}"/>
    <cellStyle name="Output 3 3 18" xfId="60820" xr:uid="{00000000-0005-0000-0000-000096ED0000}"/>
    <cellStyle name="Output 3 3 18 2" xfId="60821" xr:uid="{00000000-0005-0000-0000-000097ED0000}"/>
    <cellStyle name="Output 3 3 18 2 2" xfId="60822" xr:uid="{00000000-0005-0000-0000-000098ED0000}"/>
    <cellStyle name="Output 3 3 18 2 3" xfId="60823" xr:uid="{00000000-0005-0000-0000-000099ED0000}"/>
    <cellStyle name="Output 3 3 18 2 4" xfId="60824" xr:uid="{00000000-0005-0000-0000-00009AED0000}"/>
    <cellStyle name="Output 3 3 18 2 5" xfId="60825" xr:uid="{00000000-0005-0000-0000-00009BED0000}"/>
    <cellStyle name="Output 3 3 18 2 6" xfId="60826" xr:uid="{00000000-0005-0000-0000-00009CED0000}"/>
    <cellStyle name="Output 3 3 18 3" xfId="60827" xr:uid="{00000000-0005-0000-0000-00009DED0000}"/>
    <cellStyle name="Output 3 3 18 4" xfId="60828" xr:uid="{00000000-0005-0000-0000-00009EED0000}"/>
    <cellStyle name="Output 3 3 18 5" xfId="60829" xr:uid="{00000000-0005-0000-0000-00009FED0000}"/>
    <cellStyle name="Output 3 3 18 6" xfId="60830" xr:uid="{00000000-0005-0000-0000-0000A0ED0000}"/>
    <cellStyle name="Output 3 3 18 7" xfId="60831" xr:uid="{00000000-0005-0000-0000-0000A1ED0000}"/>
    <cellStyle name="Output 3 3 19" xfId="60832" xr:uid="{00000000-0005-0000-0000-0000A2ED0000}"/>
    <cellStyle name="Output 3 3 19 2" xfId="60833" xr:uid="{00000000-0005-0000-0000-0000A3ED0000}"/>
    <cellStyle name="Output 3 3 19 2 2" xfId="60834" xr:uid="{00000000-0005-0000-0000-0000A4ED0000}"/>
    <cellStyle name="Output 3 3 19 2 3" xfId="60835" xr:uid="{00000000-0005-0000-0000-0000A5ED0000}"/>
    <cellStyle name="Output 3 3 19 2 4" xfId="60836" xr:uid="{00000000-0005-0000-0000-0000A6ED0000}"/>
    <cellStyle name="Output 3 3 19 2 5" xfId="60837" xr:uid="{00000000-0005-0000-0000-0000A7ED0000}"/>
    <cellStyle name="Output 3 3 19 2 6" xfId="60838" xr:uid="{00000000-0005-0000-0000-0000A8ED0000}"/>
    <cellStyle name="Output 3 3 19 3" xfId="60839" xr:uid="{00000000-0005-0000-0000-0000A9ED0000}"/>
    <cellStyle name="Output 3 3 19 4" xfId="60840" xr:uid="{00000000-0005-0000-0000-0000AAED0000}"/>
    <cellStyle name="Output 3 3 19 5" xfId="60841" xr:uid="{00000000-0005-0000-0000-0000ABED0000}"/>
    <cellStyle name="Output 3 3 19 6" xfId="60842" xr:uid="{00000000-0005-0000-0000-0000ACED0000}"/>
    <cellStyle name="Output 3 3 19 7" xfId="60843" xr:uid="{00000000-0005-0000-0000-0000ADED0000}"/>
    <cellStyle name="Output 3 3 2" xfId="60844" xr:uid="{00000000-0005-0000-0000-0000AEED0000}"/>
    <cellStyle name="Output 3 3 2 2" xfId="60845" xr:uid="{00000000-0005-0000-0000-0000AFED0000}"/>
    <cellStyle name="Output 3 3 2 2 2" xfId="60846" xr:uid="{00000000-0005-0000-0000-0000B0ED0000}"/>
    <cellStyle name="Output 3 3 2 2 3" xfId="60847" xr:uid="{00000000-0005-0000-0000-0000B1ED0000}"/>
    <cellStyle name="Output 3 3 2 2 4" xfId="60848" xr:uid="{00000000-0005-0000-0000-0000B2ED0000}"/>
    <cellStyle name="Output 3 3 2 2 5" xfId="60849" xr:uid="{00000000-0005-0000-0000-0000B3ED0000}"/>
    <cellStyle name="Output 3 3 2 2 6" xfId="60850" xr:uid="{00000000-0005-0000-0000-0000B4ED0000}"/>
    <cellStyle name="Output 3 3 2 3" xfId="60851" xr:uid="{00000000-0005-0000-0000-0000B5ED0000}"/>
    <cellStyle name="Output 3 3 2 4" xfId="60852" xr:uid="{00000000-0005-0000-0000-0000B6ED0000}"/>
    <cellStyle name="Output 3 3 2 5" xfId="60853" xr:uid="{00000000-0005-0000-0000-0000B7ED0000}"/>
    <cellStyle name="Output 3 3 2 6" xfId="60854" xr:uid="{00000000-0005-0000-0000-0000B8ED0000}"/>
    <cellStyle name="Output 3 3 2 7" xfId="60855" xr:uid="{00000000-0005-0000-0000-0000B9ED0000}"/>
    <cellStyle name="Output 3 3 20" xfId="60856" xr:uid="{00000000-0005-0000-0000-0000BAED0000}"/>
    <cellStyle name="Output 3 3 20 2" xfId="60857" xr:uid="{00000000-0005-0000-0000-0000BBED0000}"/>
    <cellStyle name="Output 3 3 20 2 2" xfId="60858" xr:uid="{00000000-0005-0000-0000-0000BCED0000}"/>
    <cellStyle name="Output 3 3 20 2 3" xfId="60859" xr:uid="{00000000-0005-0000-0000-0000BDED0000}"/>
    <cellStyle name="Output 3 3 20 2 4" xfId="60860" xr:uid="{00000000-0005-0000-0000-0000BEED0000}"/>
    <cellStyle name="Output 3 3 20 2 5" xfId="60861" xr:uid="{00000000-0005-0000-0000-0000BFED0000}"/>
    <cellStyle name="Output 3 3 20 2 6" xfId="60862" xr:uid="{00000000-0005-0000-0000-0000C0ED0000}"/>
    <cellStyle name="Output 3 3 20 3" xfId="60863" xr:uid="{00000000-0005-0000-0000-0000C1ED0000}"/>
    <cellStyle name="Output 3 3 20 4" xfId="60864" xr:uid="{00000000-0005-0000-0000-0000C2ED0000}"/>
    <cellStyle name="Output 3 3 20 5" xfId="60865" xr:uid="{00000000-0005-0000-0000-0000C3ED0000}"/>
    <cellStyle name="Output 3 3 20 6" xfId="60866" xr:uid="{00000000-0005-0000-0000-0000C4ED0000}"/>
    <cellStyle name="Output 3 3 20 7" xfId="60867" xr:uid="{00000000-0005-0000-0000-0000C5ED0000}"/>
    <cellStyle name="Output 3 3 21" xfId="60868" xr:uid="{00000000-0005-0000-0000-0000C6ED0000}"/>
    <cellStyle name="Output 3 3 21 2" xfId="60869" xr:uid="{00000000-0005-0000-0000-0000C7ED0000}"/>
    <cellStyle name="Output 3 3 21 2 2" xfId="60870" xr:uid="{00000000-0005-0000-0000-0000C8ED0000}"/>
    <cellStyle name="Output 3 3 21 2 3" xfId="60871" xr:uid="{00000000-0005-0000-0000-0000C9ED0000}"/>
    <cellStyle name="Output 3 3 21 2 4" xfId="60872" xr:uid="{00000000-0005-0000-0000-0000CAED0000}"/>
    <cellStyle name="Output 3 3 21 2 5" xfId="60873" xr:uid="{00000000-0005-0000-0000-0000CBED0000}"/>
    <cellStyle name="Output 3 3 21 2 6" xfId="60874" xr:uid="{00000000-0005-0000-0000-0000CCED0000}"/>
    <cellStyle name="Output 3 3 21 3" xfId="60875" xr:uid="{00000000-0005-0000-0000-0000CDED0000}"/>
    <cellStyle name="Output 3 3 21 4" xfId="60876" xr:uid="{00000000-0005-0000-0000-0000CEED0000}"/>
    <cellStyle name="Output 3 3 21 5" xfId="60877" xr:uid="{00000000-0005-0000-0000-0000CFED0000}"/>
    <cellStyle name="Output 3 3 21 6" xfId="60878" xr:uid="{00000000-0005-0000-0000-0000D0ED0000}"/>
    <cellStyle name="Output 3 3 21 7" xfId="60879" xr:uid="{00000000-0005-0000-0000-0000D1ED0000}"/>
    <cellStyle name="Output 3 3 22" xfId="60880" xr:uid="{00000000-0005-0000-0000-0000D2ED0000}"/>
    <cellStyle name="Output 3 3 22 2" xfId="60881" xr:uid="{00000000-0005-0000-0000-0000D3ED0000}"/>
    <cellStyle name="Output 3 3 22 2 2" xfId="60882" xr:uid="{00000000-0005-0000-0000-0000D4ED0000}"/>
    <cellStyle name="Output 3 3 22 2 3" xfId="60883" xr:uid="{00000000-0005-0000-0000-0000D5ED0000}"/>
    <cellStyle name="Output 3 3 22 2 4" xfId="60884" xr:uid="{00000000-0005-0000-0000-0000D6ED0000}"/>
    <cellStyle name="Output 3 3 22 2 5" xfId="60885" xr:uid="{00000000-0005-0000-0000-0000D7ED0000}"/>
    <cellStyle name="Output 3 3 22 2 6" xfId="60886" xr:uid="{00000000-0005-0000-0000-0000D8ED0000}"/>
    <cellStyle name="Output 3 3 22 3" xfId="60887" xr:uid="{00000000-0005-0000-0000-0000D9ED0000}"/>
    <cellStyle name="Output 3 3 22 4" xfId="60888" xr:uid="{00000000-0005-0000-0000-0000DAED0000}"/>
    <cellStyle name="Output 3 3 22 5" xfId="60889" xr:uid="{00000000-0005-0000-0000-0000DBED0000}"/>
    <cellStyle name="Output 3 3 22 6" xfId="60890" xr:uid="{00000000-0005-0000-0000-0000DCED0000}"/>
    <cellStyle name="Output 3 3 22 7" xfId="60891" xr:uid="{00000000-0005-0000-0000-0000DDED0000}"/>
    <cellStyle name="Output 3 3 23" xfId="60892" xr:uid="{00000000-0005-0000-0000-0000DEED0000}"/>
    <cellStyle name="Output 3 3 23 2" xfId="60893" xr:uid="{00000000-0005-0000-0000-0000DFED0000}"/>
    <cellStyle name="Output 3 3 23 2 2" xfId="60894" xr:uid="{00000000-0005-0000-0000-0000E0ED0000}"/>
    <cellStyle name="Output 3 3 23 2 3" xfId="60895" xr:uid="{00000000-0005-0000-0000-0000E1ED0000}"/>
    <cellStyle name="Output 3 3 23 2 4" xfId="60896" xr:uid="{00000000-0005-0000-0000-0000E2ED0000}"/>
    <cellStyle name="Output 3 3 23 2 5" xfId="60897" xr:uid="{00000000-0005-0000-0000-0000E3ED0000}"/>
    <cellStyle name="Output 3 3 23 2 6" xfId="60898" xr:uid="{00000000-0005-0000-0000-0000E4ED0000}"/>
    <cellStyle name="Output 3 3 23 3" xfId="60899" xr:uid="{00000000-0005-0000-0000-0000E5ED0000}"/>
    <cellStyle name="Output 3 3 23 4" xfId="60900" xr:uid="{00000000-0005-0000-0000-0000E6ED0000}"/>
    <cellStyle name="Output 3 3 23 5" xfId="60901" xr:uid="{00000000-0005-0000-0000-0000E7ED0000}"/>
    <cellStyle name="Output 3 3 23 6" xfId="60902" xr:uid="{00000000-0005-0000-0000-0000E8ED0000}"/>
    <cellStyle name="Output 3 3 23 7" xfId="60903" xr:uid="{00000000-0005-0000-0000-0000E9ED0000}"/>
    <cellStyle name="Output 3 3 24" xfId="60904" xr:uid="{00000000-0005-0000-0000-0000EAED0000}"/>
    <cellStyle name="Output 3 3 24 2" xfId="60905" xr:uid="{00000000-0005-0000-0000-0000EBED0000}"/>
    <cellStyle name="Output 3 3 24 2 2" xfId="60906" xr:uid="{00000000-0005-0000-0000-0000ECED0000}"/>
    <cellStyle name="Output 3 3 24 2 3" xfId="60907" xr:uid="{00000000-0005-0000-0000-0000EDED0000}"/>
    <cellStyle name="Output 3 3 24 2 4" xfId="60908" xr:uid="{00000000-0005-0000-0000-0000EEED0000}"/>
    <cellStyle name="Output 3 3 24 2 5" xfId="60909" xr:uid="{00000000-0005-0000-0000-0000EFED0000}"/>
    <cellStyle name="Output 3 3 24 2 6" xfId="60910" xr:uid="{00000000-0005-0000-0000-0000F0ED0000}"/>
    <cellStyle name="Output 3 3 24 3" xfId="60911" xr:uid="{00000000-0005-0000-0000-0000F1ED0000}"/>
    <cellStyle name="Output 3 3 24 4" xfId="60912" xr:uid="{00000000-0005-0000-0000-0000F2ED0000}"/>
    <cellStyle name="Output 3 3 24 5" xfId="60913" xr:uid="{00000000-0005-0000-0000-0000F3ED0000}"/>
    <cellStyle name="Output 3 3 24 6" xfId="60914" xr:uid="{00000000-0005-0000-0000-0000F4ED0000}"/>
    <cellStyle name="Output 3 3 24 7" xfId="60915" xr:uid="{00000000-0005-0000-0000-0000F5ED0000}"/>
    <cellStyle name="Output 3 3 25" xfId="60916" xr:uid="{00000000-0005-0000-0000-0000F6ED0000}"/>
    <cellStyle name="Output 3 3 25 2" xfId="60917" xr:uid="{00000000-0005-0000-0000-0000F7ED0000}"/>
    <cellStyle name="Output 3 3 25 2 2" xfId="60918" xr:uid="{00000000-0005-0000-0000-0000F8ED0000}"/>
    <cellStyle name="Output 3 3 25 2 3" xfId="60919" xr:uid="{00000000-0005-0000-0000-0000F9ED0000}"/>
    <cellStyle name="Output 3 3 25 2 4" xfId="60920" xr:uid="{00000000-0005-0000-0000-0000FAED0000}"/>
    <cellStyle name="Output 3 3 25 2 5" xfId="60921" xr:uid="{00000000-0005-0000-0000-0000FBED0000}"/>
    <cellStyle name="Output 3 3 25 2 6" xfId="60922" xr:uid="{00000000-0005-0000-0000-0000FCED0000}"/>
    <cellStyle name="Output 3 3 25 3" xfId="60923" xr:uid="{00000000-0005-0000-0000-0000FDED0000}"/>
    <cellStyle name="Output 3 3 25 4" xfId="60924" xr:uid="{00000000-0005-0000-0000-0000FEED0000}"/>
    <cellStyle name="Output 3 3 25 5" xfId="60925" xr:uid="{00000000-0005-0000-0000-0000FFED0000}"/>
    <cellStyle name="Output 3 3 25 6" xfId="60926" xr:uid="{00000000-0005-0000-0000-000000EE0000}"/>
    <cellStyle name="Output 3 3 25 7" xfId="60927" xr:uid="{00000000-0005-0000-0000-000001EE0000}"/>
    <cellStyle name="Output 3 3 26" xfId="60928" xr:uid="{00000000-0005-0000-0000-000002EE0000}"/>
    <cellStyle name="Output 3 3 26 2" xfId="60929" xr:uid="{00000000-0005-0000-0000-000003EE0000}"/>
    <cellStyle name="Output 3 3 26 2 2" xfId="60930" xr:uid="{00000000-0005-0000-0000-000004EE0000}"/>
    <cellStyle name="Output 3 3 26 2 3" xfId="60931" xr:uid="{00000000-0005-0000-0000-000005EE0000}"/>
    <cellStyle name="Output 3 3 26 2 4" xfId="60932" xr:uid="{00000000-0005-0000-0000-000006EE0000}"/>
    <cellStyle name="Output 3 3 26 2 5" xfId="60933" xr:uid="{00000000-0005-0000-0000-000007EE0000}"/>
    <cellStyle name="Output 3 3 26 2 6" xfId="60934" xr:uid="{00000000-0005-0000-0000-000008EE0000}"/>
    <cellStyle name="Output 3 3 26 3" xfId="60935" xr:uid="{00000000-0005-0000-0000-000009EE0000}"/>
    <cellStyle name="Output 3 3 26 4" xfId="60936" xr:uid="{00000000-0005-0000-0000-00000AEE0000}"/>
    <cellStyle name="Output 3 3 26 5" xfId="60937" xr:uid="{00000000-0005-0000-0000-00000BEE0000}"/>
    <cellStyle name="Output 3 3 26 6" xfId="60938" xr:uid="{00000000-0005-0000-0000-00000CEE0000}"/>
    <cellStyle name="Output 3 3 26 7" xfId="60939" xr:uid="{00000000-0005-0000-0000-00000DEE0000}"/>
    <cellStyle name="Output 3 3 27" xfId="60940" xr:uid="{00000000-0005-0000-0000-00000EEE0000}"/>
    <cellStyle name="Output 3 3 27 2" xfId="60941" xr:uid="{00000000-0005-0000-0000-00000FEE0000}"/>
    <cellStyle name="Output 3 3 27 2 2" xfId="60942" xr:uid="{00000000-0005-0000-0000-000010EE0000}"/>
    <cellStyle name="Output 3 3 27 2 3" xfId="60943" xr:uid="{00000000-0005-0000-0000-000011EE0000}"/>
    <cellStyle name="Output 3 3 27 2 4" xfId="60944" xr:uid="{00000000-0005-0000-0000-000012EE0000}"/>
    <cellStyle name="Output 3 3 27 2 5" xfId="60945" xr:uid="{00000000-0005-0000-0000-000013EE0000}"/>
    <cellStyle name="Output 3 3 27 2 6" xfId="60946" xr:uid="{00000000-0005-0000-0000-000014EE0000}"/>
    <cellStyle name="Output 3 3 27 3" xfId="60947" xr:uid="{00000000-0005-0000-0000-000015EE0000}"/>
    <cellStyle name="Output 3 3 27 4" xfId="60948" xr:uid="{00000000-0005-0000-0000-000016EE0000}"/>
    <cellStyle name="Output 3 3 27 5" xfId="60949" xr:uid="{00000000-0005-0000-0000-000017EE0000}"/>
    <cellStyle name="Output 3 3 27 6" xfId="60950" xr:uid="{00000000-0005-0000-0000-000018EE0000}"/>
    <cellStyle name="Output 3 3 27 7" xfId="60951" xr:uid="{00000000-0005-0000-0000-000019EE0000}"/>
    <cellStyle name="Output 3 3 28" xfId="60952" xr:uid="{00000000-0005-0000-0000-00001AEE0000}"/>
    <cellStyle name="Output 3 3 28 2" xfId="60953" xr:uid="{00000000-0005-0000-0000-00001BEE0000}"/>
    <cellStyle name="Output 3 3 28 2 2" xfId="60954" xr:uid="{00000000-0005-0000-0000-00001CEE0000}"/>
    <cellStyle name="Output 3 3 28 2 3" xfId="60955" xr:uid="{00000000-0005-0000-0000-00001DEE0000}"/>
    <cellStyle name="Output 3 3 28 2 4" xfId="60956" xr:uid="{00000000-0005-0000-0000-00001EEE0000}"/>
    <cellStyle name="Output 3 3 28 2 5" xfId="60957" xr:uid="{00000000-0005-0000-0000-00001FEE0000}"/>
    <cellStyle name="Output 3 3 28 2 6" xfId="60958" xr:uid="{00000000-0005-0000-0000-000020EE0000}"/>
    <cellStyle name="Output 3 3 28 3" xfId="60959" xr:uid="{00000000-0005-0000-0000-000021EE0000}"/>
    <cellStyle name="Output 3 3 28 4" xfId="60960" xr:uid="{00000000-0005-0000-0000-000022EE0000}"/>
    <cellStyle name="Output 3 3 28 5" xfId="60961" xr:uid="{00000000-0005-0000-0000-000023EE0000}"/>
    <cellStyle name="Output 3 3 28 6" xfId="60962" xr:uid="{00000000-0005-0000-0000-000024EE0000}"/>
    <cellStyle name="Output 3 3 28 7" xfId="60963" xr:uid="{00000000-0005-0000-0000-000025EE0000}"/>
    <cellStyle name="Output 3 3 29" xfId="60964" xr:uid="{00000000-0005-0000-0000-000026EE0000}"/>
    <cellStyle name="Output 3 3 29 2" xfId="60965" xr:uid="{00000000-0005-0000-0000-000027EE0000}"/>
    <cellStyle name="Output 3 3 29 2 2" xfId="60966" xr:uid="{00000000-0005-0000-0000-000028EE0000}"/>
    <cellStyle name="Output 3 3 29 2 3" xfId="60967" xr:uid="{00000000-0005-0000-0000-000029EE0000}"/>
    <cellStyle name="Output 3 3 29 2 4" xfId="60968" xr:uid="{00000000-0005-0000-0000-00002AEE0000}"/>
    <cellStyle name="Output 3 3 29 2 5" xfId="60969" xr:uid="{00000000-0005-0000-0000-00002BEE0000}"/>
    <cellStyle name="Output 3 3 29 2 6" xfId="60970" xr:uid="{00000000-0005-0000-0000-00002CEE0000}"/>
    <cellStyle name="Output 3 3 29 3" xfId="60971" xr:uid="{00000000-0005-0000-0000-00002DEE0000}"/>
    <cellStyle name="Output 3 3 29 4" xfId="60972" xr:uid="{00000000-0005-0000-0000-00002EEE0000}"/>
    <cellStyle name="Output 3 3 29 5" xfId="60973" xr:uid="{00000000-0005-0000-0000-00002FEE0000}"/>
    <cellStyle name="Output 3 3 29 6" xfId="60974" xr:uid="{00000000-0005-0000-0000-000030EE0000}"/>
    <cellStyle name="Output 3 3 29 7" xfId="60975" xr:uid="{00000000-0005-0000-0000-000031EE0000}"/>
    <cellStyle name="Output 3 3 3" xfId="60976" xr:uid="{00000000-0005-0000-0000-000032EE0000}"/>
    <cellStyle name="Output 3 3 3 2" xfId="60977" xr:uid="{00000000-0005-0000-0000-000033EE0000}"/>
    <cellStyle name="Output 3 3 3 2 2" xfId="60978" xr:uid="{00000000-0005-0000-0000-000034EE0000}"/>
    <cellStyle name="Output 3 3 3 2 3" xfId="60979" xr:uid="{00000000-0005-0000-0000-000035EE0000}"/>
    <cellStyle name="Output 3 3 3 2 4" xfId="60980" xr:uid="{00000000-0005-0000-0000-000036EE0000}"/>
    <cellStyle name="Output 3 3 3 2 5" xfId="60981" xr:uid="{00000000-0005-0000-0000-000037EE0000}"/>
    <cellStyle name="Output 3 3 3 2 6" xfId="60982" xr:uid="{00000000-0005-0000-0000-000038EE0000}"/>
    <cellStyle name="Output 3 3 3 3" xfId="60983" xr:uid="{00000000-0005-0000-0000-000039EE0000}"/>
    <cellStyle name="Output 3 3 3 4" xfId="60984" xr:uid="{00000000-0005-0000-0000-00003AEE0000}"/>
    <cellStyle name="Output 3 3 3 5" xfId="60985" xr:uid="{00000000-0005-0000-0000-00003BEE0000}"/>
    <cellStyle name="Output 3 3 3 6" xfId="60986" xr:uid="{00000000-0005-0000-0000-00003CEE0000}"/>
    <cellStyle name="Output 3 3 3 7" xfId="60987" xr:uid="{00000000-0005-0000-0000-00003DEE0000}"/>
    <cellStyle name="Output 3 3 30" xfId="60988" xr:uid="{00000000-0005-0000-0000-00003EEE0000}"/>
    <cellStyle name="Output 3 3 30 2" xfId="60989" xr:uid="{00000000-0005-0000-0000-00003FEE0000}"/>
    <cellStyle name="Output 3 3 30 2 2" xfId="60990" xr:uid="{00000000-0005-0000-0000-000040EE0000}"/>
    <cellStyle name="Output 3 3 30 2 3" xfId="60991" xr:uid="{00000000-0005-0000-0000-000041EE0000}"/>
    <cellStyle name="Output 3 3 30 2 4" xfId="60992" xr:uid="{00000000-0005-0000-0000-000042EE0000}"/>
    <cellStyle name="Output 3 3 30 2 5" xfId="60993" xr:uid="{00000000-0005-0000-0000-000043EE0000}"/>
    <cellStyle name="Output 3 3 30 2 6" xfId="60994" xr:uid="{00000000-0005-0000-0000-000044EE0000}"/>
    <cellStyle name="Output 3 3 30 3" xfId="60995" xr:uid="{00000000-0005-0000-0000-000045EE0000}"/>
    <cellStyle name="Output 3 3 30 4" xfId="60996" xr:uid="{00000000-0005-0000-0000-000046EE0000}"/>
    <cellStyle name="Output 3 3 30 5" xfId="60997" xr:uid="{00000000-0005-0000-0000-000047EE0000}"/>
    <cellStyle name="Output 3 3 30 6" xfId="60998" xr:uid="{00000000-0005-0000-0000-000048EE0000}"/>
    <cellStyle name="Output 3 3 30 7" xfId="60999" xr:uid="{00000000-0005-0000-0000-000049EE0000}"/>
    <cellStyle name="Output 3 3 31" xfId="61000" xr:uid="{00000000-0005-0000-0000-00004AEE0000}"/>
    <cellStyle name="Output 3 3 31 2" xfId="61001" xr:uid="{00000000-0005-0000-0000-00004BEE0000}"/>
    <cellStyle name="Output 3 3 31 2 2" xfId="61002" xr:uid="{00000000-0005-0000-0000-00004CEE0000}"/>
    <cellStyle name="Output 3 3 31 2 3" xfId="61003" xr:uid="{00000000-0005-0000-0000-00004DEE0000}"/>
    <cellStyle name="Output 3 3 31 2 4" xfId="61004" xr:uid="{00000000-0005-0000-0000-00004EEE0000}"/>
    <cellStyle name="Output 3 3 31 2 5" xfId="61005" xr:uid="{00000000-0005-0000-0000-00004FEE0000}"/>
    <cellStyle name="Output 3 3 31 2 6" xfId="61006" xr:uid="{00000000-0005-0000-0000-000050EE0000}"/>
    <cellStyle name="Output 3 3 31 3" xfId="61007" xr:uid="{00000000-0005-0000-0000-000051EE0000}"/>
    <cellStyle name="Output 3 3 31 4" xfId="61008" xr:uid="{00000000-0005-0000-0000-000052EE0000}"/>
    <cellStyle name="Output 3 3 31 5" xfId="61009" xr:uid="{00000000-0005-0000-0000-000053EE0000}"/>
    <cellStyle name="Output 3 3 31 6" xfId="61010" xr:uid="{00000000-0005-0000-0000-000054EE0000}"/>
    <cellStyle name="Output 3 3 31 7" xfId="61011" xr:uid="{00000000-0005-0000-0000-000055EE0000}"/>
    <cellStyle name="Output 3 3 32" xfId="61012" xr:uid="{00000000-0005-0000-0000-000056EE0000}"/>
    <cellStyle name="Output 3 3 32 2" xfId="61013" xr:uid="{00000000-0005-0000-0000-000057EE0000}"/>
    <cellStyle name="Output 3 3 32 2 2" xfId="61014" xr:uid="{00000000-0005-0000-0000-000058EE0000}"/>
    <cellStyle name="Output 3 3 32 2 3" xfId="61015" xr:uid="{00000000-0005-0000-0000-000059EE0000}"/>
    <cellStyle name="Output 3 3 32 2 4" xfId="61016" xr:uid="{00000000-0005-0000-0000-00005AEE0000}"/>
    <cellStyle name="Output 3 3 32 2 5" xfId="61017" xr:uid="{00000000-0005-0000-0000-00005BEE0000}"/>
    <cellStyle name="Output 3 3 32 2 6" xfId="61018" xr:uid="{00000000-0005-0000-0000-00005CEE0000}"/>
    <cellStyle name="Output 3 3 32 3" xfId="61019" xr:uid="{00000000-0005-0000-0000-00005DEE0000}"/>
    <cellStyle name="Output 3 3 32 4" xfId="61020" xr:uid="{00000000-0005-0000-0000-00005EEE0000}"/>
    <cellStyle name="Output 3 3 32 5" xfId="61021" xr:uid="{00000000-0005-0000-0000-00005FEE0000}"/>
    <cellStyle name="Output 3 3 32 6" xfId="61022" xr:uid="{00000000-0005-0000-0000-000060EE0000}"/>
    <cellStyle name="Output 3 3 32 7" xfId="61023" xr:uid="{00000000-0005-0000-0000-000061EE0000}"/>
    <cellStyle name="Output 3 3 33" xfId="61024" xr:uid="{00000000-0005-0000-0000-000062EE0000}"/>
    <cellStyle name="Output 3 3 33 2" xfId="61025" xr:uid="{00000000-0005-0000-0000-000063EE0000}"/>
    <cellStyle name="Output 3 3 33 2 2" xfId="61026" xr:uid="{00000000-0005-0000-0000-000064EE0000}"/>
    <cellStyle name="Output 3 3 33 2 3" xfId="61027" xr:uid="{00000000-0005-0000-0000-000065EE0000}"/>
    <cellStyle name="Output 3 3 33 2 4" xfId="61028" xr:uid="{00000000-0005-0000-0000-000066EE0000}"/>
    <cellStyle name="Output 3 3 33 2 5" xfId="61029" xr:uid="{00000000-0005-0000-0000-000067EE0000}"/>
    <cellStyle name="Output 3 3 33 2 6" xfId="61030" xr:uid="{00000000-0005-0000-0000-000068EE0000}"/>
    <cellStyle name="Output 3 3 33 3" xfId="61031" xr:uid="{00000000-0005-0000-0000-000069EE0000}"/>
    <cellStyle name="Output 3 3 33 4" xfId="61032" xr:uid="{00000000-0005-0000-0000-00006AEE0000}"/>
    <cellStyle name="Output 3 3 33 5" xfId="61033" xr:uid="{00000000-0005-0000-0000-00006BEE0000}"/>
    <cellStyle name="Output 3 3 33 6" xfId="61034" xr:uid="{00000000-0005-0000-0000-00006CEE0000}"/>
    <cellStyle name="Output 3 3 33 7" xfId="61035" xr:uid="{00000000-0005-0000-0000-00006DEE0000}"/>
    <cellStyle name="Output 3 3 34" xfId="61036" xr:uid="{00000000-0005-0000-0000-00006EEE0000}"/>
    <cellStyle name="Output 3 3 34 2" xfId="61037" xr:uid="{00000000-0005-0000-0000-00006FEE0000}"/>
    <cellStyle name="Output 3 3 34 2 2" xfId="61038" xr:uid="{00000000-0005-0000-0000-000070EE0000}"/>
    <cellStyle name="Output 3 3 34 2 3" xfId="61039" xr:uid="{00000000-0005-0000-0000-000071EE0000}"/>
    <cellStyle name="Output 3 3 34 2 4" xfId="61040" xr:uid="{00000000-0005-0000-0000-000072EE0000}"/>
    <cellStyle name="Output 3 3 34 2 5" xfId="61041" xr:uid="{00000000-0005-0000-0000-000073EE0000}"/>
    <cellStyle name="Output 3 3 34 2 6" xfId="61042" xr:uid="{00000000-0005-0000-0000-000074EE0000}"/>
    <cellStyle name="Output 3 3 34 3" xfId="61043" xr:uid="{00000000-0005-0000-0000-000075EE0000}"/>
    <cellStyle name="Output 3 3 34 4" xfId="61044" xr:uid="{00000000-0005-0000-0000-000076EE0000}"/>
    <cellStyle name="Output 3 3 34 5" xfId="61045" xr:uid="{00000000-0005-0000-0000-000077EE0000}"/>
    <cellStyle name="Output 3 3 35" xfId="61046" xr:uid="{00000000-0005-0000-0000-000078EE0000}"/>
    <cellStyle name="Output 3 3 35 2" xfId="61047" xr:uid="{00000000-0005-0000-0000-000079EE0000}"/>
    <cellStyle name="Output 3 3 35 3" xfId="61048" xr:uid="{00000000-0005-0000-0000-00007AEE0000}"/>
    <cellStyle name="Output 3 3 35 4" xfId="61049" xr:uid="{00000000-0005-0000-0000-00007BEE0000}"/>
    <cellStyle name="Output 3 3 35 5" xfId="61050" xr:uid="{00000000-0005-0000-0000-00007CEE0000}"/>
    <cellStyle name="Output 3 3 35 6" xfId="61051" xr:uid="{00000000-0005-0000-0000-00007DEE0000}"/>
    <cellStyle name="Output 3 3 36" xfId="61052" xr:uid="{00000000-0005-0000-0000-00007EEE0000}"/>
    <cellStyle name="Output 3 3 36 2" xfId="61053" xr:uid="{00000000-0005-0000-0000-00007FEE0000}"/>
    <cellStyle name="Output 3 3 36 3" xfId="61054" xr:uid="{00000000-0005-0000-0000-000080EE0000}"/>
    <cellStyle name="Output 3 3 36 4" xfId="61055" xr:uid="{00000000-0005-0000-0000-000081EE0000}"/>
    <cellStyle name="Output 3 3 36 5" xfId="61056" xr:uid="{00000000-0005-0000-0000-000082EE0000}"/>
    <cellStyle name="Output 3 3 36 6" xfId="61057" xr:uid="{00000000-0005-0000-0000-000083EE0000}"/>
    <cellStyle name="Output 3 3 37" xfId="61058" xr:uid="{00000000-0005-0000-0000-000084EE0000}"/>
    <cellStyle name="Output 3 3 38" xfId="61059" xr:uid="{00000000-0005-0000-0000-000085EE0000}"/>
    <cellStyle name="Output 3 3 39" xfId="61060" xr:uid="{00000000-0005-0000-0000-000086EE0000}"/>
    <cellStyle name="Output 3 3 4" xfId="61061" xr:uid="{00000000-0005-0000-0000-000087EE0000}"/>
    <cellStyle name="Output 3 3 4 2" xfId="61062" xr:uid="{00000000-0005-0000-0000-000088EE0000}"/>
    <cellStyle name="Output 3 3 4 2 2" xfId="61063" xr:uid="{00000000-0005-0000-0000-000089EE0000}"/>
    <cellStyle name="Output 3 3 4 2 3" xfId="61064" xr:uid="{00000000-0005-0000-0000-00008AEE0000}"/>
    <cellStyle name="Output 3 3 4 2 4" xfId="61065" xr:uid="{00000000-0005-0000-0000-00008BEE0000}"/>
    <cellStyle name="Output 3 3 4 2 5" xfId="61066" xr:uid="{00000000-0005-0000-0000-00008CEE0000}"/>
    <cellStyle name="Output 3 3 4 2 6" xfId="61067" xr:uid="{00000000-0005-0000-0000-00008DEE0000}"/>
    <cellStyle name="Output 3 3 4 3" xfId="61068" xr:uid="{00000000-0005-0000-0000-00008EEE0000}"/>
    <cellStyle name="Output 3 3 4 4" xfId="61069" xr:uid="{00000000-0005-0000-0000-00008FEE0000}"/>
    <cellStyle name="Output 3 3 4 5" xfId="61070" xr:uid="{00000000-0005-0000-0000-000090EE0000}"/>
    <cellStyle name="Output 3 3 4 6" xfId="61071" xr:uid="{00000000-0005-0000-0000-000091EE0000}"/>
    <cellStyle name="Output 3 3 4 7" xfId="61072" xr:uid="{00000000-0005-0000-0000-000092EE0000}"/>
    <cellStyle name="Output 3 3 40" xfId="61073" xr:uid="{00000000-0005-0000-0000-000093EE0000}"/>
    <cellStyle name="Output 3 3 5" xfId="61074" xr:uid="{00000000-0005-0000-0000-000094EE0000}"/>
    <cellStyle name="Output 3 3 5 2" xfId="61075" xr:uid="{00000000-0005-0000-0000-000095EE0000}"/>
    <cellStyle name="Output 3 3 5 2 2" xfId="61076" xr:uid="{00000000-0005-0000-0000-000096EE0000}"/>
    <cellStyle name="Output 3 3 5 2 3" xfId="61077" xr:uid="{00000000-0005-0000-0000-000097EE0000}"/>
    <cellStyle name="Output 3 3 5 2 4" xfId="61078" xr:uid="{00000000-0005-0000-0000-000098EE0000}"/>
    <cellStyle name="Output 3 3 5 2 5" xfId="61079" xr:uid="{00000000-0005-0000-0000-000099EE0000}"/>
    <cellStyle name="Output 3 3 5 2 6" xfId="61080" xr:uid="{00000000-0005-0000-0000-00009AEE0000}"/>
    <cellStyle name="Output 3 3 5 3" xfId="61081" xr:uid="{00000000-0005-0000-0000-00009BEE0000}"/>
    <cellStyle name="Output 3 3 5 4" xfId="61082" xr:uid="{00000000-0005-0000-0000-00009CEE0000}"/>
    <cellStyle name="Output 3 3 5 5" xfId="61083" xr:uid="{00000000-0005-0000-0000-00009DEE0000}"/>
    <cellStyle name="Output 3 3 5 6" xfId="61084" xr:uid="{00000000-0005-0000-0000-00009EEE0000}"/>
    <cellStyle name="Output 3 3 5 7" xfId="61085" xr:uid="{00000000-0005-0000-0000-00009FEE0000}"/>
    <cellStyle name="Output 3 3 6" xfId="61086" xr:uid="{00000000-0005-0000-0000-0000A0EE0000}"/>
    <cellStyle name="Output 3 3 6 2" xfId="61087" xr:uid="{00000000-0005-0000-0000-0000A1EE0000}"/>
    <cellStyle name="Output 3 3 6 2 2" xfId="61088" xr:uid="{00000000-0005-0000-0000-0000A2EE0000}"/>
    <cellStyle name="Output 3 3 6 2 3" xfId="61089" xr:uid="{00000000-0005-0000-0000-0000A3EE0000}"/>
    <cellStyle name="Output 3 3 6 2 4" xfId="61090" xr:uid="{00000000-0005-0000-0000-0000A4EE0000}"/>
    <cellStyle name="Output 3 3 6 2 5" xfId="61091" xr:uid="{00000000-0005-0000-0000-0000A5EE0000}"/>
    <cellStyle name="Output 3 3 6 2 6" xfId="61092" xr:uid="{00000000-0005-0000-0000-0000A6EE0000}"/>
    <cellStyle name="Output 3 3 6 3" xfId="61093" xr:uid="{00000000-0005-0000-0000-0000A7EE0000}"/>
    <cellStyle name="Output 3 3 6 4" xfId="61094" xr:uid="{00000000-0005-0000-0000-0000A8EE0000}"/>
    <cellStyle name="Output 3 3 6 5" xfId="61095" xr:uid="{00000000-0005-0000-0000-0000A9EE0000}"/>
    <cellStyle name="Output 3 3 6 6" xfId="61096" xr:uid="{00000000-0005-0000-0000-0000AAEE0000}"/>
    <cellStyle name="Output 3 3 6 7" xfId="61097" xr:uid="{00000000-0005-0000-0000-0000ABEE0000}"/>
    <cellStyle name="Output 3 3 7" xfId="61098" xr:uid="{00000000-0005-0000-0000-0000ACEE0000}"/>
    <cellStyle name="Output 3 3 7 2" xfId="61099" xr:uid="{00000000-0005-0000-0000-0000ADEE0000}"/>
    <cellStyle name="Output 3 3 7 2 2" xfId="61100" xr:uid="{00000000-0005-0000-0000-0000AEEE0000}"/>
    <cellStyle name="Output 3 3 7 2 3" xfId="61101" xr:uid="{00000000-0005-0000-0000-0000AFEE0000}"/>
    <cellStyle name="Output 3 3 7 2 4" xfId="61102" xr:uid="{00000000-0005-0000-0000-0000B0EE0000}"/>
    <cellStyle name="Output 3 3 7 2 5" xfId="61103" xr:uid="{00000000-0005-0000-0000-0000B1EE0000}"/>
    <cellStyle name="Output 3 3 7 2 6" xfId="61104" xr:uid="{00000000-0005-0000-0000-0000B2EE0000}"/>
    <cellStyle name="Output 3 3 7 3" xfId="61105" xr:uid="{00000000-0005-0000-0000-0000B3EE0000}"/>
    <cellStyle name="Output 3 3 7 4" xfId="61106" xr:uid="{00000000-0005-0000-0000-0000B4EE0000}"/>
    <cellStyle name="Output 3 3 7 5" xfId="61107" xr:uid="{00000000-0005-0000-0000-0000B5EE0000}"/>
    <cellStyle name="Output 3 3 7 6" xfId="61108" xr:uid="{00000000-0005-0000-0000-0000B6EE0000}"/>
    <cellStyle name="Output 3 3 7 7" xfId="61109" xr:uid="{00000000-0005-0000-0000-0000B7EE0000}"/>
    <cellStyle name="Output 3 3 8" xfId="61110" xr:uid="{00000000-0005-0000-0000-0000B8EE0000}"/>
    <cellStyle name="Output 3 3 8 2" xfId="61111" xr:uid="{00000000-0005-0000-0000-0000B9EE0000}"/>
    <cellStyle name="Output 3 3 8 2 2" xfId="61112" xr:uid="{00000000-0005-0000-0000-0000BAEE0000}"/>
    <cellStyle name="Output 3 3 8 2 3" xfId="61113" xr:uid="{00000000-0005-0000-0000-0000BBEE0000}"/>
    <cellStyle name="Output 3 3 8 2 4" xfId="61114" xr:uid="{00000000-0005-0000-0000-0000BCEE0000}"/>
    <cellStyle name="Output 3 3 8 2 5" xfId="61115" xr:uid="{00000000-0005-0000-0000-0000BDEE0000}"/>
    <cellStyle name="Output 3 3 8 2 6" xfId="61116" xr:uid="{00000000-0005-0000-0000-0000BEEE0000}"/>
    <cellStyle name="Output 3 3 8 3" xfId="61117" xr:uid="{00000000-0005-0000-0000-0000BFEE0000}"/>
    <cellStyle name="Output 3 3 8 4" xfId="61118" xr:uid="{00000000-0005-0000-0000-0000C0EE0000}"/>
    <cellStyle name="Output 3 3 8 5" xfId="61119" xr:uid="{00000000-0005-0000-0000-0000C1EE0000}"/>
    <cellStyle name="Output 3 3 8 6" xfId="61120" xr:uid="{00000000-0005-0000-0000-0000C2EE0000}"/>
    <cellStyle name="Output 3 3 8 7" xfId="61121" xr:uid="{00000000-0005-0000-0000-0000C3EE0000}"/>
    <cellStyle name="Output 3 3 9" xfId="61122" xr:uid="{00000000-0005-0000-0000-0000C4EE0000}"/>
    <cellStyle name="Output 3 3 9 2" xfId="61123" xr:uid="{00000000-0005-0000-0000-0000C5EE0000}"/>
    <cellStyle name="Output 3 3 9 2 2" xfId="61124" xr:uid="{00000000-0005-0000-0000-0000C6EE0000}"/>
    <cellStyle name="Output 3 3 9 2 3" xfId="61125" xr:uid="{00000000-0005-0000-0000-0000C7EE0000}"/>
    <cellStyle name="Output 3 3 9 2 4" xfId="61126" xr:uid="{00000000-0005-0000-0000-0000C8EE0000}"/>
    <cellStyle name="Output 3 3 9 2 5" xfId="61127" xr:uid="{00000000-0005-0000-0000-0000C9EE0000}"/>
    <cellStyle name="Output 3 3 9 2 6" xfId="61128" xr:uid="{00000000-0005-0000-0000-0000CAEE0000}"/>
    <cellStyle name="Output 3 3 9 3" xfId="61129" xr:uid="{00000000-0005-0000-0000-0000CBEE0000}"/>
    <cellStyle name="Output 3 3 9 4" xfId="61130" xr:uid="{00000000-0005-0000-0000-0000CCEE0000}"/>
    <cellStyle name="Output 3 3 9 5" xfId="61131" xr:uid="{00000000-0005-0000-0000-0000CDEE0000}"/>
    <cellStyle name="Output 3 3 9 6" xfId="61132" xr:uid="{00000000-0005-0000-0000-0000CEEE0000}"/>
    <cellStyle name="Output 3 3 9 7" xfId="61133" xr:uid="{00000000-0005-0000-0000-0000CFEE0000}"/>
    <cellStyle name="Output 3 30" xfId="61134" xr:uid="{00000000-0005-0000-0000-0000D0EE0000}"/>
    <cellStyle name="Output 3 30 2" xfId="61135" xr:uid="{00000000-0005-0000-0000-0000D1EE0000}"/>
    <cellStyle name="Output 3 30 3" xfId="61136" xr:uid="{00000000-0005-0000-0000-0000D2EE0000}"/>
    <cellStyle name="Output 3 30 4" xfId="61137" xr:uid="{00000000-0005-0000-0000-0000D3EE0000}"/>
    <cellStyle name="Output 3 30 5" xfId="61138" xr:uid="{00000000-0005-0000-0000-0000D4EE0000}"/>
    <cellStyle name="Output 3 30 6" xfId="61139" xr:uid="{00000000-0005-0000-0000-0000D5EE0000}"/>
    <cellStyle name="Output 3 31" xfId="61140" xr:uid="{00000000-0005-0000-0000-0000D6EE0000}"/>
    <cellStyle name="Output 3 32" xfId="61141" xr:uid="{00000000-0005-0000-0000-0000D7EE0000}"/>
    <cellStyle name="Output 3 33" xfId="61142" xr:uid="{00000000-0005-0000-0000-0000D8EE0000}"/>
    <cellStyle name="Output 3 34" xfId="61143" xr:uid="{00000000-0005-0000-0000-0000D9EE0000}"/>
    <cellStyle name="Output 3 35" xfId="61144" xr:uid="{00000000-0005-0000-0000-0000DAEE0000}"/>
    <cellStyle name="Output 3 36" xfId="61145" xr:uid="{00000000-0005-0000-0000-0000DBEE0000}"/>
    <cellStyle name="Output 3 4" xfId="61146" xr:uid="{00000000-0005-0000-0000-0000DCEE0000}"/>
    <cellStyle name="Output 3 4 2" xfId="61147" xr:uid="{00000000-0005-0000-0000-0000DDEE0000}"/>
    <cellStyle name="Output 3 4 2 2" xfId="61148" xr:uid="{00000000-0005-0000-0000-0000DEEE0000}"/>
    <cellStyle name="Output 3 4 2 3" xfId="61149" xr:uid="{00000000-0005-0000-0000-0000DFEE0000}"/>
    <cellStyle name="Output 3 4 2 4" xfId="61150" xr:uid="{00000000-0005-0000-0000-0000E0EE0000}"/>
    <cellStyle name="Output 3 4 2 5" xfId="61151" xr:uid="{00000000-0005-0000-0000-0000E1EE0000}"/>
    <cellStyle name="Output 3 4 2 6" xfId="61152" xr:uid="{00000000-0005-0000-0000-0000E2EE0000}"/>
    <cellStyle name="Output 3 4 3" xfId="61153" xr:uid="{00000000-0005-0000-0000-0000E3EE0000}"/>
    <cellStyle name="Output 3 4 4" xfId="61154" xr:uid="{00000000-0005-0000-0000-0000E4EE0000}"/>
    <cellStyle name="Output 3 4 5" xfId="61155" xr:uid="{00000000-0005-0000-0000-0000E5EE0000}"/>
    <cellStyle name="Output 3 4 6" xfId="61156" xr:uid="{00000000-0005-0000-0000-0000E6EE0000}"/>
    <cellStyle name="Output 3 4 7" xfId="61157" xr:uid="{00000000-0005-0000-0000-0000E7EE0000}"/>
    <cellStyle name="Output 3 5" xfId="61158" xr:uid="{00000000-0005-0000-0000-0000E8EE0000}"/>
    <cellStyle name="Output 3 5 2" xfId="61159" xr:uid="{00000000-0005-0000-0000-0000E9EE0000}"/>
    <cellStyle name="Output 3 5 2 2" xfId="61160" xr:uid="{00000000-0005-0000-0000-0000EAEE0000}"/>
    <cellStyle name="Output 3 5 2 3" xfId="61161" xr:uid="{00000000-0005-0000-0000-0000EBEE0000}"/>
    <cellStyle name="Output 3 5 2 4" xfId="61162" xr:uid="{00000000-0005-0000-0000-0000ECEE0000}"/>
    <cellStyle name="Output 3 5 2 5" xfId="61163" xr:uid="{00000000-0005-0000-0000-0000EDEE0000}"/>
    <cellStyle name="Output 3 5 2 6" xfId="61164" xr:uid="{00000000-0005-0000-0000-0000EEEE0000}"/>
    <cellStyle name="Output 3 5 3" xfId="61165" xr:uid="{00000000-0005-0000-0000-0000EFEE0000}"/>
    <cellStyle name="Output 3 5 4" xfId="61166" xr:uid="{00000000-0005-0000-0000-0000F0EE0000}"/>
    <cellStyle name="Output 3 5 5" xfId="61167" xr:uid="{00000000-0005-0000-0000-0000F1EE0000}"/>
    <cellStyle name="Output 3 5 6" xfId="61168" xr:uid="{00000000-0005-0000-0000-0000F2EE0000}"/>
    <cellStyle name="Output 3 5 7" xfId="61169" xr:uid="{00000000-0005-0000-0000-0000F3EE0000}"/>
    <cellStyle name="Output 3 6" xfId="61170" xr:uid="{00000000-0005-0000-0000-0000F4EE0000}"/>
    <cellStyle name="Output 3 6 2" xfId="61171" xr:uid="{00000000-0005-0000-0000-0000F5EE0000}"/>
    <cellStyle name="Output 3 6 2 2" xfId="61172" xr:uid="{00000000-0005-0000-0000-0000F6EE0000}"/>
    <cellStyle name="Output 3 6 2 3" xfId="61173" xr:uid="{00000000-0005-0000-0000-0000F7EE0000}"/>
    <cellStyle name="Output 3 6 2 4" xfId="61174" xr:uid="{00000000-0005-0000-0000-0000F8EE0000}"/>
    <cellStyle name="Output 3 6 2 5" xfId="61175" xr:uid="{00000000-0005-0000-0000-0000F9EE0000}"/>
    <cellStyle name="Output 3 6 2 6" xfId="61176" xr:uid="{00000000-0005-0000-0000-0000FAEE0000}"/>
    <cellStyle name="Output 3 6 3" xfId="61177" xr:uid="{00000000-0005-0000-0000-0000FBEE0000}"/>
    <cellStyle name="Output 3 6 4" xfId="61178" xr:uid="{00000000-0005-0000-0000-0000FCEE0000}"/>
    <cellStyle name="Output 3 6 5" xfId="61179" xr:uid="{00000000-0005-0000-0000-0000FDEE0000}"/>
    <cellStyle name="Output 3 6 6" xfId="61180" xr:uid="{00000000-0005-0000-0000-0000FEEE0000}"/>
    <cellStyle name="Output 3 6 7" xfId="61181" xr:uid="{00000000-0005-0000-0000-0000FFEE0000}"/>
    <cellStyle name="Output 3 7" xfId="61182" xr:uid="{00000000-0005-0000-0000-000000EF0000}"/>
    <cellStyle name="Output 3 7 2" xfId="61183" xr:uid="{00000000-0005-0000-0000-000001EF0000}"/>
    <cellStyle name="Output 3 7 2 2" xfId="61184" xr:uid="{00000000-0005-0000-0000-000002EF0000}"/>
    <cellStyle name="Output 3 7 2 3" xfId="61185" xr:uid="{00000000-0005-0000-0000-000003EF0000}"/>
    <cellStyle name="Output 3 7 2 4" xfId="61186" xr:uid="{00000000-0005-0000-0000-000004EF0000}"/>
    <cellStyle name="Output 3 7 2 5" xfId="61187" xr:uid="{00000000-0005-0000-0000-000005EF0000}"/>
    <cellStyle name="Output 3 7 2 6" xfId="61188" xr:uid="{00000000-0005-0000-0000-000006EF0000}"/>
    <cellStyle name="Output 3 7 3" xfId="61189" xr:uid="{00000000-0005-0000-0000-000007EF0000}"/>
    <cellStyle name="Output 3 7 4" xfId="61190" xr:uid="{00000000-0005-0000-0000-000008EF0000}"/>
    <cellStyle name="Output 3 7 5" xfId="61191" xr:uid="{00000000-0005-0000-0000-000009EF0000}"/>
    <cellStyle name="Output 3 7 6" xfId="61192" xr:uid="{00000000-0005-0000-0000-00000AEF0000}"/>
    <cellStyle name="Output 3 7 7" xfId="61193" xr:uid="{00000000-0005-0000-0000-00000BEF0000}"/>
    <cellStyle name="Output 3 8" xfId="61194" xr:uid="{00000000-0005-0000-0000-00000CEF0000}"/>
    <cellStyle name="Output 3 8 2" xfId="61195" xr:uid="{00000000-0005-0000-0000-00000DEF0000}"/>
    <cellStyle name="Output 3 8 2 2" xfId="61196" xr:uid="{00000000-0005-0000-0000-00000EEF0000}"/>
    <cellStyle name="Output 3 8 2 3" xfId="61197" xr:uid="{00000000-0005-0000-0000-00000FEF0000}"/>
    <cellStyle name="Output 3 8 2 4" xfId="61198" xr:uid="{00000000-0005-0000-0000-000010EF0000}"/>
    <cellStyle name="Output 3 8 2 5" xfId="61199" xr:uid="{00000000-0005-0000-0000-000011EF0000}"/>
    <cellStyle name="Output 3 8 2 6" xfId="61200" xr:uid="{00000000-0005-0000-0000-000012EF0000}"/>
    <cellStyle name="Output 3 8 3" xfId="61201" xr:uid="{00000000-0005-0000-0000-000013EF0000}"/>
    <cellStyle name="Output 3 8 4" xfId="61202" xr:uid="{00000000-0005-0000-0000-000014EF0000}"/>
    <cellStyle name="Output 3 8 5" xfId="61203" xr:uid="{00000000-0005-0000-0000-000015EF0000}"/>
    <cellStyle name="Output 3 8 6" xfId="61204" xr:uid="{00000000-0005-0000-0000-000016EF0000}"/>
    <cellStyle name="Output 3 8 7" xfId="61205" xr:uid="{00000000-0005-0000-0000-000017EF0000}"/>
    <cellStyle name="Output 3 9" xfId="61206" xr:uid="{00000000-0005-0000-0000-000018EF0000}"/>
    <cellStyle name="Output 3 9 2" xfId="61207" xr:uid="{00000000-0005-0000-0000-000019EF0000}"/>
    <cellStyle name="Output 3 9 2 2" xfId="61208" xr:uid="{00000000-0005-0000-0000-00001AEF0000}"/>
    <cellStyle name="Output 3 9 2 3" xfId="61209" xr:uid="{00000000-0005-0000-0000-00001BEF0000}"/>
    <cellStyle name="Output 3 9 2 4" xfId="61210" xr:uid="{00000000-0005-0000-0000-00001CEF0000}"/>
    <cellStyle name="Output 3 9 2 5" xfId="61211" xr:uid="{00000000-0005-0000-0000-00001DEF0000}"/>
    <cellStyle name="Output 3 9 2 6" xfId="61212" xr:uid="{00000000-0005-0000-0000-00001EEF0000}"/>
    <cellStyle name="Output 3 9 3" xfId="61213" xr:uid="{00000000-0005-0000-0000-00001FEF0000}"/>
    <cellStyle name="Output 3 9 4" xfId="61214" xr:uid="{00000000-0005-0000-0000-000020EF0000}"/>
    <cellStyle name="Output 3 9 5" xfId="61215" xr:uid="{00000000-0005-0000-0000-000021EF0000}"/>
    <cellStyle name="Output 3 9 6" xfId="61216" xr:uid="{00000000-0005-0000-0000-000022EF0000}"/>
    <cellStyle name="Output 3 9 7" xfId="61217" xr:uid="{00000000-0005-0000-0000-000023EF0000}"/>
    <cellStyle name="Output 4" xfId="61218" xr:uid="{00000000-0005-0000-0000-000024EF0000}"/>
    <cellStyle name="Percent" xfId="3" builtinId="5"/>
    <cellStyle name="Percent [2]" xfId="62041" xr:uid="{00000000-0005-0000-0000-00005BF20000}"/>
    <cellStyle name="Percent 10" xfId="61219" xr:uid="{00000000-0005-0000-0000-000025EF0000}"/>
    <cellStyle name="Percent 11" xfId="61220" xr:uid="{00000000-0005-0000-0000-000026EF0000}"/>
    <cellStyle name="Percent 12" xfId="61221" xr:uid="{00000000-0005-0000-0000-000027EF0000}"/>
    <cellStyle name="Percent 13" xfId="61222" xr:uid="{00000000-0005-0000-0000-000028EF0000}"/>
    <cellStyle name="Percent 14" xfId="61223" xr:uid="{00000000-0005-0000-0000-000029EF0000}"/>
    <cellStyle name="Percent 15" xfId="61224" xr:uid="{00000000-0005-0000-0000-00002AEF0000}"/>
    <cellStyle name="Percent 16" xfId="61225" xr:uid="{00000000-0005-0000-0000-00002BEF0000}"/>
    <cellStyle name="Percent 17" xfId="61226" xr:uid="{00000000-0005-0000-0000-00002CEF0000}"/>
    <cellStyle name="Percent 18" xfId="61227" xr:uid="{00000000-0005-0000-0000-00002DEF0000}"/>
    <cellStyle name="Percent 19" xfId="61228" xr:uid="{00000000-0005-0000-0000-00002EEF0000}"/>
    <cellStyle name="Percent 2" xfId="61229" xr:uid="{00000000-0005-0000-0000-00002FEF0000}"/>
    <cellStyle name="Percent 2 10" xfId="61230" xr:uid="{00000000-0005-0000-0000-000030EF0000}"/>
    <cellStyle name="Percent 2 10 10" xfId="61231" xr:uid="{00000000-0005-0000-0000-000031EF0000}"/>
    <cellStyle name="Percent 2 10 2" xfId="61232" xr:uid="{00000000-0005-0000-0000-000032EF0000}"/>
    <cellStyle name="Percent 2 10 2 2" xfId="61233" xr:uid="{00000000-0005-0000-0000-000033EF0000}"/>
    <cellStyle name="Percent 2 10 2 2 2" xfId="61234" xr:uid="{00000000-0005-0000-0000-000034EF0000}"/>
    <cellStyle name="Percent 2 10 2 2 2 2" xfId="61235" xr:uid="{00000000-0005-0000-0000-000035EF0000}"/>
    <cellStyle name="Percent 2 10 2 2 3" xfId="61236" xr:uid="{00000000-0005-0000-0000-000036EF0000}"/>
    <cellStyle name="Percent 2 10 2 2 4" xfId="61237" xr:uid="{00000000-0005-0000-0000-000037EF0000}"/>
    <cellStyle name="Percent 2 10 2 3" xfId="61238" xr:uid="{00000000-0005-0000-0000-000038EF0000}"/>
    <cellStyle name="Percent 2 10 2 3 2" xfId="61239" xr:uid="{00000000-0005-0000-0000-000039EF0000}"/>
    <cellStyle name="Percent 2 10 2 4" xfId="61240" xr:uid="{00000000-0005-0000-0000-00003AEF0000}"/>
    <cellStyle name="Percent 2 10 2 5" xfId="61241" xr:uid="{00000000-0005-0000-0000-00003BEF0000}"/>
    <cellStyle name="Percent 2 10 3" xfId="61242" xr:uid="{00000000-0005-0000-0000-00003CEF0000}"/>
    <cellStyle name="Percent 2 10 4" xfId="61243" xr:uid="{00000000-0005-0000-0000-00003DEF0000}"/>
    <cellStyle name="Percent 2 10 5" xfId="61244" xr:uid="{00000000-0005-0000-0000-00003EEF0000}"/>
    <cellStyle name="Percent 2 10 6" xfId="61245" xr:uid="{00000000-0005-0000-0000-00003FEF0000}"/>
    <cellStyle name="Percent 2 10 6 2" xfId="61246" xr:uid="{00000000-0005-0000-0000-000040EF0000}"/>
    <cellStyle name="Percent 2 10 6 2 2" xfId="61247" xr:uid="{00000000-0005-0000-0000-000041EF0000}"/>
    <cellStyle name="Percent 2 10 6 3" xfId="61248" xr:uid="{00000000-0005-0000-0000-000042EF0000}"/>
    <cellStyle name="Percent 2 10 7" xfId="61249" xr:uid="{00000000-0005-0000-0000-000043EF0000}"/>
    <cellStyle name="Percent 2 10 7 2" xfId="61250" xr:uid="{00000000-0005-0000-0000-000044EF0000}"/>
    <cellStyle name="Percent 2 10 7 2 2" xfId="61251" xr:uid="{00000000-0005-0000-0000-000045EF0000}"/>
    <cellStyle name="Percent 2 10 7 3" xfId="61252" xr:uid="{00000000-0005-0000-0000-000046EF0000}"/>
    <cellStyle name="Percent 2 10 8" xfId="61253" xr:uid="{00000000-0005-0000-0000-000047EF0000}"/>
    <cellStyle name="Percent 2 10 8 2" xfId="61254" xr:uid="{00000000-0005-0000-0000-000048EF0000}"/>
    <cellStyle name="Percent 2 10 9" xfId="61255" xr:uid="{00000000-0005-0000-0000-000049EF0000}"/>
    <cellStyle name="Percent 2 11" xfId="61256" xr:uid="{00000000-0005-0000-0000-00004AEF0000}"/>
    <cellStyle name="Percent 2 11 10" xfId="61257" xr:uid="{00000000-0005-0000-0000-00004BEF0000}"/>
    <cellStyle name="Percent 2 11 2" xfId="61258" xr:uid="{00000000-0005-0000-0000-00004CEF0000}"/>
    <cellStyle name="Percent 2 11 2 2" xfId="61259" xr:uid="{00000000-0005-0000-0000-00004DEF0000}"/>
    <cellStyle name="Percent 2 11 2 2 2" xfId="61260" xr:uid="{00000000-0005-0000-0000-00004EEF0000}"/>
    <cellStyle name="Percent 2 11 2 2 2 2" xfId="61261" xr:uid="{00000000-0005-0000-0000-00004FEF0000}"/>
    <cellStyle name="Percent 2 11 2 2 3" xfId="61262" xr:uid="{00000000-0005-0000-0000-000050EF0000}"/>
    <cellStyle name="Percent 2 11 2 2 4" xfId="61263" xr:uid="{00000000-0005-0000-0000-000051EF0000}"/>
    <cellStyle name="Percent 2 11 2 3" xfId="61264" xr:uid="{00000000-0005-0000-0000-000052EF0000}"/>
    <cellStyle name="Percent 2 11 2 3 2" xfId="61265" xr:uid="{00000000-0005-0000-0000-000053EF0000}"/>
    <cellStyle name="Percent 2 11 2 4" xfId="61266" xr:uid="{00000000-0005-0000-0000-000054EF0000}"/>
    <cellStyle name="Percent 2 11 2 5" xfId="61267" xr:uid="{00000000-0005-0000-0000-000055EF0000}"/>
    <cellStyle name="Percent 2 11 3" xfId="61268" xr:uid="{00000000-0005-0000-0000-000056EF0000}"/>
    <cellStyle name="Percent 2 11 4" xfId="61269" xr:uid="{00000000-0005-0000-0000-000057EF0000}"/>
    <cellStyle name="Percent 2 11 5" xfId="61270" xr:uid="{00000000-0005-0000-0000-000058EF0000}"/>
    <cellStyle name="Percent 2 11 6" xfId="61271" xr:uid="{00000000-0005-0000-0000-000059EF0000}"/>
    <cellStyle name="Percent 2 11 6 2" xfId="61272" xr:uid="{00000000-0005-0000-0000-00005AEF0000}"/>
    <cellStyle name="Percent 2 11 6 2 2" xfId="61273" xr:uid="{00000000-0005-0000-0000-00005BEF0000}"/>
    <cellStyle name="Percent 2 11 6 3" xfId="61274" xr:uid="{00000000-0005-0000-0000-00005CEF0000}"/>
    <cellStyle name="Percent 2 11 7" xfId="61275" xr:uid="{00000000-0005-0000-0000-00005DEF0000}"/>
    <cellStyle name="Percent 2 11 7 2" xfId="61276" xr:uid="{00000000-0005-0000-0000-00005EEF0000}"/>
    <cellStyle name="Percent 2 11 7 2 2" xfId="61277" xr:uid="{00000000-0005-0000-0000-00005FEF0000}"/>
    <cellStyle name="Percent 2 11 7 3" xfId="61278" xr:uid="{00000000-0005-0000-0000-000060EF0000}"/>
    <cellStyle name="Percent 2 11 8" xfId="61279" xr:uid="{00000000-0005-0000-0000-000061EF0000}"/>
    <cellStyle name="Percent 2 11 8 2" xfId="61280" xr:uid="{00000000-0005-0000-0000-000062EF0000}"/>
    <cellStyle name="Percent 2 11 9" xfId="61281" xr:uid="{00000000-0005-0000-0000-000063EF0000}"/>
    <cellStyle name="Percent 2 12" xfId="61282" xr:uid="{00000000-0005-0000-0000-000064EF0000}"/>
    <cellStyle name="Percent 2 12 10" xfId="61283" xr:uid="{00000000-0005-0000-0000-000065EF0000}"/>
    <cellStyle name="Percent 2 12 2" xfId="61284" xr:uid="{00000000-0005-0000-0000-000066EF0000}"/>
    <cellStyle name="Percent 2 12 2 2" xfId="61285" xr:uid="{00000000-0005-0000-0000-000067EF0000}"/>
    <cellStyle name="Percent 2 12 2 2 2" xfId="61286" xr:uid="{00000000-0005-0000-0000-000068EF0000}"/>
    <cellStyle name="Percent 2 12 2 2 2 2" xfId="61287" xr:uid="{00000000-0005-0000-0000-000069EF0000}"/>
    <cellStyle name="Percent 2 12 2 2 3" xfId="61288" xr:uid="{00000000-0005-0000-0000-00006AEF0000}"/>
    <cellStyle name="Percent 2 12 2 2 4" xfId="61289" xr:uid="{00000000-0005-0000-0000-00006BEF0000}"/>
    <cellStyle name="Percent 2 12 2 3" xfId="61290" xr:uid="{00000000-0005-0000-0000-00006CEF0000}"/>
    <cellStyle name="Percent 2 12 2 3 2" xfId="61291" xr:uid="{00000000-0005-0000-0000-00006DEF0000}"/>
    <cellStyle name="Percent 2 12 2 4" xfId="61292" xr:uid="{00000000-0005-0000-0000-00006EEF0000}"/>
    <cellStyle name="Percent 2 12 2 5" xfId="61293" xr:uid="{00000000-0005-0000-0000-00006FEF0000}"/>
    <cellStyle name="Percent 2 12 3" xfId="61294" xr:uid="{00000000-0005-0000-0000-000070EF0000}"/>
    <cellStyle name="Percent 2 12 4" xfId="61295" xr:uid="{00000000-0005-0000-0000-000071EF0000}"/>
    <cellStyle name="Percent 2 12 5" xfId="61296" xr:uid="{00000000-0005-0000-0000-000072EF0000}"/>
    <cellStyle name="Percent 2 12 6" xfId="61297" xr:uid="{00000000-0005-0000-0000-000073EF0000}"/>
    <cellStyle name="Percent 2 12 6 2" xfId="61298" xr:uid="{00000000-0005-0000-0000-000074EF0000}"/>
    <cellStyle name="Percent 2 12 6 2 2" xfId="61299" xr:uid="{00000000-0005-0000-0000-000075EF0000}"/>
    <cellStyle name="Percent 2 12 6 3" xfId="61300" xr:uid="{00000000-0005-0000-0000-000076EF0000}"/>
    <cellStyle name="Percent 2 12 7" xfId="61301" xr:uid="{00000000-0005-0000-0000-000077EF0000}"/>
    <cellStyle name="Percent 2 12 7 2" xfId="61302" xr:uid="{00000000-0005-0000-0000-000078EF0000}"/>
    <cellStyle name="Percent 2 12 7 2 2" xfId="61303" xr:uid="{00000000-0005-0000-0000-000079EF0000}"/>
    <cellStyle name="Percent 2 12 7 3" xfId="61304" xr:uid="{00000000-0005-0000-0000-00007AEF0000}"/>
    <cellStyle name="Percent 2 12 8" xfId="61305" xr:uid="{00000000-0005-0000-0000-00007BEF0000}"/>
    <cellStyle name="Percent 2 12 8 2" xfId="61306" xr:uid="{00000000-0005-0000-0000-00007CEF0000}"/>
    <cellStyle name="Percent 2 12 9" xfId="61307" xr:uid="{00000000-0005-0000-0000-00007DEF0000}"/>
    <cellStyle name="Percent 2 13" xfId="61308" xr:uid="{00000000-0005-0000-0000-00007EEF0000}"/>
    <cellStyle name="Percent 2 13 10" xfId="61309" xr:uid="{00000000-0005-0000-0000-00007FEF0000}"/>
    <cellStyle name="Percent 2 13 2" xfId="61310" xr:uid="{00000000-0005-0000-0000-000080EF0000}"/>
    <cellStyle name="Percent 2 13 2 2" xfId="61311" xr:uid="{00000000-0005-0000-0000-000081EF0000}"/>
    <cellStyle name="Percent 2 13 2 2 2" xfId="61312" xr:uid="{00000000-0005-0000-0000-000082EF0000}"/>
    <cellStyle name="Percent 2 13 2 2 2 2" xfId="61313" xr:uid="{00000000-0005-0000-0000-000083EF0000}"/>
    <cellStyle name="Percent 2 13 2 2 3" xfId="61314" xr:uid="{00000000-0005-0000-0000-000084EF0000}"/>
    <cellStyle name="Percent 2 13 2 2 4" xfId="61315" xr:uid="{00000000-0005-0000-0000-000085EF0000}"/>
    <cellStyle name="Percent 2 13 2 3" xfId="61316" xr:uid="{00000000-0005-0000-0000-000086EF0000}"/>
    <cellStyle name="Percent 2 13 2 3 2" xfId="61317" xr:uid="{00000000-0005-0000-0000-000087EF0000}"/>
    <cellStyle name="Percent 2 13 2 4" xfId="61318" xr:uid="{00000000-0005-0000-0000-000088EF0000}"/>
    <cellStyle name="Percent 2 13 2 5" xfId="61319" xr:uid="{00000000-0005-0000-0000-000089EF0000}"/>
    <cellStyle name="Percent 2 13 3" xfId="61320" xr:uid="{00000000-0005-0000-0000-00008AEF0000}"/>
    <cellStyle name="Percent 2 13 4" xfId="61321" xr:uid="{00000000-0005-0000-0000-00008BEF0000}"/>
    <cellStyle name="Percent 2 13 5" xfId="61322" xr:uid="{00000000-0005-0000-0000-00008CEF0000}"/>
    <cellStyle name="Percent 2 13 6" xfId="61323" xr:uid="{00000000-0005-0000-0000-00008DEF0000}"/>
    <cellStyle name="Percent 2 13 6 2" xfId="61324" xr:uid="{00000000-0005-0000-0000-00008EEF0000}"/>
    <cellStyle name="Percent 2 13 6 2 2" xfId="61325" xr:uid="{00000000-0005-0000-0000-00008FEF0000}"/>
    <cellStyle name="Percent 2 13 6 3" xfId="61326" xr:uid="{00000000-0005-0000-0000-000090EF0000}"/>
    <cellStyle name="Percent 2 13 7" xfId="61327" xr:uid="{00000000-0005-0000-0000-000091EF0000}"/>
    <cellStyle name="Percent 2 13 7 2" xfId="61328" xr:uid="{00000000-0005-0000-0000-000092EF0000}"/>
    <cellStyle name="Percent 2 13 7 2 2" xfId="61329" xr:uid="{00000000-0005-0000-0000-000093EF0000}"/>
    <cellStyle name="Percent 2 13 7 3" xfId="61330" xr:uid="{00000000-0005-0000-0000-000094EF0000}"/>
    <cellStyle name="Percent 2 13 8" xfId="61331" xr:uid="{00000000-0005-0000-0000-000095EF0000}"/>
    <cellStyle name="Percent 2 13 8 2" xfId="61332" xr:uid="{00000000-0005-0000-0000-000096EF0000}"/>
    <cellStyle name="Percent 2 13 9" xfId="61333" xr:uid="{00000000-0005-0000-0000-000097EF0000}"/>
    <cellStyle name="Percent 2 14" xfId="61334" xr:uid="{00000000-0005-0000-0000-000098EF0000}"/>
    <cellStyle name="Percent 2 14 10" xfId="61335" xr:uid="{00000000-0005-0000-0000-000099EF0000}"/>
    <cellStyle name="Percent 2 14 2" xfId="61336" xr:uid="{00000000-0005-0000-0000-00009AEF0000}"/>
    <cellStyle name="Percent 2 14 2 2" xfId="61337" xr:uid="{00000000-0005-0000-0000-00009BEF0000}"/>
    <cellStyle name="Percent 2 14 2 2 2" xfId="61338" xr:uid="{00000000-0005-0000-0000-00009CEF0000}"/>
    <cellStyle name="Percent 2 14 2 2 2 2" xfId="61339" xr:uid="{00000000-0005-0000-0000-00009DEF0000}"/>
    <cellStyle name="Percent 2 14 2 2 3" xfId="61340" xr:uid="{00000000-0005-0000-0000-00009EEF0000}"/>
    <cellStyle name="Percent 2 14 2 2 4" xfId="61341" xr:uid="{00000000-0005-0000-0000-00009FEF0000}"/>
    <cellStyle name="Percent 2 14 2 3" xfId="61342" xr:uid="{00000000-0005-0000-0000-0000A0EF0000}"/>
    <cellStyle name="Percent 2 14 2 3 2" xfId="61343" xr:uid="{00000000-0005-0000-0000-0000A1EF0000}"/>
    <cellStyle name="Percent 2 14 2 4" xfId="61344" xr:uid="{00000000-0005-0000-0000-0000A2EF0000}"/>
    <cellStyle name="Percent 2 14 2 5" xfId="61345" xr:uid="{00000000-0005-0000-0000-0000A3EF0000}"/>
    <cellStyle name="Percent 2 14 3" xfId="61346" xr:uid="{00000000-0005-0000-0000-0000A4EF0000}"/>
    <cellStyle name="Percent 2 14 4" xfId="61347" xr:uid="{00000000-0005-0000-0000-0000A5EF0000}"/>
    <cellStyle name="Percent 2 14 5" xfId="61348" xr:uid="{00000000-0005-0000-0000-0000A6EF0000}"/>
    <cellStyle name="Percent 2 14 6" xfId="61349" xr:uid="{00000000-0005-0000-0000-0000A7EF0000}"/>
    <cellStyle name="Percent 2 14 6 2" xfId="61350" xr:uid="{00000000-0005-0000-0000-0000A8EF0000}"/>
    <cellStyle name="Percent 2 14 6 2 2" xfId="61351" xr:uid="{00000000-0005-0000-0000-0000A9EF0000}"/>
    <cellStyle name="Percent 2 14 6 3" xfId="61352" xr:uid="{00000000-0005-0000-0000-0000AAEF0000}"/>
    <cellStyle name="Percent 2 14 7" xfId="61353" xr:uid="{00000000-0005-0000-0000-0000ABEF0000}"/>
    <cellStyle name="Percent 2 14 7 2" xfId="61354" xr:uid="{00000000-0005-0000-0000-0000ACEF0000}"/>
    <cellStyle name="Percent 2 14 7 2 2" xfId="61355" xr:uid="{00000000-0005-0000-0000-0000ADEF0000}"/>
    <cellStyle name="Percent 2 14 7 3" xfId="61356" xr:uid="{00000000-0005-0000-0000-0000AEEF0000}"/>
    <cellStyle name="Percent 2 14 8" xfId="61357" xr:uid="{00000000-0005-0000-0000-0000AFEF0000}"/>
    <cellStyle name="Percent 2 14 8 2" xfId="61358" xr:uid="{00000000-0005-0000-0000-0000B0EF0000}"/>
    <cellStyle name="Percent 2 14 9" xfId="61359" xr:uid="{00000000-0005-0000-0000-0000B1EF0000}"/>
    <cellStyle name="Percent 2 15" xfId="61360" xr:uid="{00000000-0005-0000-0000-0000B2EF0000}"/>
    <cellStyle name="Percent 2 15 2" xfId="61361" xr:uid="{00000000-0005-0000-0000-0000B3EF0000}"/>
    <cellStyle name="Percent 2 15 2 2" xfId="61362" xr:uid="{00000000-0005-0000-0000-0000B4EF0000}"/>
    <cellStyle name="Percent 2 15 2 2 2" xfId="61363" xr:uid="{00000000-0005-0000-0000-0000B5EF0000}"/>
    <cellStyle name="Percent 2 15 2 2 2 2" xfId="61364" xr:uid="{00000000-0005-0000-0000-0000B6EF0000}"/>
    <cellStyle name="Percent 2 15 2 2 3" xfId="61365" xr:uid="{00000000-0005-0000-0000-0000B7EF0000}"/>
    <cellStyle name="Percent 2 15 2 2 4" xfId="61366" xr:uid="{00000000-0005-0000-0000-0000B8EF0000}"/>
    <cellStyle name="Percent 2 15 2 3" xfId="61367" xr:uid="{00000000-0005-0000-0000-0000B9EF0000}"/>
    <cellStyle name="Percent 2 15 2 3 2" xfId="61368" xr:uid="{00000000-0005-0000-0000-0000BAEF0000}"/>
    <cellStyle name="Percent 2 15 2 4" xfId="61369" xr:uid="{00000000-0005-0000-0000-0000BBEF0000}"/>
    <cellStyle name="Percent 2 15 2 5" xfId="61370" xr:uid="{00000000-0005-0000-0000-0000BCEF0000}"/>
    <cellStyle name="Percent 2 15 3" xfId="61371" xr:uid="{00000000-0005-0000-0000-0000BDEF0000}"/>
    <cellStyle name="Percent 2 15 4" xfId="61372" xr:uid="{00000000-0005-0000-0000-0000BEEF0000}"/>
    <cellStyle name="Percent 2 15 5" xfId="61373" xr:uid="{00000000-0005-0000-0000-0000BFEF0000}"/>
    <cellStyle name="Percent 2 15 5 2" xfId="61374" xr:uid="{00000000-0005-0000-0000-0000C0EF0000}"/>
    <cellStyle name="Percent 2 15 6" xfId="61375" xr:uid="{00000000-0005-0000-0000-0000C1EF0000}"/>
    <cellStyle name="Percent 2 15 7" xfId="61376" xr:uid="{00000000-0005-0000-0000-0000C2EF0000}"/>
    <cellStyle name="Percent 2 16" xfId="61377" xr:uid="{00000000-0005-0000-0000-0000C3EF0000}"/>
    <cellStyle name="Percent 2 16 2" xfId="61378" xr:uid="{00000000-0005-0000-0000-0000C4EF0000}"/>
    <cellStyle name="Percent 2 16 3" xfId="61379" xr:uid="{00000000-0005-0000-0000-0000C5EF0000}"/>
    <cellStyle name="Percent 2 16 3 2" xfId="61380" xr:uid="{00000000-0005-0000-0000-0000C6EF0000}"/>
    <cellStyle name="Percent 2 16 4" xfId="61381" xr:uid="{00000000-0005-0000-0000-0000C7EF0000}"/>
    <cellStyle name="Percent 2 16 5" xfId="61382" xr:uid="{00000000-0005-0000-0000-0000C8EF0000}"/>
    <cellStyle name="Percent 2 17" xfId="61383" xr:uid="{00000000-0005-0000-0000-0000C9EF0000}"/>
    <cellStyle name="Percent 2 18" xfId="61384" xr:uid="{00000000-0005-0000-0000-0000CAEF0000}"/>
    <cellStyle name="Percent 2 18 2" xfId="61385" xr:uid="{00000000-0005-0000-0000-0000CBEF0000}"/>
    <cellStyle name="Percent 2 18 2 2" xfId="61386" xr:uid="{00000000-0005-0000-0000-0000CCEF0000}"/>
    <cellStyle name="Percent 2 18 2 2 2" xfId="61387" xr:uid="{00000000-0005-0000-0000-0000CDEF0000}"/>
    <cellStyle name="Percent 2 18 2 3" xfId="61388" xr:uid="{00000000-0005-0000-0000-0000CEEF0000}"/>
    <cellStyle name="Percent 2 18 2 4" xfId="61389" xr:uid="{00000000-0005-0000-0000-0000CFEF0000}"/>
    <cellStyle name="Percent 2 18 3" xfId="61390" xr:uid="{00000000-0005-0000-0000-0000D0EF0000}"/>
    <cellStyle name="Percent 2 18 3 2" xfId="61391" xr:uid="{00000000-0005-0000-0000-0000D1EF0000}"/>
    <cellStyle name="Percent 2 18 4" xfId="61392" xr:uid="{00000000-0005-0000-0000-0000D2EF0000}"/>
    <cellStyle name="Percent 2 18 5" xfId="61393" xr:uid="{00000000-0005-0000-0000-0000D3EF0000}"/>
    <cellStyle name="Percent 2 19" xfId="61394" xr:uid="{00000000-0005-0000-0000-0000D4EF0000}"/>
    <cellStyle name="Percent 2 2" xfId="61395" xr:uid="{00000000-0005-0000-0000-0000D5EF0000}"/>
    <cellStyle name="Percent 2 2 2" xfId="61396" xr:uid="{00000000-0005-0000-0000-0000D6EF0000}"/>
    <cellStyle name="Percent 2 20" xfId="61397" xr:uid="{00000000-0005-0000-0000-0000D7EF0000}"/>
    <cellStyle name="Percent 2 21" xfId="61398" xr:uid="{00000000-0005-0000-0000-0000D8EF0000}"/>
    <cellStyle name="Percent 2 21 2" xfId="61399" xr:uid="{00000000-0005-0000-0000-0000D9EF0000}"/>
    <cellStyle name="Percent 2 21 2 2" xfId="61400" xr:uid="{00000000-0005-0000-0000-0000DAEF0000}"/>
    <cellStyle name="Percent 2 21 3" xfId="61401" xr:uid="{00000000-0005-0000-0000-0000DBEF0000}"/>
    <cellStyle name="Percent 2 22" xfId="61402" xr:uid="{00000000-0005-0000-0000-0000DCEF0000}"/>
    <cellStyle name="Percent 2 22 2" xfId="61403" xr:uid="{00000000-0005-0000-0000-0000DDEF0000}"/>
    <cellStyle name="Percent 2 22 2 2" xfId="61404" xr:uid="{00000000-0005-0000-0000-0000DEEF0000}"/>
    <cellStyle name="Percent 2 22 3" xfId="61405" xr:uid="{00000000-0005-0000-0000-0000DFEF0000}"/>
    <cellStyle name="Percent 2 23" xfId="61406" xr:uid="{00000000-0005-0000-0000-0000E0EF0000}"/>
    <cellStyle name="Percent 2 23 2" xfId="61407" xr:uid="{00000000-0005-0000-0000-0000E1EF0000}"/>
    <cellStyle name="Percent 2 24" xfId="61408" xr:uid="{00000000-0005-0000-0000-0000E2EF0000}"/>
    <cellStyle name="Percent 2 25" xfId="61409" xr:uid="{00000000-0005-0000-0000-0000E3EF0000}"/>
    <cellStyle name="Percent 2 26" xfId="61410" xr:uid="{00000000-0005-0000-0000-0000E4EF0000}"/>
    <cellStyle name="Percent 2 27" xfId="61411" xr:uid="{00000000-0005-0000-0000-0000E5EF0000}"/>
    <cellStyle name="Percent 2 28" xfId="61412" xr:uid="{00000000-0005-0000-0000-0000E6EF0000}"/>
    <cellStyle name="Percent 2 3" xfId="61413" xr:uid="{00000000-0005-0000-0000-0000E7EF0000}"/>
    <cellStyle name="Percent 2 3 10" xfId="61414" xr:uid="{00000000-0005-0000-0000-0000E8EF0000}"/>
    <cellStyle name="Percent 2 3 10 2" xfId="61415" xr:uid="{00000000-0005-0000-0000-0000E9EF0000}"/>
    <cellStyle name="Percent 2 3 11" xfId="61416" xr:uid="{00000000-0005-0000-0000-0000EAEF0000}"/>
    <cellStyle name="Percent 2 3 12" xfId="61417" xr:uid="{00000000-0005-0000-0000-0000EBEF0000}"/>
    <cellStyle name="Percent 2 3 13" xfId="61418" xr:uid="{00000000-0005-0000-0000-0000ECEF0000}"/>
    <cellStyle name="Percent 2 3 14" xfId="61419" xr:uid="{00000000-0005-0000-0000-0000EDEF0000}"/>
    <cellStyle name="Percent 2 3 15" xfId="61420" xr:uid="{00000000-0005-0000-0000-0000EEEF0000}"/>
    <cellStyle name="Percent 2 3 2" xfId="61421" xr:uid="{00000000-0005-0000-0000-0000EFEF0000}"/>
    <cellStyle name="Percent 2 3 2 2" xfId="61422" xr:uid="{00000000-0005-0000-0000-0000F0EF0000}"/>
    <cellStyle name="Percent 2 3 2 2 2" xfId="61423" xr:uid="{00000000-0005-0000-0000-0000F1EF0000}"/>
    <cellStyle name="Percent 2 3 2 2 2 2" xfId="61424" xr:uid="{00000000-0005-0000-0000-0000F2EF0000}"/>
    <cellStyle name="Percent 2 3 2 2 2 2 2" xfId="61425" xr:uid="{00000000-0005-0000-0000-0000F3EF0000}"/>
    <cellStyle name="Percent 2 3 2 2 2 3" xfId="61426" xr:uid="{00000000-0005-0000-0000-0000F4EF0000}"/>
    <cellStyle name="Percent 2 3 2 2 2 4" xfId="61427" xr:uid="{00000000-0005-0000-0000-0000F5EF0000}"/>
    <cellStyle name="Percent 2 3 2 2 3" xfId="61428" xr:uid="{00000000-0005-0000-0000-0000F6EF0000}"/>
    <cellStyle name="Percent 2 3 2 2 3 2" xfId="61429" xr:uid="{00000000-0005-0000-0000-0000F7EF0000}"/>
    <cellStyle name="Percent 2 3 2 2 4" xfId="61430" xr:uid="{00000000-0005-0000-0000-0000F8EF0000}"/>
    <cellStyle name="Percent 2 3 2 2 5" xfId="61431" xr:uid="{00000000-0005-0000-0000-0000F9EF0000}"/>
    <cellStyle name="Percent 2 3 2 3" xfId="61432" xr:uid="{00000000-0005-0000-0000-0000FAEF0000}"/>
    <cellStyle name="Percent 2 3 3" xfId="61433" xr:uid="{00000000-0005-0000-0000-0000FBEF0000}"/>
    <cellStyle name="Percent 2 3 4" xfId="61434" xr:uid="{00000000-0005-0000-0000-0000FCEF0000}"/>
    <cellStyle name="Percent 2 3 5" xfId="61435" xr:uid="{00000000-0005-0000-0000-0000FDEF0000}"/>
    <cellStyle name="Percent 2 3 5 2" xfId="61436" xr:uid="{00000000-0005-0000-0000-0000FEEF0000}"/>
    <cellStyle name="Percent 2 3 5 2 2" xfId="61437" xr:uid="{00000000-0005-0000-0000-0000FFEF0000}"/>
    <cellStyle name="Percent 2 3 5 2 2 2" xfId="61438" xr:uid="{00000000-0005-0000-0000-000000F00000}"/>
    <cellStyle name="Percent 2 3 5 2 3" xfId="61439" xr:uid="{00000000-0005-0000-0000-000001F00000}"/>
    <cellStyle name="Percent 2 3 5 2 4" xfId="61440" xr:uid="{00000000-0005-0000-0000-000002F00000}"/>
    <cellStyle name="Percent 2 3 5 3" xfId="61441" xr:uid="{00000000-0005-0000-0000-000003F00000}"/>
    <cellStyle name="Percent 2 3 5 3 2" xfId="61442" xr:uid="{00000000-0005-0000-0000-000004F00000}"/>
    <cellStyle name="Percent 2 3 5 4" xfId="61443" xr:uid="{00000000-0005-0000-0000-000005F00000}"/>
    <cellStyle name="Percent 2 3 5 5" xfId="61444" xr:uid="{00000000-0005-0000-0000-000006F00000}"/>
    <cellStyle name="Percent 2 3 6" xfId="61445" xr:uid="{00000000-0005-0000-0000-000007F00000}"/>
    <cellStyle name="Percent 2 3 7" xfId="61446" xr:uid="{00000000-0005-0000-0000-000008F00000}"/>
    <cellStyle name="Percent 2 3 8" xfId="61447" xr:uid="{00000000-0005-0000-0000-000009F00000}"/>
    <cellStyle name="Percent 2 3 8 2" xfId="61448" xr:uid="{00000000-0005-0000-0000-00000AF00000}"/>
    <cellStyle name="Percent 2 3 8 2 2" xfId="61449" xr:uid="{00000000-0005-0000-0000-00000BF00000}"/>
    <cellStyle name="Percent 2 3 8 3" xfId="61450" xr:uid="{00000000-0005-0000-0000-00000CF00000}"/>
    <cellStyle name="Percent 2 3 9" xfId="61451" xr:uid="{00000000-0005-0000-0000-00000DF00000}"/>
    <cellStyle name="Percent 2 3 9 2" xfId="61452" xr:uid="{00000000-0005-0000-0000-00000EF00000}"/>
    <cellStyle name="Percent 2 3 9 2 2" xfId="61453" xr:uid="{00000000-0005-0000-0000-00000FF00000}"/>
    <cellStyle name="Percent 2 3 9 3" xfId="61454" xr:uid="{00000000-0005-0000-0000-000010F00000}"/>
    <cellStyle name="Percent 2 4" xfId="61455" xr:uid="{00000000-0005-0000-0000-000011F00000}"/>
    <cellStyle name="Percent 2 4 2" xfId="61456" xr:uid="{00000000-0005-0000-0000-000012F00000}"/>
    <cellStyle name="Percent 2 4 3" xfId="61457" xr:uid="{00000000-0005-0000-0000-000013F00000}"/>
    <cellStyle name="Percent 2 4 3 2" xfId="61458" xr:uid="{00000000-0005-0000-0000-000014F00000}"/>
    <cellStyle name="Percent 2 4 4" xfId="61459" xr:uid="{00000000-0005-0000-0000-000015F00000}"/>
    <cellStyle name="Percent 2 4 4 2" xfId="61460" xr:uid="{00000000-0005-0000-0000-000016F00000}"/>
    <cellStyle name="Percent 2 5" xfId="61461" xr:uid="{00000000-0005-0000-0000-000017F00000}"/>
    <cellStyle name="Percent 2 5 10" xfId="61462" xr:uid="{00000000-0005-0000-0000-000018F00000}"/>
    <cellStyle name="Percent 2 5 11" xfId="61463" xr:uid="{00000000-0005-0000-0000-000019F00000}"/>
    <cellStyle name="Percent 2 5 12" xfId="61464" xr:uid="{00000000-0005-0000-0000-00001AF00000}"/>
    <cellStyle name="Percent 2 5 13" xfId="61465" xr:uid="{00000000-0005-0000-0000-00001BF00000}"/>
    <cellStyle name="Percent 2 5 2" xfId="61466" xr:uid="{00000000-0005-0000-0000-00001CF00000}"/>
    <cellStyle name="Percent 2 5 2 2" xfId="61467" xr:uid="{00000000-0005-0000-0000-00001DF00000}"/>
    <cellStyle name="Percent 2 5 2 2 2" xfId="61468" xr:uid="{00000000-0005-0000-0000-00001EF00000}"/>
    <cellStyle name="Percent 2 5 2 2 2 2" xfId="61469" xr:uid="{00000000-0005-0000-0000-00001FF00000}"/>
    <cellStyle name="Percent 2 5 2 2 3" xfId="61470" xr:uid="{00000000-0005-0000-0000-000020F00000}"/>
    <cellStyle name="Percent 2 5 2 2 4" xfId="61471" xr:uid="{00000000-0005-0000-0000-000021F00000}"/>
    <cellStyle name="Percent 2 5 2 3" xfId="61472" xr:uid="{00000000-0005-0000-0000-000022F00000}"/>
    <cellStyle name="Percent 2 5 2 3 2" xfId="61473" xr:uid="{00000000-0005-0000-0000-000023F00000}"/>
    <cellStyle name="Percent 2 5 2 4" xfId="61474" xr:uid="{00000000-0005-0000-0000-000024F00000}"/>
    <cellStyle name="Percent 2 5 2 5" xfId="61475" xr:uid="{00000000-0005-0000-0000-000025F00000}"/>
    <cellStyle name="Percent 2 5 3" xfId="61476" xr:uid="{00000000-0005-0000-0000-000026F00000}"/>
    <cellStyle name="Percent 2 5 4" xfId="61477" xr:uid="{00000000-0005-0000-0000-000027F00000}"/>
    <cellStyle name="Percent 2 5 5" xfId="61478" xr:uid="{00000000-0005-0000-0000-000028F00000}"/>
    <cellStyle name="Percent 2 5 6" xfId="61479" xr:uid="{00000000-0005-0000-0000-000029F00000}"/>
    <cellStyle name="Percent 2 5 6 2" xfId="61480" xr:uid="{00000000-0005-0000-0000-00002AF00000}"/>
    <cellStyle name="Percent 2 5 6 2 2" xfId="61481" xr:uid="{00000000-0005-0000-0000-00002BF00000}"/>
    <cellStyle name="Percent 2 5 6 3" xfId="61482" xr:uid="{00000000-0005-0000-0000-00002CF00000}"/>
    <cellStyle name="Percent 2 5 7" xfId="61483" xr:uid="{00000000-0005-0000-0000-00002DF00000}"/>
    <cellStyle name="Percent 2 5 7 2" xfId="61484" xr:uid="{00000000-0005-0000-0000-00002EF00000}"/>
    <cellStyle name="Percent 2 5 7 2 2" xfId="61485" xr:uid="{00000000-0005-0000-0000-00002FF00000}"/>
    <cellStyle name="Percent 2 5 7 3" xfId="61486" xr:uid="{00000000-0005-0000-0000-000030F00000}"/>
    <cellStyle name="Percent 2 5 8" xfId="61487" xr:uid="{00000000-0005-0000-0000-000031F00000}"/>
    <cellStyle name="Percent 2 5 8 2" xfId="61488" xr:uid="{00000000-0005-0000-0000-000032F00000}"/>
    <cellStyle name="Percent 2 5 9" xfId="61489" xr:uid="{00000000-0005-0000-0000-000033F00000}"/>
    <cellStyle name="Percent 2 6" xfId="61490" xr:uid="{00000000-0005-0000-0000-000034F00000}"/>
    <cellStyle name="Percent 2 6 10" xfId="61491" xr:uid="{00000000-0005-0000-0000-000035F00000}"/>
    <cellStyle name="Percent 2 6 11" xfId="61492" xr:uid="{00000000-0005-0000-0000-000036F00000}"/>
    <cellStyle name="Percent 2 6 12" xfId="61493" xr:uid="{00000000-0005-0000-0000-000037F00000}"/>
    <cellStyle name="Percent 2 6 13" xfId="61494" xr:uid="{00000000-0005-0000-0000-000038F00000}"/>
    <cellStyle name="Percent 2 6 2" xfId="61495" xr:uid="{00000000-0005-0000-0000-000039F00000}"/>
    <cellStyle name="Percent 2 6 2 2" xfId="61496" xr:uid="{00000000-0005-0000-0000-00003AF00000}"/>
    <cellStyle name="Percent 2 6 2 2 2" xfId="61497" xr:uid="{00000000-0005-0000-0000-00003BF00000}"/>
    <cellStyle name="Percent 2 6 2 2 2 2" xfId="61498" xr:uid="{00000000-0005-0000-0000-00003CF00000}"/>
    <cellStyle name="Percent 2 6 2 2 3" xfId="61499" xr:uid="{00000000-0005-0000-0000-00003DF00000}"/>
    <cellStyle name="Percent 2 6 2 2 4" xfId="61500" xr:uid="{00000000-0005-0000-0000-00003EF00000}"/>
    <cellStyle name="Percent 2 6 2 3" xfId="61501" xr:uid="{00000000-0005-0000-0000-00003FF00000}"/>
    <cellStyle name="Percent 2 6 2 3 2" xfId="61502" xr:uid="{00000000-0005-0000-0000-000040F00000}"/>
    <cellStyle name="Percent 2 6 2 4" xfId="61503" xr:uid="{00000000-0005-0000-0000-000041F00000}"/>
    <cellStyle name="Percent 2 6 2 5" xfId="61504" xr:uid="{00000000-0005-0000-0000-000042F00000}"/>
    <cellStyle name="Percent 2 6 3" xfId="61505" xr:uid="{00000000-0005-0000-0000-000043F00000}"/>
    <cellStyle name="Percent 2 6 4" xfId="61506" xr:uid="{00000000-0005-0000-0000-000044F00000}"/>
    <cellStyle name="Percent 2 6 5" xfId="61507" xr:uid="{00000000-0005-0000-0000-000045F00000}"/>
    <cellStyle name="Percent 2 6 6" xfId="61508" xr:uid="{00000000-0005-0000-0000-000046F00000}"/>
    <cellStyle name="Percent 2 6 6 2" xfId="61509" xr:uid="{00000000-0005-0000-0000-000047F00000}"/>
    <cellStyle name="Percent 2 6 6 2 2" xfId="61510" xr:uid="{00000000-0005-0000-0000-000048F00000}"/>
    <cellStyle name="Percent 2 6 6 3" xfId="61511" xr:uid="{00000000-0005-0000-0000-000049F00000}"/>
    <cellStyle name="Percent 2 6 7" xfId="61512" xr:uid="{00000000-0005-0000-0000-00004AF00000}"/>
    <cellStyle name="Percent 2 6 7 2" xfId="61513" xr:uid="{00000000-0005-0000-0000-00004BF00000}"/>
    <cellStyle name="Percent 2 6 7 2 2" xfId="61514" xr:uid="{00000000-0005-0000-0000-00004CF00000}"/>
    <cellStyle name="Percent 2 6 7 3" xfId="61515" xr:uid="{00000000-0005-0000-0000-00004DF00000}"/>
    <cellStyle name="Percent 2 6 8" xfId="61516" xr:uid="{00000000-0005-0000-0000-00004EF00000}"/>
    <cellStyle name="Percent 2 6 8 2" xfId="61517" xr:uid="{00000000-0005-0000-0000-00004FF00000}"/>
    <cellStyle name="Percent 2 6 9" xfId="61518" xr:uid="{00000000-0005-0000-0000-000050F00000}"/>
    <cellStyle name="Percent 2 7" xfId="61519" xr:uid="{00000000-0005-0000-0000-000051F00000}"/>
    <cellStyle name="Percent 2 7 10" xfId="61520" xr:uid="{00000000-0005-0000-0000-000052F00000}"/>
    <cellStyle name="Percent 2 7 2" xfId="61521" xr:uid="{00000000-0005-0000-0000-000053F00000}"/>
    <cellStyle name="Percent 2 7 2 2" xfId="61522" xr:uid="{00000000-0005-0000-0000-000054F00000}"/>
    <cellStyle name="Percent 2 7 2 2 2" xfId="61523" xr:uid="{00000000-0005-0000-0000-000055F00000}"/>
    <cellStyle name="Percent 2 7 2 2 2 2" xfId="61524" xr:uid="{00000000-0005-0000-0000-000056F00000}"/>
    <cellStyle name="Percent 2 7 2 2 3" xfId="61525" xr:uid="{00000000-0005-0000-0000-000057F00000}"/>
    <cellStyle name="Percent 2 7 2 2 4" xfId="61526" xr:uid="{00000000-0005-0000-0000-000058F00000}"/>
    <cellStyle name="Percent 2 7 2 3" xfId="61527" xr:uid="{00000000-0005-0000-0000-000059F00000}"/>
    <cellStyle name="Percent 2 7 2 3 2" xfId="61528" xr:uid="{00000000-0005-0000-0000-00005AF00000}"/>
    <cellStyle name="Percent 2 7 2 4" xfId="61529" xr:uid="{00000000-0005-0000-0000-00005BF00000}"/>
    <cellStyle name="Percent 2 7 2 5" xfId="61530" xr:uid="{00000000-0005-0000-0000-00005CF00000}"/>
    <cellStyle name="Percent 2 7 3" xfId="61531" xr:uid="{00000000-0005-0000-0000-00005DF00000}"/>
    <cellStyle name="Percent 2 7 4" xfId="61532" xr:uid="{00000000-0005-0000-0000-00005EF00000}"/>
    <cellStyle name="Percent 2 7 5" xfId="61533" xr:uid="{00000000-0005-0000-0000-00005FF00000}"/>
    <cellStyle name="Percent 2 7 6" xfId="61534" xr:uid="{00000000-0005-0000-0000-000060F00000}"/>
    <cellStyle name="Percent 2 7 6 2" xfId="61535" xr:uid="{00000000-0005-0000-0000-000061F00000}"/>
    <cellStyle name="Percent 2 7 6 2 2" xfId="61536" xr:uid="{00000000-0005-0000-0000-000062F00000}"/>
    <cellStyle name="Percent 2 7 6 3" xfId="61537" xr:uid="{00000000-0005-0000-0000-000063F00000}"/>
    <cellStyle name="Percent 2 7 7" xfId="61538" xr:uid="{00000000-0005-0000-0000-000064F00000}"/>
    <cellStyle name="Percent 2 7 7 2" xfId="61539" xr:uid="{00000000-0005-0000-0000-000065F00000}"/>
    <cellStyle name="Percent 2 7 7 2 2" xfId="61540" xr:uid="{00000000-0005-0000-0000-000066F00000}"/>
    <cellStyle name="Percent 2 7 7 3" xfId="61541" xr:uid="{00000000-0005-0000-0000-000067F00000}"/>
    <cellStyle name="Percent 2 7 8" xfId="61542" xr:uid="{00000000-0005-0000-0000-000068F00000}"/>
    <cellStyle name="Percent 2 7 8 2" xfId="61543" xr:uid="{00000000-0005-0000-0000-000069F00000}"/>
    <cellStyle name="Percent 2 7 9" xfId="61544" xr:uid="{00000000-0005-0000-0000-00006AF00000}"/>
    <cellStyle name="Percent 2 8" xfId="61545" xr:uid="{00000000-0005-0000-0000-00006BF00000}"/>
    <cellStyle name="Percent 2 8 10" xfId="61546" xr:uid="{00000000-0005-0000-0000-00006CF00000}"/>
    <cellStyle name="Percent 2 8 2" xfId="61547" xr:uid="{00000000-0005-0000-0000-00006DF00000}"/>
    <cellStyle name="Percent 2 8 2 2" xfId="61548" xr:uid="{00000000-0005-0000-0000-00006EF00000}"/>
    <cellStyle name="Percent 2 8 2 2 2" xfId="61549" xr:uid="{00000000-0005-0000-0000-00006FF00000}"/>
    <cellStyle name="Percent 2 8 2 2 2 2" xfId="61550" xr:uid="{00000000-0005-0000-0000-000070F00000}"/>
    <cellStyle name="Percent 2 8 2 2 3" xfId="61551" xr:uid="{00000000-0005-0000-0000-000071F00000}"/>
    <cellStyle name="Percent 2 8 2 2 4" xfId="61552" xr:uid="{00000000-0005-0000-0000-000072F00000}"/>
    <cellStyle name="Percent 2 8 2 3" xfId="61553" xr:uid="{00000000-0005-0000-0000-000073F00000}"/>
    <cellStyle name="Percent 2 8 2 3 2" xfId="61554" xr:uid="{00000000-0005-0000-0000-000074F00000}"/>
    <cellStyle name="Percent 2 8 2 4" xfId="61555" xr:uid="{00000000-0005-0000-0000-000075F00000}"/>
    <cellStyle name="Percent 2 8 2 5" xfId="61556" xr:uid="{00000000-0005-0000-0000-000076F00000}"/>
    <cellStyle name="Percent 2 8 3" xfId="61557" xr:uid="{00000000-0005-0000-0000-000077F00000}"/>
    <cellStyle name="Percent 2 8 4" xfId="61558" xr:uid="{00000000-0005-0000-0000-000078F00000}"/>
    <cellStyle name="Percent 2 8 5" xfId="61559" xr:uid="{00000000-0005-0000-0000-000079F00000}"/>
    <cellStyle name="Percent 2 8 6" xfId="61560" xr:uid="{00000000-0005-0000-0000-00007AF00000}"/>
    <cellStyle name="Percent 2 8 6 2" xfId="61561" xr:uid="{00000000-0005-0000-0000-00007BF00000}"/>
    <cellStyle name="Percent 2 8 6 2 2" xfId="61562" xr:uid="{00000000-0005-0000-0000-00007CF00000}"/>
    <cellStyle name="Percent 2 8 6 3" xfId="61563" xr:uid="{00000000-0005-0000-0000-00007DF00000}"/>
    <cellStyle name="Percent 2 8 7" xfId="61564" xr:uid="{00000000-0005-0000-0000-00007EF00000}"/>
    <cellStyle name="Percent 2 8 7 2" xfId="61565" xr:uid="{00000000-0005-0000-0000-00007FF00000}"/>
    <cellStyle name="Percent 2 8 7 2 2" xfId="61566" xr:uid="{00000000-0005-0000-0000-000080F00000}"/>
    <cellStyle name="Percent 2 8 7 3" xfId="61567" xr:uid="{00000000-0005-0000-0000-000081F00000}"/>
    <cellStyle name="Percent 2 8 8" xfId="61568" xr:uid="{00000000-0005-0000-0000-000082F00000}"/>
    <cellStyle name="Percent 2 8 8 2" xfId="61569" xr:uid="{00000000-0005-0000-0000-000083F00000}"/>
    <cellStyle name="Percent 2 8 9" xfId="61570" xr:uid="{00000000-0005-0000-0000-000084F00000}"/>
    <cellStyle name="Percent 2 9" xfId="61571" xr:uid="{00000000-0005-0000-0000-000085F00000}"/>
    <cellStyle name="Percent 2 9 10" xfId="61572" xr:uid="{00000000-0005-0000-0000-000086F00000}"/>
    <cellStyle name="Percent 2 9 2" xfId="61573" xr:uid="{00000000-0005-0000-0000-000087F00000}"/>
    <cellStyle name="Percent 2 9 2 2" xfId="61574" xr:uid="{00000000-0005-0000-0000-000088F00000}"/>
    <cellStyle name="Percent 2 9 2 2 2" xfId="61575" xr:uid="{00000000-0005-0000-0000-000089F00000}"/>
    <cellStyle name="Percent 2 9 2 2 2 2" xfId="61576" xr:uid="{00000000-0005-0000-0000-00008AF00000}"/>
    <cellStyle name="Percent 2 9 2 2 3" xfId="61577" xr:uid="{00000000-0005-0000-0000-00008BF00000}"/>
    <cellStyle name="Percent 2 9 2 2 4" xfId="61578" xr:uid="{00000000-0005-0000-0000-00008CF00000}"/>
    <cellStyle name="Percent 2 9 2 3" xfId="61579" xr:uid="{00000000-0005-0000-0000-00008DF00000}"/>
    <cellStyle name="Percent 2 9 2 3 2" xfId="61580" xr:uid="{00000000-0005-0000-0000-00008EF00000}"/>
    <cellStyle name="Percent 2 9 2 4" xfId="61581" xr:uid="{00000000-0005-0000-0000-00008FF00000}"/>
    <cellStyle name="Percent 2 9 2 5" xfId="61582" xr:uid="{00000000-0005-0000-0000-000090F00000}"/>
    <cellStyle name="Percent 2 9 3" xfId="61583" xr:uid="{00000000-0005-0000-0000-000091F00000}"/>
    <cellStyle name="Percent 2 9 4" xfId="61584" xr:uid="{00000000-0005-0000-0000-000092F00000}"/>
    <cellStyle name="Percent 2 9 5" xfId="61585" xr:uid="{00000000-0005-0000-0000-000093F00000}"/>
    <cellStyle name="Percent 2 9 6" xfId="61586" xr:uid="{00000000-0005-0000-0000-000094F00000}"/>
    <cellStyle name="Percent 2 9 6 2" xfId="61587" xr:uid="{00000000-0005-0000-0000-000095F00000}"/>
    <cellStyle name="Percent 2 9 6 2 2" xfId="61588" xr:uid="{00000000-0005-0000-0000-000096F00000}"/>
    <cellStyle name="Percent 2 9 6 3" xfId="61589" xr:uid="{00000000-0005-0000-0000-000097F00000}"/>
    <cellStyle name="Percent 2 9 7" xfId="61590" xr:uid="{00000000-0005-0000-0000-000098F00000}"/>
    <cellStyle name="Percent 2 9 7 2" xfId="61591" xr:uid="{00000000-0005-0000-0000-000099F00000}"/>
    <cellStyle name="Percent 2 9 7 2 2" xfId="61592" xr:uid="{00000000-0005-0000-0000-00009AF00000}"/>
    <cellStyle name="Percent 2 9 7 3" xfId="61593" xr:uid="{00000000-0005-0000-0000-00009BF00000}"/>
    <cellStyle name="Percent 2 9 8" xfId="61594" xr:uid="{00000000-0005-0000-0000-00009CF00000}"/>
    <cellStyle name="Percent 2 9 8 2" xfId="61595" xr:uid="{00000000-0005-0000-0000-00009DF00000}"/>
    <cellStyle name="Percent 2 9 9" xfId="61596" xr:uid="{00000000-0005-0000-0000-00009EF00000}"/>
    <cellStyle name="Percent 20" xfId="63970" xr:uid="{3E37F5EE-A8F4-4240-A72C-40698DEEA132}"/>
    <cellStyle name="Percent 21" xfId="63974" xr:uid="{0948983A-D788-402C-8EEB-09701A9E0B4B}"/>
    <cellStyle name="Percent 3" xfId="61597" xr:uid="{00000000-0005-0000-0000-00009FF00000}"/>
    <cellStyle name="Percent 3 10" xfId="61598" xr:uid="{00000000-0005-0000-0000-0000A0F00000}"/>
    <cellStyle name="Percent 3 11" xfId="61599" xr:uid="{00000000-0005-0000-0000-0000A1F00000}"/>
    <cellStyle name="Percent 3 12" xfId="61600" xr:uid="{00000000-0005-0000-0000-0000A2F00000}"/>
    <cellStyle name="Percent 3 13" xfId="61601" xr:uid="{00000000-0005-0000-0000-0000A3F00000}"/>
    <cellStyle name="Percent 3 13 2" xfId="61602" xr:uid="{00000000-0005-0000-0000-0000A4F00000}"/>
    <cellStyle name="Percent 3 13 2 2" xfId="61603" xr:uid="{00000000-0005-0000-0000-0000A5F00000}"/>
    <cellStyle name="Percent 3 13 2 2 2" xfId="61604" xr:uid="{00000000-0005-0000-0000-0000A6F00000}"/>
    <cellStyle name="Percent 3 13 2 2 2 2" xfId="61605" xr:uid="{00000000-0005-0000-0000-0000A7F00000}"/>
    <cellStyle name="Percent 3 13 2 2 3" xfId="61606" xr:uid="{00000000-0005-0000-0000-0000A8F00000}"/>
    <cellStyle name="Percent 3 13 2 2 4" xfId="61607" xr:uid="{00000000-0005-0000-0000-0000A9F00000}"/>
    <cellStyle name="Percent 3 13 2 3" xfId="61608" xr:uid="{00000000-0005-0000-0000-0000AAF00000}"/>
    <cellStyle name="Percent 3 13 2 3 2" xfId="61609" xr:uid="{00000000-0005-0000-0000-0000ABF00000}"/>
    <cellStyle name="Percent 3 13 2 4" xfId="61610" xr:uid="{00000000-0005-0000-0000-0000ACF00000}"/>
    <cellStyle name="Percent 3 13 2 5" xfId="61611" xr:uid="{00000000-0005-0000-0000-0000ADF00000}"/>
    <cellStyle name="Percent 3 13 3" xfId="61612" xr:uid="{00000000-0005-0000-0000-0000AEF00000}"/>
    <cellStyle name="Percent 3 14" xfId="61613" xr:uid="{00000000-0005-0000-0000-0000AFF00000}"/>
    <cellStyle name="Percent 3 14 2" xfId="61614" xr:uid="{00000000-0005-0000-0000-0000B0F00000}"/>
    <cellStyle name="Percent 3 14 2 2" xfId="61615" xr:uid="{00000000-0005-0000-0000-0000B1F00000}"/>
    <cellStyle name="Percent 3 14 2 2 2" xfId="61616" xr:uid="{00000000-0005-0000-0000-0000B2F00000}"/>
    <cellStyle name="Percent 3 14 2 3" xfId="61617" xr:uid="{00000000-0005-0000-0000-0000B3F00000}"/>
    <cellStyle name="Percent 3 14 2 4" xfId="61618" xr:uid="{00000000-0005-0000-0000-0000B4F00000}"/>
    <cellStyle name="Percent 3 14 3" xfId="61619" xr:uid="{00000000-0005-0000-0000-0000B5F00000}"/>
    <cellStyle name="Percent 3 14 3 2" xfId="61620" xr:uid="{00000000-0005-0000-0000-0000B6F00000}"/>
    <cellStyle name="Percent 3 14 4" xfId="61621" xr:uid="{00000000-0005-0000-0000-0000B7F00000}"/>
    <cellStyle name="Percent 3 14 5" xfId="61622" xr:uid="{00000000-0005-0000-0000-0000B8F00000}"/>
    <cellStyle name="Percent 3 15" xfId="61623" xr:uid="{00000000-0005-0000-0000-0000B9F00000}"/>
    <cellStyle name="Percent 3 15 2" xfId="61624" xr:uid="{00000000-0005-0000-0000-0000BAF00000}"/>
    <cellStyle name="Percent 3 15 2 2" xfId="61625" xr:uid="{00000000-0005-0000-0000-0000BBF00000}"/>
    <cellStyle name="Percent 3 15 3" xfId="61626" xr:uid="{00000000-0005-0000-0000-0000BCF00000}"/>
    <cellStyle name="Percent 3 16" xfId="61627" xr:uid="{00000000-0005-0000-0000-0000BDF00000}"/>
    <cellStyle name="Percent 3 16 2" xfId="61628" xr:uid="{00000000-0005-0000-0000-0000BEF00000}"/>
    <cellStyle name="Percent 3 16 2 2" xfId="61629" xr:uid="{00000000-0005-0000-0000-0000BFF00000}"/>
    <cellStyle name="Percent 3 16 3" xfId="61630" xr:uid="{00000000-0005-0000-0000-0000C0F00000}"/>
    <cellStyle name="Percent 3 17" xfId="61631" xr:uid="{00000000-0005-0000-0000-0000C1F00000}"/>
    <cellStyle name="Percent 3 17 2" xfId="61632" xr:uid="{00000000-0005-0000-0000-0000C2F00000}"/>
    <cellStyle name="Percent 3 17 2 2" xfId="61633" xr:uid="{00000000-0005-0000-0000-0000C3F00000}"/>
    <cellStyle name="Percent 3 17 3" xfId="61634" xr:uid="{00000000-0005-0000-0000-0000C4F00000}"/>
    <cellStyle name="Percent 3 18" xfId="61635" xr:uid="{00000000-0005-0000-0000-0000C5F00000}"/>
    <cellStyle name="Percent 3 18 2" xfId="61636" xr:uid="{00000000-0005-0000-0000-0000C6F00000}"/>
    <cellStyle name="Percent 3 18 2 2" xfId="61637" xr:uid="{00000000-0005-0000-0000-0000C7F00000}"/>
    <cellStyle name="Percent 3 18 3" xfId="61638" xr:uid="{00000000-0005-0000-0000-0000C8F00000}"/>
    <cellStyle name="Percent 3 19" xfId="61639" xr:uid="{00000000-0005-0000-0000-0000C9F00000}"/>
    <cellStyle name="Percent 3 19 2" xfId="61640" xr:uid="{00000000-0005-0000-0000-0000CAF00000}"/>
    <cellStyle name="Percent 3 19 2 2" xfId="61641" xr:uid="{00000000-0005-0000-0000-0000CBF00000}"/>
    <cellStyle name="Percent 3 19 3" xfId="61642" xr:uid="{00000000-0005-0000-0000-0000CCF00000}"/>
    <cellStyle name="Percent 3 2" xfId="61643" xr:uid="{00000000-0005-0000-0000-0000CDF00000}"/>
    <cellStyle name="Percent 3 2 10" xfId="61644" xr:uid="{00000000-0005-0000-0000-0000CEF00000}"/>
    <cellStyle name="Percent 3 2 11" xfId="61645" xr:uid="{00000000-0005-0000-0000-0000CFF00000}"/>
    <cellStyle name="Percent 3 2 11 2" xfId="61646" xr:uid="{00000000-0005-0000-0000-0000D0F00000}"/>
    <cellStyle name="Percent 3 2 11 2 2" xfId="61647" xr:uid="{00000000-0005-0000-0000-0000D1F00000}"/>
    <cellStyle name="Percent 3 2 11 2 2 2" xfId="61648" xr:uid="{00000000-0005-0000-0000-0000D2F00000}"/>
    <cellStyle name="Percent 3 2 11 2 2 2 2" xfId="61649" xr:uid="{00000000-0005-0000-0000-0000D3F00000}"/>
    <cellStyle name="Percent 3 2 11 2 2 3" xfId="61650" xr:uid="{00000000-0005-0000-0000-0000D4F00000}"/>
    <cellStyle name="Percent 3 2 11 2 2 4" xfId="61651" xr:uid="{00000000-0005-0000-0000-0000D5F00000}"/>
    <cellStyle name="Percent 3 2 11 2 3" xfId="61652" xr:uid="{00000000-0005-0000-0000-0000D6F00000}"/>
    <cellStyle name="Percent 3 2 11 2 3 2" xfId="61653" xr:uid="{00000000-0005-0000-0000-0000D7F00000}"/>
    <cellStyle name="Percent 3 2 11 2 4" xfId="61654" xr:uid="{00000000-0005-0000-0000-0000D8F00000}"/>
    <cellStyle name="Percent 3 2 11 2 5" xfId="61655" xr:uid="{00000000-0005-0000-0000-0000D9F00000}"/>
    <cellStyle name="Percent 3 2 11 3" xfId="61656" xr:uid="{00000000-0005-0000-0000-0000DAF00000}"/>
    <cellStyle name="Percent 3 2 12" xfId="61657" xr:uid="{00000000-0005-0000-0000-0000DBF00000}"/>
    <cellStyle name="Percent 3 2 12 2" xfId="61658" xr:uid="{00000000-0005-0000-0000-0000DCF00000}"/>
    <cellStyle name="Percent 3 2 12 2 2" xfId="61659" xr:uid="{00000000-0005-0000-0000-0000DDF00000}"/>
    <cellStyle name="Percent 3 2 12 2 2 2" xfId="61660" xr:uid="{00000000-0005-0000-0000-0000DEF00000}"/>
    <cellStyle name="Percent 3 2 12 2 3" xfId="61661" xr:uid="{00000000-0005-0000-0000-0000DFF00000}"/>
    <cellStyle name="Percent 3 2 12 2 4" xfId="61662" xr:uid="{00000000-0005-0000-0000-0000E0F00000}"/>
    <cellStyle name="Percent 3 2 12 3" xfId="61663" xr:uid="{00000000-0005-0000-0000-0000E1F00000}"/>
    <cellStyle name="Percent 3 2 12 3 2" xfId="61664" xr:uid="{00000000-0005-0000-0000-0000E2F00000}"/>
    <cellStyle name="Percent 3 2 12 4" xfId="61665" xr:uid="{00000000-0005-0000-0000-0000E3F00000}"/>
    <cellStyle name="Percent 3 2 12 5" xfId="61666" xr:uid="{00000000-0005-0000-0000-0000E4F00000}"/>
    <cellStyle name="Percent 3 2 13" xfId="61667" xr:uid="{00000000-0005-0000-0000-0000E5F00000}"/>
    <cellStyle name="Percent 3 2 13 2" xfId="61668" xr:uid="{00000000-0005-0000-0000-0000E6F00000}"/>
    <cellStyle name="Percent 3 2 13 2 2" xfId="61669" xr:uid="{00000000-0005-0000-0000-0000E7F00000}"/>
    <cellStyle name="Percent 3 2 13 3" xfId="61670" xr:uid="{00000000-0005-0000-0000-0000E8F00000}"/>
    <cellStyle name="Percent 3 2 14" xfId="61671" xr:uid="{00000000-0005-0000-0000-0000E9F00000}"/>
    <cellStyle name="Percent 3 2 14 2" xfId="61672" xr:uid="{00000000-0005-0000-0000-0000EAF00000}"/>
    <cellStyle name="Percent 3 2 14 2 2" xfId="61673" xr:uid="{00000000-0005-0000-0000-0000EBF00000}"/>
    <cellStyle name="Percent 3 2 14 3" xfId="61674" xr:uid="{00000000-0005-0000-0000-0000ECF00000}"/>
    <cellStyle name="Percent 3 2 15" xfId="61675" xr:uid="{00000000-0005-0000-0000-0000EDF00000}"/>
    <cellStyle name="Percent 3 2 15 2" xfId="61676" xr:uid="{00000000-0005-0000-0000-0000EEF00000}"/>
    <cellStyle name="Percent 3 2 15 2 2" xfId="61677" xr:uid="{00000000-0005-0000-0000-0000EFF00000}"/>
    <cellStyle name="Percent 3 2 15 3" xfId="61678" xr:uid="{00000000-0005-0000-0000-0000F0F00000}"/>
    <cellStyle name="Percent 3 2 16" xfId="61679" xr:uid="{00000000-0005-0000-0000-0000F1F00000}"/>
    <cellStyle name="Percent 3 2 16 2" xfId="61680" xr:uid="{00000000-0005-0000-0000-0000F2F00000}"/>
    <cellStyle name="Percent 3 2 16 2 2" xfId="61681" xr:uid="{00000000-0005-0000-0000-0000F3F00000}"/>
    <cellStyle name="Percent 3 2 16 3" xfId="61682" xr:uid="{00000000-0005-0000-0000-0000F4F00000}"/>
    <cellStyle name="Percent 3 2 17" xfId="61683" xr:uid="{00000000-0005-0000-0000-0000F5F00000}"/>
    <cellStyle name="Percent 3 2 17 2" xfId="61684" xr:uid="{00000000-0005-0000-0000-0000F6F00000}"/>
    <cellStyle name="Percent 3 2 17 2 2" xfId="61685" xr:uid="{00000000-0005-0000-0000-0000F7F00000}"/>
    <cellStyle name="Percent 3 2 17 3" xfId="61686" xr:uid="{00000000-0005-0000-0000-0000F8F00000}"/>
    <cellStyle name="Percent 3 2 18" xfId="61687" xr:uid="{00000000-0005-0000-0000-0000F9F00000}"/>
    <cellStyle name="Percent 3 2 18 2" xfId="61688" xr:uid="{00000000-0005-0000-0000-0000FAF00000}"/>
    <cellStyle name="Percent 3 2 19" xfId="61689" xr:uid="{00000000-0005-0000-0000-0000FBF00000}"/>
    <cellStyle name="Percent 3 2 19 2" xfId="61690" xr:uid="{00000000-0005-0000-0000-0000FCF00000}"/>
    <cellStyle name="Percent 3 2 2" xfId="61691" xr:uid="{00000000-0005-0000-0000-0000FDF00000}"/>
    <cellStyle name="Percent 3 2 2 10" xfId="61692" xr:uid="{00000000-0005-0000-0000-0000FEF00000}"/>
    <cellStyle name="Percent 3 2 2 10 2" xfId="61693" xr:uid="{00000000-0005-0000-0000-0000FFF00000}"/>
    <cellStyle name="Percent 3 2 2 10 2 2" xfId="61694" xr:uid="{00000000-0005-0000-0000-000000F10000}"/>
    <cellStyle name="Percent 3 2 2 10 2 2 2" xfId="61695" xr:uid="{00000000-0005-0000-0000-000001F10000}"/>
    <cellStyle name="Percent 3 2 2 10 2 2 2 2" xfId="61696" xr:uid="{00000000-0005-0000-0000-000002F10000}"/>
    <cellStyle name="Percent 3 2 2 10 2 2 3" xfId="61697" xr:uid="{00000000-0005-0000-0000-000003F10000}"/>
    <cellStyle name="Percent 3 2 2 10 2 2 4" xfId="61698" xr:uid="{00000000-0005-0000-0000-000004F10000}"/>
    <cellStyle name="Percent 3 2 2 10 2 3" xfId="61699" xr:uid="{00000000-0005-0000-0000-000005F10000}"/>
    <cellStyle name="Percent 3 2 2 10 2 3 2" xfId="61700" xr:uid="{00000000-0005-0000-0000-000006F10000}"/>
    <cellStyle name="Percent 3 2 2 10 2 4" xfId="61701" xr:uid="{00000000-0005-0000-0000-000007F10000}"/>
    <cellStyle name="Percent 3 2 2 10 2 5" xfId="61702" xr:uid="{00000000-0005-0000-0000-000008F10000}"/>
    <cellStyle name="Percent 3 2 2 10 3" xfId="61703" xr:uid="{00000000-0005-0000-0000-000009F10000}"/>
    <cellStyle name="Percent 3 2 2 11" xfId="61704" xr:uid="{00000000-0005-0000-0000-00000AF10000}"/>
    <cellStyle name="Percent 3 2 2 11 2" xfId="61705" xr:uid="{00000000-0005-0000-0000-00000BF10000}"/>
    <cellStyle name="Percent 3 2 2 11 2 2" xfId="61706" xr:uid="{00000000-0005-0000-0000-00000CF10000}"/>
    <cellStyle name="Percent 3 2 2 11 2 2 2" xfId="61707" xr:uid="{00000000-0005-0000-0000-00000DF10000}"/>
    <cellStyle name="Percent 3 2 2 11 2 3" xfId="61708" xr:uid="{00000000-0005-0000-0000-00000EF10000}"/>
    <cellStyle name="Percent 3 2 2 11 2 4" xfId="61709" xr:uid="{00000000-0005-0000-0000-00000FF10000}"/>
    <cellStyle name="Percent 3 2 2 11 3" xfId="61710" xr:uid="{00000000-0005-0000-0000-000010F10000}"/>
    <cellStyle name="Percent 3 2 2 11 3 2" xfId="61711" xr:uid="{00000000-0005-0000-0000-000011F10000}"/>
    <cellStyle name="Percent 3 2 2 11 4" xfId="61712" xr:uid="{00000000-0005-0000-0000-000012F10000}"/>
    <cellStyle name="Percent 3 2 2 11 5" xfId="61713" xr:uid="{00000000-0005-0000-0000-000013F10000}"/>
    <cellStyle name="Percent 3 2 2 12" xfId="61714" xr:uid="{00000000-0005-0000-0000-000014F10000}"/>
    <cellStyle name="Percent 3 2 2 12 2" xfId="61715" xr:uid="{00000000-0005-0000-0000-000015F10000}"/>
    <cellStyle name="Percent 3 2 2 12 2 2" xfId="61716" xr:uid="{00000000-0005-0000-0000-000016F10000}"/>
    <cellStyle name="Percent 3 2 2 12 3" xfId="61717" xr:uid="{00000000-0005-0000-0000-000017F10000}"/>
    <cellStyle name="Percent 3 2 2 13" xfId="61718" xr:uid="{00000000-0005-0000-0000-000018F10000}"/>
    <cellStyle name="Percent 3 2 2 13 2" xfId="61719" xr:uid="{00000000-0005-0000-0000-000019F10000}"/>
    <cellStyle name="Percent 3 2 2 13 2 2" xfId="61720" xr:uid="{00000000-0005-0000-0000-00001AF10000}"/>
    <cellStyle name="Percent 3 2 2 13 3" xfId="61721" xr:uid="{00000000-0005-0000-0000-00001BF10000}"/>
    <cellStyle name="Percent 3 2 2 14" xfId="61722" xr:uid="{00000000-0005-0000-0000-00001CF10000}"/>
    <cellStyle name="Percent 3 2 2 14 2" xfId="61723" xr:uid="{00000000-0005-0000-0000-00001DF10000}"/>
    <cellStyle name="Percent 3 2 2 14 2 2" xfId="61724" xr:uid="{00000000-0005-0000-0000-00001EF10000}"/>
    <cellStyle name="Percent 3 2 2 14 3" xfId="61725" xr:uid="{00000000-0005-0000-0000-00001FF10000}"/>
    <cellStyle name="Percent 3 2 2 15" xfId="61726" xr:uid="{00000000-0005-0000-0000-000020F10000}"/>
    <cellStyle name="Percent 3 2 2 15 2" xfId="61727" xr:uid="{00000000-0005-0000-0000-000021F10000}"/>
    <cellStyle name="Percent 3 2 2 15 2 2" xfId="61728" xr:uid="{00000000-0005-0000-0000-000022F10000}"/>
    <cellStyle name="Percent 3 2 2 15 3" xfId="61729" xr:uid="{00000000-0005-0000-0000-000023F10000}"/>
    <cellStyle name="Percent 3 2 2 16" xfId="61730" xr:uid="{00000000-0005-0000-0000-000024F10000}"/>
    <cellStyle name="Percent 3 2 2 16 2" xfId="61731" xr:uid="{00000000-0005-0000-0000-000025F10000}"/>
    <cellStyle name="Percent 3 2 2 16 2 2" xfId="61732" xr:uid="{00000000-0005-0000-0000-000026F10000}"/>
    <cellStyle name="Percent 3 2 2 16 3" xfId="61733" xr:uid="{00000000-0005-0000-0000-000027F10000}"/>
    <cellStyle name="Percent 3 2 2 17" xfId="61734" xr:uid="{00000000-0005-0000-0000-000028F10000}"/>
    <cellStyle name="Percent 3 2 2 17 2" xfId="61735" xr:uid="{00000000-0005-0000-0000-000029F10000}"/>
    <cellStyle name="Percent 3 2 2 18" xfId="61736" xr:uid="{00000000-0005-0000-0000-00002AF10000}"/>
    <cellStyle name="Percent 3 2 2 18 2" xfId="61737" xr:uid="{00000000-0005-0000-0000-00002BF10000}"/>
    <cellStyle name="Percent 3 2 2 19" xfId="61738" xr:uid="{00000000-0005-0000-0000-00002CF10000}"/>
    <cellStyle name="Percent 3 2 2 2" xfId="61739" xr:uid="{00000000-0005-0000-0000-00002DF10000}"/>
    <cellStyle name="Percent 3 2 2 2 2" xfId="61740" xr:uid="{00000000-0005-0000-0000-00002EF10000}"/>
    <cellStyle name="Percent 3 2 2 2 3" xfId="61741" xr:uid="{00000000-0005-0000-0000-00002FF10000}"/>
    <cellStyle name="Percent 3 2 2 3" xfId="61742" xr:uid="{00000000-0005-0000-0000-000030F10000}"/>
    <cellStyle name="Percent 3 2 2 4" xfId="61743" xr:uid="{00000000-0005-0000-0000-000031F10000}"/>
    <cellStyle name="Percent 3 2 2 5" xfId="61744" xr:uid="{00000000-0005-0000-0000-000032F10000}"/>
    <cellStyle name="Percent 3 2 2 6" xfId="61745" xr:uid="{00000000-0005-0000-0000-000033F10000}"/>
    <cellStyle name="Percent 3 2 2 7" xfId="61746" xr:uid="{00000000-0005-0000-0000-000034F10000}"/>
    <cellStyle name="Percent 3 2 2 8" xfId="61747" xr:uid="{00000000-0005-0000-0000-000035F10000}"/>
    <cellStyle name="Percent 3 2 2 9" xfId="61748" xr:uid="{00000000-0005-0000-0000-000036F10000}"/>
    <cellStyle name="Percent 3 2 20" xfId="61749" xr:uid="{00000000-0005-0000-0000-000037F10000}"/>
    <cellStyle name="Percent 3 2 3" xfId="61750" xr:uid="{00000000-0005-0000-0000-000038F10000}"/>
    <cellStyle name="Percent 3 2 3 2" xfId="61751" xr:uid="{00000000-0005-0000-0000-000039F10000}"/>
    <cellStyle name="Percent 3 2 3 3" xfId="61752" xr:uid="{00000000-0005-0000-0000-00003AF10000}"/>
    <cellStyle name="Percent 3 2 4" xfId="61753" xr:uid="{00000000-0005-0000-0000-00003BF10000}"/>
    <cellStyle name="Percent 3 2 5" xfId="61754" xr:uid="{00000000-0005-0000-0000-00003CF10000}"/>
    <cellStyle name="Percent 3 2 6" xfId="61755" xr:uid="{00000000-0005-0000-0000-00003DF10000}"/>
    <cellStyle name="Percent 3 2 7" xfId="61756" xr:uid="{00000000-0005-0000-0000-00003EF10000}"/>
    <cellStyle name="Percent 3 2 8" xfId="61757" xr:uid="{00000000-0005-0000-0000-00003FF10000}"/>
    <cellStyle name="Percent 3 2 9" xfId="61758" xr:uid="{00000000-0005-0000-0000-000040F10000}"/>
    <cellStyle name="Percent 3 20" xfId="61759" xr:uid="{00000000-0005-0000-0000-000041F10000}"/>
    <cellStyle name="Percent 3 20 2" xfId="61760" xr:uid="{00000000-0005-0000-0000-000042F10000}"/>
    <cellStyle name="Percent 3 21" xfId="61761" xr:uid="{00000000-0005-0000-0000-000043F10000}"/>
    <cellStyle name="Percent 3 21 2" xfId="61762" xr:uid="{00000000-0005-0000-0000-000044F10000}"/>
    <cellStyle name="Percent 3 22" xfId="61763" xr:uid="{00000000-0005-0000-0000-000045F10000}"/>
    <cellStyle name="Percent 3 23" xfId="61764" xr:uid="{00000000-0005-0000-0000-000046F10000}"/>
    <cellStyle name="Percent 3 24" xfId="61765" xr:uid="{00000000-0005-0000-0000-000047F10000}"/>
    <cellStyle name="Percent 3 3" xfId="61766" xr:uid="{00000000-0005-0000-0000-000048F10000}"/>
    <cellStyle name="Percent 3 3 10" xfId="61767" xr:uid="{00000000-0005-0000-0000-000049F10000}"/>
    <cellStyle name="Percent 3 3 10 2" xfId="61768" xr:uid="{00000000-0005-0000-0000-00004AF10000}"/>
    <cellStyle name="Percent 3 3 10 2 2" xfId="61769" xr:uid="{00000000-0005-0000-0000-00004BF10000}"/>
    <cellStyle name="Percent 3 3 10 2 2 2" xfId="61770" xr:uid="{00000000-0005-0000-0000-00004CF10000}"/>
    <cellStyle name="Percent 3 3 10 2 2 2 2" xfId="61771" xr:uid="{00000000-0005-0000-0000-00004DF10000}"/>
    <cellStyle name="Percent 3 3 10 2 2 3" xfId="61772" xr:uid="{00000000-0005-0000-0000-00004EF10000}"/>
    <cellStyle name="Percent 3 3 10 2 2 4" xfId="61773" xr:uid="{00000000-0005-0000-0000-00004FF10000}"/>
    <cellStyle name="Percent 3 3 10 2 3" xfId="61774" xr:uid="{00000000-0005-0000-0000-000050F10000}"/>
    <cellStyle name="Percent 3 3 10 2 3 2" xfId="61775" xr:uid="{00000000-0005-0000-0000-000051F10000}"/>
    <cellStyle name="Percent 3 3 10 2 4" xfId="61776" xr:uid="{00000000-0005-0000-0000-000052F10000}"/>
    <cellStyle name="Percent 3 3 10 2 5" xfId="61777" xr:uid="{00000000-0005-0000-0000-000053F10000}"/>
    <cellStyle name="Percent 3 3 10 3" xfId="61778" xr:uid="{00000000-0005-0000-0000-000054F10000}"/>
    <cellStyle name="Percent 3 3 11" xfId="61779" xr:uid="{00000000-0005-0000-0000-000055F10000}"/>
    <cellStyle name="Percent 3 3 11 2" xfId="61780" xr:uid="{00000000-0005-0000-0000-000056F10000}"/>
    <cellStyle name="Percent 3 3 11 2 2" xfId="61781" xr:uid="{00000000-0005-0000-0000-000057F10000}"/>
    <cellStyle name="Percent 3 3 11 2 2 2" xfId="61782" xr:uid="{00000000-0005-0000-0000-000058F10000}"/>
    <cellStyle name="Percent 3 3 11 2 3" xfId="61783" xr:uid="{00000000-0005-0000-0000-000059F10000}"/>
    <cellStyle name="Percent 3 3 11 2 4" xfId="61784" xr:uid="{00000000-0005-0000-0000-00005AF10000}"/>
    <cellStyle name="Percent 3 3 11 3" xfId="61785" xr:uid="{00000000-0005-0000-0000-00005BF10000}"/>
    <cellStyle name="Percent 3 3 11 3 2" xfId="61786" xr:uid="{00000000-0005-0000-0000-00005CF10000}"/>
    <cellStyle name="Percent 3 3 11 4" xfId="61787" xr:uid="{00000000-0005-0000-0000-00005DF10000}"/>
    <cellStyle name="Percent 3 3 11 5" xfId="61788" xr:uid="{00000000-0005-0000-0000-00005EF10000}"/>
    <cellStyle name="Percent 3 3 12" xfId="61789" xr:uid="{00000000-0005-0000-0000-00005FF10000}"/>
    <cellStyle name="Percent 3 3 12 2" xfId="61790" xr:uid="{00000000-0005-0000-0000-000060F10000}"/>
    <cellStyle name="Percent 3 3 12 2 2" xfId="61791" xr:uid="{00000000-0005-0000-0000-000061F10000}"/>
    <cellStyle name="Percent 3 3 12 3" xfId="61792" xr:uid="{00000000-0005-0000-0000-000062F10000}"/>
    <cellStyle name="Percent 3 3 13" xfId="61793" xr:uid="{00000000-0005-0000-0000-000063F10000}"/>
    <cellStyle name="Percent 3 3 13 2" xfId="61794" xr:uid="{00000000-0005-0000-0000-000064F10000}"/>
    <cellStyle name="Percent 3 3 13 2 2" xfId="61795" xr:uid="{00000000-0005-0000-0000-000065F10000}"/>
    <cellStyle name="Percent 3 3 13 3" xfId="61796" xr:uid="{00000000-0005-0000-0000-000066F10000}"/>
    <cellStyle name="Percent 3 3 14" xfId="61797" xr:uid="{00000000-0005-0000-0000-000067F10000}"/>
    <cellStyle name="Percent 3 3 14 2" xfId="61798" xr:uid="{00000000-0005-0000-0000-000068F10000}"/>
    <cellStyle name="Percent 3 3 14 2 2" xfId="61799" xr:uid="{00000000-0005-0000-0000-000069F10000}"/>
    <cellStyle name="Percent 3 3 14 3" xfId="61800" xr:uid="{00000000-0005-0000-0000-00006AF10000}"/>
    <cellStyle name="Percent 3 3 15" xfId="61801" xr:uid="{00000000-0005-0000-0000-00006BF10000}"/>
    <cellStyle name="Percent 3 3 15 2" xfId="61802" xr:uid="{00000000-0005-0000-0000-00006CF10000}"/>
    <cellStyle name="Percent 3 3 15 2 2" xfId="61803" xr:uid="{00000000-0005-0000-0000-00006DF10000}"/>
    <cellStyle name="Percent 3 3 15 3" xfId="61804" xr:uid="{00000000-0005-0000-0000-00006EF10000}"/>
    <cellStyle name="Percent 3 3 16" xfId="61805" xr:uid="{00000000-0005-0000-0000-00006FF10000}"/>
    <cellStyle name="Percent 3 3 16 2" xfId="61806" xr:uid="{00000000-0005-0000-0000-000070F10000}"/>
    <cellStyle name="Percent 3 3 16 2 2" xfId="61807" xr:uid="{00000000-0005-0000-0000-000071F10000}"/>
    <cellStyle name="Percent 3 3 16 3" xfId="61808" xr:uid="{00000000-0005-0000-0000-000072F10000}"/>
    <cellStyle name="Percent 3 3 17" xfId="61809" xr:uid="{00000000-0005-0000-0000-000073F10000}"/>
    <cellStyle name="Percent 3 3 17 2" xfId="61810" xr:uid="{00000000-0005-0000-0000-000074F10000}"/>
    <cellStyle name="Percent 3 3 18" xfId="61811" xr:uid="{00000000-0005-0000-0000-000075F10000}"/>
    <cellStyle name="Percent 3 3 18 2" xfId="61812" xr:uid="{00000000-0005-0000-0000-000076F10000}"/>
    <cellStyle name="Percent 3 3 19" xfId="61813" xr:uid="{00000000-0005-0000-0000-000077F10000}"/>
    <cellStyle name="Percent 3 3 2" xfId="61814" xr:uid="{00000000-0005-0000-0000-000078F10000}"/>
    <cellStyle name="Percent 3 3 2 2" xfId="61815" xr:uid="{00000000-0005-0000-0000-000079F10000}"/>
    <cellStyle name="Percent 3 3 2 3" xfId="61816" xr:uid="{00000000-0005-0000-0000-00007AF10000}"/>
    <cellStyle name="Percent 3 3 20" xfId="61817" xr:uid="{00000000-0005-0000-0000-00007BF10000}"/>
    <cellStyle name="Percent 3 3 21" xfId="61818" xr:uid="{00000000-0005-0000-0000-00007CF10000}"/>
    <cellStyle name="Percent 3 3 22" xfId="61819" xr:uid="{00000000-0005-0000-0000-00007DF10000}"/>
    <cellStyle name="Percent 3 3 3" xfId="61820" xr:uid="{00000000-0005-0000-0000-00007EF10000}"/>
    <cellStyle name="Percent 3 3 4" xfId="61821" xr:uid="{00000000-0005-0000-0000-00007FF10000}"/>
    <cellStyle name="Percent 3 3 5" xfId="61822" xr:uid="{00000000-0005-0000-0000-000080F10000}"/>
    <cellStyle name="Percent 3 3 6" xfId="61823" xr:uid="{00000000-0005-0000-0000-000081F10000}"/>
    <cellStyle name="Percent 3 3 7" xfId="61824" xr:uid="{00000000-0005-0000-0000-000082F10000}"/>
    <cellStyle name="Percent 3 3 8" xfId="61825" xr:uid="{00000000-0005-0000-0000-000083F10000}"/>
    <cellStyle name="Percent 3 3 9" xfId="61826" xr:uid="{00000000-0005-0000-0000-000084F10000}"/>
    <cellStyle name="Percent 3 4" xfId="61827" xr:uid="{00000000-0005-0000-0000-000085F10000}"/>
    <cellStyle name="Percent 3 4 10" xfId="61828" xr:uid="{00000000-0005-0000-0000-000086F10000}"/>
    <cellStyle name="Percent 3 4 10 2" xfId="61829" xr:uid="{00000000-0005-0000-0000-000087F10000}"/>
    <cellStyle name="Percent 3 4 10 2 2" xfId="61830" xr:uid="{00000000-0005-0000-0000-000088F10000}"/>
    <cellStyle name="Percent 3 4 10 2 2 2" xfId="61831" xr:uid="{00000000-0005-0000-0000-000089F10000}"/>
    <cellStyle name="Percent 3 4 10 2 2 2 2" xfId="61832" xr:uid="{00000000-0005-0000-0000-00008AF10000}"/>
    <cellStyle name="Percent 3 4 10 2 2 3" xfId="61833" xr:uid="{00000000-0005-0000-0000-00008BF10000}"/>
    <cellStyle name="Percent 3 4 10 2 2 4" xfId="61834" xr:uid="{00000000-0005-0000-0000-00008CF10000}"/>
    <cellStyle name="Percent 3 4 10 2 3" xfId="61835" xr:uid="{00000000-0005-0000-0000-00008DF10000}"/>
    <cellStyle name="Percent 3 4 10 2 3 2" xfId="61836" xr:uid="{00000000-0005-0000-0000-00008EF10000}"/>
    <cellStyle name="Percent 3 4 10 2 4" xfId="61837" xr:uid="{00000000-0005-0000-0000-00008FF10000}"/>
    <cellStyle name="Percent 3 4 10 2 5" xfId="61838" xr:uid="{00000000-0005-0000-0000-000090F10000}"/>
    <cellStyle name="Percent 3 4 10 3" xfId="61839" xr:uid="{00000000-0005-0000-0000-000091F10000}"/>
    <cellStyle name="Percent 3 4 11" xfId="61840" xr:uid="{00000000-0005-0000-0000-000092F10000}"/>
    <cellStyle name="Percent 3 4 11 2" xfId="61841" xr:uid="{00000000-0005-0000-0000-000093F10000}"/>
    <cellStyle name="Percent 3 4 11 2 2" xfId="61842" xr:uid="{00000000-0005-0000-0000-000094F10000}"/>
    <cellStyle name="Percent 3 4 11 2 2 2" xfId="61843" xr:uid="{00000000-0005-0000-0000-000095F10000}"/>
    <cellStyle name="Percent 3 4 11 2 3" xfId="61844" xr:uid="{00000000-0005-0000-0000-000096F10000}"/>
    <cellStyle name="Percent 3 4 11 2 4" xfId="61845" xr:uid="{00000000-0005-0000-0000-000097F10000}"/>
    <cellStyle name="Percent 3 4 11 3" xfId="61846" xr:uid="{00000000-0005-0000-0000-000098F10000}"/>
    <cellStyle name="Percent 3 4 11 3 2" xfId="61847" xr:uid="{00000000-0005-0000-0000-000099F10000}"/>
    <cellStyle name="Percent 3 4 11 4" xfId="61848" xr:uid="{00000000-0005-0000-0000-00009AF10000}"/>
    <cellStyle name="Percent 3 4 11 5" xfId="61849" xr:uid="{00000000-0005-0000-0000-00009BF10000}"/>
    <cellStyle name="Percent 3 4 12" xfId="61850" xr:uid="{00000000-0005-0000-0000-00009CF10000}"/>
    <cellStyle name="Percent 3 4 12 2" xfId="61851" xr:uid="{00000000-0005-0000-0000-00009DF10000}"/>
    <cellStyle name="Percent 3 4 12 2 2" xfId="61852" xr:uid="{00000000-0005-0000-0000-00009EF10000}"/>
    <cellStyle name="Percent 3 4 12 3" xfId="61853" xr:uid="{00000000-0005-0000-0000-00009FF10000}"/>
    <cellStyle name="Percent 3 4 13" xfId="61854" xr:uid="{00000000-0005-0000-0000-0000A0F10000}"/>
    <cellStyle name="Percent 3 4 13 2" xfId="61855" xr:uid="{00000000-0005-0000-0000-0000A1F10000}"/>
    <cellStyle name="Percent 3 4 13 2 2" xfId="61856" xr:uid="{00000000-0005-0000-0000-0000A2F10000}"/>
    <cellStyle name="Percent 3 4 13 3" xfId="61857" xr:uid="{00000000-0005-0000-0000-0000A3F10000}"/>
    <cellStyle name="Percent 3 4 14" xfId="61858" xr:uid="{00000000-0005-0000-0000-0000A4F10000}"/>
    <cellStyle name="Percent 3 4 14 2" xfId="61859" xr:uid="{00000000-0005-0000-0000-0000A5F10000}"/>
    <cellStyle name="Percent 3 4 14 2 2" xfId="61860" xr:uid="{00000000-0005-0000-0000-0000A6F10000}"/>
    <cellStyle name="Percent 3 4 14 3" xfId="61861" xr:uid="{00000000-0005-0000-0000-0000A7F10000}"/>
    <cellStyle name="Percent 3 4 15" xfId="61862" xr:uid="{00000000-0005-0000-0000-0000A8F10000}"/>
    <cellStyle name="Percent 3 4 15 2" xfId="61863" xr:uid="{00000000-0005-0000-0000-0000A9F10000}"/>
    <cellStyle name="Percent 3 4 15 2 2" xfId="61864" xr:uid="{00000000-0005-0000-0000-0000AAF10000}"/>
    <cellStyle name="Percent 3 4 15 3" xfId="61865" xr:uid="{00000000-0005-0000-0000-0000ABF10000}"/>
    <cellStyle name="Percent 3 4 16" xfId="61866" xr:uid="{00000000-0005-0000-0000-0000ACF10000}"/>
    <cellStyle name="Percent 3 4 16 2" xfId="61867" xr:uid="{00000000-0005-0000-0000-0000ADF10000}"/>
    <cellStyle name="Percent 3 4 16 2 2" xfId="61868" xr:uid="{00000000-0005-0000-0000-0000AEF10000}"/>
    <cellStyle name="Percent 3 4 16 3" xfId="61869" xr:uid="{00000000-0005-0000-0000-0000AFF10000}"/>
    <cellStyle name="Percent 3 4 17" xfId="61870" xr:uid="{00000000-0005-0000-0000-0000B0F10000}"/>
    <cellStyle name="Percent 3 4 17 2" xfId="61871" xr:uid="{00000000-0005-0000-0000-0000B1F10000}"/>
    <cellStyle name="Percent 3 4 18" xfId="61872" xr:uid="{00000000-0005-0000-0000-0000B2F10000}"/>
    <cellStyle name="Percent 3 4 18 2" xfId="61873" xr:uid="{00000000-0005-0000-0000-0000B3F10000}"/>
    <cellStyle name="Percent 3 4 19" xfId="61874" xr:uid="{00000000-0005-0000-0000-0000B4F10000}"/>
    <cellStyle name="Percent 3 4 2" xfId="61875" xr:uid="{00000000-0005-0000-0000-0000B5F10000}"/>
    <cellStyle name="Percent 3 4 2 2" xfId="61876" xr:uid="{00000000-0005-0000-0000-0000B6F10000}"/>
    <cellStyle name="Percent 3 4 2 3" xfId="61877" xr:uid="{00000000-0005-0000-0000-0000B7F10000}"/>
    <cellStyle name="Percent 3 4 3" xfId="61878" xr:uid="{00000000-0005-0000-0000-0000B8F10000}"/>
    <cellStyle name="Percent 3 4 4" xfId="61879" xr:uid="{00000000-0005-0000-0000-0000B9F10000}"/>
    <cellStyle name="Percent 3 4 5" xfId="61880" xr:uid="{00000000-0005-0000-0000-0000BAF10000}"/>
    <cellStyle name="Percent 3 4 6" xfId="61881" xr:uid="{00000000-0005-0000-0000-0000BBF10000}"/>
    <cellStyle name="Percent 3 4 7" xfId="61882" xr:uid="{00000000-0005-0000-0000-0000BCF10000}"/>
    <cellStyle name="Percent 3 4 8" xfId="61883" xr:uid="{00000000-0005-0000-0000-0000BDF10000}"/>
    <cellStyle name="Percent 3 4 9" xfId="61884" xr:uid="{00000000-0005-0000-0000-0000BEF10000}"/>
    <cellStyle name="Percent 3 5" xfId="61885" xr:uid="{00000000-0005-0000-0000-0000BFF10000}"/>
    <cellStyle name="Percent 3 5 2" xfId="61886" xr:uid="{00000000-0005-0000-0000-0000C0F10000}"/>
    <cellStyle name="Percent 3 5 3" xfId="61887" xr:uid="{00000000-0005-0000-0000-0000C1F10000}"/>
    <cellStyle name="Percent 3 6" xfId="61888" xr:uid="{00000000-0005-0000-0000-0000C2F10000}"/>
    <cellStyle name="Percent 3 7" xfId="61889" xr:uid="{00000000-0005-0000-0000-0000C3F10000}"/>
    <cellStyle name="Percent 3 8" xfId="61890" xr:uid="{00000000-0005-0000-0000-0000C4F10000}"/>
    <cellStyle name="Percent 3 9" xfId="61891" xr:uid="{00000000-0005-0000-0000-0000C5F10000}"/>
    <cellStyle name="Percent 4" xfId="61892" xr:uid="{00000000-0005-0000-0000-0000C6F10000}"/>
    <cellStyle name="Percent 4 2" xfId="61893" xr:uid="{00000000-0005-0000-0000-0000C7F10000}"/>
    <cellStyle name="Percent 4 2 2" xfId="61894" xr:uid="{00000000-0005-0000-0000-0000C8F10000}"/>
    <cellStyle name="Percent 4 3" xfId="61895" xr:uid="{00000000-0005-0000-0000-0000C9F10000}"/>
    <cellStyle name="Percent 4 4" xfId="61896" xr:uid="{00000000-0005-0000-0000-0000CAF10000}"/>
    <cellStyle name="Percent 5" xfId="61897" xr:uid="{00000000-0005-0000-0000-0000CBF10000}"/>
    <cellStyle name="Percent 5 10" xfId="61898" xr:uid="{00000000-0005-0000-0000-0000CCF10000}"/>
    <cellStyle name="Percent 5 10 2" xfId="61899" xr:uid="{00000000-0005-0000-0000-0000CDF10000}"/>
    <cellStyle name="Percent 5 10 2 2" xfId="61900" xr:uid="{00000000-0005-0000-0000-0000CEF10000}"/>
    <cellStyle name="Percent 5 10 2 2 2" xfId="61901" xr:uid="{00000000-0005-0000-0000-0000CFF10000}"/>
    <cellStyle name="Percent 5 10 2 2 2 2" xfId="61902" xr:uid="{00000000-0005-0000-0000-0000D0F10000}"/>
    <cellStyle name="Percent 5 10 2 2 2 2 2" xfId="61903" xr:uid="{00000000-0005-0000-0000-0000D1F10000}"/>
    <cellStyle name="Percent 5 10 2 2 2 3" xfId="61904" xr:uid="{00000000-0005-0000-0000-0000D2F10000}"/>
    <cellStyle name="Percent 5 10 2 2 3" xfId="61905" xr:uid="{00000000-0005-0000-0000-0000D3F10000}"/>
    <cellStyle name="Percent 5 10 2 2 3 2" xfId="61906" xr:uid="{00000000-0005-0000-0000-0000D4F10000}"/>
    <cellStyle name="Percent 5 10 2 2 4" xfId="61907" xr:uid="{00000000-0005-0000-0000-0000D5F10000}"/>
    <cellStyle name="Percent 5 10 2 2 4 2" xfId="61908" xr:uid="{00000000-0005-0000-0000-0000D6F10000}"/>
    <cellStyle name="Percent 5 10 2 2 5" xfId="61909" xr:uid="{00000000-0005-0000-0000-0000D7F10000}"/>
    <cellStyle name="Percent 5 10 2 2 6" xfId="61910" xr:uid="{00000000-0005-0000-0000-0000D8F10000}"/>
    <cellStyle name="Percent 5 10 2 3" xfId="61911" xr:uid="{00000000-0005-0000-0000-0000D9F10000}"/>
    <cellStyle name="Percent 5 10 2 3 2" xfId="61912" xr:uid="{00000000-0005-0000-0000-0000DAF10000}"/>
    <cellStyle name="Percent 5 10 2 3 2 2" xfId="61913" xr:uid="{00000000-0005-0000-0000-0000DBF10000}"/>
    <cellStyle name="Percent 5 10 2 3 2 2 2" xfId="61914" xr:uid="{00000000-0005-0000-0000-0000DCF10000}"/>
    <cellStyle name="Percent 5 10 2 3 2 3" xfId="61915" xr:uid="{00000000-0005-0000-0000-0000DDF10000}"/>
    <cellStyle name="Percent 5 10 2 3 3" xfId="61916" xr:uid="{00000000-0005-0000-0000-0000DEF10000}"/>
    <cellStyle name="Percent 5 10 2 3 3 2" xfId="61917" xr:uid="{00000000-0005-0000-0000-0000DFF10000}"/>
    <cellStyle name="Percent 5 10 2 3 4" xfId="61918" xr:uid="{00000000-0005-0000-0000-0000E0F10000}"/>
    <cellStyle name="Percent 5 10 2 3 4 2" xfId="61919" xr:uid="{00000000-0005-0000-0000-0000E1F10000}"/>
    <cellStyle name="Percent 5 10 2 3 5" xfId="61920" xr:uid="{00000000-0005-0000-0000-0000E2F10000}"/>
    <cellStyle name="Percent 5 10 2 4" xfId="61921" xr:uid="{00000000-0005-0000-0000-0000E3F10000}"/>
    <cellStyle name="Percent 5 10 2 4 2" xfId="61922" xr:uid="{00000000-0005-0000-0000-0000E4F10000}"/>
    <cellStyle name="Percent 5 10 2 4 2 2" xfId="61923" xr:uid="{00000000-0005-0000-0000-0000E5F10000}"/>
    <cellStyle name="Percent 5 10 2 4 3" xfId="61924" xr:uid="{00000000-0005-0000-0000-0000E6F10000}"/>
    <cellStyle name="Percent 5 10 2 5" xfId="61925" xr:uid="{00000000-0005-0000-0000-0000E7F10000}"/>
    <cellStyle name="Percent 5 10 2 5 2" xfId="61926" xr:uid="{00000000-0005-0000-0000-0000E8F10000}"/>
    <cellStyle name="Percent 5 10 2 5 2 2" xfId="61927" xr:uid="{00000000-0005-0000-0000-0000E9F10000}"/>
    <cellStyle name="Percent 5 10 2 5 3" xfId="61928" xr:uid="{00000000-0005-0000-0000-0000EAF10000}"/>
    <cellStyle name="Percent 5 10 2 6" xfId="61929" xr:uid="{00000000-0005-0000-0000-0000EBF10000}"/>
    <cellStyle name="Percent 5 10 2 6 2" xfId="61930" xr:uid="{00000000-0005-0000-0000-0000ECF10000}"/>
    <cellStyle name="Percent 5 10 2 7" xfId="61931" xr:uid="{00000000-0005-0000-0000-0000EDF10000}"/>
    <cellStyle name="Percent 5 10 2 7 2" xfId="61932" xr:uid="{00000000-0005-0000-0000-0000EEF10000}"/>
    <cellStyle name="Percent 5 10 2 8" xfId="61933" xr:uid="{00000000-0005-0000-0000-0000EFF10000}"/>
    <cellStyle name="Percent 5 10 2 9" xfId="61934" xr:uid="{00000000-0005-0000-0000-0000F0F10000}"/>
    <cellStyle name="Percent 5 10 3" xfId="61935" xr:uid="{00000000-0005-0000-0000-0000F1F10000}"/>
    <cellStyle name="Percent 5 11" xfId="61936" xr:uid="{00000000-0005-0000-0000-0000F2F10000}"/>
    <cellStyle name="Percent 5 11 2" xfId="61937" xr:uid="{00000000-0005-0000-0000-0000F3F10000}"/>
    <cellStyle name="Percent 5 11 2 2" xfId="61938" xr:uid="{00000000-0005-0000-0000-0000F4F10000}"/>
    <cellStyle name="Percent 5 11 2 2 2" xfId="61939" xr:uid="{00000000-0005-0000-0000-0000F5F10000}"/>
    <cellStyle name="Percent 5 11 2 2 2 2" xfId="61940" xr:uid="{00000000-0005-0000-0000-0000F6F10000}"/>
    <cellStyle name="Percent 5 11 2 2 3" xfId="61941" xr:uid="{00000000-0005-0000-0000-0000F7F10000}"/>
    <cellStyle name="Percent 5 11 2 3" xfId="61942" xr:uid="{00000000-0005-0000-0000-0000F8F10000}"/>
    <cellStyle name="Percent 5 11 2 3 2" xfId="61943" xr:uid="{00000000-0005-0000-0000-0000F9F10000}"/>
    <cellStyle name="Percent 5 11 2 4" xfId="61944" xr:uid="{00000000-0005-0000-0000-0000FAF10000}"/>
    <cellStyle name="Percent 5 11 2 4 2" xfId="61945" xr:uid="{00000000-0005-0000-0000-0000FBF10000}"/>
    <cellStyle name="Percent 5 11 2 5" xfId="61946" xr:uid="{00000000-0005-0000-0000-0000FCF10000}"/>
    <cellStyle name="Percent 5 11 2 6" xfId="61947" xr:uid="{00000000-0005-0000-0000-0000FDF10000}"/>
    <cellStyle name="Percent 5 11 3" xfId="61948" xr:uid="{00000000-0005-0000-0000-0000FEF10000}"/>
    <cellStyle name="Percent 5 11 3 2" xfId="61949" xr:uid="{00000000-0005-0000-0000-0000FFF10000}"/>
    <cellStyle name="Percent 5 11 3 2 2" xfId="61950" xr:uid="{00000000-0005-0000-0000-000000F20000}"/>
    <cellStyle name="Percent 5 11 3 2 2 2" xfId="61951" xr:uid="{00000000-0005-0000-0000-000001F20000}"/>
    <cellStyle name="Percent 5 11 3 2 3" xfId="61952" xr:uid="{00000000-0005-0000-0000-000002F20000}"/>
    <cellStyle name="Percent 5 11 3 3" xfId="61953" xr:uid="{00000000-0005-0000-0000-000003F20000}"/>
    <cellStyle name="Percent 5 11 3 3 2" xfId="61954" xr:uid="{00000000-0005-0000-0000-000004F20000}"/>
    <cellStyle name="Percent 5 11 3 4" xfId="61955" xr:uid="{00000000-0005-0000-0000-000005F20000}"/>
    <cellStyle name="Percent 5 11 3 4 2" xfId="61956" xr:uid="{00000000-0005-0000-0000-000006F20000}"/>
    <cellStyle name="Percent 5 11 3 5" xfId="61957" xr:uid="{00000000-0005-0000-0000-000007F20000}"/>
    <cellStyle name="Percent 5 11 4" xfId="61958" xr:uid="{00000000-0005-0000-0000-000008F20000}"/>
    <cellStyle name="Percent 5 11 4 2" xfId="61959" xr:uid="{00000000-0005-0000-0000-000009F20000}"/>
    <cellStyle name="Percent 5 11 4 2 2" xfId="61960" xr:uid="{00000000-0005-0000-0000-00000AF20000}"/>
    <cellStyle name="Percent 5 11 4 3" xfId="61961" xr:uid="{00000000-0005-0000-0000-00000BF20000}"/>
    <cellStyle name="Percent 5 11 5" xfId="61962" xr:uid="{00000000-0005-0000-0000-00000CF20000}"/>
    <cellStyle name="Percent 5 11 5 2" xfId="61963" xr:uid="{00000000-0005-0000-0000-00000DF20000}"/>
    <cellStyle name="Percent 5 11 5 2 2" xfId="61964" xr:uid="{00000000-0005-0000-0000-00000EF20000}"/>
    <cellStyle name="Percent 5 11 5 3" xfId="61965" xr:uid="{00000000-0005-0000-0000-00000FF20000}"/>
    <cellStyle name="Percent 5 11 6" xfId="61966" xr:uid="{00000000-0005-0000-0000-000010F20000}"/>
    <cellStyle name="Percent 5 11 6 2" xfId="61967" xr:uid="{00000000-0005-0000-0000-000011F20000}"/>
    <cellStyle name="Percent 5 11 7" xfId="61968" xr:uid="{00000000-0005-0000-0000-000012F20000}"/>
    <cellStyle name="Percent 5 11 7 2" xfId="61969" xr:uid="{00000000-0005-0000-0000-000013F20000}"/>
    <cellStyle name="Percent 5 11 8" xfId="61970" xr:uid="{00000000-0005-0000-0000-000014F20000}"/>
    <cellStyle name="Percent 5 11 9" xfId="61971" xr:uid="{00000000-0005-0000-0000-000015F20000}"/>
    <cellStyle name="Percent 5 12" xfId="61972" xr:uid="{00000000-0005-0000-0000-000016F20000}"/>
    <cellStyle name="Percent 5 12 2" xfId="61973" xr:uid="{00000000-0005-0000-0000-000017F20000}"/>
    <cellStyle name="Percent 5 12 2 2" xfId="61974" xr:uid="{00000000-0005-0000-0000-000018F20000}"/>
    <cellStyle name="Percent 5 12 2 2 2" xfId="61975" xr:uid="{00000000-0005-0000-0000-000019F20000}"/>
    <cellStyle name="Percent 5 12 2 3" xfId="61976" xr:uid="{00000000-0005-0000-0000-00001AF20000}"/>
    <cellStyle name="Percent 5 12 3" xfId="61977" xr:uid="{00000000-0005-0000-0000-00001BF20000}"/>
    <cellStyle name="Percent 5 12 3 2" xfId="61978" xr:uid="{00000000-0005-0000-0000-00001CF20000}"/>
    <cellStyle name="Percent 5 12 4" xfId="61979" xr:uid="{00000000-0005-0000-0000-00001DF20000}"/>
    <cellStyle name="Percent 5 12 4 2" xfId="61980" xr:uid="{00000000-0005-0000-0000-00001EF20000}"/>
    <cellStyle name="Percent 5 12 5" xfId="61981" xr:uid="{00000000-0005-0000-0000-00001FF20000}"/>
    <cellStyle name="Percent 5 12 6" xfId="61982" xr:uid="{00000000-0005-0000-0000-000020F20000}"/>
    <cellStyle name="Percent 5 13" xfId="61983" xr:uid="{00000000-0005-0000-0000-000021F20000}"/>
    <cellStyle name="Percent 5 13 2" xfId="61984" xr:uid="{00000000-0005-0000-0000-000022F20000}"/>
    <cellStyle name="Percent 5 13 2 2" xfId="61985" xr:uid="{00000000-0005-0000-0000-000023F20000}"/>
    <cellStyle name="Percent 5 13 2 2 2" xfId="61986" xr:uid="{00000000-0005-0000-0000-000024F20000}"/>
    <cellStyle name="Percent 5 13 2 3" xfId="61987" xr:uid="{00000000-0005-0000-0000-000025F20000}"/>
    <cellStyle name="Percent 5 13 3" xfId="61988" xr:uid="{00000000-0005-0000-0000-000026F20000}"/>
    <cellStyle name="Percent 5 13 3 2" xfId="61989" xr:uid="{00000000-0005-0000-0000-000027F20000}"/>
    <cellStyle name="Percent 5 13 4" xfId="61990" xr:uid="{00000000-0005-0000-0000-000028F20000}"/>
    <cellStyle name="Percent 5 13 4 2" xfId="61991" xr:uid="{00000000-0005-0000-0000-000029F20000}"/>
    <cellStyle name="Percent 5 13 5" xfId="61992" xr:uid="{00000000-0005-0000-0000-00002AF20000}"/>
    <cellStyle name="Percent 5 14" xfId="61993" xr:uid="{00000000-0005-0000-0000-00002BF20000}"/>
    <cellStyle name="Percent 5 14 2" xfId="61994" xr:uid="{00000000-0005-0000-0000-00002CF20000}"/>
    <cellStyle name="Percent 5 14 2 2" xfId="61995" xr:uid="{00000000-0005-0000-0000-00002DF20000}"/>
    <cellStyle name="Percent 5 14 3" xfId="61996" xr:uid="{00000000-0005-0000-0000-00002EF20000}"/>
    <cellStyle name="Percent 5 14 3 2" xfId="61997" xr:uid="{00000000-0005-0000-0000-00002FF20000}"/>
    <cellStyle name="Percent 5 14 4" xfId="61998" xr:uid="{00000000-0005-0000-0000-000030F20000}"/>
    <cellStyle name="Percent 5 15" xfId="61999" xr:uid="{00000000-0005-0000-0000-000031F20000}"/>
    <cellStyle name="Percent 5 15 2" xfId="62000" xr:uid="{00000000-0005-0000-0000-000032F20000}"/>
    <cellStyle name="Percent 5 15 2 2" xfId="62001" xr:uid="{00000000-0005-0000-0000-000033F20000}"/>
    <cellStyle name="Percent 5 15 3" xfId="62002" xr:uid="{00000000-0005-0000-0000-000034F20000}"/>
    <cellStyle name="Percent 5 15 4" xfId="62003" xr:uid="{00000000-0005-0000-0000-000035F20000}"/>
    <cellStyle name="Percent 5 16" xfId="62004" xr:uid="{00000000-0005-0000-0000-000036F20000}"/>
    <cellStyle name="Percent 5 16 2" xfId="62005" xr:uid="{00000000-0005-0000-0000-000037F20000}"/>
    <cellStyle name="Percent 5 17" xfId="62006" xr:uid="{00000000-0005-0000-0000-000038F20000}"/>
    <cellStyle name="Percent 5 18" xfId="62007" xr:uid="{00000000-0005-0000-0000-000039F20000}"/>
    <cellStyle name="Percent 5 19" xfId="62008" xr:uid="{00000000-0005-0000-0000-00003AF20000}"/>
    <cellStyle name="Percent 5 2" xfId="62009" xr:uid="{00000000-0005-0000-0000-00003BF20000}"/>
    <cellStyle name="Percent 5 2 2" xfId="62010" xr:uid="{00000000-0005-0000-0000-00003CF20000}"/>
    <cellStyle name="Percent 5 2 3" xfId="62011" xr:uid="{00000000-0005-0000-0000-00003DF20000}"/>
    <cellStyle name="Percent 5 2 3 2" xfId="62012" xr:uid="{00000000-0005-0000-0000-00003EF20000}"/>
    <cellStyle name="Percent 5 2 4" xfId="62013" xr:uid="{00000000-0005-0000-0000-00003FF20000}"/>
    <cellStyle name="Percent 5 2 5" xfId="62014" xr:uid="{00000000-0005-0000-0000-000040F20000}"/>
    <cellStyle name="Percent 5 2 6" xfId="62015" xr:uid="{00000000-0005-0000-0000-000041F20000}"/>
    <cellStyle name="Percent 5 20" xfId="62016" xr:uid="{00000000-0005-0000-0000-000042F20000}"/>
    <cellStyle name="Percent 5 3" xfId="62017" xr:uid="{00000000-0005-0000-0000-000043F20000}"/>
    <cellStyle name="Percent 5 3 2" xfId="62018" xr:uid="{00000000-0005-0000-0000-000044F20000}"/>
    <cellStyle name="Percent 5 4" xfId="62019" xr:uid="{00000000-0005-0000-0000-000045F20000}"/>
    <cellStyle name="Percent 5 5" xfId="62020" xr:uid="{00000000-0005-0000-0000-000046F20000}"/>
    <cellStyle name="Percent 5 6" xfId="62021" xr:uid="{00000000-0005-0000-0000-000047F20000}"/>
    <cellStyle name="Percent 5 7" xfId="62022" xr:uid="{00000000-0005-0000-0000-000048F20000}"/>
    <cellStyle name="Percent 5 8" xfId="62023" xr:uid="{00000000-0005-0000-0000-000049F20000}"/>
    <cellStyle name="Percent 5 9" xfId="62024" xr:uid="{00000000-0005-0000-0000-00004AF20000}"/>
    <cellStyle name="Percent 6" xfId="62025" xr:uid="{00000000-0005-0000-0000-00004BF20000}"/>
    <cellStyle name="Percent 6 2" xfId="62026" xr:uid="{00000000-0005-0000-0000-00004CF20000}"/>
    <cellStyle name="Percent 6 2 2" xfId="62027" xr:uid="{00000000-0005-0000-0000-00004DF20000}"/>
    <cellStyle name="Percent 6 2 3" xfId="62028" xr:uid="{00000000-0005-0000-0000-00004EF20000}"/>
    <cellStyle name="Percent 6 3" xfId="62029" xr:uid="{00000000-0005-0000-0000-00004FF20000}"/>
    <cellStyle name="Percent 6 4" xfId="62030" xr:uid="{00000000-0005-0000-0000-000050F20000}"/>
    <cellStyle name="Percent 6 5" xfId="62031" xr:uid="{00000000-0005-0000-0000-000051F20000}"/>
    <cellStyle name="Percent 6 6" xfId="62032" xr:uid="{00000000-0005-0000-0000-000052F20000}"/>
    <cellStyle name="Percent 6 7" xfId="62033" xr:uid="{00000000-0005-0000-0000-000053F20000}"/>
    <cellStyle name="Percent 7" xfId="62034" xr:uid="{00000000-0005-0000-0000-000054F20000}"/>
    <cellStyle name="Percent 7 2" xfId="62035" xr:uid="{00000000-0005-0000-0000-000055F20000}"/>
    <cellStyle name="Percent 8" xfId="62036" xr:uid="{00000000-0005-0000-0000-000056F20000}"/>
    <cellStyle name="Percent 8 2" xfId="62037" xr:uid="{00000000-0005-0000-0000-000057F20000}"/>
    <cellStyle name="Percent 8 3" xfId="62038" xr:uid="{00000000-0005-0000-0000-000058F20000}"/>
    <cellStyle name="Percent 9" xfId="62039" xr:uid="{00000000-0005-0000-0000-000059F20000}"/>
    <cellStyle name="Percent 9 2" xfId="62040" xr:uid="{00000000-0005-0000-0000-00005AF20000}"/>
    <cellStyle name="PSChar" xfId="62042" xr:uid="{00000000-0005-0000-0000-00005CF20000}"/>
    <cellStyle name="PSDate" xfId="62043" xr:uid="{00000000-0005-0000-0000-00005DF20000}"/>
    <cellStyle name="PSDec" xfId="62044" xr:uid="{00000000-0005-0000-0000-00005EF20000}"/>
    <cellStyle name="PSHeading" xfId="62045" xr:uid="{00000000-0005-0000-0000-00005FF20000}"/>
    <cellStyle name="PSHeading 2" xfId="62046" xr:uid="{00000000-0005-0000-0000-000060F20000}"/>
    <cellStyle name="PSHeading 2 2" xfId="62047" xr:uid="{00000000-0005-0000-0000-000061F20000}"/>
    <cellStyle name="PSHeading 3" xfId="62048" xr:uid="{00000000-0005-0000-0000-000062F20000}"/>
    <cellStyle name="PSInt" xfId="62049" xr:uid="{00000000-0005-0000-0000-000063F20000}"/>
    <cellStyle name="PSSpacer" xfId="62050" xr:uid="{00000000-0005-0000-0000-000064F20000}"/>
    <cellStyle name="Row Stub" xfId="62051" xr:uid="{00000000-0005-0000-0000-000065F20000}"/>
    <cellStyle name="SAPBEXaggData" xfId="62052" xr:uid="{00000000-0005-0000-0000-000066F20000}"/>
    <cellStyle name="SAPBEXaggData 2" xfId="62053" xr:uid="{00000000-0005-0000-0000-000067F20000}"/>
    <cellStyle name="SAPBEXaggData 3" xfId="62054" xr:uid="{00000000-0005-0000-0000-000068F20000}"/>
    <cellStyle name="SAPBEXaggData 4" xfId="62055" xr:uid="{00000000-0005-0000-0000-000069F20000}"/>
    <cellStyle name="SAPBEXaggData 5" xfId="62056" xr:uid="{00000000-0005-0000-0000-00006AF20000}"/>
    <cellStyle name="SAPBEXaggData 6" xfId="62057" xr:uid="{00000000-0005-0000-0000-00006BF20000}"/>
    <cellStyle name="SAPBEXaggDataEmph" xfId="62058" xr:uid="{00000000-0005-0000-0000-00006CF20000}"/>
    <cellStyle name="SAPBEXaggDataEmph 2" xfId="62059" xr:uid="{00000000-0005-0000-0000-00006DF20000}"/>
    <cellStyle name="SAPBEXaggDataEmph 3" xfId="62060" xr:uid="{00000000-0005-0000-0000-00006EF20000}"/>
    <cellStyle name="SAPBEXaggDataEmph 4" xfId="62061" xr:uid="{00000000-0005-0000-0000-00006FF20000}"/>
    <cellStyle name="SAPBEXaggDataEmph 5" xfId="62062" xr:uid="{00000000-0005-0000-0000-000070F20000}"/>
    <cellStyle name="SAPBEXaggDataEmph 6" xfId="62063" xr:uid="{00000000-0005-0000-0000-000071F20000}"/>
    <cellStyle name="SAPBEXaggItem" xfId="62064" xr:uid="{00000000-0005-0000-0000-000072F20000}"/>
    <cellStyle name="SAPBEXaggItem 2" xfId="62065" xr:uid="{00000000-0005-0000-0000-000073F20000}"/>
    <cellStyle name="SAPBEXaggItem 3" xfId="62066" xr:uid="{00000000-0005-0000-0000-000074F20000}"/>
    <cellStyle name="SAPBEXaggItem 4" xfId="62067" xr:uid="{00000000-0005-0000-0000-000075F20000}"/>
    <cellStyle name="SAPBEXaggItem 5" xfId="62068" xr:uid="{00000000-0005-0000-0000-000076F20000}"/>
    <cellStyle name="SAPBEXaggItem 6" xfId="62069" xr:uid="{00000000-0005-0000-0000-000077F20000}"/>
    <cellStyle name="SAPBEXaggItemX" xfId="62070" xr:uid="{00000000-0005-0000-0000-000078F20000}"/>
    <cellStyle name="SAPBEXaggItemX 2" xfId="62071" xr:uid="{00000000-0005-0000-0000-000079F20000}"/>
    <cellStyle name="SAPBEXaggItemX 3" xfId="62072" xr:uid="{00000000-0005-0000-0000-00007AF20000}"/>
    <cellStyle name="SAPBEXaggItemX 4" xfId="62073" xr:uid="{00000000-0005-0000-0000-00007BF20000}"/>
    <cellStyle name="SAPBEXaggItemX 5" xfId="62074" xr:uid="{00000000-0005-0000-0000-00007CF20000}"/>
    <cellStyle name="SAPBEXaggItemX 6" xfId="62075" xr:uid="{00000000-0005-0000-0000-00007DF20000}"/>
    <cellStyle name="SAPBEXchaText" xfId="62076" xr:uid="{00000000-0005-0000-0000-00007EF20000}"/>
    <cellStyle name="SAPBEXexcBad7" xfId="62077" xr:uid="{00000000-0005-0000-0000-00007FF20000}"/>
    <cellStyle name="SAPBEXexcBad7 2" xfId="62078" xr:uid="{00000000-0005-0000-0000-000080F20000}"/>
    <cellStyle name="SAPBEXexcBad7 3" xfId="62079" xr:uid="{00000000-0005-0000-0000-000081F20000}"/>
    <cellStyle name="SAPBEXexcBad7 4" xfId="62080" xr:uid="{00000000-0005-0000-0000-000082F20000}"/>
    <cellStyle name="SAPBEXexcBad7 5" xfId="62081" xr:uid="{00000000-0005-0000-0000-000083F20000}"/>
    <cellStyle name="SAPBEXexcBad7 6" xfId="62082" xr:uid="{00000000-0005-0000-0000-000084F20000}"/>
    <cellStyle name="SAPBEXexcBad8" xfId="62083" xr:uid="{00000000-0005-0000-0000-000085F20000}"/>
    <cellStyle name="SAPBEXexcBad8 2" xfId="62084" xr:uid="{00000000-0005-0000-0000-000086F20000}"/>
    <cellStyle name="SAPBEXexcBad8 3" xfId="62085" xr:uid="{00000000-0005-0000-0000-000087F20000}"/>
    <cellStyle name="SAPBEXexcBad8 4" xfId="62086" xr:uid="{00000000-0005-0000-0000-000088F20000}"/>
    <cellStyle name="SAPBEXexcBad8 5" xfId="62087" xr:uid="{00000000-0005-0000-0000-000089F20000}"/>
    <cellStyle name="SAPBEXexcBad8 6" xfId="62088" xr:uid="{00000000-0005-0000-0000-00008AF20000}"/>
    <cellStyle name="SAPBEXexcBad9" xfId="62089" xr:uid="{00000000-0005-0000-0000-00008BF20000}"/>
    <cellStyle name="SAPBEXexcBad9 2" xfId="62090" xr:uid="{00000000-0005-0000-0000-00008CF20000}"/>
    <cellStyle name="SAPBEXexcBad9 3" xfId="62091" xr:uid="{00000000-0005-0000-0000-00008DF20000}"/>
    <cellStyle name="SAPBEXexcBad9 4" xfId="62092" xr:uid="{00000000-0005-0000-0000-00008EF20000}"/>
    <cellStyle name="SAPBEXexcBad9 5" xfId="62093" xr:uid="{00000000-0005-0000-0000-00008FF20000}"/>
    <cellStyle name="SAPBEXexcBad9 6" xfId="62094" xr:uid="{00000000-0005-0000-0000-000090F20000}"/>
    <cellStyle name="SAPBEXexcCritical4" xfId="62095" xr:uid="{00000000-0005-0000-0000-000091F20000}"/>
    <cellStyle name="SAPBEXexcCritical4 2" xfId="62096" xr:uid="{00000000-0005-0000-0000-000092F20000}"/>
    <cellStyle name="SAPBEXexcCritical4 3" xfId="62097" xr:uid="{00000000-0005-0000-0000-000093F20000}"/>
    <cellStyle name="SAPBEXexcCritical4 4" xfId="62098" xr:uid="{00000000-0005-0000-0000-000094F20000}"/>
    <cellStyle name="SAPBEXexcCritical4 5" xfId="62099" xr:uid="{00000000-0005-0000-0000-000095F20000}"/>
    <cellStyle name="SAPBEXexcCritical4 6" xfId="62100" xr:uid="{00000000-0005-0000-0000-000096F20000}"/>
    <cellStyle name="SAPBEXexcCritical5" xfId="62101" xr:uid="{00000000-0005-0000-0000-000097F20000}"/>
    <cellStyle name="SAPBEXexcCritical5 2" xfId="62102" xr:uid="{00000000-0005-0000-0000-000098F20000}"/>
    <cellStyle name="SAPBEXexcCritical5 3" xfId="62103" xr:uid="{00000000-0005-0000-0000-000099F20000}"/>
    <cellStyle name="SAPBEXexcCritical5 4" xfId="62104" xr:uid="{00000000-0005-0000-0000-00009AF20000}"/>
    <cellStyle name="SAPBEXexcCritical5 5" xfId="62105" xr:uid="{00000000-0005-0000-0000-00009BF20000}"/>
    <cellStyle name="SAPBEXexcCritical5 6" xfId="62106" xr:uid="{00000000-0005-0000-0000-00009CF20000}"/>
    <cellStyle name="SAPBEXexcCritical6" xfId="62107" xr:uid="{00000000-0005-0000-0000-00009DF20000}"/>
    <cellStyle name="SAPBEXexcCritical6 2" xfId="62108" xr:uid="{00000000-0005-0000-0000-00009EF20000}"/>
    <cellStyle name="SAPBEXexcCritical6 3" xfId="62109" xr:uid="{00000000-0005-0000-0000-00009FF20000}"/>
    <cellStyle name="SAPBEXexcCritical6 4" xfId="62110" xr:uid="{00000000-0005-0000-0000-0000A0F20000}"/>
    <cellStyle name="SAPBEXexcCritical6 5" xfId="62111" xr:uid="{00000000-0005-0000-0000-0000A1F20000}"/>
    <cellStyle name="SAPBEXexcCritical6 6" xfId="62112" xr:uid="{00000000-0005-0000-0000-0000A2F20000}"/>
    <cellStyle name="SAPBEXexcGood1" xfId="62113" xr:uid="{00000000-0005-0000-0000-0000A3F20000}"/>
    <cellStyle name="SAPBEXexcGood1 2" xfId="62114" xr:uid="{00000000-0005-0000-0000-0000A4F20000}"/>
    <cellStyle name="SAPBEXexcGood1 3" xfId="62115" xr:uid="{00000000-0005-0000-0000-0000A5F20000}"/>
    <cellStyle name="SAPBEXexcGood1 4" xfId="62116" xr:uid="{00000000-0005-0000-0000-0000A6F20000}"/>
    <cellStyle name="SAPBEXexcGood1 5" xfId="62117" xr:uid="{00000000-0005-0000-0000-0000A7F20000}"/>
    <cellStyle name="SAPBEXexcGood1 6" xfId="62118" xr:uid="{00000000-0005-0000-0000-0000A8F20000}"/>
    <cellStyle name="SAPBEXexcGood2" xfId="62119" xr:uid="{00000000-0005-0000-0000-0000A9F20000}"/>
    <cellStyle name="SAPBEXexcGood2 2" xfId="62120" xr:uid="{00000000-0005-0000-0000-0000AAF20000}"/>
    <cellStyle name="SAPBEXexcGood2 3" xfId="62121" xr:uid="{00000000-0005-0000-0000-0000ABF20000}"/>
    <cellStyle name="SAPBEXexcGood2 4" xfId="62122" xr:uid="{00000000-0005-0000-0000-0000ACF20000}"/>
    <cellStyle name="SAPBEXexcGood2 5" xfId="62123" xr:uid="{00000000-0005-0000-0000-0000ADF20000}"/>
    <cellStyle name="SAPBEXexcGood2 6" xfId="62124" xr:uid="{00000000-0005-0000-0000-0000AEF20000}"/>
    <cellStyle name="SAPBEXexcGood3" xfId="62125" xr:uid="{00000000-0005-0000-0000-0000AFF20000}"/>
    <cellStyle name="SAPBEXexcGood3 2" xfId="62126" xr:uid="{00000000-0005-0000-0000-0000B0F20000}"/>
    <cellStyle name="SAPBEXexcGood3 3" xfId="62127" xr:uid="{00000000-0005-0000-0000-0000B1F20000}"/>
    <cellStyle name="SAPBEXexcGood3 4" xfId="62128" xr:uid="{00000000-0005-0000-0000-0000B2F20000}"/>
    <cellStyle name="SAPBEXexcGood3 5" xfId="62129" xr:uid="{00000000-0005-0000-0000-0000B3F20000}"/>
    <cellStyle name="SAPBEXexcGood3 6" xfId="62130" xr:uid="{00000000-0005-0000-0000-0000B4F20000}"/>
    <cellStyle name="SAPBEXfilterDrill" xfId="62131" xr:uid="{00000000-0005-0000-0000-0000B5F20000}"/>
    <cellStyle name="SAPBEXfilterDrill 2" xfId="62132" xr:uid="{00000000-0005-0000-0000-0000B6F20000}"/>
    <cellStyle name="SAPBEXfilterItem" xfId="62133" xr:uid="{00000000-0005-0000-0000-0000B7F20000}"/>
    <cellStyle name="SAPBEXfilterText" xfId="62134" xr:uid="{00000000-0005-0000-0000-0000B8F20000}"/>
    <cellStyle name="SAPBEXformats" xfId="62135" xr:uid="{00000000-0005-0000-0000-0000B9F20000}"/>
    <cellStyle name="SAPBEXformats 2" xfId="62136" xr:uid="{00000000-0005-0000-0000-0000BAF20000}"/>
    <cellStyle name="SAPBEXformats 3" xfId="62137" xr:uid="{00000000-0005-0000-0000-0000BBF20000}"/>
    <cellStyle name="SAPBEXformats 4" xfId="62138" xr:uid="{00000000-0005-0000-0000-0000BCF20000}"/>
    <cellStyle name="SAPBEXformats 5" xfId="62139" xr:uid="{00000000-0005-0000-0000-0000BDF20000}"/>
    <cellStyle name="SAPBEXformats 6" xfId="62140" xr:uid="{00000000-0005-0000-0000-0000BEF20000}"/>
    <cellStyle name="SAPBEXheaderItem" xfId="62141" xr:uid="{00000000-0005-0000-0000-0000BFF20000}"/>
    <cellStyle name="SAPBEXheaderText" xfId="62142" xr:uid="{00000000-0005-0000-0000-0000C0F20000}"/>
    <cellStyle name="SAPBEXHLevel0" xfId="62143" xr:uid="{00000000-0005-0000-0000-0000C1F20000}"/>
    <cellStyle name="SAPBEXHLevel0 2" xfId="62144" xr:uid="{00000000-0005-0000-0000-0000C2F20000}"/>
    <cellStyle name="SAPBEXHLevel0 3" xfId="62145" xr:uid="{00000000-0005-0000-0000-0000C3F20000}"/>
    <cellStyle name="SAPBEXHLevel0 4" xfId="62146" xr:uid="{00000000-0005-0000-0000-0000C4F20000}"/>
    <cellStyle name="SAPBEXHLevel0 5" xfId="62147" xr:uid="{00000000-0005-0000-0000-0000C5F20000}"/>
    <cellStyle name="SAPBEXHLevel0 6" xfId="62148" xr:uid="{00000000-0005-0000-0000-0000C6F20000}"/>
    <cellStyle name="SAPBEXHLevel0X" xfId="62149" xr:uid="{00000000-0005-0000-0000-0000C7F20000}"/>
    <cellStyle name="SAPBEXHLevel0X 2" xfId="62150" xr:uid="{00000000-0005-0000-0000-0000C8F20000}"/>
    <cellStyle name="SAPBEXHLevel0X 3" xfId="62151" xr:uid="{00000000-0005-0000-0000-0000C9F20000}"/>
    <cellStyle name="SAPBEXHLevel0X 4" xfId="62152" xr:uid="{00000000-0005-0000-0000-0000CAF20000}"/>
    <cellStyle name="SAPBEXHLevel0X 5" xfId="62153" xr:uid="{00000000-0005-0000-0000-0000CBF20000}"/>
    <cellStyle name="SAPBEXHLevel0X 6" xfId="62154" xr:uid="{00000000-0005-0000-0000-0000CCF20000}"/>
    <cellStyle name="SAPBEXHLevel1" xfId="62155" xr:uid="{00000000-0005-0000-0000-0000CDF20000}"/>
    <cellStyle name="SAPBEXHLevel1 2" xfId="62156" xr:uid="{00000000-0005-0000-0000-0000CEF20000}"/>
    <cellStyle name="SAPBEXHLevel1 3" xfId="62157" xr:uid="{00000000-0005-0000-0000-0000CFF20000}"/>
    <cellStyle name="SAPBEXHLevel1 4" xfId="62158" xr:uid="{00000000-0005-0000-0000-0000D0F20000}"/>
    <cellStyle name="SAPBEXHLevel1 5" xfId="62159" xr:uid="{00000000-0005-0000-0000-0000D1F20000}"/>
    <cellStyle name="SAPBEXHLevel1 6" xfId="62160" xr:uid="{00000000-0005-0000-0000-0000D2F20000}"/>
    <cellStyle name="SAPBEXHLevel1X" xfId="62161" xr:uid="{00000000-0005-0000-0000-0000D3F20000}"/>
    <cellStyle name="SAPBEXHLevel1X 2" xfId="62162" xr:uid="{00000000-0005-0000-0000-0000D4F20000}"/>
    <cellStyle name="SAPBEXHLevel1X 3" xfId="62163" xr:uid="{00000000-0005-0000-0000-0000D5F20000}"/>
    <cellStyle name="SAPBEXHLevel1X 4" xfId="62164" xr:uid="{00000000-0005-0000-0000-0000D6F20000}"/>
    <cellStyle name="SAPBEXHLevel1X 5" xfId="62165" xr:uid="{00000000-0005-0000-0000-0000D7F20000}"/>
    <cellStyle name="SAPBEXHLevel1X 6" xfId="62166" xr:uid="{00000000-0005-0000-0000-0000D8F20000}"/>
    <cellStyle name="SAPBEXHLevel2" xfId="62167" xr:uid="{00000000-0005-0000-0000-0000D9F20000}"/>
    <cellStyle name="SAPBEXHLevel2 2" xfId="62168" xr:uid="{00000000-0005-0000-0000-0000DAF20000}"/>
    <cellStyle name="SAPBEXHLevel2 3" xfId="62169" xr:uid="{00000000-0005-0000-0000-0000DBF20000}"/>
    <cellStyle name="SAPBEXHLevel2 4" xfId="62170" xr:uid="{00000000-0005-0000-0000-0000DCF20000}"/>
    <cellStyle name="SAPBEXHLevel2 5" xfId="62171" xr:uid="{00000000-0005-0000-0000-0000DDF20000}"/>
    <cellStyle name="SAPBEXHLevel2 6" xfId="62172" xr:uid="{00000000-0005-0000-0000-0000DEF20000}"/>
    <cellStyle name="SAPBEXHLevel2X" xfId="62173" xr:uid="{00000000-0005-0000-0000-0000DFF20000}"/>
    <cellStyle name="SAPBEXHLevel2X 2" xfId="62174" xr:uid="{00000000-0005-0000-0000-0000E0F20000}"/>
    <cellStyle name="SAPBEXHLevel2X 3" xfId="62175" xr:uid="{00000000-0005-0000-0000-0000E1F20000}"/>
    <cellStyle name="SAPBEXHLevel2X 4" xfId="62176" xr:uid="{00000000-0005-0000-0000-0000E2F20000}"/>
    <cellStyle name="SAPBEXHLevel2X 5" xfId="62177" xr:uid="{00000000-0005-0000-0000-0000E3F20000}"/>
    <cellStyle name="SAPBEXHLevel2X 6" xfId="62178" xr:uid="{00000000-0005-0000-0000-0000E4F20000}"/>
    <cellStyle name="SAPBEXHLevel3" xfId="62179" xr:uid="{00000000-0005-0000-0000-0000E5F20000}"/>
    <cellStyle name="SAPBEXHLevel3 2" xfId="62180" xr:uid="{00000000-0005-0000-0000-0000E6F20000}"/>
    <cellStyle name="SAPBEXHLevel3 3" xfId="62181" xr:uid="{00000000-0005-0000-0000-0000E7F20000}"/>
    <cellStyle name="SAPBEXHLevel3 4" xfId="62182" xr:uid="{00000000-0005-0000-0000-0000E8F20000}"/>
    <cellStyle name="SAPBEXHLevel3 5" xfId="62183" xr:uid="{00000000-0005-0000-0000-0000E9F20000}"/>
    <cellStyle name="SAPBEXHLevel3 6" xfId="62184" xr:uid="{00000000-0005-0000-0000-0000EAF20000}"/>
    <cellStyle name="SAPBEXHLevel3X" xfId="62185" xr:uid="{00000000-0005-0000-0000-0000EBF20000}"/>
    <cellStyle name="SAPBEXHLevel3X 2" xfId="62186" xr:uid="{00000000-0005-0000-0000-0000ECF20000}"/>
    <cellStyle name="SAPBEXHLevel3X 3" xfId="62187" xr:uid="{00000000-0005-0000-0000-0000EDF20000}"/>
    <cellStyle name="SAPBEXHLevel3X 4" xfId="62188" xr:uid="{00000000-0005-0000-0000-0000EEF20000}"/>
    <cellStyle name="SAPBEXHLevel3X 5" xfId="62189" xr:uid="{00000000-0005-0000-0000-0000EFF20000}"/>
    <cellStyle name="SAPBEXHLevel3X 6" xfId="62190" xr:uid="{00000000-0005-0000-0000-0000F0F20000}"/>
    <cellStyle name="SAPBEXresData" xfId="62191" xr:uid="{00000000-0005-0000-0000-0000F1F20000}"/>
    <cellStyle name="SAPBEXresData 2" xfId="62192" xr:uid="{00000000-0005-0000-0000-0000F2F20000}"/>
    <cellStyle name="SAPBEXresData 3" xfId="62193" xr:uid="{00000000-0005-0000-0000-0000F3F20000}"/>
    <cellStyle name="SAPBEXresData 4" xfId="62194" xr:uid="{00000000-0005-0000-0000-0000F4F20000}"/>
    <cellStyle name="SAPBEXresData 5" xfId="62195" xr:uid="{00000000-0005-0000-0000-0000F5F20000}"/>
    <cellStyle name="SAPBEXresData 6" xfId="62196" xr:uid="{00000000-0005-0000-0000-0000F6F20000}"/>
    <cellStyle name="SAPBEXresDataEmph" xfId="62197" xr:uid="{00000000-0005-0000-0000-0000F7F20000}"/>
    <cellStyle name="SAPBEXresDataEmph 2" xfId="62198" xr:uid="{00000000-0005-0000-0000-0000F8F20000}"/>
    <cellStyle name="SAPBEXresDataEmph 3" xfId="62199" xr:uid="{00000000-0005-0000-0000-0000F9F20000}"/>
    <cellStyle name="SAPBEXresDataEmph 4" xfId="62200" xr:uid="{00000000-0005-0000-0000-0000FAF20000}"/>
    <cellStyle name="SAPBEXresDataEmph 5" xfId="62201" xr:uid="{00000000-0005-0000-0000-0000FBF20000}"/>
    <cellStyle name="SAPBEXresDataEmph 6" xfId="62202" xr:uid="{00000000-0005-0000-0000-0000FCF20000}"/>
    <cellStyle name="SAPBEXresItem" xfId="62203" xr:uid="{00000000-0005-0000-0000-0000FDF20000}"/>
    <cellStyle name="SAPBEXresItem 2" xfId="62204" xr:uid="{00000000-0005-0000-0000-0000FEF20000}"/>
    <cellStyle name="SAPBEXresItem 3" xfId="62205" xr:uid="{00000000-0005-0000-0000-0000FFF20000}"/>
    <cellStyle name="SAPBEXresItem 4" xfId="62206" xr:uid="{00000000-0005-0000-0000-000000F30000}"/>
    <cellStyle name="SAPBEXresItem 5" xfId="62207" xr:uid="{00000000-0005-0000-0000-000001F30000}"/>
    <cellStyle name="SAPBEXresItem 6" xfId="62208" xr:uid="{00000000-0005-0000-0000-000002F30000}"/>
    <cellStyle name="SAPBEXresItemX" xfId="62209" xr:uid="{00000000-0005-0000-0000-000003F30000}"/>
    <cellStyle name="SAPBEXresItemX 2" xfId="62210" xr:uid="{00000000-0005-0000-0000-000004F30000}"/>
    <cellStyle name="SAPBEXresItemX 3" xfId="62211" xr:uid="{00000000-0005-0000-0000-000005F30000}"/>
    <cellStyle name="SAPBEXresItemX 4" xfId="62212" xr:uid="{00000000-0005-0000-0000-000006F30000}"/>
    <cellStyle name="SAPBEXresItemX 5" xfId="62213" xr:uid="{00000000-0005-0000-0000-000007F30000}"/>
    <cellStyle name="SAPBEXresItemX 6" xfId="62214" xr:uid="{00000000-0005-0000-0000-000008F30000}"/>
    <cellStyle name="SAPBEXstdData" xfId="62215" xr:uid="{00000000-0005-0000-0000-000009F30000}"/>
    <cellStyle name="SAPBEXstdData 2" xfId="62216" xr:uid="{00000000-0005-0000-0000-00000AF30000}"/>
    <cellStyle name="SAPBEXstdData 3" xfId="62217" xr:uid="{00000000-0005-0000-0000-00000BF30000}"/>
    <cellStyle name="SAPBEXstdData 4" xfId="62218" xr:uid="{00000000-0005-0000-0000-00000CF30000}"/>
    <cellStyle name="SAPBEXstdData 5" xfId="62219" xr:uid="{00000000-0005-0000-0000-00000DF30000}"/>
    <cellStyle name="SAPBEXstdData 6" xfId="62220" xr:uid="{00000000-0005-0000-0000-00000EF30000}"/>
    <cellStyle name="SAPBEXstdDataEmph" xfId="62221" xr:uid="{00000000-0005-0000-0000-00000FF30000}"/>
    <cellStyle name="SAPBEXstdDataEmph 2" xfId="62222" xr:uid="{00000000-0005-0000-0000-000010F30000}"/>
    <cellStyle name="SAPBEXstdDataEmph 3" xfId="62223" xr:uid="{00000000-0005-0000-0000-000011F30000}"/>
    <cellStyle name="SAPBEXstdDataEmph 4" xfId="62224" xr:uid="{00000000-0005-0000-0000-000012F30000}"/>
    <cellStyle name="SAPBEXstdDataEmph 5" xfId="62225" xr:uid="{00000000-0005-0000-0000-000013F30000}"/>
    <cellStyle name="SAPBEXstdDataEmph 6" xfId="62226" xr:uid="{00000000-0005-0000-0000-000014F30000}"/>
    <cellStyle name="SAPBEXstdItem" xfId="62227" xr:uid="{00000000-0005-0000-0000-000015F30000}"/>
    <cellStyle name="SAPBEXstdItem 2" xfId="62228" xr:uid="{00000000-0005-0000-0000-000016F30000}"/>
    <cellStyle name="SAPBEXstdItem 3" xfId="62229" xr:uid="{00000000-0005-0000-0000-000017F30000}"/>
    <cellStyle name="SAPBEXstdItem 4" xfId="62230" xr:uid="{00000000-0005-0000-0000-000018F30000}"/>
    <cellStyle name="SAPBEXstdItem 5" xfId="62231" xr:uid="{00000000-0005-0000-0000-000019F30000}"/>
    <cellStyle name="SAPBEXstdItem 6" xfId="62232" xr:uid="{00000000-0005-0000-0000-00001AF30000}"/>
    <cellStyle name="SAPBEXstdItemX" xfId="62233" xr:uid="{00000000-0005-0000-0000-00001BF30000}"/>
    <cellStyle name="SAPBEXstdItemX 2" xfId="62234" xr:uid="{00000000-0005-0000-0000-00001CF30000}"/>
    <cellStyle name="SAPBEXstdItemX 3" xfId="62235" xr:uid="{00000000-0005-0000-0000-00001DF30000}"/>
    <cellStyle name="SAPBEXstdItemX 4" xfId="62236" xr:uid="{00000000-0005-0000-0000-00001EF30000}"/>
    <cellStyle name="SAPBEXstdItemX 5" xfId="62237" xr:uid="{00000000-0005-0000-0000-00001FF30000}"/>
    <cellStyle name="SAPBEXstdItemX 6" xfId="62238" xr:uid="{00000000-0005-0000-0000-000020F30000}"/>
    <cellStyle name="SAPBEXtitle" xfId="62239" xr:uid="{00000000-0005-0000-0000-000021F30000}"/>
    <cellStyle name="SAPBEXundefined" xfId="62240" xr:uid="{00000000-0005-0000-0000-000022F30000}"/>
    <cellStyle name="SAPBEXundefined 2" xfId="62241" xr:uid="{00000000-0005-0000-0000-000023F30000}"/>
    <cellStyle name="SAPBEXundefined 3" xfId="62242" xr:uid="{00000000-0005-0000-0000-000024F30000}"/>
    <cellStyle name="SAPBEXundefined 4" xfId="62243" xr:uid="{00000000-0005-0000-0000-000025F30000}"/>
    <cellStyle name="SAPBEXundefined 5" xfId="62244" xr:uid="{00000000-0005-0000-0000-000026F30000}"/>
    <cellStyle name="SAPBEXundefined 6" xfId="62245" xr:uid="{00000000-0005-0000-0000-000027F30000}"/>
    <cellStyle name="Sheet Title" xfId="62246" xr:uid="{00000000-0005-0000-0000-000028F30000}"/>
    <cellStyle name="Title 2" xfId="62247" xr:uid="{00000000-0005-0000-0000-000029F30000}"/>
    <cellStyle name="Title 2 2" xfId="62248" xr:uid="{00000000-0005-0000-0000-00002AF30000}"/>
    <cellStyle name="Title 3" xfId="62249" xr:uid="{00000000-0005-0000-0000-00002BF30000}"/>
    <cellStyle name="Total 2" xfId="62250" xr:uid="{00000000-0005-0000-0000-00002CF30000}"/>
    <cellStyle name="Total 2 10" xfId="62251" xr:uid="{00000000-0005-0000-0000-00002DF30000}"/>
    <cellStyle name="Total 2 10 2" xfId="62252" xr:uid="{00000000-0005-0000-0000-00002EF30000}"/>
    <cellStyle name="Total 2 10 2 2" xfId="62253" xr:uid="{00000000-0005-0000-0000-00002FF30000}"/>
    <cellStyle name="Total 2 10 2 3" xfId="62254" xr:uid="{00000000-0005-0000-0000-000030F30000}"/>
    <cellStyle name="Total 2 10 2 4" xfId="62255" xr:uid="{00000000-0005-0000-0000-000031F30000}"/>
    <cellStyle name="Total 2 10 2 5" xfId="62256" xr:uid="{00000000-0005-0000-0000-000032F30000}"/>
    <cellStyle name="Total 2 10 2 6" xfId="62257" xr:uid="{00000000-0005-0000-0000-000033F30000}"/>
    <cellStyle name="Total 2 10 3" xfId="62258" xr:uid="{00000000-0005-0000-0000-000034F30000}"/>
    <cellStyle name="Total 2 10 4" xfId="62259" xr:uid="{00000000-0005-0000-0000-000035F30000}"/>
    <cellStyle name="Total 2 10 5" xfId="62260" xr:uid="{00000000-0005-0000-0000-000036F30000}"/>
    <cellStyle name="Total 2 10 6" xfId="62261" xr:uid="{00000000-0005-0000-0000-000037F30000}"/>
    <cellStyle name="Total 2 10 7" xfId="62262" xr:uid="{00000000-0005-0000-0000-000038F30000}"/>
    <cellStyle name="Total 2 11" xfId="62263" xr:uid="{00000000-0005-0000-0000-000039F30000}"/>
    <cellStyle name="Total 2 11 2" xfId="62264" xr:uid="{00000000-0005-0000-0000-00003AF30000}"/>
    <cellStyle name="Total 2 11 2 2" xfId="62265" xr:uid="{00000000-0005-0000-0000-00003BF30000}"/>
    <cellStyle name="Total 2 11 2 3" xfId="62266" xr:uid="{00000000-0005-0000-0000-00003CF30000}"/>
    <cellStyle name="Total 2 11 2 4" xfId="62267" xr:uid="{00000000-0005-0000-0000-00003DF30000}"/>
    <cellStyle name="Total 2 11 2 5" xfId="62268" xr:uid="{00000000-0005-0000-0000-00003EF30000}"/>
    <cellStyle name="Total 2 11 2 6" xfId="62269" xr:uid="{00000000-0005-0000-0000-00003FF30000}"/>
    <cellStyle name="Total 2 11 3" xfId="62270" xr:uid="{00000000-0005-0000-0000-000040F30000}"/>
    <cellStyle name="Total 2 11 4" xfId="62271" xr:uid="{00000000-0005-0000-0000-000041F30000}"/>
    <cellStyle name="Total 2 11 5" xfId="62272" xr:uid="{00000000-0005-0000-0000-000042F30000}"/>
    <cellStyle name="Total 2 11 6" xfId="62273" xr:uid="{00000000-0005-0000-0000-000043F30000}"/>
    <cellStyle name="Total 2 11 7" xfId="62274" xr:uid="{00000000-0005-0000-0000-000044F30000}"/>
    <cellStyle name="Total 2 12" xfId="62275" xr:uid="{00000000-0005-0000-0000-000045F30000}"/>
    <cellStyle name="Total 2 12 2" xfId="62276" xr:uid="{00000000-0005-0000-0000-000046F30000}"/>
    <cellStyle name="Total 2 12 2 2" xfId="62277" xr:uid="{00000000-0005-0000-0000-000047F30000}"/>
    <cellStyle name="Total 2 12 2 3" xfId="62278" xr:uid="{00000000-0005-0000-0000-000048F30000}"/>
    <cellStyle name="Total 2 12 2 4" xfId="62279" xr:uid="{00000000-0005-0000-0000-000049F30000}"/>
    <cellStyle name="Total 2 12 2 5" xfId="62280" xr:uid="{00000000-0005-0000-0000-00004AF30000}"/>
    <cellStyle name="Total 2 12 2 6" xfId="62281" xr:uid="{00000000-0005-0000-0000-00004BF30000}"/>
    <cellStyle name="Total 2 12 3" xfId="62282" xr:uid="{00000000-0005-0000-0000-00004CF30000}"/>
    <cellStyle name="Total 2 12 4" xfId="62283" xr:uid="{00000000-0005-0000-0000-00004DF30000}"/>
    <cellStyle name="Total 2 12 5" xfId="62284" xr:uid="{00000000-0005-0000-0000-00004EF30000}"/>
    <cellStyle name="Total 2 12 6" xfId="62285" xr:uid="{00000000-0005-0000-0000-00004FF30000}"/>
    <cellStyle name="Total 2 12 7" xfId="62286" xr:uid="{00000000-0005-0000-0000-000050F30000}"/>
    <cellStyle name="Total 2 13" xfId="62287" xr:uid="{00000000-0005-0000-0000-000051F30000}"/>
    <cellStyle name="Total 2 13 2" xfId="62288" xr:uid="{00000000-0005-0000-0000-000052F30000}"/>
    <cellStyle name="Total 2 13 2 2" xfId="62289" xr:uid="{00000000-0005-0000-0000-000053F30000}"/>
    <cellStyle name="Total 2 13 2 3" xfId="62290" xr:uid="{00000000-0005-0000-0000-000054F30000}"/>
    <cellStyle name="Total 2 13 2 4" xfId="62291" xr:uid="{00000000-0005-0000-0000-000055F30000}"/>
    <cellStyle name="Total 2 13 2 5" xfId="62292" xr:uid="{00000000-0005-0000-0000-000056F30000}"/>
    <cellStyle name="Total 2 13 2 6" xfId="62293" xr:uid="{00000000-0005-0000-0000-000057F30000}"/>
    <cellStyle name="Total 2 13 3" xfId="62294" xr:uid="{00000000-0005-0000-0000-000058F30000}"/>
    <cellStyle name="Total 2 13 4" xfId="62295" xr:uid="{00000000-0005-0000-0000-000059F30000}"/>
    <cellStyle name="Total 2 13 5" xfId="62296" xr:uid="{00000000-0005-0000-0000-00005AF30000}"/>
    <cellStyle name="Total 2 13 6" xfId="62297" xr:uid="{00000000-0005-0000-0000-00005BF30000}"/>
    <cellStyle name="Total 2 13 7" xfId="62298" xr:uid="{00000000-0005-0000-0000-00005CF30000}"/>
    <cellStyle name="Total 2 14" xfId="62299" xr:uid="{00000000-0005-0000-0000-00005DF30000}"/>
    <cellStyle name="Total 2 14 2" xfId="62300" xr:uid="{00000000-0005-0000-0000-00005EF30000}"/>
    <cellStyle name="Total 2 14 2 2" xfId="62301" xr:uid="{00000000-0005-0000-0000-00005FF30000}"/>
    <cellStyle name="Total 2 14 2 3" xfId="62302" xr:uid="{00000000-0005-0000-0000-000060F30000}"/>
    <cellStyle name="Total 2 14 2 4" xfId="62303" xr:uid="{00000000-0005-0000-0000-000061F30000}"/>
    <cellStyle name="Total 2 14 2 5" xfId="62304" xr:uid="{00000000-0005-0000-0000-000062F30000}"/>
    <cellStyle name="Total 2 14 2 6" xfId="62305" xr:uid="{00000000-0005-0000-0000-000063F30000}"/>
    <cellStyle name="Total 2 14 3" xfId="62306" xr:uid="{00000000-0005-0000-0000-000064F30000}"/>
    <cellStyle name="Total 2 14 4" xfId="62307" xr:uid="{00000000-0005-0000-0000-000065F30000}"/>
    <cellStyle name="Total 2 14 5" xfId="62308" xr:uid="{00000000-0005-0000-0000-000066F30000}"/>
    <cellStyle name="Total 2 14 6" xfId="62309" xr:uid="{00000000-0005-0000-0000-000067F30000}"/>
    <cellStyle name="Total 2 14 7" xfId="62310" xr:uid="{00000000-0005-0000-0000-000068F30000}"/>
    <cellStyle name="Total 2 15" xfId="62311" xr:uid="{00000000-0005-0000-0000-000069F30000}"/>
    <cellStyle name="Total 2 15 2" xfId="62312" xr:uid="{00000000-0005-0000-0000-00006AF30000}"/>
    <cellStyle name="Total 2 15 2 2" xfId="62313" xr:uid="{00000000-0005-0000-0000-00006BF30000}"/>
    <cellStyle name="Total 2 15 2 3" xfId="62314" xr:uid="{00000000-0005-0000-0000-00006CF30000}"/>
    <cellStyle name="Total 2 15 2 4" xfId="62315" xr:uid="{00000000-0005-0000-0000-00006DF30000}"/>
    <cellStyle name="Total 2 15 2 5" xfId="62316" xr:uid="{00000000-0005-0000-0000-00006EF30000}"/>
    <cellStyle name="Total 2 15 2 6" xfId="62317" xr:uid="{00000000-0005-0000-0000-00006FF30000}"/>
    <cellStyle name="Total 2 15 3" xfId="62318" xr:uid="{00000000-0005-0000-0000-000070F30000}"/>
    <cellStyle name="Total 2 15 4" xfId="62319" xr:uid="{00000000-0005-0000-0000-000071F30000}"/>
    <cellStyle name="Total 2 15 5" xfId="62320" xr:uid="{00000000-0005-0000-0000-000072F30000}"/>
    <cellStyle name="Total 2 15 6" xfId="62321" xr:uid="{00000000-0005-0000-0000-000073F30000}"/>
    <cellStyle name="Total 2 15 7" xfId="62322" xr:uid="{00000000-0005-0000-0000-000074F30000}"/>
    <cellStyle name="Total 2 16" xfId="62323" xr:uid="{00000000-0005-0000-0000-000075F30000}"/>
    <cellStyle name="Total 2 16 2" xfId="62324" xr:uid="{00000000-0005-0000-0000-000076F30000}"/>
    <cellStyle name="Total 2 16 2 2" xfId="62325" xr:uid="{00000000-0005-0000-0000-000077F30000}"/>
    <cellStyle name="Total 2 16 2 3" xfId="62326" xr:uid="{00000000-0005-0000-0000-000078F30000}"/>
    <cellStyle name="Total 2 16 2 4" xfId="62327" xr:uid="{00000000-0005-0000-0000-000079F30000}"/>
    <cellStyle name="Total 2 16 2 5" xfId="62328" xr:uid="{00000000-0005-0000-0000-00007AF30000}"/>
    <cellStyle name="Total 2 16 2 6" xfId="62329" xr:uid="{00000000-0005-0000-0000-00007BF30000}"/>
    <cellStyle name="Total 2 16 3" xfId="62330" xr:uid="{00000000-0005-0000-0000-00007CF30000}"/>
    <cellStyle name="Total 2 16 4" xfId="62331" xr:uid="{00000000-0005-0000-0000-00007DF30000}"/>
    <cellStyle name="Total 2 16 5" xfId="62332" xr:uid="{00000000-0005-0000-0000-00007EF30000}"/>
    <cellStyle name="Total 2 16 6" xfId="62333" xr:uid="{00000000-0005-0000-0000-00007FF30000}"/>
    <cellStyle name="Total 2 16 7" xfId="62334" xr:uid="{00000000-0005-0000-0000-000080F30000}"/>
    <cellStyle name="Total 2 17" xfId="62335" xr:uid="{00000000-0005-0000-0000-000081F30000}"/>
    <cellStyle name="Total 2 17 2" xfId="62336" xr:uid="{00000000-0005-0000-0000-000082F30000}"/>
    <cellStyle name="Total 2 17 2 2" xfId="62337" xr:uid="{00000000-0005-0000-0000-000083F30000}"/>
    <cellStyle name="Total 2 17 2 3" xfId="62338" xr:uid="{00000000-0005-0000-0000-000084F30000}"/>
    <cellStyle name="Total 2 17 2 4" xfId="62339" xr:uid="{00000000-0005-0000-0000-000085F30000}"/>
    <cellStyle name="Total 2 17 2 5" xfId="62340" xr:uid="{00000000-0005-0000-0000-000086F30000}"/>
    <cellStyle name="Total 2 17 2 6" xfId="62341" xr:uid="{00000000-0005-0000-0000-000087F30000}"/>
    <cellStyle name="Total 2 17 3" xfId="62342" xr:uid="{00000000-0005-0000-0000-000088F30000}"/>
    <cellStyle name="Total 2 17 4" xfId="62343" xr:uid="{00000000-0005-0000-0000-000089F30000}"/>
    <cellStyle name="Total 2 17 5" xfId="62344" xr:uid="{00000000-0005-0000-0000-00008AF30000}"/>
    <cellStyle name="Total 2 17 6" xfId="62345" xr:uid="{00000000-0005-0000-0000-00008BF30000}"/>
    <cellStyle name="Total 2 17 7" xfId="62346" xr:uid="{00000000-0005-0000-0000-00008CF30000}"/>
    <cellStyle name="Total 2 18" xfId="62347" xr:uid="{00000000-0005-0000-0000-00008DF30000}"/>
    <cellStyle name="Total 2 18 2" xfId="62348" xr:uid="{00000000-0005-0000-0000-00008EF30000}"/>
    <cellStyle name="Total 2 18 2 2" xfId="62349" xr:uid="{00000000-0005-0000-0000-00008FF30000}"/>
    <cellStyle name="Total 2 18 2 3" xfId="62350" xr:uid="{00000000-0005-0000-0000-000090F30000}"/>
    <cellStyle name="Total 2 18 2 4" xfId="62351" xr:uid="{00000000-0005-0000-0000-000091F30000}"/>
    <cellStyle name="Total 2 18 2 5" xfId="62352" xr:uid="{00000000-0005-0000-0000-000092F30000}"/>
    <cellStyle name="Total 2 18 2 6" xfId="62353" xr:uid="{00000000-0005-0000-0000-000093F30000}"/>
    <cellStyle name="Total 2 18 3" xfId="62354" xr:uid="{00000000-0005-0000-0000-000094F30000}"/>
    <cellStyle name="Total 2 18 4" xfId="62355" xr:uid="{00000000-0005-0000-0000-000095F30000}"/>
    <cellStyle name="Total 2 18 5" xfId="62356" xr:uid="{00000000-0005-0000-0000-000096F30000}"/>
    <cellStyle name="Total 2 18 6" xfId="62357" xr:uid="{00000000-0005-0000-0000-000097F30000}"/>
    <cellStyle name="Total 2 18 7" xfId="62358" xr:uid="{00000000-0005-0000-0000-000098F30000}"/>
    <cellStyle name="Total 2 19" xfId="62359" xr:uid="{00000000-0005-0000-0000-000099F30000}"/>
    <cellStyle name="Total 2 19 2" xfId="62360" xr:uid="{00000000-0005-0000-0000-00009AF30000}"/>
    <cellStyle name="Total 2 19 2 2" xfId="62361" xr:uid="{00000000-0005-0000-0000-00009BF30000}"/>
    <cellStyle name="Total 2 19 2 3" xfId="62362" xr:uid="{00000000-0005-0000-0000-00009CF30000}"/>
    <cellStyle name="Total 2 19 2 4" xfId="62363" xr:uid="{00000000-0005-0000-0000-00009DF30000}"/>
    <cellStyle name="Total 2 19 2 5" xfId="62364" xr:uid="{00000000-0005-0000-0000-00009EF30000}"/>
    <cellStyle name="Total 2 19 2 6" xfId="62365" xr:uid="{00000000-0005-0000-0000-00009FF30000}"/>
    <cellStyle name="Total 2 19 3" xfId="62366" xr:uid="{00000000-0005-0000-0000-0000A0F30000}"/>
    <cellStyle name="Total 2 19 4" xfId="62367" xr:uid="{00000000-0005-0000-0000-0000A1F30000}"/>
    <cellStyle name="Total 2 19 5" xfId="62368" xr:uid="{00000000-0005-0000-0000-0000A2F30000}"/>
    <cellStyle name="Total 2 19 6" xfId="62369" xr:uid="{00000000-0005-0000-0000-0000A3F30000}"/>
    <cellStyle name="Total 2 19 7" xfId="62370" xr:uid="{00000000-0005-0000-0000-0000A4F30000}"/>
    <cellStyle name="Total 2 2" xfId="62371" xr:uid="{00000000-0005-0000-0000-0000A5F30000}"/>
    <cellStyle name="Total 2 2 10" xfId="62372" xr:uid="{00000000-0005-0000-0000-0000A6F30000}"/>
    <cellStyle name="Total 2 2 10 2" xfId="62373" xr:uid="{00000000-0005-0000-0000-0000A7F30000}"/>
    <cellStyle name="Total 2 2 10 2 2" xfId="62374" xr:uid="{00000000-0005-0000-0000-0000A8F30000}"/>
    <cellStyle name="Total 2 2 10 2 3" xfId="62375" xr:uid="{00000000-0005-0000-0000-0000A9F30000}"/>
    <cellStyle name="Total 2 2 10 2 4" xfId="62376" xr:uid="{00000000-0005-0000-0000-0000AAF30000}"/>
    <cellStyle name="Total 2 2 10 2 5" xfId="62377" xr:uid="{00000000-0005-0000-0000-0000ABF30000}"/>
    <cellStyle name="Total 2 2 10 2 6" xfId="62378" xr:uid="{00000000-0005-0000-0000-0000ACF30000}"/>
    <cellStyle name="Total 2 2 10 3" xfId="62379" xr:uid="{00000000-0005-0000-0000-0000ADF30000}"/>
    <cellStyle name="Total 2 2 10 4" xfId="62380" xr:uid="{00000000-0005-0000-0000-0000AEF30000}"/>
    <cellStyle name="Total 2 2 10 5" xfId="62381" xr:uid="{00000000-0005-0000-0000-0000AFF30000}"/>
    <cellStyle name="Total 2 2 10 6" xfId="62382" xr:uid="{00000000-0005-0000-0000-0000B0F30000}"/>
    <cellStyle name="Total 2 2 10 7" xfId="62383" xr:uid="{00000000-0005-0000-0000-0000B1F30000}"/>
    <cellStyle name="Total 2 2 11" xfId="62384" xr:uid="{00000000-0005-0000-0000-0000B2F30000}"/>
    <cellStyle name="Total 2 2 11 2" xfId="62385" xr:uid="{00000000-0005-0000-0000-0000B3F30000}"/>
    <cellStyle name="Total 2 2 11 2 2" xfId="62386" xr:uid="{00000000-0005-0000-0000-0000B4F30000}"/>
    <cellStyle name="Total 2 2 11 2 3" xfId="62387" xr:uid="{00000000-0005-0000-0000-0000B5F30000}"/>
    <cellStyle name="Total 2 2 11 2 4" xfId="62388" xr:uid="{00000000-0005-0000-0000-0000B6F30000}"/>
    <cellStyle name="Total 2 2 11 2 5" xfId="62389" xr:uid="{00000000-0005-0000-0000-0000B7F30000}"/>
    <cellStyle name="Total 2 2 11 2 6" xfId="62390" xr:uid="{00000000-0005-0000-0000-0000B8F30000}"/>
    <cellStyle name="Total 2 2 11 3" xfId="62391" xr:uid="{00000000-0005-0000-0000-0000B9F30000}"/>
    <cellStyle name="Total 2 2 11 4" xfId="62392" xr:uid="{00000000-0005-0000-0000-0000BAF30000}"/>
    <cellStyle name="Total 2 2 11 5" xfId="62393" xr:uid="{00000000-0005-0000-0000-0000BBF30000}"/>
    <cellStyle name="Total 2 2 11 6" xfId="62394" xr:uid="{00000000-0005-0000-0000-0000BCF30000}"/>
    <cellStyle name="Total 2 2 11 7" xfId="62395" xr:uid="{00000000-0005-0000-0000-0000BDF30000}"/>
    <cellStyle name="Total 2 2 12" xfId="62396" xr:uid="{00000000-0005-0000-0000-0000BEF30000}"/>
    <cellStyle name="Total 2 2 12 2" xfId="62397" xr:uid="{00000000-0005-0000-0000-0000BFF30000}"/>
    <cellStyle name="Total 2 2 12 2 2" xfId="62398" xr:uid="{00000000-0005-0000-0000-0000C0F30000}"/>
    <cellStyle name="Total 2 2 12 2 3" xfId="62399" xr:uid="{00000000-0005-0000-0000-0000C1F30000}"/>
    <cellStyle name="Total 2 2 12 2 4" xfId="62400" xr:uid="{00000000-0005-0000-0000-0000C2F30000}"/>
    <cellStyle name="Total 2 2 12 2 5" xfId="62401" xr:uid="{00000000-0005-0000-0000-0000C3F30000}"/>
    <cellStyle name="Total 2 2 12 2 6" xfId="62402" xr:uid="{00000000-0005-0000-0000-0000C4F30000}"/>
    <cellStyle name="Total 2 2 12 3" xfId="62403" xr:uid="{00000000-0005-0000-0000-0000C5F30000}"/>
    <cellStyle name="Total 2 2 12 4" xfId="62404" xr:uid="{00000000-0005-0000-0000-0000C6F30000}"/>
    <cellStyle name="Total 2 2 12 5" xfId="62405" xr:uid="{00000000-0005-0000-0000-0000C7F30000}"/>
    <cellStyle name="Total 2 2 12 6" xfId="62406" xr:uid="{00000000-0005-0000-0000-0000C8F30000}"/>
    <cellStyle name="Total 2 2 12 7" xfId="62407" xr:uid="{00000000-0005-0000-0000-0000C9F30000}"/>
    <cellStyle name="Total 2 2 13" xfId="62408" xr:uid="{00000000-0005-0000-0000-0000CAF30000}"/>
    <cellStyle name="Total 2 2 13 2" xfId="62409" xr:uid="{00000000-0005-0000-0000-0000CBF30000}"/>
    <cellStyle name="Total 2 2 13 2 2" xfId="62410" xr:uid="{00000000-0005-0000-0000-0000CCF30000}"/>
    <cellStyle name="Total 2 2 13 2 3" xfId="62411" xr:uid="{00000000-0005-0000-0000-0000CDF30000}"/>
    <cellStyle name="Total 2 2 13 2 4" xfId="62412" xr:uid="{00000000-0005-0000-0000-0000CEF30000}"/>
    <cellStyle name="Total 2 2 13 2 5" xfId="62413" xr:uid="{00000000-0005-0000-0000-0000CFF30000}"/>
    <cellStyle name="Total 2 2 13 2 6" xfId="62414" xr:uid="{00000000-0005-0000-0000-0000D0F30000}"/>
    <cellStyle name="Total 2 2 13 3" xfId="62415" xr:uid="{00000000-0005-0000-0000-0000D1F30000}"/>
    <cellStyle name="Total 2 2 13 4" xfId="62416" xr:uid="{00000000-0005-0000-0000-0000D2F30000}"/>
    <cellStyle name="Total 2 2 13 5" xfId="62417" xr:uid="{00000000-0005-0000-0000-0000D3F30000}"/>
    <cellStyle name="Total 2 2 13 6" xfId="62418" xr:uid="{00000000-0005-0000-0000-0000D4F30000}"/>
    <cellStyle name="Total 2 2 13 7" xfId="62419" xr:uid="{00000000-0005-0000-0000-0000D5F30000}"/>
    <cellStyle name="Total 2 2 14" xfId="62420" xr:uid="{00000000-0005-0000-0000-0000D6F30000}"/>
    <cellStyle name="Total 2 2 14 2" xfId="62421" xr:uid="{00000000-0005-0000-0000-0000D7F30000}"/>
    <cellStyle name="Total 2 2 14 2 2" xfId="62422" xr:uid="{00000000-0005-0000-0000-0000D8F30000}"/>
    <cellStyle name="Total 2 2 14 2 3" xfId="62423" xr:uid="{00000000-0005-0000-0000-0000D9F30000}"/>
    <cellStyle name="Total 2 2 14 2 4" xfId="62424" xr:uid="{00000000-0005-0000-0000-0000DAF30000}"/>
    <cellStyle name="Total 2 2 14 2 5" xfId="62425" xr:uid="{00000000-0005-0000-0000-0000DBF30000}"/>
    <cellStyle name="Total 2 2 14 2 6" xfId="62426" xr:uid="{00000000-0005-0000-0000-0000DCF30000}"/>
    <cellStyle name="Total 2 2 14 3" xfId="62427" xr:uid="{00000000-0005-0000-0000-0000DDF30000}"/>
    <cellStyle name="Total 2 2 14 4" xfId="62428" xr:uid="{00000000-0005-0000-0000-0000DEF30000}"/>
    <cellStyle name="Total 2 2 14 5" xfId="62429" xr:uid="{00000000-0005-0000-0000-0000DFF30000}"/>
    <cellStyle name="Total 2 2 14 6" xfId="62430" xr:uid="{00000000-0005-0000-0000-0000E0F30000}"/>
    <cellStyle name="Total 2 2 14 7" xfId="62431" xr:uid="{00000000-0005-0000-0000-0000E1F30000}"/>
    <cellStyle name="Total 2 2 15" xfId="62432" xr:uid="{00000000-0005-0000-0000-0000E2F30000}"/>
    <cellStyle name="Total 2 2 15 2" xfId="62433" xr:uid="{00000000-0005-0000-0000-0000E3F30000}"/>
    <cellStyle name="Total 2 2 15 2 2" xfId="62434" xr:uid="{00000000-0005-0000-0000-0000E4F30000}"/>
    <cellStyle name="Total 2 2 15 2 3" xfId="62435" xr:uid="{00000000-0005-0000-0000-0000E5F30000}"/>
    <cellStyle name="Total 2 2 15 2 4" xfId="62436" xr:uid="{00000000-0005-0000-0000-0000E6F30000}"/>
    <cellStyle name="Total 2 2 15 2 5" xfId="62437" xr:uid="{00000000-0005-0000-0000-0000E7F30000}"/>
    <cellStyle name="Total 2 2 15 2 6" xfId="62438" xr:uid="{00000000-0005-0000-0000-0000E8F30000}"/>
    <cellStyle name="Total 2 2 15 3" xfId="62439" xr:uid="{00000000-0005-0000-0000-0000E9F30000}"/>
    <cellStyle name="Total 2 2 15 4" xfId="62440" xr:uid="{00000000-0005-0000-0000-0000EAF30000}"/>
    <cellStyle name="Total 2 2 15 5" xfId="62441" xr:uid="{00000000-0005-0000-0000-0000EBF30000}"/>
    <cellStyle name="Total 2 2 15 6" xfId="62442" xr:uid="{00000000-0005-0000-0000-0000ECF30000}"/>
    <cellStyle name="Total 2 2 15 7" xfId="62443" xr:uid="{00000000-0005-0000-0000-0000EDF30000}"/>
    <cellStyle name="Total 2 2 16" xfId="62444" xr:uid="{00000000-0005-0000-0000-0000EEF30000}"/>
    <cellStyle name="Total 2 2 16 2" xfId="62445" xr:uid="{00000000-0005-0000-0000-0000EFF30000}"/>
    <cellStyle name="Total 2 2 16 2 2" xfId="62446" xr:uid="{00000000-0005-0000-0000-0000F0F30000}"/>
    <cellStyle name="Total 2 2 16 2 3" xfId="62447" xr:uid="{00000000-0005-0000-0000-0000F1F30000}"/>
    <cellStyle name="Total 2 2 16 2 4" xfId="62448" xr:uid="{00000000-0005-0000-0000-0000F2F30000}"/>
    <cellStyle name="Total 2 2 16 2 5" xfId="62449" xr:uid="{00000000-0005-0000-0000-0000F3F30000}"/>
    <cellStyle name="Total 2 2 16 2 6" xfId="62450" xr:uid="{00000000-0005-0000-0000-0000F4F30000}"/>
    <cellStyle name="Total 2 2 16 3" xfId="62451" xr:uid="{00000000-0005-0000-0000-0000F5F30000}"/>
    <cellStyle name="Total 2 2 16 4" xfId="62452" xr:uid="{00000000-0005-0000-0000-0000F6F30000}"/>
    <cellStyle name="Total 2 2 16 5" xfId="62453" xr:uid="{00000000-0005-0000-0000-0000F7F30000}"/>
    <cellStyle name="Total 2 2 16 6" xfId="62454" xr:uid="{00000000-0005-0000-0000-0000F8F30000}"/>
    <cellStyle name="Total 2 2 16 7" xfId="62455" xr:uid="{00000000-0005-0000-0000-0000F9F30000}"/>
    <cellStyle name="Total 2 2 17" xfId="62456" xr:uid="{00000000-0005-0000-0000-0000FAF30000}"/>
    <cellStyle name="Total 2 2 17 2" xfId="62457" xr:uid="{00000000-0005-0000-0000-0000FBF30000}"/>
    <cellStyle name="Total 2 2 17 2 2" xfId="62458" xr:uid="{00000000-0005-0000-0000-0000FCF30000}"/>
    <cellStyle name="Total 2 2 17 2 3" xfId="62459" xr:uid="{00000000-0005-0000-0000-0000FDF30000}"/>
    <cellStyle name="Total 2 2 17 2 4" xfId="62460" xr:uid="{00000000-0005-0000-0000-0000FEF30000}"/>
    <cellStyle name="Total 2 2 17 2 5" xfId="62461" xr:uid="{00000000-0005-0000-0000-0000FFF30000}"/>
    <cellStyle name="Total 2 2 17 2 6" xfId="62462" xr:uid="{00000000-0005-0000-0000-000000F40000}"/>
    <cellStyle name="Total 2 2 17 3" xfId="62463" xr:uid="{00000000-0005-0000-0000-000001F40000}"/>
    <cellStyle name="Total 2 2 17 4" xfId="62464" xr:uid="{00000000-0005-0000-0000-000002F40000}"/>
    <cellStyle name="Total 2 2 17 5" xfId="62465" xr:uid="{00000000-0005-0000-0000-000003F40000}"/>
    <cellStyle name="Total 2 2 17 6" xfId="62466" xr:uid="{00000000-0005-0000-0000-000004F40000}"/>
    <cellStyle name="Total 2 2 17 7" xfId="62467" xr:uid="{00000000-0005-0000-0000-000005F40000}"/>
    <cellStyle name="Total 2 2 18" xfId="62468" xr:uid="{00000000-0005-0000-0000-000006F40000}"/>
    <cellStyle name="Total 2 2 18 2" xfId="62469" xr:uid="{00000000-0005-0000-0000-000007F40000}"/>
    <cellStyle name="Total 2 2 18 2 2" xfId="62470" xr:uid="{00000000-0005-0000-0000-000008F40000}"/>
    <cellStyle name="Total 2 2 18 2 3" xfId="62471" xr:uid="{00000000-0005-0000-0000-000009F40000}"/>
    <cellStyle name="Total 2 2 18 2 4" xfId="62472" xr:uid="{00000000-0005-0000-0000-00000AF40000}"/>
    <cellStyle name="Total 2 2 18 2 5" xfId="62473" xr:uid="{00000000-0005-0000-0000-00000BF40000}"/>
    <cellStyle name="Total 2 2 18 2 6" xfId="62474" xr:uid="{00000000-0005-0000-0000-00000CF40000}"/>
    <cellStyle name="Total 2 2 18 3" xfId="62475" xr:uid="{00000000-0005-0000-0000-00000DF40000}"/>
    <cellStyle name="Total 2 2 18 4" xfId="62476" xr:uid="{00000000-0005-0000-0000-00000EF40000}"/>
    <cellStyle name="Total 2 2 18 5" xfId="62477" xr:uid="{00000000-0005-0000-0000-00000FF40000}"/>
    <cellStyle name="Total 2 2 18 6" xfId="62478" xr:uid="{00000000-0005-0000-0000-000010F40000}"/>
    <cellStyle name="Total 2 2 18 7" xfId="62479" xr:uid="{00000000-0005-0000-0000-000011F40000}"/>
    <cellStyle name="Total 2 2 19" xfId="62480" xr:uid="{00000000-0005-0000-0000-000012F40000}"/>
    <cellStyle name="Total 2 2 19 2" xfId="62481" xr:uid="{00000000-0005-0000-0000-000013F40000}"/>
    <cellStyle name="Total 2 2 19 2 2" xfId="62482" xr:uid="{00000000-0005-0000-0000-000014F40000}"/>
    <cellStyle name="Total 2 2 19 2 3" xfId="62483" xr:uid="{00000000-0005-0000-0000-000015F40000}"/>
    <cellStyle name="Total 2 2 19 2 4" xfId="62484" xr:uid="{00000000-0005-0000-0000-000016F40000}"/>
    <cellStyle name="Total 2 2 19 2 5" xfId="62485" xr:uid="{00000000-0005-0000-0000-000017F40000}"/>
    <cellStyle name="Total 2 2 19 2 6" xfId="62486" xr:uid="{00000000-0005-0000-0000-000018F40000}"/>
    <cellStyle name="Total 2 2 19 3" xfId="62487" xr:uid="{00000000-0005-0000-0000-000019F40000}"/>
    <cellStyle name="Total 2 2 19 4" xfId="62488" xr:uid="{00000000-0005-0000-0000-00001AF40000}"/>
    <cellStyle name="Total 2 2 19 5" xfId="62489" xr:uid="{00000000-0005-0000-0000-00001BF40000}"/>
    <cellStyle name="Total 2 2 19 6" xfId="62490" xr:uid="{00000000-0005-0000-0000-00001CF40000}"/>
    <cellStyle name="Total 2 2 19 7" xfId="62491" xr:uid="{00000000-0005-0000-0000-00001DF40000}"/>
    <cellStyle name="Total 2 2 2" xfId="62492" xr:uid="{00000000-0005-0000-0000-00001EF40000}"/>
    <cellStyle name="Total 2 2 2 10" xfId="62493" xr:uid="{00000000-0005-0000-0000-00001FF40000}"/>
    <cellStyle name="Total 2 2 2 10 2" xfId="62494" xr:uid="{00000000-0005-0000-0000-000020F40000}"/>
    <cellStyle name="Total 2 2 2 10 2 2" xfId="62495" xr:uid="{00000000-0005-0000-0000-000021F40000}"/>
    <cellStyle name="Total 2 2 2 10 2 3" xfId="62496" xr:uid="{00000000-0005-0000-0000-000022F40000}"/>
    <cellStyle name="Total 2 2 2 10 2 4" xfId="62497" xr:uid="{00000000-0005-0000-0000-000023F40000}"/>
    <cellStyle name="Total 2 2 2 10 2 5" xfId="62498" xr:uid="{00000000-0005-0000-0000-000024F40000}"/>
    <cellStyle name="Total 2 2 2 10 2 6" xfId="62499" xr:uid="{00000000-0005-0000-0000-000025F40000}"/>
    <cellStyle name="Total 2 2 2 10 3" xfId="62500" xr:uid="{00000000-0005-0000-0000-000026F40000}"/>
    <cellStyle name="Total 2 2 2 10 4" xfId="62501" xr:uid="{00000000-0005-0000-0000-000027F40000}"/>
    <cellStyle name="Total 2 2 2 10 5" xfId="62502" xr:uid="{00000000-0005-0000-0000-000028F40000}"/>
    <cellStyle name="Total 2 2 2 10 6" xfId="62503" xr:uid="{00000000-0005-0000-0000-000029F40000}"/>
    <cellStyle name="Total 2 2 2 10 7" xfId="62504" xr:uid="{00000000-0005-0000-0000-00002AF40000}"/>
    <cellStyle name="Total 2 2 2 11" xfId="62505" xr:uid="{00000000-0005-0000-0000-00002BF40000}"/>
    <cellStyle name="Total 2 2 2 11 2" xfId="62506" xr:uid="{00000000-0005-0000-0000-00002CF40000}"/>
    <cellStyle name="Total 2 2 2 11 2 2" xfId="62507" xr:uid="{00000000-0005-0000-0000-00002DF40000}"/>
    <cellStyle name="Total 2 2 2 11 2 3" xfId="62508" xr:uid="{00000000-0005-0000-0000-00002EF40000}"/>
    <cellStyle name="Total 2 2 2 11 2 4" xfId="62509" xr:uid="{00000000-0005-0000-0000-00002FF40000}"/>
    <cellStyle name="Total 2 2 2 11 2 5" xfId="62510" xr:uid="{00000000-0005-0000-0000-000030F40000}"/>
    <cellStyle name="Total 2 2 2 11 2 6" xfId="62511" xr:uid="{00000000-0005-0000-0000-000031F40000}"/>
    <cellStyle name="Total 2 2 2 11 3" xfId="62512" xr:uid="{00000000-0005-0000-0000-000032F40000}"/>
    <cellStyle name="Total 2 2 2 11 4" xfId="62513" xr:uid="{00000000-0005-0000-0000-000033F40000}"/>
    <cellStyle name="Total 2 2 2 11 5" xfId="62514" xr:uid="{00000000-0005-0000-0000-000034F40000}"/>
    <cellStyle name="Total 2 2 2 11 6" xfId="62515" xr:uid="{00000000-0005-0000-0000-000035F40000}"/>
    <cellStyle name="Total 2 2 2 11 7" xfId="62516" xr:uid="{00000000-0005-0000-0000-000036F40000}"/>
    <cellStyle name="Total 2 2 2 12" xfId="62517" xr:uid="{00000000-0005-0000-0000-000037F40000}"/>
    <cellStyle name="Total 2 2 2 12 2" xfId="62518" xr:uid="{00000000-0005-0000-0000-000038F40000}"/>
    <cellStyle name="Total 2 2 2 12 2 2" xfId="62519" xr:uid="{00000000-0005-0000-0000-000039F40000}"/>
    <cellStyle name="Total 2 2 2 12 2 3" xfId="62520" xr:uid="{00000000-0005-0000-0000-00003AF40000}"/>
    <cellStyle name="Total 2 2 2 12 2 4" xfId="62521" xr:uid="{00000000-0005-0000-0000-00003BF40000}"/>
    <cellStyle name="Total 2 2 2 12 2 5" xfId="62522" xr:uid="{00000000-0005-0000-0000-00003CF40000}"/>
    <cellStyle name="Total 2 2 2 12 2 6" xfId="62523" xr:uid="{00000000-0005-0000-0000-00003DF40000}"/>
    <cellStyle name="Total 2 2 2 12 3" xfId="62524" xr:uid="{00000000-0005-0000-0000-00003EF40000}"/>
    <cellStyle name="Total 2 2 2 12 4" xfId="62525" xr:uid="{00000000-0005-0000-0000-00003FF40000}"/>
    <cellStyle name="Total 2 2 2 12 5" xfId="62526" xr:uid="{00000000-0005-0000-0000-000040F40000}"/>
    <cellStyle name="Total 2 2 2 12 6" xfId="62527" xr:uid="{00000000-0005-0000-0000-000041F40000}"/>
    <cellStyle name="Total 2 2 2 12 7" xfId="62528" xr:uid="{00000000-0005-0000-0000-000042F40000}"/>
    <cellStyle name="Total 2 2 2 13" xfId="62529" xr:uid="{00000000-0005-0000-0000-000043F40000}"/>
    <cellStyle name="Total 2 2 2 13 2" xfId="62530" xr:uid="{00000000-0005-0000-0000-000044F40000}"/>
    <cellStyle name="Total 2 2 2 13 2 2" xfId="62531" xr:uid="{00000000-0005-0000-0000-000045F40000}"/>
    <cellStyle name="Total 2 2 2 13 2 3" xfId="62532" xr:uid="{00000000-0005-0000-0000-000046F40000}"/>
    <cellStyle name="Total 2 2 2 13 2 4" xfId="62533" xr:uid="{00000000-0005-0000-0000-000047F40000}"/>
    <cellStyle name="Total 2 2 2 13 2 5" xfId="62534" xr:uid="{00000000-0005-0000-0000-000048F40000}"/>
    <cellStyle name="Total 2 2 2 13 2 6" xfId="62535" xr:uid="{00000000-0005-0000-0000-000049F40000}"/>
    <cellStyle name="Total 2 2 2 13 3" xfId="62536" xr:uid="{00000000-0005-0000-0000-00004AF40000}"/>
    <cellStyle name="Total 2 2 2 13 4" xfId="62537" xr:uid="{00000000-0005-0000-0000-00004BF40000}"/>
    <cellStyle name="Total 2 2 2 13 5" xfId="62538" xr:uid="{00000000-0005-0000-0000-00004CF40000}"/>
    <cellStyle name="Total 2 2 2 13 6" xfId="62539" xr:uid="{00000000-0005-0000-0000-00004DF40000}"/>
    <cellStyle name="Total 2 2 2 13 7" xfId="62540" xr:uid="{00000000-0005-0000-0000-00004EF40000}"/>
    <cellStyle name="Total 2 2 2 14" xfId="62541" xr:uid="{00000000-0005-0000-0000-00004FF40000}"/>
    <cellStyle name="Total 2 2 2 14 2" xfId="62542" xr:uid="{00000000-0005-0000-0000-000050F40000}"/>
    <cellStyle name="Total 2 2 2 14 2 2" xfId="62543" xr:uid="{00000000-0005-0000-0000-000051F40000}"/>
    <cellStyle name="Total 2 2 2 14 2 3" xfId="62544" xr:uid="{00000000-0005-0000-0000-000052F40000}"/>
    <cellStyle name="Total 2 2 2 14 2 4" xfId="62545" xr:uid="{00000000-0005-0000-0000-000053F40000}"/>
    <cellStyle name="Total 2 2 2 14 2 5" xfId="62546" xr:uid="{00000000-0005-0000-0000-000054F40000}"/>
    <cellStyle name="Total 2 2 2 14 2 6" xfId="62547" xr:uid="{00000000-0005-0000-0000-000055F40000}"/>
    <cellStyle name="Total 2 2 2 14 3" xfId="62548" xr:uid="{00000000-0005-0000-0000-000056F40000}"/>
    <cellStyle name="Total 2 2 2 14 4" xfId="62549" xr:uid="{00000000-0005-0000-0000-000057F40000}"/>
    <cellStyle name="Total 2 2 2 14 5" xfId="62550" xr:uid="{00000000-0005-0000-0000-000058F40000}"/>
    <cellStyle name="Total 2 2 2 14 6" xfId="62551" xr:uid="{00000000-0005-0000-0000-000059F40000}"/>
    <cellStyle name="Total 2 2 2 14 7" xfId="62552" xr:uid="{00000000-0005-0000-0000-00005AF40000}"/>
    <cellStyle name="Total 2 2 2 15" xfId="62553" xr:uid="{00000000-0005-0000-0000-00005BF40000}"/>
    <cellStyle name="Total 2 2 2 15 2" xfId="62554" xr:uid="{00000000-0005-0000-0000-00005CF40000}"/>
    <cellStyle name="Total 2 2 2 15 2 2" xfId="62555" xr:uid="{00000000-0005-0000-0000-00005DF40000}"/>
    <cellStyle name="Total 2 2 2 15 2 3" xfId="62556" xr:uid="{00000000-0005-0000-0000-00005EF40000}"/>
    <cellStyle name="Total 2 2 2 15 2 4" xfId="62557" xr:uid="{00000000-0005-0000-0000-00005FF40000}"/>
    <cellStyle name="Total 2 2 2 15 2 5" xfId="62558" xr:uid="{00000000-0005-0000-0000-000060F40000}"/>
    <cellStyle name="Total 2 2 2 15 2 6" xfId="62559" xr:uid="{00000000-0005-0000-0000-000061F40000}"/>
    <cellStyle name="Total 2 2 2 15 3" xfId="62560" xr:uid="{00000000-0005-0000-0000-000062F40000}"/>
    <cellStyle name="Total 2 2 2 15 4" xfId="62561" xr:uid="{00000000-0005-0000-0000-000063F40000}"/>
    <cellStyle name="Total 2 2 2 15 5" xfId="62562" xr:uid="{00000000-0005-0000-0000-000064F40000}"/>
    <cellStyle name="Total 2 2 2 15 6" xfId="62563" xr:uid="{00000000-0005-0000-0000-000065F40000}"/>
    <cellStyle name="Total 2 2 2 15 7" xfId="62564" xr:uid="{00000000-0005-0000-0000-000066F40000}"/>
    <cellStyle name="Total 2 2 2 16" xfId="62565" xr:uid="{00000000-0005-0000-0000-000067F40000}"/>
    <cellStyle name="Total 2 2 2 16 2" xfId="62566" xr:uid="{00000000-0005-0000-0000-000068F40000}"/>
    <cellStyle name="Total 2 2 2 16 2 2" xfId="62567" xr:uid="{00000000-0005-0000-0000-000069F40000}"/>
    <cellStyle name="Total 2 2 2 16 2 3" xfId="62568" xr:uid="{00000000-0005-0000-0000-00006AF40000}"/>
    <cellStyle name="Total 2 2 2 16 2 4" xfId="62569" xr:uid="{00000000-0005-0000-0000-00006BF40000}"/>
    <cellStyle name="Total 2 2 2 16 2 5" xfId="62570" xr:uid="{00000000-0005-0000-0000-00006CF40000}"/>
    <cellStyle name="Total 2 2 2 16 2 6" xfId="62571" xr:uid="{00000000-0005-0000-0000-00006DF40000}"/>
    <cellStyle name="Total 2 2 2 16 3" xfId="62572" xr:uid="{00000000-0005-0000-0000-00006EF40000}"/>
    <cellStyle name="Total 2 2 2 16 4" xfId="62573" xr:uid="{00000000-0005-0000-0000-00006FF40000}"/>
    <cellStyle name="Total 2 2 2 16 5" xfId="62574" xr:uid="{00000000-0005-0000-0000-000070F40000}"/>
    <cellStyle name="Total 2 2 2 16 6" xfId="62575" xr:uid="{00000000-0005-0000-0000-000071F40000}"/>
    <cellStyle name="Total 2 2 2 16 7" xfId="62576" xr:uid="{00000000-0005-0000-0000-000072F40000}"/>
    <cellStyle name="Total 2 2 2 17" xfId="62577" xr:uid="{00000000-0005-0000-0000-000073F40000}"/>
    <cellStyle name="Total 2 2 2 17 2" xfId="62578" xr:uid="{00000000-0005-0000-0000-000074F40000}"/>
    <cellStyle name="Total 2 2 2 17 2 2" xfId="62579" xr:uid="{00000000-0005-0000-0000-000075F40000}"/>
    <cellStyle name="Total 2 2 2 17 2 3" xfId="62580" xr:uid="{00000000-0005-0000-0000-000076F40000}"/>
    <cellStyle name="Total 2 2 2 17 2 4" xfId="62581" xr:uid="{00000000-0005-0000-0000-000077F40000}"/>
    <cellStyle name="Total 2 2 2 17 2 5" xfId="62582" xr:uid="{00000000-0005-0000-0000-000078F40000}"/>
    <cellStyle name="Total 2 2 2 17 2 6" xfId="62583" xr:uid="{00000000-0005-0000-0000-000079F40000}"/>
    <cellStyle name="Total 2 2 2 17 3" xfId="62584" xr:uid="{00000000-0005-0000-0000-00007AF40000}"/>
    <cellStyle name="Total 2 2 2 17 4" xfId="62585" xr:uid="{00000000-0005-0000-0000-00007BF40000}"/>
    <cellStyle name="Total 2 2 2 17 5" xfId="62586" xr:uid="{00000000-0005-0000-0000-00007CF40000}"/>
    <cellStyle name="Total 2 2 2 17 6" xfId="62587" xr:uid="{00000000-0005-0000-0000-00007DF40000}"/>
    <cellStyle name="Total 2 2 2 17 7" xfId="62588" xr:uid="{00000000-0005-0000-0000-00007EF40000}"/>
    <cellStyle name="Total 2 2 2 18" xfId="62589" xr:uid="{00000000-0005-0000-0000-00007FF40000}"/>
    <cellStyle name="Total 2 2 2 18 2" xfId="62590" xr:uid="{00000000-0005-0000-0000-000080F40000}"/>
    <cellStyle name="Total 2 2 2 18 2 2" xfId="62591" xr:uid="{00000000-0005-0000-0000-000081F40000}"/>
    <cellStyle name="Total 2 2 2 18 2 3" xfId="62592" xr:uid="{00000000-0005-0000-0000-000082F40000}"/>
    <cellStyle name="Total 2 2 2 18 2 4" xfId="62593" xr:uid="{00000000-0005-0000-0000-000083F40000}"/>
    <cellStyle name="Total 2 2 2 18 2 5" xfId="62594" xr:uid="{00000000-0005-0000-0000-000084F40000}"/>
    <cellStyle name="Total 2 2 2 18 2 6" xfId="62595" xr:uid="{00000000-0005-0000-0000-000085F40000}"/>
    <cellStyle name="Total 2 2 2 18 3" xfId="62596" xr:uid="{00000000-0005-0000-0000-000086F40000}"/>
    <cellStyle name="Total 2 2 2 18 4" xfId="62597" xr:uid="{00000000-0005-0000-0000-000087F40000}"/>
    <cellStyle name="Total 2 2 2 18 5" xfId="62598" xr:uid="{00000000-0005-0000-0000-000088F40000}"/>
    <cellStyle name="Total 2 2 2 18 6" xfId="62599" xr:uid="{00000000-0005-0000-0000-000089F40000}"/>
    <cellStyle name="Total 2 2 2 18 7" xfId="62600" xr:uid="{00000000-0005-0000-0000-00008AF40000}"/>
    <cellStyle name="Total 2 2 2 19" xfId="62601" xr:uid="{00000000-0005-0000-0000-00008BF40000}"/>
    <cellStyle name="Total 2 2 2 19 2" xfId="62602" xr:uid="{00000000-0005-0000-0000-00008CF40000}"/>
    <cellStyle name="Total 2 2 2 19 2 2" xfId="62603" xr:uid="{00000000-0005-0000-0000-00008DF40000}"/>
    <cellStyle name="Total 2 2 2 19 2 3" xfId="62604" xr:uid="{00000000-0005-0000-0000-00008EF40000}"/>
    <cellStyle name="Total 2 2 2 19 2 4" xfId="62605" xr:uid="{00000000-0005-0000-0000-00008FF40000}"/>
    <cellStyle name="Total 2 2 2 19 2 5" xfId="62606" xr:uid="{00000000-0005-0000-0000-000090F40000}"/>
    <cellStyle name="Total 2 2 2 19 2 6" xfId="62607" xr:uid="{00000000-0005-0000-0000-000091F40000}"/>
    <cellStyle name="Total 2 2 2 19 3" xfId="62608" xr:uid="{00000000-0005-0000-0000-000092F40000}"/>
    <cellStyle name="Total 2 2 2 19 4" xfId="62609" xr:uid="{00000000-0005-0000-0000-000093F40000}"/>
    <cellStyle name="Total 2 2 2 19 5" xfId="62610" xr:uid="{00000000-0005-0000-0000-000094F40000}"/>
    <cellStyle name="Total 2 2 2 19 6" xfId="62611" xr:uid="{00000000-0005-0000-0000-000095F40000}"/>
    <cellStyle name="Total 2 2 2 19 7" xfId="62612" xr:uid="{00000000-0005-0000-0000-000096F40000}"/>
    <cellStyle name="Total 2 2 2 2" xfId="62613" xr:uid="{00000000-0005-0000-0000-000097F40000}"/>
    <cellStyle name="Total 2 2 2 2 2" xfId="62614" xr:uid="{00000000-0005-0000-0000-000098F40000}"/>
    <cellStyle name="Total 2 2 2 2 2 2" xfId="62615" xr:uid="{00000000-0005-0000-0000-000099F40000}"/>
    <cellStyle name="Total 2 2 2 2 2 3" xfId="62616" xr:uid="{00000000-0005-0000-0000-00009AF40000}"/>
    <cellStyle name="Total 2 2 2 2 2 4" xfId="62617" xr:uid="{00000000-0005-0000-0000-00009BF40000}"/>
    <cellStyle name="Total 2 2 2 2 2 5" xfId="62618" xr:uid="{00000000-0005-0000-0000-00009CF40000}"/>
    <cellStyle name="Total 2 2 2 2 2 6" xfId="62619" xr:uid="{00000000-0005-0000-0000-00009DF40000}"/>
    <cellStyle name="Total 2 2 2 2 3" xfId="62620" xr:uid="{00000000-0005-0000-0000-00009EF40000}"/>
    <cellStyle name="Total 2 2 2 2 4" xfId="62621" xr:uid="{00000000-0005-0000-0000-00009FF40000}"/>
    <cellStyle name="Total 2 2 2 2 5" xfId="62622" xr:uid="{00000000-0005-0000-0000-0000A0F40000}"/>
    <cellStyle name="Total 2 2 2 2 6" xfId="62623" xr:uid="{00000000-0005-0000-0000-0000A1F40000}"/>
    <cellStyle name="Total 2 2 2 2 7" xfId="62624" xr:uid="{00000000-0005-0000-0000-0000A2F40000}"/>
    <cellStyle name="Total 2 2 2 20" xfId="62625" xr:uid="{00000000-0005-0000-0000-0000A3F40000}"/>
    <cellStyle name="Total 2 2 2 20 2" xfId="62626" xr:uid="{00000000-0005-0000-0000-0000A4F40000}"/>
    <cellStyle name="Total 2 2 2 20 2 2" xfId="62627" xr:uid="{00000000-0005-0000-0000-0000A5F40000}"/>
    <cellStyle name="Total 2 2 2 20 2 3" xfId="62628" xr:uid="{00000000-0005-0000-0000-0000A6F40000}"/>
    <cellStyle name="Total 2 2 2 20 2 4" xfId="62629" xr:uid="{00000000-0005-0000-0000-0000A7F40000}"/>
    <cellStyle name="Total 2 2 2 20 2 5" xfId="62630" xr:uid="{00000000-0005-0000-0000-0000A8F40000}"/>
    <cellStyle name="Total 2 2 2 20 2 6" xfId="62631" xr:uid="{00000000-0005-0000-0000-0000A9F40000}"/>
    <cellStyle name="Total 2 2 2 20 3" xfId="62632" xr:uid="{00000000-0005-0000-0000-0000AAF40000}"/>
    <cellStyle name="Total 2 2 2 20 4" xfId="62633" xr:uid="{00000000-0005-0000-0000-0000ABF40000}"/>
    <cellStyle name="Total 2 2 2 20 5" xfId="62634" xr:uid="{00000000-0005-0000-0000-0000ACF40000}"/>
    <cellStyle name="Total 2 2 2 20 6" xfId="62635" xr:uid="{00000000-0005-0000-0000-0000ADF40000}"/>
    <cellStyle name="Total 2 2 2 20 7" xfId="62636" xr:uid="{00000000-0005-0000-0000-0000AEF40000}"/>
    <cellStyle name="Total 2 2 2 21" xfId="62637" xr:uid="{00000000-0005-0000-0000-0000AFF40000}"/>
    <cellStyle name="Total 2 2 2 21 2" xfId="62638" xr:uid="{00000000-0005-0000-0000-0000B0F40000}"/>
    <cellStyle name="Total 2 2 2 21 2 2" xfId="62639" xr:uid="{00000000-0005-0000-0000-0000B1F40000}"/>
    <cellStyle name="Total 2 2 2 21 2 3" xfId="62640" xr:uid="{00000000-0005-0000-0000-0000B2F40000}"/>
    <cellStyle name="Total 2 2 2 21 2 4" xfId="62641" xr:uid="{00000000-0005-0000-0000-0000B3F40000}"/>
    <cellStyle name="Total 2 2 2 21 2 5" xfId="62642" xr:uid="{00000000-0005-0000-0000-0000B4F40000}"/>
    <cellStyle name="Total 2 2 2 21 2 6" xfId="62643" xr:uid="{00000000-0005-0000-0000-0000B5F40000}"/>
    <cellStyle name="Total 2 2 2 21 3" xfId="62644" xr:uid="{00000000-0005-0000-0000-0000B6F40000}"/>
    <cellStyle name="Total 2 2 2 21 4" xfId="62645" xr:uid="{00000000-0005-0000-0000-0000B7F40000}"/>
    <cellStyle name="Total 2 2 2 21 5" xfId="62646" xr:uid="{00000000-0005-0000-0000-0000B8F40000}"/>
    <cellStyle name="Total 2 2 2 21 6" xfId="62647" xr:uid="{00000000-0005-0000-0000-0000B9F40000}"/>
    <cellStyle name="Total 2 2 2 21 7" xfId="62648" xr:uid="{00000000-0005-0000-0000-0000BAF40000}"/>
    <cellStyle name="Total 2 2 2 22" xfId="62649" xr:uid="{00000000-0005-0000-0000-0000BBF40000}"/>
    <cellStyle name="Total 2 2 2 22 2" xfId="62650" xr:uid="{00000000-0005-0000-0000-0000BCF40000}"/>
    <cellStyle name="Total 2 2 2 22 2 2" xfId="62651" xr:uid="{00000000-0005-0000-0000-0000BDF40000}"/>
    <cellStyle name="Total 2 2 2 22 2 3" xfId="62652" xr:uid="{00000000-0005-0000-0000-0000BEF40000}"/>
    <cellStyle name="Total 2 2 2 22 2 4" xfId="62653" xr:uid="{00000000-0005-0000-0000-0000BFF40000}"/>
    <cellStyle name="Total 2 2 2 22 2 5" xfId="62654" xr:uid="{00000000-0005-0000-0000-0000C0F40000}"/>
    <cellStyle name="Total 2 2 2 22 2 6" xfId="62655" xr:uid="{00000000-0005-0000-0000-0000C1F40000}"/>
    <cellStyle name="Total 2 2 2 22 3" xfId="62656" xr:uid="{00000000-0005-0000-0000-0000C2F40000}"/>
    <cellStyle name="Total 2 2 2 22 4" xfId="62657" xr:uid="{00000000-0005-0000-0000-0000C3F40000}"/>
    <cellStyle name="Total 2 2 2 22 5" xfId="62658" xr:uid="{00000000-0005-0000-0000-0000C4F40000}"/>
    <cellStyle name="Total 2 2 2 22 6" xfId="62659" xr:uid="{00000000-0005-0000-0000-0000C5F40000}"/>
    <cellStyle name="Total 2 2 2 22 7" xfId="62660" xr:uid="{00000000-0005-0000-0000-0000C6F40000}"/>
    <cellStyle name="Total 2 2 2 23" xfId="62661" xr:uid="{00000000-0005-0000-0000-0000C7F40000}"/>
    <cellStyle name="Total 2 2 2 23 2" xfId="62662" xr:uid="{00000000-0005-0000-0000-0000C8F40000}"/>
    <cellStyle name="Total 2 2 2 23 2 2" xfId="62663" xr:uid="{00000000-0005-0000-0000-0000C9F40000}"/>
    <cellStyle name="Total 2 2 2 23 2 3" xfId="62664" xr:uid="{00000000-0005-0000-0000-0000CAF40000}"/>
    <cellStyle name="Total 2 2 2 23 2 4" xfId="62665" xr:uid="{00000000-0005-0000-0000-0000CBF40000}"/>
    <cellStyle name="Total 2 2 2 23 2 5" xfId="62666" xr:uid="{00000000-0005-0000-0000-0000CCF40000}"/>
    <cellStyle name="Total 2 2 2 23 2 6" xfId="62667" xr:uid="{00000000-0005-0000-0000-0000CDF40000}"/>
    <cellStyle name="Total 2 2 2 23 3" xfId="62668" xr:uid="{00000000-0005-0000-0000-0000CEF40000}"/>
    <cellStyle name="Total 2 2 2 23 4" xfId="62669" xr:uid="{00000000-0005-0000-0000-0000CFF40000}"/>
    <cellStyle name="Total 2 2 2 23 5" xfId="62670" xr:uid="{00000000-0005-0000-0000-0000D0F40000}"/>
    <cellStyle name="Total 2 2 2 23 6" xfId="62671" xr:uid="{00000000-0005-0000-0000-0000D1F40000}"/>
    <cellStyle name="Total 2 2 2 23 7" xfId="62672" xr:uid="{00000000-0005-0000-0000-0000D2F40000}"/>
    <cellStyle name="Total 2 2 2 24" xfId="62673" xr:uid="{00000000-0005-0000-0000-0000D3F40000}"/>
    <cellStyle name="Total 2 2 2 24 2" xfId="62674" xr:uid="{00000000-0005-0000-0000-0000D4F40000}"/>
    <cellStyle name="Total 2 2 2 24 2 2" xfId="62675" xr:uid="{00000000-0005-0000-0000-0000D5F40000}"/>
    <cellStyle name="Total 2 2 2 24 2 3" xfId="62676" xr:uid="{00000000-0005-0000-0000-0000D6F40000}"/>
    <cellStyle name="Total 2 2 2 24 2 4" xfId="62677" xr:uid="{00000000-0005-0000-0000-0000D7F40000}"/>
    <cellStyle name="Total 2 2 2 24 2 5" xfId="62678" xr:uid="{00000000-0005-0000-0000-0000D8F40000}"/>
    <cellStyle name="Total 2 2 2 24 2 6" xfId="62679" xr:uid="{00000000-0005-0000-0000-0000D9F40000}"/>
    <cellStyle name="Total 2 2 2 24 3" xfId="62680" xr:uid="{00000000-0005-0000-0000-0000DAF40000}"/>
    <cellStyle name="Total 2 2 2 24 4" xfId="62681" xr:uid="{00000000-0005-0000-0000-0000DBF40000}"/>
    <cellStyle name="Total 2 2 2 24 5" xfId="62682" xr:uid="{00000000-0005-0000-0000-0000DCF40000}"/>
    <cellStyle name="Total 2 2 2 24 6" xfId="62683" xr:uid="{00000000-0005-0000-0000-0000DDF40000}"/>
    <cellStyle name="Total 2 2 2 24 7" xfId="62684" xr:uid="{00000000-0005-0000-0000-0000DEF40000}"/>
    <cellStyle name="Total 2 2 2 25" xfId="62685" xr:uid="{00000000-0005-0000-0000-0000DFF40000}"/>
    <cellStyle name="Total 2 2 2 25 2" xfId="62686" xr:uid="{00000000-0005-0000-0000-0000E0F40000}"/>
    <cellStyle name="Total 2 2 2 25 2 2" xfId="62687" xr:uid="{00000000-0005-0000-0000-0000E1F40000}"/>
    <cellStyle name="Total 2 2 2 25 2 3" xfId="62688" xr:uid="{00000000-0005-0000-0000-0000E2F40000}"/>
    <cellStyle name="Total 2 2 2 25 2 4" xfId="62689" xr:uid="{00000000-0005-0000-0000-0000E3F40000}"/>
    <cellStyle name="Total 2 2 2 25 2 5" xfId="62690" xr:uid="{00000000-0005-0000-0000-0000E4F40000}"/>
    <cellStyle name="Total 2 2 2 25 2 6" xfId="62691" xr:uid="{00000000-0005-0000-0000-0000E5F40000}"/>
    <cellStyle name="Total 2 2 2 25 3" xfId="62692" xr:uid="{00000000-0005-0000-0000-0000E6F40000}"/>
    <cellStyle name="Total 2 2 2 25 4" xfId="62693" xr:uid="{00000000-0005-0000-0000-0000E7F40000}"/>
    <cellStyle name="Total 2 2 2 25 5" xfId="62694" xr:uid="{00000000-0005-0000-0000-0000E8F40000}"/>
    <cellStyle name="Total 2 2 2 25 6" xfId="62695" xr:uid="{00000000-0005-0000-0000-0000E9F40000}"/>
    <cellStyle name="Total 2 2 2 25 7" xfId="62696" xr:uid="{00000000-0005-0000-0000-0000EAF40000}"/>
    <cellStyle name="Total 2 2 2 26" xfId="62697" xr:uid="{00000000-0005-0000-0000-0000EBF40000}"/>
    <cellStyle name="Total 2 2 2 26 2" xfId="62698" xr:uid="{00000000-0005-0000-0000-0000ECF40000}"/>
    <cellStyle name="Total 2 2 2 26 2 2" xfId="62699" xr:uid="{00000000-0005-0000-0000-0000EDF40000}"/>
    <cellStyle name="Total 2 2 2 26 2 3" xfId="62700" xr:uid="{00000000-0005-0000-0000-0000EEF40000}"/>
    <cellStyle name="Total 2 2 2 26 2 4" xfId="62701" xr:uid="{00000000-0005-0000-0000-0000EFF40000}"/>
    <cellStyle name="Total 2 2 2 26 2 5" xfId="62702" xr:uid="{00000000-0005-0000-0000-0000F0F40000}"/>
    <cellStyle name="Total 2 2 2 26 2 6" xfId="62703" xr:uid="{00000000-0005-0000-0000-0000F1F40000}"/>
    <cellStyle name="Total 2 2 2 26 3" xfId="62704" xr:uid="{00000000-0005-0000-0000-0000F2F40000}"/>
    <cellStyle name="Total 2 2 2 26 4" xfId="62705" xr:uid="{00000000-0005-0000-0000-0000F3F40000}"/>
    <cellStyle name="Total 2 2 2 26 5" xfId="62706" xr:uid="{00000000-0005-0000-0000-0000F4F40000}"/>
    <cellStyle name="Total 2 2 2 26 6" xfId="62707" xr:uid="{00000000-0005-0000-0000-0000F5F40000}"/>
    <cellStyle name="Total 2 2 2 26 7" xfId="62708" xr:uid="{00000000-0005-0000-0000-0000F6F40000}"/>
    <cellStyle name="Total 2 2 2 27" xfId="62709" xr:uid="{00000000-0005-0000-0000-0000F7F40000}"/>
    <cellStyle name="Total 2 2 2 27 2" xfId="62710" xr:uid="{00000000-0005-0000-0000-0000F8F40000}"/>
    <cellStyle name="Total 2 2 2 27 2 2" xfId="62711" xr:uid="{00000000-0005-0000-0000-0000F9F40000}"/>
    <cellStyle name="Total 2 2 2 27 2 3" xfId="62712" xr:uid="{00000000-0005-0000-0000-0000FAF40000}"/>
    <cellStyle name="Total 2 2 2 27 2 4" xfId="62713" xr:uid="{00000000-0005-0000-0000-0000FBF40000}"/>
    <cellStyle name="Total 2 2 2 27 2 5" xfId="62714" xr:uid="{00000000-0005-0000-0000-0000FCF40000}"/>
    <cellStyle name="Total 2 2 2 27 2 6" xfId="62715" xr:uid="{00000000-0005-0000-0000-0000FDF40000}"/>
    <cellStyle name="Total 2 2 2 27 3" xfId="62716" xr:uid="{00000000-0005-0000-0000-0000FEF40000}"/>
    <cellStyle name="Total 2 2 2 27 4" xfId="62717" xr:uid="{00000000-0005-0000-0000-0000FFF40000}"/>
    <cellStyle name="Total 2 2 2 27 5" xfId="62718" xr:uid="{00000000-0005-0000-0000-000000F50000}"/>
    <cellStyle name="Total 2 2 2 27 6" xfId="62719" xr:uid="{00000000-0005-0000-0000-000001F50000}"/>
    <cellStyle name="Total 2 2 2 27 7" xfId="62720" xr:uid="{00000000-0005-0000-0000-000002F50000}"/>
    <cellStyle name="Total 2 2 2 28" xfId="62721" xr:uid="{00000000-0005-0000-0000-000003F50000}"/>
    <cellStyle name="Total 2 2 2 28 2" xfId="62722" xr:uid="{00000000-0005-0000-0000-000004F50000}"/>
    <cellStyle name="Total 2 2 2 28 2 2" xfId="62723" xr:uid="{00000000-0005-0000-0000-000005F50000}"/>
    <cellStyle name="Total 2 2 2 28 2 3" xfId="62724" xr:uid="{00000000-0005-0000-0000-000006F50000}"/>
    <cellStyle name="Total 2 2 2 28 2 4" xfId="62725" xr:uid="{00000000-0005-0000-0000-000007F50000}"/>
    <cellStyle name="Total 2 2 2 28 2 5" xfId="62726" xr:uid="{00000000-0005-0000-0000-000008F50000}"/>
    <cellStyle name="Total 2 2 2 28 2 6" xfId="62727" xr:uid="{00000000-0005-0000-0000-000009F50000}"/>
    <cellStyle name="Total 2 2 2 28 3" xfId="62728" xr:uid="{00000000-0005-0000-0000-00000AF50000}"/>
    <cellStyle name="Total 2 2 2 28 4" xfId="62729" xr:uid="{00000000-0005-0000-0000-00000BF50000}"/>
    <cellStyle name="Total 2 2 2 28 5" xfId="62730" xr:uid="{00000000-0005-0000-0000-00000CF50000}"/>
    <cellStyle name="Total 2 2 2 28 6" xfId="62731" xr:uid="{00000000-0005-0000-0000-00000DF50000}"/>
    <cellStyle name="Total 2 2 2 28 7" xfId="62732" xr:uid="{00000000-0005-0000-0000-00000EF50000}"/>
    <cellStyle name="Total 2 2 2 29" xfId="62733" xr:uid="{00000000-0005-0000-0000-00000FF50000}"/>
    <cellStyle name="Total 2 2 2 29 2" xfId="62734" xr:uid="{00000000-0005-0000-0000-000010F50000}"/>
    <cellStyle name="Total 2 2 2 29 2 2" xfId="62735" xr:uid="{00000000-0005-0000-0000-000011F50000}"/>
    <cellStyle name="Total 2 2 2 29 2 3" xfId="62736" xr:uid="{00000000-0005-0000-0000-000012F50000}"/>
    <cellStyle name="Total 2 2 2 29 2 4" xfId="62737" xr:uid="{00000000-0005-0000-0000-000013F50000}"/>
    <cellStyle name="Total 2 2 2 29 2 5" xfId="62738" xr:uid="{00000000-0005-0000-0000-000014F50000}"/>
    <cellStyle name="Total 2 2 2 29 2 6" xfId="62739" xr:uid="{00000000-0005-0000-0000-000015F50000}"/>
    <cellStyle name="Total 2 2 2 29 3" xfId="62740" xr:uid="{00000000-0005-0000-0000-000016F50000}"/>
    <cellStyle name="Total 2 2 2 29 4" xfId="62741" xr:uid="{00000000-0005-0000-0000-000017F50000}"/>
    <cellStyle name="Total 2 2 2 29 5" xfId="62742" xr:uid="{00000000-0005-0000-0000-000018F50000}"/>
    <cellStyle name="Total 2 2 2 29 6" xfId="62743" xr:uid="{00000000-0005-0000-0000-000019F50000}"/>
    <cellStyle name="Total 2 2 2 29 7" xfId="62744" xr:uid="{00000000-0005-0000-0000-00001AF50000}"/>
    <cellStyle name="Total 2 2 2 3" xfId="62745" xr:uid="{00000000-0005-0000-0000-00001BF50000}"/>
    <cellStyle name="Total 2 2 2 3 2" xfId="62746" xr:uid="{00000000-0005-0000-0000-00001CF50000}"/>
    <cellStyle name="Total 2 2 2 3 2 2" xfId="62747" xr:uid="{00000000-0005-0000-0000-00001DF50000}"/>
    <cellStyle name="Total 2 2 2 3 2 3" xfId="62748" xr:uid="{00000000-0005-0000-0000-00001EF50000}"/>
    <cellStyle name="Total 2 2 2 3 2 4" xfId="62749" xr:uid="{00000000-0005-0000-0000-00001FF50000}"/>
    <cellStyle name="Total 2 2 2 3 2 5" xfId="62750" xr:uid="{00000000-0005-0000-0000-000020F50000}"/>
    <cellStyle name="Total 2 2 2 3 2 6" xfId="62751" xr:uid="{00000000-0005-0000-0000-000021F50000}"/>
    <cellStyle name="Total 2 2 2 3 3" xfId="62752" xr:uid="{00000000-0005-0000-0000-000022F50000}"/>
    <cellStyle name="Total 2 2 2 3 4" xfId="62753" xr:uid="{00000000-0005-0000-0000-000023F50000}"/>
    <cellStyle name="Total 2 2 2 3 5" xfId="62754" xr:uid="{00000000-0005-0000-0000-000024F50000}"/>
    <cellStyle name="Total 2 2 2 3 6" xfId="62755" xr:uid="{00000000-0005-0000-0000-000025F50000}"/>
    <cellStyle name="Total 2 2 2 3 7" xfId="62756" xr:uid="{00000000-0005-0000-0000-000026F50000}"/>
    <cellStyle name="Total 2 2 2 30" xfId="62757" xr:uid="{00000000-0005-0000-0000-000027F50000}"/>
    <cellStyle name="Total 2 2 2 30 2" xfId="62758" xr:uid="{00000000-0005-0000-0000-000028F50000}"/>
    <cellStyle name="Total 2 2 2 30 2 2" xfId="62759" xr:uid="{00000000-0005-0000-0000-000029F50000}"/>
    <cellStyle name="Total 2 2 2 30 2 3" xfId="62760" xr:uid="{00000000-0005-0000-0000-00002AF50000}"/>
    <cellStyle name="Total 2 2 2 30 2 4" xfId="62761" xr:uid="{00000000-0005-0000-0000-00002BF50000}"/>
    <cellStyle name="Total 2 2 2 30 2 5" xfId="62762" xr:uid="{00000000-0005-0000-0000-00002CF50000}"/>
    <cellStyle name="Total 2 2 2 30 2 6" xfId="62763" xr:uid="{00000000-0005-0000-0000-00002DF50000}"/>
    <cellStyle name="Total 2 2 2 30 3" xfId="62764" xr:uid="{00000000-0005-0000-0000-00002EF50000}"/>
    <cellStyle name="Total 2 2 2 30 4" xfId="62765" xr:uid="{00000000-0005-0000-0000-00002FF50000}"/>
    <cellStyle name="Total 2 2 2 30 5" xfId="62766" xr:uid="{00000000-0005-0000-0000-000030F50000}"/>
    <cellStyle name="Total 2 2 2 30 6" xfId="62767" xr:uid="{00000000-0005-0000-0000-000031F50000}"/>
    <cellStyle name="Total 2 2 2 30 7" xfId="62768" xr:uid="{00000000-0005-0000-0000-000032F50000}"/>
    <cellStyle name="Total 2 2 2 31" xfId="62769" xr:uid="{00000000-0005-0000-0000-000033F50000}"/>
    <cellStyle name="Total 2 2 2 31 2" xfId="62770" xr:uid="{00000000-0005-0000-0000-000034F50000}"/>
    <cellStyle name="Total 2 2 2 31 2 2" xfId="62771" xr:uid="{00000000-0005-0000-0000-000035F50000}"/>
    <cellStyle name="Total 2 2 2 31 2 3" xfId="62772" xr:uid="{00000000-0005-0000-0000-000036F50000}"/>
    <cellStyle name="Total 2 2 2 31 2 4" xfId="62773" xr:uid="{00000000-0005-0000-0000-000037F50000}"/>
    <cellStyle name="Total 2 2 2 31 2 5" xfId="62774" xr:uid="{00000000-0005-0000-0000-000038F50000}"/>
    <cellStyle name="Total 2 2 2 31 2 6" xfId="62775" xr:uid="{00000000-0005-0000-0000-000039F50000}"/>
    <cellStyle name="Total 2 2 2 31 3" xfId="62776" xr:uid="{00000000-0005-0000-0000-00003AF50000}"/>
    <cellStyle name="Total 2 2 2 31 4" xfId="62777" xr:uid="{00000000-0005-0000-0000-00003BF50000}"/>
    <cellStyle name="Total 2 2 2 31 5" xfId="62778" xr:uid="{00000000-0005-0000-0000-00003CF50000}"/>
    <cellStyle name="Total 2 2 2 31 6" xfId="62779" xr:uid="{00000000-0005-0000-0000-00003DF50000}"/>
    <cellStyle name="Total 2 2 2 31 7" xfId="62780" xr:uid="{00000000-0005-0000-0000-00003EF50000}"/>
    <cellStyle name="Total 2 2 2 32" xfId="62781" xr:uid="{00000000-0005-0000-0000-00003FF50000}"/>
    <cellStyle name="Total 2 2 2 32 2" xfId="62782" xr:uid="{00000000-0005-0000-0000-000040F50000}"/>
    <cellStyle name="Total 2 2 2 32 2 2" xfId="62783" xr:uid="{00000000-0005-0000-0000-000041F50000}"/>
    <cellStyle name="Total 2 2 2 32 2 3" xfId="62784" xr:uid="{00000000-0005-0000-0000-000042F50000}"/>
    <cellStyle name="Total 2 2 2 32 2 4" xfId="62785" xr:uid="{00000000-0005-0000-0000-000043F50000}"/>
    <cellStyle name="Total 2 2 2 32 2 5" xfId="62786" xr:uid="{00000000-0005-0000-0000-000044F50000}"/>
    <cellStyle name="Total 2 2 2 32 2 6" xfId="62787" xr:uid="{00000000-0005-0000-0000-000045F50000}"/>
    <cellStyle name="Total 2 2 2 32 3" xfId="62788" xr:uid="{00000000-0005-0000-0000-000046F50000}"/>
    <cellStyle name="Total 2 2 2 32 4" xfId="62789" xr:uid="{00000000-0005-0000-0000-000047F50000}"/>
    <cellStyle name="Total 2 2 2 32 5" xfId="62790" xr:uid="{00000000-0005-0000-0000-000048F50000}"/>
    <cellStyle name="Total 2 2 2 32 6" xfId="62791" xr:uid="{00000000-0005-0000-0000-000049F50000}"/>
    <cellStyle name="Total 2 2 2 32 7" xfId="62792" xr:uid="{00000000-0005-0000-0000-00004AF50000}"/>
    <cellStyle name="Total 2 2 2 33" xfId="62793" xr:uid="{00000000-0005-0000-0000-00004BF50000}"/>
    <cellStyle name="Total 2 2 2 33 2" xfId="62794" xr:uid="{00000000-0005-0000-0000-00004CF50000}"/>
    <cellStyle name="Total 2 2 2 33 2 2" xfId="62795" xr:uid="{00000000-0005-0000-0000-00004DF50000}"/>
    <cellStyle name="Total 2 2 2 33 2 3" xfId="62796" xr:uid="{00000000-0005-0000-0000-00004EF50000}"/>
    <cellStyle name="Total 2 2 2 33 2 4" xfId="62797" xr:uid="{00000000-0005-0000-0000-00004FF50000}"/>
    <cellStyle name="Total 2 2 2 33 2 5" xfId="62798" xr:uid="{00000000-0005-0000-0000-000050F50000}"/>
    <cellStyle name="Total 2 2 2 33 2 6" xfId="62799" xr:uid="{00000000-0005-0000-0000-000051F50000}"/>
    <cellStyle name="Total 2 2 2 33 3" xfId="62800" xr:uid="{00000000-0005-0000-0000-000052F50000}"/>
    <cellStyle name="Total 2 2 2 33 4" xfId="62801" xr:uid="{00000000-0005-0000-0000-000053F50000}"/>
    <cellStyle name="Total 2 2 2 33 5" xfId="62802" xr:uid="{00000000-0005-0000-0000-000054F50000}"/>
    <cellStyle name="Total 2 2 2 33 6" xfId="62803" xr:uid="{00000000-0005-0000-0000-000055F50000}"/>
    <cellStyle name="Total 2 2 2 33 7" xfId="62804" xr:uid="{00000000-0005-0000-0000-000056F50000}"/>
    <cellStyle name="Total 2 2 2 34" xfId="62805" xr:uid="{00000000-0005-0000-0000-000057F50000}"/>
    <cellStyle name="Total 2 2 2 34 2" xfId="62806" xr:uid="{00000000-0005-0000-0000-000058F50000}"/>
    <cellStyle name="Total 2 2 2 34 2 2" xfId="62807" xr:uid="{00000000-0005-0000-0000-000059F50000}"/>
    <cellStyle name="Total 2 2 2 34 2 3" xfId="62808" xr:uid="{00000000-0005-0000-0000-00005AF50000}"/>
    <cellStyle name="Total 2 2 2 34 2 4" xfId="62809" xr:uid="{00000000-0005-0000-0000-00005BF50000}"/>
    <cellStyle name="Total 2 2 2 34 2 5" xfId="62810" xr:uid="{00000000-0005-0000-0000-00005CF50000}"/>
    <cellStyle name="Total 2 2 2 34 2 6" xfId="62811" xr:uid="{00000000-0005-0000-0000-00005DF50000}"/>
    <cellStyle name="Total 2 2 2 34 3" xfId="62812" xr:uid="{00000000-0005-0000-0000-00005EF50000}"/>
    <cellStyle name="Total 2 2 2 34 4" xfId="62813" xr:uid="{00000000-0005-0000-0000-00005FF50000}"/>
    <cellStyle name="Total 2 2 2 34 5" xfId="62814" xr:uid="{00000000-0005-0000-0000-000060F50000}"/>
    <cellStyle name="Total 2 2 2 35" xfId="62815" xr:uid="{00000000-0005-0000-0000-000061F50000}"/>
    <cellStyle name="Total 2 2 2 35 2" xfId="62816" xr:uid="{00000000-0005-0000-0000-000062F50000}"/>
    <cellStyle name="Total 2 2 2 35 3" xfId="62817" xr:uid="{00000000-0005-0000-0000-000063F50000}"/>
    <cellStyle name="Total 2 2 2 35 4" xfId="62818" xr:uid="{00000000-0005-0000-0000-000064F50000}"/>
    <cellStyle name="Total 2 2 2 35 5" xfId="62819" xr:uid="{00000000-0005-0000-0000-000065F50000}"/>
    <cellStyle name="Total 2 2 2 35 6" xfId="62820" xr:uid="{00000000-0005-0000-0000-000066F50000}"/>
    <cellStyle name="Total 2 2 2 36" xfId="62821" xr:uid="{00000000-0005-0000-0000-000067F50000}"/>
    <cellStyle name="Total 2 2 2 37" xfId="62822" xr:uid="{00000000-0005-0000-0000-000068F50000}"/>
    <cellStyle name="Total 2 2 2 38" xfId="62823" xr:uid="{00000000-0005-0000-0000-000069F50000}"/>
    <cellStyle name="Total 2 2 2 4" xfId="62824" xr:uid="{00000000-0005-0000-0000-00006AF50000}"/>
    <cellStyle name="Total 2 2 2 4 2" xfId="62825" xr:uid="{00000000-0005-0000-0000-00006BF50000}"/>
    <cellStyle name="Total 2 2 2 4 2 2" xfId="62826" xr:uid="{00000000-0005-0000-0000-00006CF50000}"/>
    <cellStyle name="Total 2 2 2 4 2 3" xfId="62827" xr:uid="{00000000-0005-0000-0000-00006DF50000}"/>
    <cellStyle name="Total 2 2 2 4 2 4" xfId="62828" xr:uid="{00000000-0005-0000-0000-00006EF50000}"/>
    <cellStyle name="Total 2 2 2 4 2 5" xfId="62829" xr:uid="{00000000-0005-0000-0000-00006FF50000}"/>
    <cellStyle name="Total 2 2 2 4 2 6" xfId="62830" xr:uid="{00000000-0005-0000-0000-000070F50000}"/>
    <cellStyle name="Total 2 2 2 4 3" xfId="62831" xr:uid="{00000000-0005-0000-0000-000071F50000}"/>
    <cellStyle name="Total 2 2 2 4 4" xfId="62832" xr:uid="{00000000-0005-0000-0000-000072F50000}"/>
    <cellStyle name="Total 2 2 2 4 5" xfId="62833" xr:uid="{00000000-0005-0000-0000-000073F50000}"/>
    <cellStyle name="Total 2 2 2 4 6" xfId="62834" xr:uid="{00000000-0005-0000-0000-000074F50000}"/>
    <cellStyle name="Total 2 2 2 4 7" xfId="62835" xr:uid="{00000000-0005-0000-0000-000075F50000}"/>
    <cellStyle name="Total 2 2 2 5" xfId="62836" xr:uid="{00000000-0005-0000-0000-000076F50000}"/>
    <cellStyle name="Total 2 2 2 5 2" xfId="62837" xr:uid="{00000000-0005-0000-0000-000077F50000}"/>
    <cellStyle name="Total 2 2 2 5 2 2" xfId="62838" xr:uid="{00000000-0005-0000-0000-000078F50000}"/>
    <cellStyle name="Total 2 2 2 5 2 3" xfId="62839" xr:uid="{00000000-0005-0000-0000-000079F50000}"/>
    <cellStyle name="Total 2 2 2 5 2 4" xfId="62840" xr:uid="{00000000-0005-0000-0000-00007AF50000}"/>
    <cellStyle name="Total 2 2 2 5 2 5" xfId="62841" xr:uid="{00000000-0005-0000-0000-00007BF50000}"/>
    <cellStyle name="Total 2 2 2 5 2 6" xfId="62842" xr:uid="{00000000-0005-0000-0000-00007CF50000}"/>
    <cellStyle name="Total 2 2 2 5 3" xfId="62843" xr:uid="{00000000-0005-0000-0000-00007DF50000}"/>
    <cellStyle name="Total 2 2 2 5 4" xfId="62844" xr:uid="{00000000-0005-0000-0000-00007EF50000}"/>
    <cellStyle name="Total 2 2 2 5 5" xfId="62845" xr:uid="{00000000-0005-0000-0000-00007FF50000}"/>
    <cellStyle name="Total 2 2 2 5 6" xfId="62846" xr:uid="{00000000-0005-0000-0000-000080F50000}"/>
    <cellStyle name="Total 2 2 2 5 7" xfId="62847" xr:uid="{00000000-0005-0000-0000-000081F50000}"/>
    <cellStyle name="Total 2 2 2 6" xfId="62848" xr:uid="{00000000-0005-0000-0000-000082F50000}"/>
    <cellStyle name="Total 2 2 2 6 2" xfId="62849" xr:uid="{00000000-0005-0000-0000-000083F50000}"/>
    <cellStyle name="Total 2 2 2 6 2 2" xfId="62850" xr:uid="{00000000-0005-0000-0000-000084F50000}"/>
    <cellStyle name="Total 2 2 2 6 2 3" xfId="62851" xr:uid="{00000000-0005-0000-0000-000085F50000}"/>
    <cellStyle name="Total 2 2 2 6 2 4" xfId="62852" xr:uid="{00000000-0005-0000-0000-000086F50000}"/>
    <cellStyle name="Total 2 2 2 6 2 5" xfId="62853" xr:uid="{00000000-0005-0000-0000-000087F50000}"/>
    <cellStyle name="Total 2 2 2 6 2 6" xfId="62854" xr:uid="{00000000-0005-0000-0000-000088F50000}"/>
    <cellStyle name="Total 2 2 2 6 3" xfId="62855" xr:uid="{00000000-0005-0000-0000-000089F50000}"/>
    <cellStyle name="Total 2 2 2 6 4" xfId="62856" xr:uid="{00000000-0005-0000-0000-00008AF50000}"/>
    <cellStyle name="Total 2 2 2 6 5" xfId="62857" xr:uid="{00000000-0005-0000-0000-00008BF50000}"/>
    <cellStyle name="Total 2 2 2 6 6" xfId="62858" xr:uid="{00000000-0005-0000-0000-00008CF50000}"/>
    <cellStyle name="Total 2 2 2 6 7" xfId="62859" xr:uid="{00000000-0005-0000-0000-00008DF50000}"/>
    <cellStyle name="Total 2 2 2 7" xfId="62860" xr:uid="{00000000-0005-0000-0000-00008EF50000}"/>
    <cellStyle name="Total 2 2 2 7 2" xfId="62861" xr:uid="{00000000-0005-0000-0000-00008FF50000}"/>
    <cellStyle name="Total 2 2 2 7 2 2" xfId="62862" xr:uid="{00000000-0005-0000-0000-000090F50000}"/>
    <cellStyle name="Total 2 2 2 7 2 3" xfId="62863" xr:uid="{00000000-0005-0000-0000-000091F50000}"/>
    <cellStyle name="Total 2 2 2 7 2 4" xfId="62864" xr:uid="{00000000-0005-0000-0000-000092F50000}"/>
    <cellStyle name="Total 2 2 2 7 2 5" xfId="62865" xr:uid="{00000000-0005-0000-0000-000093F50000}"/>
    <cellStyle name="Total 2 2 2 7 2 6" xfId="62866" xr:uid="{00000000-0005-0000-0000-000094F50000}"/>
    <cellStyle name="Total 2 2 2 7 3" xfId="62867" xr:uid="{00000000-0005-0000-0000-000095F50000}"/>
    <cellStyle name="Total 2 2 2 7 4" xfId="62868" xr:uid="{00000000-0005-0000-0000-000096F50000}"/>
    <cellStyle name="Total 2 2 2 7 5" xfId="62869" xr:uid="{00000000-0005-0000-0000-000097F50000}"/>
    <cellStyle name="Total 2 2 2 7 6" xfId="62870" xr:uid="{00000000-0005-0000-0000-000098F50000}"/>
    <cellStyle name="Total 2 2 2 7 7" xfId="62871" xr:uid="{00000000-0005-0000-0000-000099F50000}"/>
    <cellStyle name="Total 2 2 2 8" xfId="62872" xr:uid="{00000000-0005-0000-0000-00009AF50000}"/>
    <cellStyle name="Total 2 2 2 8 2" xfId="62873" xr:uid="{00000000-0005-0000-0000-00009BF50000}"/>
    <cellStyle name="Total 2 2 2 8 2 2" xfId="62874" xr:uid="{00000000-0005-0000-0000-00009CF50000}"/>
    <cellStyle name="Total 2 2 2 8 2 3" xfId="62875" xr:uid="{00000000-0005-0000-0000-00009DF50000}"/>
    <cellStyle name="Total 2 2 2 8 2 4" xfId="62876" xr:uid="{00000000-0005-0000-0000-00009EF50000}"/>
    <cellStyle name="Total 2 2 2 8 2 5" xfId="62877" xr:uid="{00000000-0005-0000-0000-00009FF50000}"/>
    <cellStyle name="Total 2 2 2 8 2 6" xfId="62878" xr:uid="{00000000-0005-0000-0000-0000A0F50000}"/>
    <cellStyle name="Total 2 2 2 8 3" xfId="62879" xr:uid="{00000000-0005-0000-0000-0000A1F50000}"/>
    <cellStyle name="Total 2 2 2 8 4" xfId="62880" xr:uid="{00000000-0005-0000-0000-0000A2F50000}"/>
    <cellStyle name="Total 2 2 2 8 5" xfId="62881" xr:uid="{00000000-0005-0000-0000-0000A3F50000}"/>
    <cellStyle name="Total 2 2 2 8 6" xfId="62882" xr:uid="{00000000-0005-0000-0000-0000A4F50000}"/>
    <cellStyle name="Total 2 2 2 8 7" xfId="62883" xr:uid="{00000000-0005-0000-0000-0000A5F50000}"/>
    <cellStyle name="Total 2 2 2 9" xfId="62884" xr:uid="{00000000-0005-0000-0000-0000A6F50000}"/>
    <cellStyle name="Total 2 2 2 9 2" xfId="62885" xr:uid="{00000000-0005-0000-0000-0000A7F50000}"/>
    <cellStyle name="Total 2 2 2 9 2 2" xfId="62886" xr:uid="{00000000-0005-0000-0000-0000A8F50000}"/>
    <cellStyle name="Total 2 2 2 9 2 3" xfId="62887" xr:uid="{00000000-0005-0000-0000-0000A9F50000}"/>
    <cellStyle name="Total 2 2 2 9 2 4" xfId="62888" xr:uid="{00000000-0005-0000-0000-0000AAF50000}"/>
    <cellStyle name="Total 2 2 2 9 2 5" xfId="62889" xr:uid="{00000000-0005-0000-0000-0000ABF50000}"/>
    <cellStyle name="Total 2 2 2 9 2 6" xfId="62890" xr:uid="{00000000-0005-0000-0000-0000ACF50000}"/>
    <cellStyle name="Total 2 2 2 9 3" xfId="62891" xr:uid="{00000000-0005-0000-0000-0000ADF50000}"/>
    <cellStyle name="Total 2 2 2 9 4" xfId="62892" xr:uid="{00000000-0005-0000-0000-0000AEF50000}"/>
    <cellStyle name="Total 2 2 2 9 5" xfId="62893" xr:uid="{00000000-0005-0000-0000-0000AFF50000}"/>
    <cellStyle name="Total 2 2 2 9 6" xfId="62894" xr:uid="{00000000-0005-0000-0000-0000B0F50000}"/>
    <cellStyle name="Total 2 2 2 9 7" xfId="62895" xr:uid="{00000000-0005-0000-0000-0000B1F50000}"/>
    <cellStyle name="Total 2 2 20" xfId="62896" xr:uid="{00000000-0005-0000-0000-0000B2F50000}"/>
    <cellStyle name="Total 2 2 20 2" xfId="62897" xr:uid="{00000000-0005-0000-0000-0000B3F50000}"/>
    <cellStyle name="Total 2 2 20 2 2" xfId="62898" xr:uid="{00000000-0005-0000-0000-0000B4F50000}"/>
    <cellStyle name="Total 2 2 20 2 3" xfId="62899" xr:uid="{00000000-0005-0000-0000-0000B5F50000}"/>
    <cellStyle name="Total 2 2 20 2 4" xfId="62900" xr:uid="{00000000-0005-0000-0000-0000B6F50000}"/>
    <cellStyle name="Total 2 2 20 2 5" xfId="62901" xr:uid="{00000000-0005-0000-0000-0000B7F50000}"/>
    <cellStyle name="Total 2 2 20 2 6" xfId="62902" xr:uid="{00000000-0005-0000-0000-0000B8F50000}"/>
    <cellStyle name="Total 2 2 20 3" xfId="62903" xr:uid="{00000000-0005-0000-0000-0000B9F50000}"/>
    <cellStyle name="Total 2 2 20 4" xfId="62904" xr:uid="{00000000-0005-0000-0000-0000BAF50000}"/>
    <cellStyle name="Total 2 2 20 5" xfId="62905" xr:uid="{00000000-0005-0000-0000-0000BBF50000}"/>
    <cellStyle name="Total 2 2 20 6" xfId="62906" xr:uid="{00000000-0005-0000-0000-0000BCF50000}"/>
    <cellStyle name="Total 2 2 20 7" xfId="62907" xr:uid="{00000000-0005-0000-0000-0000BDF50000}"/>
    <cellStyle name="Total 2 2 21" xfId="62908" xr:uid="{00000000-0005-0000-0000-0000BEF50000}"/>
    <cellStyle name="Total 2 2 21 2" xfId="62909" xr:uid="{00000000-0005-0000-0000-0000BFF50000}"/>
    <cellStyle name="Total 2 2 21 2 2" xfId="62910" xr:uid="{00000000-0005-0000-0000-0000C0F50000}"/>
    <cellStyle name="Total 2 2 21 2 3" xfId="62911" xr:uid="{00000000-0005-0000-0000-0000C1F50000}"/>
    <cellStyle name="Total 2 2 21 2 4" xfId="62912" xr:uid="{00000000-0005-0000-0000-0000C2F50000}"/>
    <cellStyle name="Total 2 2 21 2 5" xfId="62913" xr:uid="{00000000-0005-0000-0000-0000C3F50000}"/>
    <cellStyle name="Total 2 2 21 2 6" xfId="62914" xr:uid="{00000000-0005-0000-0000-0000C4F50000}"/>
    <cellStyle name="Total 2 2 21 3" xfId="62915" xr:uid="{00000000-0005-0000-0000-0000C5F50000}"/>
    <cellStyle name="Total 2 2 21 4" xfId="62916" xr:uid="{00000000-0005-0000-0000-0000C6F50000}"/>
    <cellStyle name="Total 2 2 21 5" xfId="62917" xr:uid="{00000000-0005-0000-0000-0000C7F50000}"/>
    <cellStyle name="Total 2 2 21 6" xfId="62918" xr:uid="{00000000-0005-0000-0000-0000C8F50000}"/>
    <cellStyle name="Total 2 2 21 7" xfId="62919" xr:uid="{00000000-0005-0000-0000-0000C9F50000}"/>
    <cellStyle name="Total 2 2 22" xfId="62920" xr:uid="{00000000-0005-0000-0000-0000CAF50000}"/>
    <cellStyle name="Total 2 2 22 2" xfId="62921" xr:uid="{00000000-0005-0000-0000-0000CBF50000}"/>
    <cellStyle name="Total 2 2 22 2 2" xfId="62922" xr:uid="{00000000-0005-0000-0000-0000CCF50000}"/>
    <cellStyle name="Total 2 2 22 2 3" xfId="62923" xr:uid="{00000000-0005-0000-0000-0000CDF50000}"/>
    <cellStyle name="Total 2 2 22 2 4" xfId="62924" xr:uid="{00000000-0005-0000-0000-0000CEF50000}"/>
    <cellStyle name="Total 2 2 22 2 5" xfId="62925" xr:uid="{00000000-0005-0000-0000-0000CFF50000}"/>
    <cellStyle name="Total 2 2 22 2 6" xfId="62926" xr:uid="{00000000-0005-0000-0000-0000D0F50000}"/>
    <cellStyle name="Total 2 2 22 3" xfId="62927" xr:uid="{00000000-0005-0000-0000-0000D1F50000}"/>
    <cellStyle name="Total 2 2 22 4" xfId="62928" xr:uid="{00000000-0005-0000-0000-0000D2F50000}"/>
    <cellStyle name="Total 2 2 22 5" xfId="62929" xr:uid="{00000000-0005-0000-0000-0000D3F50000}"/>
    <cellStyle name="Total 2 2 22 6" xfId="62930" xr:uid="{00000000-0005-0000-0000-0000D4F50000}"/>
    <cellStyle name="Total 2 2 22 7" xfId="62931" xr:uid="{00000000-0005-0000-0000-0000D5F50000}"/>
    <cellStyle name="Total 2 2 23" xfId="62932" xr:uid="{00000000-0005-0000-0000-0000D6F50000}"/>
    <cellStyle name="Total 2 2 23 2" xfId="62933" xr:uid="{00000000-0005-0000-0000-0000D7F50000}"/>
    <cellStyle name="Total 2 2 23 2 2" xfId="62934" xr:uid="{00000000-0005-0000-0000-0000D8F50000}"/>
    <cellStyle name="Total 2 2 23 2 3" xfId="62935" xr:uid="{00000000-0005-0000-0000-0000D9F50000}"/>
    <cellStyle name="Total 2 2 23 2 4" xfId="62936" xr:uid="{00000000-0005-0000-0000-0000DAF50000}"/>
    <cellStyle name="Total 2 2 23 2 5" xfId="62937" xr:uid="{00000000-0005-0000-0000-0000DBF50000}"/>
    <cellStyle name="Total 2 2 23 2 6" xfId="62938" xr:uid="{00000000-0005-0000-0000-0000DCF50000}"/>
    <cellStyle name="Total 2 2 23 3" xfId="62939" xr:uid="{00000000-0005-0000-0000-0000DDF50000}"/>
    <cellStyle name="Total 2 2 23 4" xfId="62940" xr:uid="{00000000-0005-0000-0000-0000DEF50000}"/>
    <cellStyle name="Total 2 2 23 5" xfId="62941" xr:uid="{00000000-0005-0000-0000-0000DFF50000}"/>
    <cellStyle name="Total 2 2 23 6" xfId="62942" xr:uid="{00000000-0005-0000-0000-0000E0F50000}"/>
    <cellStyle name="Total 2 2 23 7" xfId="62943" xr:uid="{00000000-0005-0000-0000-0000E1F50000}"/>
    <cellStyle name="Total 2 2 24" xfId="62944" xr:uid="{00000000-0005-0000-0000-0000E2F50000}"/>
    <cellStyle name="Total 2 2 24 2" xfId="62945" xr:uid="{00000000-0005-0000-0000-0000E3F50000}"/>
    <cellStyle name="Total 2 2 24 2 2" xfId="62946" xr:uid="{00000000-0005-0000-0000-0000E4F50000}"/>
    <cellStyle name="Total 2 2 24 2 3" xfId="62947" xr:uid="{00000000-0005-0000-0000-0000E5F50000}"/>
    <cellStyle name="Total 2 2 24 2 4" xfId="62948" xr:uid="{00000000-0005-0000-0000-0000E6F50000}"/>
    <cellStyle name="Total 2 2 24 2 5" xfId="62949" xr:uid="{00000000-0005-0000-0000-0000E7F50000}"/>
    <cellStyle name="Total 2 2 24 2 6" xfId="62950" xr:uid="{00000000-0005-0000-0000-0000E8F50000}"/>
    <cellStyle name="Total 2 2 24 3" xfId="62951" xr:uid="{00000000-0005-0000-0000-0000E9F50000}"/>
    <cellStyle name="Total 2 2 24 4" xfId="62952" xr:uid="{00000000-0005-0000-0000-0000EAF50000}"/>
    <cellStyle name="Total 2 2 24 5" xfId="62953" xr:uid="{00000000-0005-0000-0000-0000EBF50000}"/>
    <cellStyle name="Total 2 2 24 6" xfId="62954" xr:uid="{00000000-0005-0000-0000-0000ECF50000}"/>
    <cellStyle name="Total 2 2 24 7" xfId="62955" xr:uid="{00000000-0005-0000-0000-0000EDF50000}"/>
    <cellStyle name="Total 2 2 25" xfId="62956" xr:uid="{00000000-0005-0000-0000-0000EEF50000}"/>
    <cellStyle name="Total 2 2 25 2" xfId="62957" xr:uid="{00000000-0005-0000-0000-0000EFF50000}"/>
    <cellStyle name="Total 2 2 25 2 2" xfId="62958" xr:uid="{00000000-0005-0000-0000-0000F0F50000}"/>
    <cellStyle name="Total 2 2 25 2 3" xfId="62959" xr:uid="{00000000-0005-0000-0000-0000F1F50000}"/>
    <cellStyle name="Total 2 2 25 2 4" xfId="62960" xr:uid="{00000000-0005-0000-0000-0000F2F50000}"/>
    <cellStyle name="Total 2 2 25 2 5" xfId="62961" xr:uid="{00000000-0005-0000-0000-0000F3F50000}"/>
    <cellStyle name="Total 2 2 25 2 6" xfId="62962" xr:uid="{00000000-0005-0000-0000-0000F4F50000}"/>
    <cellStyle name="Total 2 2 25 3" xfId="62963" xr:uid="{00000000-0005-0000-0000-0000F5F50000}"/>
    <cellStyle name="Total 2 2 25 4" xfId="62964" xr:uid="{00000000-0005-0000-0000-0000F6F50000}"/>
    <cellStyle name="Total 2 2 25 5" xfId="62965" xr:uid="{00000000-0005-0000-0000-0000F7F50000}"/>
    <cellStyle name="Total 2 2 25 6" xfId="62966" xr:uid="{00000000-0005-0000-0000-0000F8F50000}"/>
    <cellStyle name="Total 2 2 25 7" xfId="62967" xr:uid="{00000000-0005-0000-0000-0000F9F50000}"/>
    <cellStyle name="Total 2 2 26" xfId="62968" xr:uid="{00000000-0005-0000-0000-0000FAF50000}"/>
    <cellStyle name="Total 2 2 26 2" xfId="62969" xr:uid="{00000000-0005-0000-0000-0000FBF50000}"/>
    <cellStyle name="Total 2 2 26 2 2" xfId="62970" xr:uid="{00000000-0005-0000-0000-0000FCF50000}"/>
    <cellStyle name="Total 2 2 26 2 3" xfId="62971" xr:uid="{00000000-0005-0000-0000-0000FDF50000}"/>
    <cellStyle name="Total 2 2 26 2 4" xfId="62972" xr:uid="{00000000-0005-0000-0000-0000FEF50000}"/>
    <cellStyle name="Total 2 2 26 2 5" xfId="62973" xr:uid="{00000000-0005-0000-0000-0000FFF50000}"/>
    <cellStyle name="Total 2 2 26 2 6" xfId="62974" xr:uid="{00000000-0005-0000-0000-000000F60000}"/>
    <cellStyle name="Total 2 2 26 3" xfId="62975" xr:uid="{00000000-0005-0000-0000-000001F60000}"/>
    <cellStyle name="Total 2 2 26 4" xfId="62976" xr:uid="{00000000-0005-0000-0000-000002F60000}"/>
    <cellStyle name="Total 2 2 26 5" xfId="62977" xr:uid="{00000000-0005-0000-0000-000003F60000}"/>
    <cellStyle name="Total 2 2 26 6" xfId="62978" xr:uid="{00000000-0005-0000-0000-000004F60000}"/>
    <cellStyle name="Total 2 2 26 7" xfId="62979" xr:uid="{00000000-0005-0000-0000-000005F60000}"/>
    <cellStyle name="Total 2 2 27" xfId="62980" xr:uid="{00000000-0005-0000-0000-000006F60000}"/>
    <cellStyle name="Total 2 2 27 2" xfId="62981" xr:uid="{00000000-0005-0000-0000-000007F60000}"/>
    <cellStyle name="Total 2 2 27 2 2" xfId="62982" xr:uid="{00000000-0005-0000-0000-000008F60000}"/>
    <cellStyle name="Total 2 2 27 2 3" xfId="62983" xr:uid="{00000000-0005-0000-0000-000009F60000}"/>
    <cellStyle name="Total 2 2 27 2 4" xfId="62984" xr:uid="{00000000-0005-0000-0000-00000AF60000}"/>
    <cellStyle name="Total 2 2 27 2 5" xfId="62985" xr:uid="{00000000-0005-0000-0000-00000BF60000}"/>
    <cellStyle name="Total 2 2 27 2 6" xfId="62986" xr:uid="{00000000-0005-0000-0000-00000CF60000}"/>
    <cellStyle name="Total 2 2 27 3" xfId="62987" xr:uid="{00000000-0005-0000-0000-00000DF60000}"/>
    <cellStyle name="Total 2 2 27 4" xfId="62988" xr:uid="{00000000-0005-0000-0000-00000EF60000}"/>
    <cellStyle name="Total 2 2 27 5" xfId="62989" xr:uid="{00000000-0005-0000-0000-00000FF60000}"/>
    <cellStyle name="Total 2 2 27 6" xfId="62990" xr:uid="{00000000-0005-0000-0000-000010F60000}"/>
    <cellStyle name="Total 2 2 27 7" xfId="62991" xr:uid="{00000000-0005-0000-0000-000011F60000}"/>
    <cellStyle name="Total 2 2 28" xfId="62992" xr:uid="{00000000-0005-0000-0000-000012F60000}"/>
    <cellStyle name="Total 2 2 28 2" xfId="62993" xr:uid="{00000000-0005-0000-0000-000013F60000}"/>
    <cellStyle name="Total 2 2 28 2 2" xfId="62994" xr:uid="{00000000-0005-0000-0000-000014F60000}"/>
    <cellStyle name="Total 2 2 28 2 3" xfId="62995" xr:uid="{00000000-0005-0000-0000-000015F60000}"/>
    <cellStyle name="Total 2 2 28 2 4" xfId="62996" xr:uid="{00000000-0005-0000-0000-000016F60000}"/>
    <cellStyle name="Total 2 2 28 2 5" xfId="62997" xr:uid="{00000000-0005-0000-0000-000017F60000}"/>
    <cellStyle name="Total 2 2 28 2 6" xfId="62998" xr:uid="{00000000-0005-0000-0000-000018F60000}"/>
    <cellStyle name="Total 2 2 28 3" xfId="62999" xr:uid="{00000000-0005-0000-0000-000019F60000}"/>
    <cellStyle name="Total 2 2 28 4" xfId="63000" xr:uid="{00000000-0005-0000-0000-00001AF60000}"/>
    <cellStyle name="Total 2 2 28 5" xfId="63001" xr:uid="{00000000-0005-0000-0000-00001BF60000}"/>
    <cellStyle name="Total 2 2 28 6" xfId="63002" xr:uid="{00000000-0005-0000-0000-00001CF60000}"/>
    <cellStyle name="Total 2 2 28 7" xfId="63003" xr:uid="{00000000-0005-0000-0000-00001DF60000}"/>
    <cellStyle name="Total 2 2 29" xfId="63004" xr:uid="{00000000-0005-0000-0000-00001EF60000}"/>
    <cellStyle name="Total 2 2 29 2" xfId="63005" xr:uid="{00000000-0005-0000-0000-00001FF60000}"/>
    <cellStyle name="Total 2 2 29 2 2" xfId="63006" xr:uid="{00000000-0005-0000-0000-000020F60000}"/>
    <cellStyle name="Total 2 2 29 2 3" xfId="63007" xr:uid="{00000000-0005-0000-0000-000021F60000}"/>
    <cellStyle name="Total 2 2 29 2 4" xfId="63008" xr:uid="{00000000-0005-0000-0000-000022F60000}"/>
    <cellStyle name="Total 2 2 29 2 5" xfId="63009" xr:uid="{00000000-0005-0000-0000-000023F60000}"/>
    <cellStyle name="Total 2 2 29 2 6" xfId="63010" xr:uid="{00000000-0005-0000-0000-000024F60000}"/>
    <cellStyle name="Total 2 2 29 3" xfId="63011" xr:uid="{00000000-0005-0000-0000-000025F60000}"/>
    <cellStyle name="Total 2 2 29 4" xfId="63012" xr:uid="{00000000-0005-0000-0000-000026F60000}"/>
    <cellStyle name="Total 2 2 29 5" xfId="63013" xr:uid="{00000000-0005-0000-0000-000027F60000}"/>
    <cellStyle name="Total 2 2 29 6" xfId="63014" xr:uid="{00000000-0005-0000-0000-000028F60000}"/>
    <cellStyle name="Total 2 2 29 7" xfId="63015" xr:uid="{00000000-0005-0000-0000-000029F60000}"/>
    <cellStyle name="Total 2 2 3" xfId="63016" xr:uid="{00000000-0005-0000-0000-00002AF60000}"/>
    <cellStyle name="Total 2 2 3 2" xfId="63017" xr:uid="{00000000-0005-0000-0000-00002BF60000}"/>
    <cellStyle name="Total 2 2 3 2 2" xfId="63018" xr:uid="{00000000-0005-0000-0000-00002CF60000}"/>
    <cellStyle name="Total 2 2 3 2 3" xfId="63019" xr:uid="{00000000-0005-0000-0000-00002DF60000}"/>
    <cellStyle name="Total 2 2 3 2 4" xfId="63020" xr:uid="{00000000-0005-0000-0000-00002EF60000}"/>
    <cellStyle name="Total 2 2 3 2 5" xfId="63021" xr:uid="{00000000-0005-0000-0000-00002FF60000}"/>
    <cellStyle name="Total 2 2 3 2 6" xfId="63022" xr:uid="{00000000-0005-0000-0000-000030F60000}"/>
    <cellStyle name="Total 2 2 3 3" xfId="63023" xr:uid="{00000000-0005-0000-0000-000031F60000}"/>
    <cellStyle name="Total 2 2 3 4" xfId="63024" xr:uid="{00000000-0005-0000-0000-000032F60000}"/>
    <cellStyle name="Total 2 2 3 5" xfId="63025" xr:uid="{00000000-0005-0000-0000-000033F60000}"/>
    <cellStyle name="Total 2 2 3 6" xfId="63026" xr:uid="{00000000-0005-0000-0000-000034F60000}"/>
    <cellStyle name="Total 2 2 3 7" xfId="63027" xr:uid="{00000000-0005-0000-0000-000035F60000}"/>
    <cellStyle name="Total 2 2 30" xfId="63028" xr:uid="{00000000-0005-0000-0000-000036F60000}"/>
    <cellStyle name="Total 2 2 30 2" xfId="63029" xr:uid="{00000000-0005-0000-0000-000037F60000}"/>
    <cellStyle name="Total 2 2 30 2 2" xfId="63030" xr:uid="{00000000-0005-0000-0000-000038F60000}"/>
    <cellStyle name="Total 2 2 30 2 3" xfId="63031" xr:uid="{00000000-0005-0000-0000-000039F60000}"/>
    <cellStyle name="Total 2 2 30 2 4" xfId="63032" xr:uid="{00000000-0005-0000-0000-00003AF60000}"/>
    <cellStyle name="Total 2 2 30 2 5" xfId="63033" xr:uid="{00000000-0005-0000-0000-00003BF60000}"/>
    <cellStyle name="Total 2 2 30 2 6" xfId="63034" xr:uid="{00000000-0005-0000-0000-00003CF60000}"/>
    <cellStyle name="Total 2 2 30 3" xfId="63035" xr:uid="{00000000-0005-0000-0000-00003DF60000}"/>
    <cellStyle name="Total 2 2 30 4" xfId="63036" xr:uid="{00000000-0005-0000-0000-00003EF60000}"/>
    <cellStyle name="Total 2 2 30 5" xfId="63037" xr:uid="{00000000-0005-0000-0000-00003FF60000}"/>
    <cellStyle name="Total 2 2 30 6" xfId="63038" xr:uid="{00000000-0005-0000-0000-000040F60000}"/>
    <cellStyle name="Total 2 2 30 7" xfId="63039" xr:uid="{00000000-0005-0000-0000-000041F60000}"/>
    <cellStyle name="Total 2 2 31" xfId="63040" xr:uid="{00000000-0005-0000-0000-000042F60000}"/>
    <cellStyle name="Total 2 2 31 2" xfId="63041" xr:uid="{00000000-0005-0000-0000-000043F60000}"/>
    <cellStyle name="Total 2 2 31 2 2" xfId="63042" xr:uid="{00000000-0005-0000-0000-000044F60000}"/>
    <cellStyle name="Total 2 2 31 2 3" xfId="63043" xr:uid="{00000000-0005-0000-0000-000045F60000}"/>
    <cellStyle name="Total 2 2 31 2 4" xfId="63044" xr:uid="{00000000-0005-0000-0000-000046F60000}"/>
    <cellStyle name="Total 2 2 31 2 5" xfId="63045" xr:uid="{00000000-0005-0000-0000-000047F60000}"/>
    <cellStyle name="Total 2 2 31 2 6" xfId="63046" xr:uid="{00000000-0005-0000-0000-000048F60000}"/>
    <cellStyle name="Total 2 2 31 3" xfId="63047" xr:uid="{00000000-0005-0000-0000-000049F60000}"/>
    <cellStyle name="Total 2 2 31 4" xfId="63048" xr:uid="{00000000-0005-0000-0000-00004AF60000}"/>
    <cellStyle name="Total 2 2 31 5" xfId="63049" xr:uid="{00000000-0005-0000-0000-00004BF60000}"/>
    <cellStyle name="Total 2 2 31 6" xfId="63050" xr:uid="{00000000-0005-0000-0000-00004CF60000}"/>
    <cellStyle name="Total 2 2 31 7" xfId="63051" xr:uid="{00000000-0005-0000-0000-00004DF60000}"/>
    <cellStyle name="Total 2 2 32" xfId="63052" xr:uid="{00000000-0005-0000-0000-00004EF60000}"/>
    <cellStyle name="Total 2 2 32 2" xfId="63053" xr:uid="{00000000-0005-0000-0000-00004FF60000}"/>
    <cellStyle name="Total 2 2 32 2 2" xfId="63054" xr:uid="{00000000-0005-0000-0000-000050F60000}"/>
    <cellStyle name="Total 2 2 32 2 3" xfId="63055" xr:uid="{00000000-0005-0000-0000-000051F60000}"/>
    <cellStyle name="Total 2 2 32 2 4" xfId="63056" xr:uid="{00000000-0005-0000-0000-000052F60000}"/>
    <cellStyle name="Total 2 2 32 2 5" xfId="63057" xr:uid="{00000000-0005-0000-0000-000053F60000}"/>
    <cellStyle name="Total 2 2 32 2 6" xfId="63058" xr:uid="{00000000-0005-0000-0000-000054F60000}"/>
    <cellStyle name="Total 2 2 32 3" xfId="63059" xr:uid="{00000000-0005-0000-0000-000055F60000}"/>
    <cellStyle name="Total 2 2 32 4" xfId="63060" xr:uid="{00000000-0005-0000-0000-000056F60000}"/>
    <cellStyle name="Total 2 2 32 5" xfId="63061" xr:uid="{00000000-0005-0000-0000-000057F60000}"/>
    <cellStyle name="Total 2 2 32 6" xfId="63062" xr:uid="{00000000-0005-0000-0000-000058F60000}"/>
    <cellStyle name="Total 2 2 32 7" xfId="63063" xr:uid="{00000000-0005-0000-0000-000059F60000}"/>
    <cellStyle name="Total 2 2 33" xfId="63064" xr:uid="{00000000-0005-0000-0000-00005AF60000}"/>
    <cellStyle name="Total 2 2 33 2" xfId="63065" xr:uid="{00000000-0005-0000-0000-00005BF60000}"/>
    <cellStyle name="Total 2 2 33 2 2" xfId="63066" xr:uid="{00000000-0005-0000-0000-00005CF60000}"/>
    <cellStyle name="Total 2 2 33 2 3" xfId="63067" xr:uid="{00000000-0005-0000-0000-00005DF60000}"/>
    <cellStyle name="Total 2 2 33 2 4" xfId="63068" xr:uid="{00000000-0005-0000-0000-00005EF60000}"/>
    <cellStyle name="Total 2 2 33 2 5" xfId="63069" xr:uid="{00000000-0005-0000-0000-00005FF60000}"/>
    <cellStyle name="Total 2 2 33 2 6" xfId="63070" xr:uid="{00000000-0005-0000-0000-000060F60000}"/>
    <cellStyle name="Total 2 2 33 3" xfId="63071" xr:uid="{00000000-0005-0000-0000-000061F60000}"/>
    <cellStyle name="Total 2 2 33 4" xfId="63072" xr:uid="{00000000-0005-0000-0000-000062F60000}"/>
    <cellStyle name="Total 2 2 33 5" xfId="63073" xr:uid="{00000000-0005-0000-0000-000063F60000}"/>
    <cellStyle name="Total 2 2 33 6" xfId="63074" xr:uid="{00000000-0005-0000-0000-000064F60000}"/>
    <cellStyle name="Total 2 2 33 7" xfId="63075" xr:uid="{00000000-0005-0000-0000-000065F60000}"/>
    <cellStyle name="Total 2 2 34" xfId="63076" xr:uid="{00000000-0005-0000-0000-000066F60000}"/>
    <cellStyle name="Total 2 2 34 2" xfId="63077" xr:uid="{00000000-0005-0000-0000-000067F60000}"/>
    <cellStyle name="Total 2 2 34 2 2" xfId="63078" xr:uid="{00000000-0005-0000-0000-000068F60000}"/>
    <cellStyle name="Total 2 2 34 2 3" xfId="63079" xr:uid="{00000000-0005-0000-0000-000069F60000}"/>
    <cellStyle name="Total 2 2 34 2 4" xfId="63080" xr:uid="{00000000-0005-0000-0000-00006AF60000}"/>
    <cellStyle name="Total 2 2 34 2 5" xfId="63081" xr:uid="{00000000-0005-0000-0000-00006BF60000}"/>
    <cellStyle name="Total 2 2 34 2 6" xfId="63082" xr:uid="{00000000-0005-0000-0000-00006CF60000}"/>
    <cellStyle name="Total 2 2 34 3" xfId="63083" xr:uid="{00000000-0005-0000-0000-00006DF60000}"/>
    <cellStyle name="Total 2 2 34 4" xfId="63084" xr:uid="{00000000-0005-0000-0000-00006EF60000}"/>
    <cellStyle name="Total 2 2 34 5" xfId="63085" xr:uid="{00000000-0005-0000-0000-00006FF60000}"/>
    <cellStyle name="Total 2 2 34 6" xfId="63086" xr:uid="{00000000-0005-0000-0000-000070F60000}"/>
    <cellStyle name="Total 2 2 34 7" xfId="63087" xr:uid="{00000000-0005-0000-0000-000071F60000}"/>
    <cellStyle name="Total 2 2 35" xfId="63088" xr:uid="{00000000-0005-0000-0000-000072F60000}"/>
    <cellStyle name="Total 2 2 35 2" xfId="63089" xr:uid="{00000000-0005-0000-0000-000073F60000}"/>
    <cellStyle name="Total 2 2 35 2 2" xfId="63090" xr:uid="{00000000-0005-0000-0000-000074F60000}"/>
    <cellStyle name="Total 2 2 35 2 3" xfId="63091" xr:uid="{00000000-0005-0000-0000-000075F60000}"/>
    <cellStyle name="Total 2 2 35 2 4" xfId="63092" xr:uid="{00000000-0005-0000-0000-000076F60000}"/>
    <cellStyle name="Total 2 2 35 2 5" xfId="63093" xr:uid="{00000000-0005-0000-0000-000077F60000}"/>
    <cellStyle name="Total 2 2 35 2 6" xfId="63094" xr:uid="{00000000-0005-0000-0000-000078F60000}"/>
    <cellStyle name="Total 2 2 35 3" xfId="63095" xr:uid="{00000000-0005-0000-0000-000079F60000}"/>
    <cellStyle name="Total 2 2 35 4" xfId="63096" xr:uid="{00000000-0005-0000-0000-00007AF60000}"/>
    <cellStyle name="Total 2 2 35 5" xfId="63097" xr:uid="{00000000-0005-0000-0000-00007BF60000}"/>
    <cellStyle name="Total 2 2 35 6" xfId="63098" xr:uid="{00000000-0005-0000-0000-00007CF60000}"/>
    <cellStyle name="Total 2 2 36" xfId="63099" xr:uid="{00000000-0005-0000-0000-00007DF60000}"/>
    <cellStyle name="Total 2 2 37" xfId="63100" xr:uid="{00000000-0005-0000-0000-00007EF60000}"/>
    <cellStyle name="Total 2 2 37 2" xfId="63101" xr:uid="{00000000-0005-0000-0000-00007FF60000}"/>
    <cellStyle name="Total 2 2 37 3" xfId="63102" xr:uid="{00000000-0005-0000-0000-000080F60000}"/>
    <cellStyle name="Total 2 2 37 4" xfId="63103" xr:uid="{00000000-0005-0000-0000-000081F60000}"/>
    <cellStyle name="Total 2 2 37 5" xfId="63104" xr:uid="{00000000-0005-0000-0000-000082F60000}"/>
    <cellStyle name="Total 2 2 37 6" xfId="63105" xr:uid="{00000000-0005-0000-0000-000083F60000}"/>
    <cellStyle name="Total 2 2 38" xfId="63106" xr:uid="{00000000-0005-0000-0000-000084F60000}"/>
    <cellStyle name="Total 2 2 39" xfId="63107" xr:uid="{00000000-0005-0000-0000-000085F60000}"/>
    <cellStyle name="Total 2 2 4" xfId="63108" xr:uid="{00000000-0005-0000-0000-000086F60000}"/>
    <cellStyle name="Total 2 2 4 2" xfId="63109" xr:uid="{00000000-0005-0000-0000-000087F60000}"/>
    <cellStyle name="Total 2 2 4 2 2" xfId="63110" xr:uid="{00000000-0005-0000-0000-000088F60000}"/>
    <cellStyle name="Total 2 2 4 2 3" xfId="63111" xr:uid="{00000000-0005-0000-0000-000089F60000}"/>
    <cellStyle name="Total 2 2 4 2 4" xfId="63112" xr:uid="{00000000-0005-0000-0000-00008AF60000}"/>
    <cellStyle name="Total 2 2 4 2 5" xfId="63113" xr:uid="{00000000-0005-0000-0000-00008BF60000}"/>
    <cellStyle name="Total 2 2 4 2 6" xfId="63114" xr:uid="{00000000-0005-0000-0000-00008CF60000}"/>
    <cellStyle name="Total 2 2 4 3" xfId="63115" xr:uid="{00000000-0005-0000-0000-00008DF60000}"/>
    <cellStyle name="Total 2 2 4 4" xfId="63116" xr:uid="{00000000-0005-0000-0000-00008EF60000}"/>
    <cellStyle name="Total 2 2 4 5" xfId="63117" xr:uid="{00000000-0005-0000-0000-00008FF60000}"/>
    <cellStyle name="Total 2 2 4 6" xfId="63118" xr:uid="{00000000-0005-0000-0000-000090F60000}"/>
    <cellStyle name="Total 2 2 4 7" xfId="63119" xr:uid="{00000000-0005-0000-0000-000091F60000}"/>
    <cellStyle name="Total 2 2 5" xfId="63120" xr:uid="{00000000-0005-0000-0000-000092F60000}"/>
    <cellStyle name="Total 2 2 5 2" xfId="63121" xr:uid="{00000000-0005-0000-0000-000093F60000}"/>
    <cellStyle name="Total 2 2 5 2 2" xfId="63122" xr:uid="{00000000-0005-0000-0000-000094F60000}"/>
    <cellStyle name="Total 2 2 5 2 3" xfId="63123" xr:uid="{00000000-0005-0000-0000-000095F60000}"/>
    <cellStyle name="Total 2 2 5 2 4" xfId="63124" xr:uid="{00000000-0005-0000-0000-000096F60000}"/>
    <cellStyle name="Total 2 2 5 2 5" xfId="63125" xr:uid="{00000000-0005-0000-0000-000097F60000}"/>
    <cellStyle name="Total 2 2 5 2 6" xfId="63126" xr:uid="{00000000-0005-0000-0000-000098F60000}"/>
    <cellStyle name="Total 2 2 5 3" xfId="63127" xr:uid="{00000000-0005-0000-0000-000099F60000}"/>
    <cellStyle name="Total 2 2 5 4" xfId="63128" xr:uid="{00000000-0005-0000-0000-00009AF60000}"/>
    <cellStyle name="Total 2 2 5 5" xfId="63129" xr:uid="{00000000-0005-0000-0000-00009BF60000}"/>
    <cellStyle name="Total 2 2 5 6" xfId="63130" xr:uid="{00000000-0005-0000-0000-00009CF60000}"/>
    <cellStyle name="Total 2 2 5 7" xfId="63131" xr:uid="{00000000-0005-0000-0000-00009DF60000}"/>
    <cellStyle name="Total 2 2 6" xfId="63132" xr:uid="{00000000-0005-0000-0000-00009EF60000}"/>
    <cellStyle name="Total 2 2 6 2" xfId="63133" xr:uid="{00000000-0005-0000-0000-00009FF60000}"/>
    <cellStyle name="Total 2 2 6 2 2" xfId="63134" xr:uid="{00000000-0005-0000-0000-0000A0F60000}"/>
    <cellStyle name="Total 2 2 6 2 3" xfId="63135" xr:uid="{00000000-0005-0000-0000-0000A1F60000}"/>
    <cellStyle name="Total 2 2 6 2 4" xfId="63136" xr:uid="{00000000-0005-0000-0000-0000A2F60000}"/>
    <cellStyle name="Total 2 2 6 2 5" xfId="63137" xr:uid="{00000000-0005-0000-0000-0000A3F60000}"/>
    <cellStyle name="Total 2 2 6 2 6" xfId="63138" xr:uid="{00000000-0005-0000-0000-0000A4F60000}"/>
    <cellStyle name="Total 2 2 6 3" xfId="63139" xr:uid="{00000000-0005-0000-0000-0000A5F60000}"/>
    <cellStyle name="Total 2 2 6 4" xfId="63140" xr:uid="{00000000-0005-0000-0000-0000A6F60000}"/>
    <cellStyle name="Total 2 2 6 5" xfId="63141" xr:uid="{00000000-0005-0000-0000-0000A7F60000}"/>
    <cellStyle name="Total 2 2 6 6" xfId="63142" xr:uid="{00000000-0005-0000-0000-0000A8F60000}"/>
    <cellStyle name="Total 2 2 6 7" xfId="63143" xr:uid="{00000000-0005-0000-0000-0000A9F60000}"/>
    <cellStyle name="Total 2 2 7" xfId="63144" xr:uid="{00000000-0005-0000-0000-0000AAF60000}"/>
    <cellStyle name="Total 2 2 7 2" xfId="63145" xr:uid="{00000000-0005-0000-0000-0000ABF60000}"/>
    <cellStyle name="Total 2 2 7 2 2" xfId="63146" xr:uid="{00000000-0005-0000-0000-0000ACF60000}"/>
    <cellStyle name="Total 2 2 7 2 3" xfId="63147" xr:uid="{00000000-0005-0000-0000-0000ADF60000}"/>
    <cellStyle name="Total 2 2 7 2 4" xfId="63148" xr:uid="{00000000-0005-0000-0000-0000AEF60000}"/>
    <cellStyle name="Total 2 2 7 2 5" xfId="63149" xr:uid="{00000000-0005-0000-0000-0000AFF60000}"/>
    <cellStyle name="Total 2 2 7 2 6" xfId="63150" xr:uid="{00000000-0005-0000-0000-0000B0F60000}"/>
    <cellStyle name="Total 2 2 7 3" xfId="63151" xr:uid="{00000000-0005-0000-0000-0000B1F60000}"/>
    <cellStyle name="Total 2 2 7 4" xfId="63152" xr:uid="{00000000-0005-0000-0000-0000B2F60000}"/>
    <cellStyle name="Total 2 2 7 5" xfId="63153" xr:uid="{00000000-0005-0000-0000-0000B3F60000}"/>
    <cellStyle name="Total 2 2 7 6" xfId="63154" xr:uid="{00000000-0005-0000-0000-0000B4F60000}"/>
    <cellStyle name="Total 2 2 7 7" xfId="63155" xr:uid="{00000000-0005-0000-0000-0000B5F60000}"/>
    <cellStyle name="Total 2 2 8" xfId="63156" xr:uid="{00000000-0005-0000-0000-0000B6F60000}"/>
    <cellStyle name="Total 2 2 8 2" xfId="63157" xr:uid="{00000000-0005-0000-0000-0000B7F60000}"/>
    <cellStyle name="Total 2 2 8 2 2" xfId="63158" xr:uid="{00000000-0005-0000-0000-0000B8F60000}"/>
    <cellStyle name="Total 2 2 8 2 3" xfId="63159" xr:uid="{00000000-0005-0000-0000-0000B9F60000}"/>
    <cellStyle name="Total 2 2 8 2 4" xfId="63160" xr:uid="{00000000-0005-0000-0000-0000BAF60000}"/>
    <cellStyle name="Total 2 2 8 2 5" xfId="63161" xr:uid="{00000000-0005-0000-0000-0000BBF60000}"/>
    <cellStyle name="Total 2 2 8 2 6" xfId="63162" xr:uid="{00000000-0005-0000-0000-0000BCF60000}"/>
    <cellStyle name="Total 2 2 8 3" xfId="63163" xr:uid="{00000000-0005-0000-0000-0000BDF60000}"/>
    <cellStyle name="Total 2 2 8 4" xfId="63164" xr:uid="{00000000-0005-0000-0000-0000BEF60000}"/>
    <cellStyle name="Total 2 2 8 5" xfId="63165" xr:uid="{00000000-0005-0000-0000-0000BFF60000}"/>
    <cellStyle name="Total 2 2 8 6" xfId="63166" xr:uid="{00000000-0005-0000-0000-0000C0F60000}"/>
    <cellStyle name="Total 2 2 8 7" xfId="63167" xr:uid="{00000000-0005-0000-0000-0000C1F60000}"/>
    <cellStyle name="Total 2 2 9" xfId="63168" xr:uid="{00000000-0005-0000-0000-0000C2F60000}"/>
    <cellStyle name="Total 2 2 9 2" xfId="63169" xr:uid="{00000000-0005-0000-0000-0000C3F60000}"/>
    <cellStyle name="Total 2 2 9 2 2" xfId="63170" xr:uid="{00000000-0005-0000-0000-0000C4F60000}"/>
    <cellStyle name="Total 2 2 9 2 3" xfId="63171" xr:uid="{00000000-0005-0000-0000-0000C5F60000}"/>
    <cellStyle name="Total 2 2 9 2 4" xfId="63172" xr:uid="{00000000-0005-0000-0000-0000C6F60000}"/>
    <cellStyle name="Total 2 2 9 2 5" xfId="63173" xr:uid="{00000000-0005-0000-0000-0000C7F60000}"/>
    <cellStyle name="Total 2 2 9 2 6" xfId="63174" xr:uid="{00000000-0005-0000-0000-0000C8F60000}"/>
    <cellStyle name="Total 2 2 9 3" xfId="63175" xr:uid="{00000000-0005-0000-0000-0000C9F60000}"/>
    <cellStyle name="Total 2 2 9 4" xfId="63176" xr:uid="{00000000-0005-0000-0000-0000CAF60000}"/>
    <cellStyle name="Total 2 2 9 5" xfId="63177" xr:uid="{00000000-0005-0000-0000-0000CBF60000}"/>
    <cellStyle name="Total 2 2 9 6" xfId="63178" xr:uid="{00000000-0005-0000-0000-0000CCF60000}"/>
    <cellStyle name="Total 2 2 9 7" xfId="63179" xr:uid="{00000000-0005-0000-0000-0000CDF60000}"/>
    <cellStyle name="Total 2 20" xfId="63180" xr:uid="{00000000-0005-0000-0000-0000CEF60000}"/>
    <cellStyle name="Total 2 20 2" xfId="63181" xr:uid="{00000000-0005-0000-0000-0000CFF60000}"/>
    <cellStyle name="Total 2 20 2 2" xfId="63182" xr:uid="{00000000-0005-0000-0000-0000D0F60000}"/>
    <cellStyle name="Total 2 20 2 3" xfId="63183" xr:uid="{00000000-0005-0000-0000-0000D1F60000}"/>
    <cellStyle name="Total 2 20 2 4" xfId="63184" xr:uid="{00000000-0005-0000-0000-0000D2F60000}"/>
    <cellStyle name="Total 2 20 2 5" xfId="63185" xr:uid="{00000000-0005-0000-0000-0000D3F60000}"/>
    <cellStyle name="Total 2 20 2 6" xfId="63186" xr:uid="{00000000-0005-0000-0000-0000D4F60000}"/>
    <cellStyle name="Total 2 20 3" xfId="63187" xr:uid="{00000000-0005-0000-0000-0000D5F60000}"/>
    <cellStyle name="Total 2 20 4" xfId="63188" xr:uid="{00000000-0005-0000-0000-0000D6F60000}"/>
    <cellStyle name="Total 2 20 5" xfId="63189" xr:uid="{00000000-0005-0000-0000-0000D7F60000}"/>
    <cellStyle name="Total 2 20 6" xfId="63190" xr:uid="{00000000-0005-0000-0000-0000D8F60000}"/>
    <cellStyle name="Total 2 20 7" xfId="63191" xr:uid="{00000000-0005-0000-0000-0000D9F60000}"/>
    <cellStyle name="Total 2 21" xfId="63192" xr:uid="{00000000-0005-0000-0000-0000DAF60000}"/>
    <cellStyle name="Total 2 21 2" xfId="63193" xr:uid="{00000000-0005-0000-0000-0000DBF60000}"/>
    <cellStyle name="Total 2 21 2 2" xfId="63194" xr:uid="{00000000-0005-0000-0000-0000DCF60000}"/>
    <cellStyle name="Total 2 21 2 3" xfId="63195" xr:uid="{00000000-0005-0000-0000-0000DDF60000}"/>
    <cellStyle name="Total 2 21 2 4" xfId="63196" xr:uid="{00000000-0005-0000-0000-0000DEF60000}"/>
    <cellStyle name="Total 2 21 2 5" xfId="63197" xr:uid="{00000000-0005-0000-0000-0000DFF60000}"/>
    <cellStyle name="Total 2 21 2 6" xfId="63198" xr:uid="{00000000-0005-0000-0000-0000E0F60000}"/>
    <cellStyle name="Total 2 21 3" xfId="63199" xr:uid="{00000000-0005-0000-0000-0000E1F60000}"/>
    <cellStyle name="Total 2 21 4" xfId="63200" xr:uid="{00000000-0005-0000-0000-0000E2F60000}"/>
    <cellStyle name="Total 2 21 5" xfId="63201" xr:uid="{00000000-0005-0000-0000-0000E3F60000}"/>
    <cellStyle name="Total 2 21 6" xfId="63202" xr:uid="{00000000-0005-0000-0000-0000E4F60000}"/>
    <cellStyle name="Total 2 21 7" xfId="63203" xr:uid="{00000000-0005-0000-0000-0000E5F60000}"/>
    <cellStyle name="Total 2 22" xfId="63204" xr:uid="{00000000-0005-0000-0000-0000E6F60000}"/>
    <cellStyle name="Total 2 22 2" xfId="63205" xr:uid="{00000000-0005-0000-0000-0000E7F60000}"/>
    <cellStyle name="Total 2 22 2 2" xfId="63206" xr:uid="{00000000-0005-0000-0000-0000E8F60000}"/>
    <cellStyle name="Total 2 22 2 3" xfId="63207" xr:uid="{00000000-0005-0000-0000-0000E9F60000}"/>
    <cellStyle name="Total 2 22 2 4" xfId="63208" xr:uid="{00000000-0005-0000-0000-0000EAF60000}"/>
    <cellStyle name="Total 2 22 2 5" xfId="63209" xr:uid="{00000000-0005-0000-0000-0000EBF60000}"/>
    <cellStyle name="Total 2 22 2 6" xfId="63210" xr:uid="{00000000-0005-0000-0000-0000ECF60000}"/>
    <cellStyle name="Total 2 22 3" xfId="63211" xr:uid="{00000000-0005-0000-0000-0000EDF60000}"/>
    <cellStyle name="Total 2 22 4" xfId="63212" xr:uid="{00000000-0005-0000-0000-0000EEF60000}"/>
    <cellStyle name="Total 2 22 5" xfId="63213" xr:uid="{00000000-0005-0000-0000-0000EFF60000}"/>
    <cellStyle name="Total 2 22 6" xfId="63214" xr:uid="{00000000-0005-0000-0000-0000F0F60000}"/>
    <cellStyle name="Total 2 22 7" xfId="63215" xr:uid="{00000000-0005-0000-0000-0000F1F60000}"/>
    <cellStyle name="Total 2 23" xfId="63216" xr:uid="{00000000-0005-0000-0000-0000F2F60000}"/>
    <cellStyle name="Total 2 23 2" xfId="63217" xr:uid="{00000000-0005-0000-0000-0000F3F60000}"/>
    <cellStyle name="Total 2 23 2 2" xfId="63218" xr:uid="{00000000-0005-0000-0000-0000F4F60000}"/>
    <cellStyle name="Total 2 23 2 3" xfId="63219" xr:uid="{00000000-0005-0000-0000-0000F5F60000}"/>
    <cellStyle name="Total 2 23 2 4" xfId="63220" xr:uid="{00000000-0005-0000-0000-0000F6F60000}"/>
    <cellStyle name="Total 2 23 2 5" xfId="63221" xr:uid="{00000000-0005-0000-0000-0000F7F60000}"/>
    <cellStyle name="Total 2 23 2 6" xfId="63222" xr:uid="{00000000-0005-0000-0000-0000F8F60000}"/>
    <cellStyle name="Total 2 23 3" xfId="63223" xr:uid="{00000000-0005-0000-0000-0000F9F60000}"/>
    <cellStyle name="Total 2 23 4" xfId="63224" xr:uid="{00000000-0005-0000-0000-0000FAF60000}"/>
    <cellStyle name="Total 2 23 5" xfId="63225" xr:uid="{00000000-0005-0000-0000-0000FBF60000}"/>
    <cellStyle name="Total 2 23 6" xfId="63226" xr:uid="{00000000-0005-0000-0000-0000FCF60000}"/>
    <cellStyle name="Total 2 23 7" xfId="63227" xr:uid="{00000000-0005-0000-0000-0000FDF60000}"/>
    <cellStyle name="Total 2 24" xfId="63228" xr:uid="{00000000-0005-0000-0000-0000FEF60000}"/>
    <cellStyle name="Total 2 24 2" xfId="63229" xr:uid="{00000000-0005-0000-0000-0000FFF60000}"/>
    <cellStyle name="Total 2 24 2 2" xfId="63230" xr:uid="{00000000-0005-0000-0000-000000F70000}"/>
    <cellStyle name="Total 2 24 2 3" xfId="63231" xr:uid="{00000000-0005-0000-0000-000001F70000}"/>
    <cellStyle name="Total 2 24 2 4" xfId="63232" xr:uid="{00000000-0005-0000-0000-000002F70000}"/>
    <cellStyle name="Total 2 24 2 5" xfId="63233" xr:uid="{00000000-0005-0000-0000-000003F70000}"/>
    <cellStyle name="Total 2 24 2 6" xfId="63234" xr:uid="{00000000-0005-0000-0000-000004F70000}"/>
    <cellStyle name="Total 2 24 3" xfId="63235" xr:uid="{00000000-0005-0000-0000-000005F70000}"/>
    <cellStyle name="Total 2 24 4" xfId="63236" xr:uid="{00000000-0005-0000-0000-000006F70000}"/>
    <cellStyle name="Total 2 24 5" xfId="63237" xr:uid="{00000000-0005-0000-0000-000007F70000}"/>
    <cellStyle name="Total 2 24 6" xfId="63238" xr:uid="{00000000-0005-0000-0000-000008F70000}"/>
    <cellStyle name="Total 2 24 7" xfId="63239" xr:uid="{00000000-0005-0000-0000-000009F70000}"/>
    <cellStyle name="Total 2 25" xfId="63240" xr:uid="{00000000-0005-0000-0000-00000AF70000}"/>
    <cellStyle name="Total 2 25 2" xfId="63241" xr:uid="{00000000-0005-0000-0000-00000BF70000}"/>
    <cellStyle name="Total 2 25 2 2" xfId="63242" xr:uid="{00000000-0005-0000-0000-00000CF70000}"/>
    <cellStyle name="Total 2 25 2 3" xfId="63243" xr:uid="{00000000-0005-0000-0000-00000DF70000}"/>
    <cellStyle name="Total 2 25 2 4" xfId="63244" xr:uid="{00000000-0005-0000-0000-00000EF70000}"/>
    <cellStyle name="Total 2 25 2 5" xfId="63245" xr:uid="{00000000-0005-0000-0000-00000FF70000}"/>
    <cellStyle name="Total 2 25 2 6" xfId="63246" xr:uid="{00000000-0005-0000-0000-000010F70000}"/>
    <cellStyle name="Total 2 25 3" xfId="63247" xr:uid="{00000000-0005-0000-0000-000011F70000}"/>
    <cellStyle name="Total 2 25 4" xfId="63248" xr:uid="{00000000-0005-0000-0000-000012F70000}"/>
    <cellStyle name="Total 2 25 5" xfId="63249" xr:uid="{00000000-0005-0000-0000-000013F70000}"/>
    <cellStyle name="Total 2 25 6" xfId="63250" xr:uid="{00000000-0005-0000-0000-000014F70000}"/>
    <cellStyle name="Total 2 25 7" xfId="63251" xr:uid="{00000000-0005-0000-0000-000015F70000}"/>
    <cellStyle name="Total 2 26" xfId="63252" xr:uid="{00000000-0005-0000-0000-000016F70000}"/>
    <cellStyle name="Total 2 26 2" xfId="63253" xr:uid="{00000000-0005-0000-0000-000017F70000}"/>
    <cellStyle name="Total 2 26 2 2" xfId="63254" xr:uid="{00000000-0005-0000-0000-000018F70000}"/>
    <cellStyle name="Total 2 26 2 3" xfId="63255" xr:uid="{00000000-0005-0000-0000-000019F70000}"/>
    <cellStyle name="Total 2 26 2 4" xfId="63256" xr:uid="{00000000-0005-0000-0000-00001AF70000}"/>
    <cellStyle name="Total 2 26 2 5" xfId="63257" xr:uid="{00000000-0005-0000-0000-00001BF70000}"/>
    <cellStyle name="Total 2 26 2 6" xfId="63258" xr:uid="{00000000-0005-0000-0000-00001CF70000}"/>
    <cellStyle name="Total 2 26 3" xfId="63259" xr:uid="{00000000-0005-0000-0000-00001DF70000}"/>
    <cellStyle name="Total 2 26 4" xfId="63260" xr:uid="{00000000-0005-0000-0000-00001EF70000}"/>
    <cellStyle name="Total 2 26 5" xfId="63261" xr:uid="{00000000-0005-0000-0000-00001FF70000}"/>
    <cellStyle name="Total 2 26 6" xfId="63262" xr:uid="{00000000-0005-0000-0000-000020F70000}"/>
    <cellStyle name="Total 2 26 7" xfId="63263" xr:uid="{00000000-0005-0000-0000-000021F70000}"/>
    <cellStyle name="Total 2 27" xfId="63264" xr:uid="{00000000-0005-0000-0000-000022F70000}"/>
    <cellStyle name="Total 2 27 2" xfId="63265" xr:uid="{00000000-0005-0000-0000-000023F70000}"/>
    <cellStyle name="Total 2 27 2 2" xfId="63266" xr:uid="{00000000-0005-0000-0000-000024F70000}"/>
    <cellStyle name="Total 2 27 2 3" xfId="63267" xr:uid="{00000000-0005-0000-0000-000025F70000}"/>
    <cellStyle name="Total 2 27 2 4" xfId="63268" xr:uid="{00000000-0005-0000-0000-000026F70000}"/>
    <cellStyle name="Total 2 27 2 5" xfId="63269" xr:uid="{00000000-0005-0000-0000-000027F70000}"/>
    <cellStyle name="Total 2 27 2 6" xfId="63270" xr:uid="{00000000-0005-0000-0000-000028F70000}"/>
    <cellStyle name="Total 2 27 3" xfId="63271" xr:uid="{00000000-0005-0000-0000-000029F70000}"/>
    <cellStyle name="Total 2 27 4" xfId="63272" xr:uid="{00000000-0005-0000-0000-00002AF70000}"/>
    <cellStyle name="Total 2 27 5" xfId="63273" xr:uid="{00000000-0005-0000-0000-00002BF70000}"/>
    <cellStyle name="Total 2 27 6" xfId="63274" xr:uid="{00000000-0005-0000-0000-00002CF70000}"/>
    <cellStyle name="Total 2 27 7" xfId="63275" xr:uid="{00000000-0005-0000-0000-00002DF70000}"/>
    <cellStyle name="Total 2 28" xfId="63276" xr:uid="{00000000-0005-0000-0000-00002EF70000}"/>
    <cellStyle name="Total 2 28 2" xfId="63277" xr:uid="{00000000-0005-0000-0000-00002FF70000}"/>
    <cellStyle name="Total 2 28 2 2" xfId="63278" xr:uid="{00000000-0005-0000-0000-000030F70000}"/>
    <cellStyle name="Total 2 28 2 3" xfId="63279" xr:uid="{00000000-0005-0000-0000-000031F70000}"/>
    <cellStyle name="Total 2 28 2 4" xfId="63280" xr:uid="{00000000-0005-0000-0000-000032F70000}"/>
    <cellStyle name="Total 2 28 2 5" xfId="63281" xr:uid="{00000000-0005-0000-0000-000033F70000}"/>
    <cellStyle name="Total 2 28 2 6" xfId="63282" xr:uid="{00000000-0005-0000-0000-000034F70000}"/>
    <cellStyle name="Total 2 28 3" xfId="63283" xr:uid="{00000000-0005-0000-0000-000035F70000}"/>
    <cellStyle name="Total 2 28 4" xfId="63284" xr:uid="{00000000-0005-0000-0000-000036F70000}"/>
    <cellStyle name="Total 2 28 5" xfId="63285" xr:uid="{00000000-0005-0000-0000-000037F70000}"/>
    <cellStyle name="Total 2 28 6" xfId="63286" xr:uid="{00000000-0005-0000-0000-000038F70000}"/>
    <cellStyle name="Total 2 28 7" xfId="63287" xr:uid="{00000000-0005-0000-0000-000039F70000}"/>
    <cellStyle name="Total 2 29" xfId="63288" xr:uid="{00000000-0005-0000-0000-00003AF70000}"/>
    <cellStyle name="Total 2 29 2" xfId="63289" xr:uid="{00000000-0005-0000-0000-00003BF70000}"/>
    <cellStyle name="Total 2 29 2 2" xfId="63290" xr:uid="{00000000-0005-0000-0000-00003CF70000}"/>
    <cellStyle name="Total 2 29 2 3" xfId="63291" xr:uid="{00000000-0005-0000-0000-00003DF70000}"/>
    <cellStyle name="Total 2 29 2 4" xfId="63292" xr:uid="{00000000-0005-0000-0000-00003EF70000}"/>
    <cellStyle name="Total 2 29 2 5" xfId="63293" xr:uid="{00000000-0005-0000-0000-00003FF70000}"/>
    <cellStyle name="Total 2 29 2 6" xfId="63294" xr:uid="{00000000-0005-0000-0000-000040F70000}"/>
    <cellStyle name="Total 2 29 3" xfId="63295" xr:uid="{00000000-0005-0000-0000-000041F70000}"/>
    <cellStyle name="Total 2 29 4" xfId="63296" xr:uid="{00000000-0005-0000-0000-000042F70000}"/>
    <cellStyle name="Total 2 29 5" xfId="63297" xr:uid="{00000000-0005-0000-0000-000043F70000}"/>
    <cellStyle name="Total 2 29 6" xfId="63298" xr:uid="{00000000-0005-0000-0000-000044F70000}"/>
    <cellStyle name="Total 2 29 7" xfId="63299" xr:uid="{00000000-0005-0000-0000-000045F70000}"/>
    <cellStyle name="Total 2 3" xfId="63300" xr:uid="{00000000-0005-0000-0000-000046F70000}"/>
    <cellStyle name="Total 2 3 10" xfId="63301" xr:uid="{00000000-0005-0000-0000-000047F70000}"/>
    <cellStyle name="Total 2 3 10 2" xfId="63302" xr:uid="{00000000-0005-0000-0000-000048F70000}"/>
    <cellStyle name="Total 2 3 10 2 2" xfId="63303" xr:uid="{00000000-0005-0000-0000-000049F70000}"/>
    <cellStyle name="Total 2 3 10 2 3" xfId="63304" xr:uid="{00000000-0005-0000-0000-00004AF70000}"/>
    <cellStyle name="Total 2 3 10 2 4" xfId="63305" xr:uid="{00000000-0005-0000-0000-00004BF70000}"/>
    <cellStyle name="Total 2 3 10 2 5" xfId="63306" xr:uid="{00000000-0005-0000-0000-00004CF70000}"/>
    <cellStyle name="Total 2 3 10 2 6" xfId="63307" xr:uid="{00000000-0005-0000-0000-00004DF70000}"/>
    <cellStyle name="Total 2 3 10 3" xfId="63308" xr:uid="{00000000-0005-0000-0000-00004EF70000}"/>
    <cellStyle name="Total 2 3 10 4" xfId="63309" xr:uid="{00000000-0005-0000-0000-00004FF70000}"/>
    <cellStyle name="Total 2 3 10 5" xfId="63310" xr:uid="{00000000-0005-0000-0000-000050F70000}"/>
    <cellStyle name="Total 2 3 10 6" xfId="63311" xr:uid="{00000000-0005-0000-0000-000051F70000}"/>
    <cellStyle name="Total 2 3 10 7" xfId="63312" xr:uid="{00000000-0005-0000-0000-000052F70000}"/>
    <cellStyle name="Total 2 3 11" xfId="63313" xr:uid="{00000000-0005-0000-0000-000053F70000}"/>
    <cellStyle name="Total 2 3 11 2" xfId="63314" xr:uid="{00000000-0005-0000-0000-000054F70000}"/>
    <cellStyle name="Total 2 3 11 2 2" xfId="63315" xr:uid="{00000000-0005-0000-0000-000055F70000}"/>
    <cellStyle name="Total 2 3 11 2 3" xfId="63316" xr:uid="{00000000-0005-0000-0000-000056F70000}"/>
    <cellStyle name="Total 2 3 11 2 4" xfId="63317" xr:uid="{00000000-0005-0000-0000-000057F70000}"/>
    <cellStyle name="Total 2 3 11 2 5" xfId="63318" xr:uid="{00000000-0005-0000-0000-000058F70000}"/>
    <cellStyle name="Total 2 3 11 2 6" xfId="63319" xr:uid="{00000000-0005-0000-0000-000059F70000}"/>
    <cellStyle name="Total 2 3 11 3" xfId="63320" xr:uid="{00000000-0005-0000-0000-00005AF70000}"/>
    <cellStyle name="Total 2 3 11 4" xfId="63321" xr:uid="{00000000-0005-0000-0000-00005BF70000}"/>
    <cellStyle name="Total 2 3 11 5" xfId="63322" xr:uid="{00000000-0005-0000-0000-00005CF70000}"/>
    <cellStyle name="Total 2 3 11 6" xfId="63323" xr:uid="{00000000-0005-0000-0000-00005DF70000}"/>
    <cellStyle name="Total 2 3 11 7" xfId="63324" xr:uid="{00000000-0005-0000-0000-00005EF70000}"/>
    <cellStyle name="Total 2 3 12" xfId="63325" xr:uid="{00000000-0005-0000-0000-00005FF70000}"/>
    <cellStyle name="Total 2 3 12 2" xfId="63326" xr:uid="{00000000-0005-0000-0000-000060F70000}"/>
    <cellStyle name="Total 2 3 12 2 2" xfId="63327" xr:uid="{00000000-0005-0000-0000-000061F70000}"/>
    <cellStyle name="Total 2 3 12 2 3" xfId="63328" xr:uid="{00000000-0005-0000-0000-000062F70000}"/>
    <cellStyle name="Total 2 3 12 2 4" xfId="63329" xr:uid="{00000000-0005-0000-0000-000063F70000}"/>
    <cellStyle name="Total 2 3 12 2 5" xfId="63330" xr:uid="{00000000-0005-0000-0000-000064F70000}"/>
    <cellStyle name="Total 2 3 12 2 6" xfId="63331" xr:uid="{00000000-0005-0000-0000-000065F70000}"/>
    <cellStyle name="Total 2 3 12 3" xfId="63332" xr:uid="{00000000-0005-0000-0000-000066F70000}"/>
    <cellStyle name="Total 2 3 12 4" xfId="63333" xr:uid="{00000000-0005-0000-0000-000067F70000}"/>
    <cellStyle name="Total 2 3 12 5" xfId="63334" xr:uid="{00000000-0005-0000-0000-000068F70000}"/>
    <cellStyle name="Total 2 3 12 6" xfId="63335" xr:uid="{00000000-0005-0000-0000-000069F70000}"/>
    <cellStyle name="Total 2 3 12 7" xfId="63336" xr:uid="{00000000-0005-0000-0000-00006AF70000}"/>
    <cellStyle name="Total 2 3 13" xfId="63337" xr:uid="{00000000-0005-0000-0000-00006BF70000}"/>
    <cellStyle name="Total 2 3 13 2" xfId="63338" xr:uid="{00000000-0005-0000-0000-00006CF70000}"/>
    <cellStyle name="Total 2 3 13 2 2" xfId="63339" xr:uid="{00000000-0005-0000-0000-00006DF70000}"/>
    <cellStyle name="Total 2 3 13 2 3" xfId="63340" xr:uid="{00000000-0005-0000-0000-00006EF70000}"/>
    <cellStyle name="Total 2 3 13 2 4" xfId="63341" xr:uid="{00000000-0005-0000-0000-00006FF70000}"/>
    <cellStyle name="Total 2 3 13 2 5" xfId="63342" xr:uid="{00000000-0005-0000-0000-000070F70000}"/>
    <cellStyle name="Total 2 3 13 2 6" xfId="63343" xr:uid="{00000000-0005-0000-0000-000071F70000}"/>
    <cellStyle name="Total 2 3 13 3" xfId="63344" xr:uid="{00000000-0005-0000-0000-000072F70000}"/>
    <cellStyle name="Total 2 3 13 4" xfId="63345" xr:uid="{00000000-0005-0000-0000-000073F70000}"/>
    <cellStyle name="Total 2 3 13 5" xfId="63346" xr:uid="{00000000-0005-0000-0000-000074F70000}"/>
    <cellStyle name="Total 2 3 13 6" xfId="63347" xr:uid="{00000000-0005-0000-0000-000075F70000}"/>
    <cellStyle name="Total 2 3 13 7" xfId="63348" xr:uid="{00000000-0005-0000-0000-000076F70000}"/>
    <cellStyle name="Total 2 3 14" xfId="63349" xr:uid="{00000000-0005-0000-0000-000077F70000}"/>
    <cellStyle name="Total 2 3 14 2" xfId="63350" xr:uid="{00000000-0005-0000-0000-000078F70000}"/>
    <cellStyle name="Total 2 3 14 2 2" xfId="63351" xr:uid="{00000000-0005-0000-0000-000079F70000}"/>
    <cellStyle name="Total 2 3 14 2 3" xfId="63352" xr:uid="{00000000-0005-0000-0000-00007AF70000}"/>
    <cellStyle name="Total 2 3 14 2 4" xfId="63353" xr:uid="{00000000-0005-0000-0000-00007BF70000}"/>
    <cellStyle name="Total 2 3 14 2 5" xfId="63354" xr:uid="{00000000-0005-0000-0000-00007CF70000}"/>
    <cellStyle name="Total 2 3 14 2 6" xfId="63355" xr:uid="{00000000-0005-0000-0000-00007DF70000}"/>
    <cellStyle name="Total 2 3 14 3" xfId="63356" xr:uid="{00000000-0005-0000-0000-00007EF70000}"/>
    <cellStyle name="Total 2 3 14 4" xfId="63357" xr:uid="{00000000-0005-0000-0000-00007FF70000}"/>
    <cellStyle name="Total 2 3 14 5" xfId="63358" xr:uid="{00000000-0005-0000-0000-000080F70000}"/>
    <cellStyle name="Total 2 3 14 6" xfId="63359" xr:uid="{00000000-0005-0000-0000-000081F70000}"/>
    <cellStyle name="Total 2 3 14 7" xfId="63360" xr:uid="{00000000-0005-0000-0000-000082F70000}"/>
    <cellStyle name="Total 2 3 15" xfId="63361" xr:uid="{00000000-0005-0000-0000-000083F70000}"/>
    <cellStyle name="Total 2 3 15 2" xfId="63362" xr:uid="{00000000-0005-0000-0000-000084F70000}"/>
    <cellStyle name="Total 2 3 15 2 2" xfId="63363" xr:uid="{00000000-0005-0000-0000-000085F70000}"/>
    <cellStyle name="Total 2 3 15 2 3" xfId="63364" xr:uid="{00000000-0005-0000-0000-000086F70000}"/>
    <cellStyle name="Total 2 3 15 2 4" xfId="63365" xr:uid="{00000000-0005-0000-0000-000087F70000}"/>
    <cellStyle name="Total 2 3 15 2 5" xfId="63366" xr:uid="{00000000-0005-0000-0000-000088F70000}"/>
    <cellStyle name="Total 2 3 15 2 6" xfId="63367" xr:uid="{00000000-0005-0000-0000-000089F70000}"/>
    <cellStyle name="Total 2 3 15 3" xfId="63368" xr:uid="{00000000-0005-0000-0000-00008AF70000}"/>
    <cellStyle name="Total 2 3 15 4" xfId="63369" xr:uid="{00000000-0005-0000-0000-00008BF70000}"/>
    <cellStyle name="Total 2 3 15 5" xfId="63370" xr:uid="{00000000-0005-0000-0000-00008CF70000}"/>
    <cellStyle name="Total 2 3 15 6" xfId="63371" xr:uid="{00000000-0005-0000-0000-00008DF70000}"/>
    <cellStyle name="Total 2 3 15 7" xfId="63372" xr:uid="{00000000-0005-0000-0000-00008EF70000}"/>
    <cellStyle name="Total 2 3 16" xfId="63373" xr:uid="{00000000-0005-0000-0000-00008FF70000}"/>
    <cellStyle name="Total 2 3 16 2" xfId="63374" xr:uid="{00000000-0005-0000-0000-000090F70000}"/>
    <cellStyle name="Total 2 3 16 2 2" xfId="63375" xr:uid="{00000000-0005-0000-0000-000091F70000}"/>
    <cellStyle name="Total 2 3 16 2 3" xfId="63376" xr:uid="{00000000-0005-0000-0000-000092F70000}"/>
    <cellStyle name="Total 2 3 16 2 4" xfId="63377" xr:uid="{00000000-0005-0000-0000-000093F70000}"/>
    <cellStyle name="Total 2 3 16 2 5" xfId="63378" xr:uid="{00000000-0005-0000-0000-000094F70000}"/>
    <cellStyle name="Total 2 3 16 2 6" xfId="63379" xr:uid="{00000000-0005-0000-0000-000095F70000}"/>
    <cellStyle name="Total 2 3 16 3" xfId="63380" xr:uid="{00000000-0005-0000-0000-000096F70000}"/>
    <cellStyle name="Total 2 3 16 4" xfId="63381" xr:uid="{00000000-0005-0000-0000-000097F70000}"/>
    <cellStyle name="Total 2 3 16 5" xfId="63382" xr:uid="{00000000-0005-0000-0000-000098F70000}"/>
    <cellStyle name="Total 2 3 16 6" xfId="63383" xr:uid="{00000000-0005-0000-0000-000099F70000}"/>
    <cellStyle name="Total 2 3 16 7" xfId="63384" xr:uid="{00000000-0005-0000-0000-00009AF70000}"/>
    <cellStyle name="Total 2 3 17" xfId="63385" xr:uid="{00000000-0005-0000-0000-00009BF70000}"/>
    <cellStyle name="Total 2 3 17 2" xfId="63386" xr:uid="{00000000-0005-0000-0000-00009CF70000}"/>
    <cellStyle name="Total 2 3 17 2 2" xfId="63387" xr:uid="{00000000-0005-0000-0000-00009DF70000}"/>
    <cellStyle name="Total 2 3 17 2 3" xfId="63388" xr:uid="{00000000-0005-0000-0000-00009EF70000}"/>
    <cellStyle name="Total 2 3 17 2 4" xfId="63389" xr:uid="{00000000-0005-0000-0000-00009FF70000}"/>
    <cellStyle name="Total 2 3 17 2 5" xfId="63390" xr:uid="{00000000-0005-0000-0000-0000A0F70000}"/>
    <cellStyle name="Total 2 3 17 2 6" xfId="63391" xr:uid="{00000000-0005-0000-0000-0000A1F70000}"/>
    <cellStyle name="Total 2 3 17 3" xfId="63392" xr:uid="{00000000-0005-0000-0000-0000A2F70000}"/>
    <cellStyle name="Total 2 3 17 4" xfId="63393" xr:uid="{00000000-0005-0000-0000-0000A3F70000}"/>
    <cellStyle name="Total 2 3 17 5" xfId="63394" xr:uid="{00000000-0005-0000-0000-0000A4F70000}"/>
    <cellStyle name="Total 2 3 17 6" xfId="63395" xr:uid="{00000000-0005-0000-0000-0000A5F70000}"/>
    <cellStyle name="Total 2 3 17 7" xfId="63396" xr:uid="{00000000-0005-0000-0000-0000A6F70000}"/>
    <cellStyle name="Total 2 3 18" xfId="63397" xr:uid="{00000000-0005-0000-0000-0000A7F70000}"/>
    <cellStyle name="Total 2 3 18 2" xfId="63398" xr:uid="{00000000-0005-0000-0000-0000A8F70000}"/>
    <cellStyle name="Total 2 3 18 2 2" xfId="63399" xr:uid="{00000000-0005-0000-0000-0000A9F70000}"/>
    <cellStyle name="Total 2 3 18 2 3" xfId="63400" xr:uid="{00000000-0005-0000-0000-0000AAF70000}"/>
    <cellStyle name="Total 2 3 18 2 4" xfId="63401" xr:uid="{00000000-0005-0000-0000-0000ABF70000}"/>
    <cellStyle name="Total 2 3 18 2 5" xfId="63402" xr:uid="{00000000-0005-0000-0000-0000ACF70000}"/>
    <cellStyle name="Total 2 3 18 2 6" xfId="63403" xr:uid="{00000000-0005-0000-0000-0000ADF70000}"/>
    <cellStyle name="Total 2 3 18 3" xfId="63404" xr:uid="{00000000-0005-0000-0000-0000AEF70000}"/>
    <cellStyle name="Total 2 3 18 4" xfId="63405" xr:uid="{00000000-0005-0000-0000-0000AFF70000}"/>
    <cellStyle name="Total 2 3 18 5" xfId="63406" xr:uid="{00000000-0005-0000-0000-0000B0F70000}"/>
    <cellStyle name="Total 2 3 18 6" xfId="63407" xr:uid="{00000000-0005-0000-0000-0000B1F70000}"/>
    <cellStyle name="Total 2 3 18 7" xfId="63408" xr:uid="{00000000-0005-0000-0000-0000B2F70000}"/>
    <cellStyle name="Total 2 3 19" xfId="63409" xr:uid="{00000000-0005-0000-0000-0000B3F70000}"/>
    <cellStyle name="Total 2 3 19 2" xfId="63410" xr:uid="{00000000-0005-0000-0000-0000B4F70000}"/>
    <cellStyle name="Total 2 3 19 2 2" xfId="63411" xr:uid="{00000000-0005-0000-0000-0000B5F70000}"/>
    <cellStyle name="Total 2 3 19 2 3" xfId="63412" xr:uid="{00000000-0005-0000-0000-0000B6F70000}"/>
    <cellStyle name="Total 2 3 19 2 4" xfId="63413" xr:uid="{00000000-0005-0000-0000-0000B7F70000}"/>
    <cellStyle name="Total 2 3 19 2 5" xfId="63414" xr:uid="{00000000-0005-0000-0000-0000B8F70000}"/>
    <cellStyle name="Total 2 3 19 2 6" xfId="63415" xr:uid="{00000000-0005-0000-0000-0000B9F70000}"/>
    <cellStyle name="Total 2 3 19 3" xfId="63416" xr:uid="{00000000-0005-0000-0000-0000BAF70000}"/>
    <cellStyle name="Total 2 3 19 4" xfId="63417" xr:uid="{00000000-0005-0000-0000-0000BBF70000}"/>
    <cellStyle name="Total 2 3 19 5" xfId="63418" xr:uid="{00000000-0005-0000-0000-0000BCF70000}"/>
    <cellStyle name="Total 2 3 19 6" xfId="63419" xr:uid="{00000000-0005-0000-0000-0000BDF70000}"/>
    <cellStyle name="Total 2 3 19 7" xfId="63420" xr:uid="{00000000-0005-0000-0000-0000BEF70000}"/>
    <cellStyle name="Total 2 3 2" xfId="63421" xr:uid="{00000000-0005-0000-0000-0000BFF70000}"/>
    <cellStyle name="Total 2 3 2 2" xfId="63422" xr:uid="{00000000-0005-0000-0000-0000C0F70000}"/>
    <cellStyle name="Total 2 3 2 2 2" xfId="63423" xr:uid="{00000000-0005-0000-0000-0000C1F70000}"/>
    <cellStyle name="Total 2 3 2 2 3" xfId="63424" xr:uid="{00000000-0005-0000-0000-0000C2F70000}"/>
    <cellStyle name="Total 2 3 2 2 4" xfId="63425" xr:uid="{00000000-0005-0000-0000-0000C3F70000}"/>
    <cellStyle name="Total 2 3 2 2 5" xfId="63426" xr:uid="{00000000-0005-0000-0000-0000C4F70000}"/>
    <cellStyle name="Total 2 3 2 2 6" xfId="63427" xr:uid="{00000000-0005-0000-0000-0000C5F70000}"/>
    <cellStyle name="Total 2 3 2 3" xfId="63428" xr:uid="{00000000-0005-0000-0000-0000C6F70000}"/>
    <cellStyle name="Total 2 3 2 4" xfId="63429" xr:uid="{00000000-0005-0000-0000-0000C7F70000}"/>
    <cellStyle name="Total 2 3 2 5" xfId="63430" xr:uid="{00000000-0005-0000-0000-0000C8F70000}"/>
    <cellStyle name="Total 2 3 2 6" xfId="63431" xr:uid="{00000000-0005-0000-0000-0000C9F70000}"/>
    <cellStyle name="Total 2 3 2 7" xfId="63432" xr:uid="{00000000-0005-0000-0000-0000CAF70000}"/>
    <cellStyle name="Total 2 3 20" xfId="63433" xr:uid="{00000000-0005-0000-0000-0000CBF70000}"/>
    <cellStyle name="Total 2 3 20 2" xfId="63434" xr:uid="{00000000-0005-0000-0000-0000CCF70000}"/>
    <cellStyle name="Total 2 3 20 2 2" xfId="63435" xr:uid="{00000000-0005-0000-0000-0000CDF70000}"/>
    <cellStyle name="Total 2 3 20 2 3" xfId="63436" xr:uid="{00000000-0005-0000-0000-0000CEF70000}"/>
    <cellStyle name="Total 2 3 20 2 4" xfId="63437" xr:uid="{00000000-0005-0000-0000-0000CFF70000}"/>
    <cellStyle name="Total 2 3 20 2 5" xfId="63438" xr:uid="{00000000-0005-0000-0000-0000D0F70000}"/>
    <cellStyle name="Total 2 3 20 2 6" xfId="63439" xr:uid="{00000000-0005-0000-0000-0000D1F70000}"/>
    <cellStyle name="Total 2 3 20 3" xfId="63440" xr:uid="{00000000-0005-0000-0000-0000D2F70000}"/>
    <cellStyle name="Total 2 3 20 4" xfId="63441" xr:uid="{00000000-0005-0000-0000-0000D3F70000}"/>
    <cellStyle name="Total 2 3 20 5" xfId="63442" xr:uid="{00000000-0005-0000-0000-0000D4F70000}"/>
    <cellStyle name="Total 2 3 20 6" xfId="63443" xr:uid="{00000000-0005-0000-0000-0000D5F70000}"/>
    <cellStyle name="Total 2 3 20 7" xfId="63444" xr:uid="{00000000-0005-0000-0000-0000D6F70000}"/>
    <cellStyle name="Total 2 3 21" xfId="63445" xr:uid="{00000000-0005-0000-0000-0000D7F70000}"/>
    <cellStyle name="Total 2 3 21 2" xfId="63446" xr:uid="{00000000-0005-0000-0000-0000D8F70000}"/>
    <cellStyle name="Total 2 3 21 2 2" xfId="63447" xr:uid="{00000000-0005-0000-0000-0000D9F70000}"/>
    <cellStyle name="Total 2 3 21 2 3" xfId="63448" xr:uid="{00000000-0005-0000-0000-0000DAF70000}"/>
    <cellStyle name="Total 2 3 21 2 4" xfId="63449" xr:uid="{00000000-0005-0000-0000-0000DBF70000}"/>
    <cellStyle name="Total 2 3 21 2 5" xfId="63450" xr:uid="{00000000-0005-0000-0000-0000DCF70000}"/>
    <cellStyle name="Total 2 3 21 2 6" xfId="63451" xr:uid="{00000000-0005-0000-0000-0000DDF70000}"/>
    <cellStyle name="Total 2 3 21 3" xfId="63452" xr:uid="{00000000-0005-0000-0000-0000DEF70000}"/>
    <cellStyle name="Total 2 3 21 4" xfId="63453" xr:uid="{00000000-0005-0000-0000-0000DFF70000}"/>
    <cellStyle name="Total 2 3 21 5" xfId="63454" xr:uid="{00000000-0005-0000-0000-0000E0F70000}"/>
    <cellStyle name="Total 2 3 21 6" xfId="63455" xr:uid="{00000000-0005-0000-0000-0000E1F70000}"/>
    <cellStyle name="Total 2 3 21 7" xfId="63456" xr:uid="{00000000-0005-0000-0000-0000E2F70000}"/>
    <cellStyle name="Total 2 3 22" xfId="63457" xr:uid="{00000000-0005-0000-0000-0000E3F70000}"/>
    <cellStyle name="Total 2 3 22 2" xfId="63458" xr:uid="{00000000-0005-0000-0000-0000E4F70000}"/>
    <cellStyle name="Total 2 3 22 2 2" xfId="63459" xr:uid="{00000000-0005-0000-0000-0000E5F70000}"/>
    <cellStyle name="Total 2 3 22 2 3" xfId="63460" xr:uid="{00000000-0005-0000-0000-0000E6F70000}"/>
    <cellStyle name="Total 2 3 22 2 4" xfId="63461" xr:uid="{00000000-0005-0000-0000-0000E7F70000}"/>
    <cellStyle name="Total 2 3 22 2 5" xfId="63462" xr:uid="{00000000-0005-0000-0000-0000E8F70000}"/>
    <cellStyle name="Total 2 3 22 2 6" xfId="63463" xr:uid="{00000000-0005-0000-0000-0000E9F70000}"/>
    <cellStyle name="Total 2 3 22 3" xfId="63464" xr:uid="{00000000-0005-0000-0000-0000EAF70000}"/>
    <cellStyle name="Total 2 3 22 4" xfId="63465" xr:uid="{00000000-0005-0000-0000-0000EBF70000}"/>
    <cellStyle name="Total 2 3 22 5" xfId="63466" xr:uid="{00000000-0005-0000-0000-0000ECF70000}"/>
    <cellStyle name="Total 2 3 22 6" xfId="63467" xr:uid="{00000000-0005-0000-0000-0000EDF70000}"/>
    <cellStyle name="Total 2 3 22 7" xfId="63468" xr:uid="{00000000-0005-0000-0000-0000EEF70000}"/>
    <cellStyle name="Total 2 3 23" xfId="63469" xr:uid="{00000000-0005-0000-0000-0000EFF70000}"/>
    <cellStyle name="Total 2 3 23 2" xfId="63470" xr:uid="{00000000-0005-0000-0000-0000F0F70000}"/>
    <cellStyle name="Total 2 3 23 2 2" xfId="63471" xr:uid="{00000000-0005-0000-0000-0000F1F70000}"/>
    <cellStyle name="Total 2 3 23 2 3" xfId="63472" xr:uid="{00000000-0005-0000-0000-0000F2F70000}"/>
    <cellStyle name="Total 2 3 23 2 4" xfId="63473" xr:uid="{00000000-0005-0000-0000-0000F3F70000}"/>
    <cellStyle name="Total 2 3 23 2 5" xfId="63474" xr:uid="{00000000-0005-0000-0000-0000F4F70000}"/>
    <cellStyle name="Total 2 3 23 2 6" xfId="63475" xr:uid="{00000000-0005-0000-0000-0000F5F70000}"/>
    <cellStyle name="Total 2 3 23 3" xfId="63476" xr:uid="{00000000-0005-0000-0000-0000F6F70000}"/>
    <cellStyle name="Total 2 3 23 4" xfId="63477" xr:uid="{00000000-0005-0000-0000-0000F7F70000}"/>
    <cellStyle name="Total 2 3 23 5" xfId="63478" xr:uid="{00000000-0005-0000-0000-0000F8F70000}"/>
    <cellStyle name="Total 2 3 23 6" xfId="63479" xr:uid="{00000000-0005-0000-0000-0000F9F70000}"/>
    <cellStyle name="Total 2 3 23 7" xfId="63480" xr:uid="{00000000-0005-0000-0000-0000FAF70000}"/>
    <cellStyle name="Total 2 3 24" xfId="63481" xr:uid="{00000000-0005-0000-0000-0000FBF70000}"/>
    <cellStyle name="Total 2 3 24 2" xfId="63482" xr:uid="{00000000-0005-0000-0000-0000FCF70000}"/>
    <cellStyle name="Total 2 3 24 2 2" xfId="63483" xr:uid="{00000000-0005-0000-0000-0000FDF70000}"/>
    <cellStyle name="Total 2 3 24 2 3" xfId="63484" xr:uid="{00000000-0005-0000-0000-0000FEF70000}"/>
    <cellStyle name="Total 2 3 24 2 4" xfId="63485" xr:uid="{00000000-0005-0000-0000-0000FFF70000}"/>
    <cellStyle name="Total 2 3 24 2 5" xfId="63486" xr:uid="{00000000-0005-0000-0000-000000F80000}"/>
    <cellStyle name="Total 2 3 24 2 6" xfId="63487" xr:uid="{00000000-0005-0000-0000-000001F80000}"/>
    <cellStyle name="Total 2 3 24 3" xfId="63488" xr:uid="{00000000-0005-0000-0000-000002F80000}"/>
    <cellStyle name="Total 2 3 24 4" xfId="63489" xr:uid="{00000000-0005-0000-0000-000003F80000}"/>
    <cellStyle name="Total 2 3 24 5" xfId="63490" xr:uid="{00000000-0005-0000-0000-000004F80000}"/>
    <cellStyle name="Total 2 3 24 6" xfId="63491" xr:uid="{00000000-0005-0000-0000-000005F80000}"/>
    <cellStyle name="Total 2 3 24 7" xfId="63492" xr:uid="{00000000-0005-0000-0000-000006F80000}"/>
    <cellStyle name="Total 2 3 25" xfId="63493" xr:uid="{00000000-0005-0000-0000-000007F80000}"/>
    <cellStyle name="Total 2 3 25 2" xfId="63494" xr:uid="{00000000-0005-0000-0000-000008F80000}"/>
    <cellStyle name="Total 2 3 25 2 2" xfId="63495" xr:uid="{00000000-0005-0000-0000-000009F80000}"/>
    <cellStyle name="Total 2 3 25 2 3" xfId="63496" xr:uid="{00000000-0005-0000-0000-00000AF80000}"/>
    <cellStyle name="Total 2 3 25 2 4" xfId="63497" xr:uid="{00000000-0005-0000-0000-00000BF80000}"/>
    <cellStyle name="Total 2 3 25 2 5" xfId="63498" xr:uid="{00000000-0005-0000-0000-00000CF80000}"/>
    <cellStyle name="Total 2 3 25 2 6" xfId="63499" xr:uid="{00000000-0005-0000-0000-00000DF80000}"/>
    <cellStyle name="Total 2 3 25 3" xfId="63500" xr:uid="{00000000-0005-0000-0000-00000EF80000}"/>
    <cellStyle name="Total 2 3 25 4" xfId="63501" xr:uid="{00000000-0005-0000-0000-00000FF80000}"/>
    <cellStyle name="Total 2 3 25 5" xfId="63502" xr:uid="{00000000-0005-0000-0000-000010F80000}"/>
    <cellStyle name="Total 2 3 25 6" xfId="63503" xr:uid="{00000000-0005-0000-0000-000011F80000}"/>
    <cellStyle name="Total 2 3 25 7" xfId="63504" xr:uid="{00000000-0005-0000-0000-000012F80000}"/>
    <cellStyle name="Total 2 3 26" xfId="63505" xr:uid="{00000000-0005-0000-0000-000013F80000}"/>
    <cellStyle name="Total 2 3 26 2" xfId="63506" xr:uid="{00000000-0005-0000-0000-000014F80000}"/>
    <cellStyle name="Total 2 3 26 2 2" xfId="63507" xr:uid="{00000000-0005-0000-0000-000015F80000}"/>
    <cellStyle name="Total 2 3 26 2 3" xfId="63508" xr:uid="{00000000-0005-0000-0000-000016F80000}"/>
    <cellStyle name="Total 2 3 26 2 4" xfId="63509" xr:uid="{00000000-0005-0000-0000-000017F80000}"/>
    <cellStyle name="Total 2 3 26 2 5" xfId="63510" xr:uid="{00000000-0005-0000-0000-000018F80000}"/>
    <cellStyle name="Total 2 3 26 2 6" xfId="63511" xr:uid="{00000000-0005-0000-0000-000019F80000}"/>
    <cellStyle name="Total 2 3 26 3" xfId="63512" xr:uid="{00000000-0005-0000-0000-00001AF80000}"/>
    <cellStyle name="Total 2 3 26 4" xfId="63513" xr:uid="{00000000-0005-0000-0000-00001BF80000}"/>
    <cellStyle name="Total 2 3 26 5" xfId="63514" xr:uid="{00000000-0005-0000-0000-00001CF80000}"/>
    <cellStyle name="Total 2 3 26 6" xfId="63515" xr:uid="{00000000-0005-0000-0000-00001DF80000}"/>
    <cellStyle name="Total 2 3 26 7" xfId="63516" xr:uid="{00000000-0005-0000-0000-00001EF80000}"/>
    <cellStyle name="Total 2 3 27" xfId="63517" xr:uid="{00000000-0005-0000-0000-00001FF80000}"/>
    <cellStyle name="Total 2 3 27 2" xfId="63518" xr:uid="{00000000-0005-0000-0000-000020F80000}"/>
    <cellStyle name="Total 2 3 27 2 2" xfId="63519" xr:uid="{00000000-0005-0000-0000-000021F80000}"/>
    <cellStyle name="Total 2 3 27 2 3" xfId="63520" xr:uid="{00000000-0005-0000-0000-000022F80000}"/>
    <cellStyle name="Total 2 3 27 2 4" xfId="63521" xr:uid="{00000000-0005-0000-0000-000023F80000}"/>
    <cellStyle name="Total 2 3 27 2 5" xfId="63522" xr:uid="{00000000-0005-0000-0000-000024F80000}"/>
    <cellStyle name="Total 2 3 27 2 6" xfId="63523" xr:uid="{00000000-0005-0000-0000-000025F80000}"/>
    <cellStyle name="Total 2 3 27 3" xfId="63524" xr:uid="{00000000-0005-0000-0000-000026F80000}"/>
    <cellStyle name="Total 2 3 27 4" xfId="63525" xr:uid="{00000000-0005-0000-0000-000027F80000}"/>
    <cellStyle name="Total 2 3 27 5" xfId="63526" xr:uid="{00000000-0005-0000-0000-000028F80000}"/>
    <cellStyle name="Total 2 3 27 6" xfId="63527" xr:uid="{00000000-0005-0000-0000-000029F80000}"/>
    <cellStyle name="Total 2 3 27 7" xfId="63528" xr:uid="{00000000-0005-0000-0000-00002AF80000}"/>
    <cellStyle name="Total 2 3 28" xfId="63529" xr:uid="{00000000-0005-0000-0000-00002BF80000}"/>
    <cellStyle name="Total 2 3 28 2" xfId="63530" xr:uid="{00000000-0005-0000-0000-00002CF80000}"/>
    <cellStyle name="Total 2 3 28 2 2" xfId="63531" xr:uid="{00000000-0005-0000-0000-00002DF80000}"/>
    <cellStyle name="Total 2 3 28 2 3" xfId="63532" xr:uid="{00000000-0005-0000-0000-00002EF80000}"/>
    <cellStyle name="Total 2 3 28 2 4" xfId="63533" xr:uid="{00000000-0005-0000-0000-00002FF80000}"/>
    <cellStyle name="Total 2 3 28 2 5" xfId="63534" xr:uid="{00000000-0005-0000-0000-000030F80000}"/>
    <cellStyle name="Total 2 3 28 2 6" xfId="63535" xr:uid="{00000000-0005-0000-0000-000031F80000}"/>
    <cellStyle name="Total 2 3 28 3" xfId="63536" xr:uid="{00000000-0005-0000-0000-000032F80000}"/>
    <cellStyle name="Total 2 3 28 4" xfId="63537" xr:uid="{00000000-0005-0000-0000-000033F80000}"/>
    <cellStyle name="Total 2 3 28 5" xfId="63538" xr:uid="{00000000-0005-0000-0000-000034F80000}"/>
    <cellStyle name="Total 2 3 28 6" xfId="63539" xr:uid="{00000000-0005-0000-0000-000035F80000}"/>
    <cellStyle name="Total 2 3 28 7" xfId="63540" xr:uid="{00000000-0005-0000-0000-000036F80000}"/>
    <cellStyle name="Total 2 3 29" xfId="63541" xr:uid="{00000000-0005-0000-0000-000037F80000}"/>
    <cellStyle name="Total 2 3 29 2" xfId="63542" xr:uid="{00000000-0005-0000-0000-000038F80000}"/>
    <cellStyle name="Total 2 3 29 2 2" xfId="63543" xr:uid="{00000000-0005-0000-0000-000039F80000}"/>
    <cellStyle name="Total 2 3 29 2 3" xfId="63544" xr:uid="{00000000-0005-0000-0000-00003AF80000}"/>
    <cellStyle name="Total 2 3 29 2 4" xfId="63545" xr:uid="{00000000-0005-0000-0000-00003BF80000}"/>
    <cellStyle name="Total 2 3 29 2 5" xfId="63546" xr:uid="{00000000-0005-0000-0000-00003CF80000}"/>
    <cellStyle name="Total 2 3 29 2 6" xfId="63547" xr:uid="{00000000-0005-0000-0000-00003DF80000}"/>
    <cellStyle name="Total 2 3 29 3" xfId="63548" xr:uid="{00000000-0005-0000-0000-00003EF80000}"/>
    <cellStyle name="Total 2 3 29 4" xfId="63549" xr:uid="{00000000-0005-0000-0000-00003FF80000}"/>
    <cellStyle name="Total 2 3 29 5" xfId="63550" xr:uid="{00000000-0005-0000-0000-000040F80000}"/>
    <cellStyle name="Total 2 3 29 6" xfId="63551" xr:uid="{00000000-0005-0000-0000-000041F80000}"/>
    <cellStyle name="Total 2 3 29 7" xfId="63552" xr:uid="{00000000-0005-0000-0000-000042F80000}"/>
    <cellStyle name="Total 2 3 3" xfId="63553" xr:uid="{00000000-0005-0000-0000-000043F80000}"/>
    <cellStyle name="Total 2 3 3 2" xfId="63554" xr:uid="{00000000-0005-0000-0000-000044F80000}"/>
    <cellStyle name="Total 2 3 3 2 2" xfId="63555" xr:uid="{00000000-0005-0000-0000-000045F80000}"/>
    <cellStyle name="Total 2 3 3 2 3" xfId="63556" xr:uid="{00000000-0005-0000-0000-000046F80000}"/>
    <cellStyle name="Total 2 3 3 2 4" xfId="63557" xr:uid="{00000000-0005-0000-0000-000047F80000}"/>
    <cellStyle name="Total 2 3 3 2 5" xfId="63558" xr:uid="{00000000-0005-0000-0000-000048F80000}"/>
    <cellStyle name="Total 2 3 3 2 6" xfId="63559" xr:uid="{00000000-0005-0000-0000-000049F80000}"/>
    <cellStyle name="Total 2 3 3 3" xfId="63560" xr:uid="{00000000-0005-0000-0000-00004AF80000}"/>
    <cellStyle name="Total 2 3 3 4" xfId="63561" xr:uid="{00000000-0005-0000-0000-00004BF80000}"/>
    <cellStyle name="Total 2 3 3 5" xfId="63562" xr:uid="{00000000-0005-0000-0000-00004CF80000}"/>
    <cellStyle name="Total 2 3 3 6" xfId="63563" xr:uid="{00000000-0005-0000-0000-00004DF80000}"/>
    <cellStyle name="Total 2 3 3 7" xfId="63564" xr:uid="{00000000-0005-0000-0000-00004EF80000}"/>
    <cellStyle name="Total 2 3 30" xfId="63565" xr:uid="{00000000-0005-0000-0000-00004FF80000}"/>
    <cellStyle name="Total 2 3 30 2" xfId="63566" xr:uid="{00000000-0005-0000-0000-000050F80000}"/>
    <cellStyle name="Total 2 3 30 2 2" xfId="63567" xr:uid="{00000000-0005-0000-0000-000051F80000}"/>
    <cellStyle name="Total 2 3 30 2 3" xfId="63568" xr:uid="{00000000-0005-0000-0000-000052F80000}"/>
    <cellStyle name="Total 2 3 30 2 4" xfId="63569" xr:uid="{00000000-0005-0000-0000-000053F80000}"/>
    <cellStyle name="Total 2 3 30 2 5" xfId="63570" xr:uid="{00000000-0005-0000-0000-000054F80000}"/>
    <cellStyle name="Total 2 3 30 2 6" xfId="63571" xr:uid="{00000000-0005-0000-0000-000055F80000}"/>
    <cellStyle name="Total 2 3 30 3" xfId="63572" xr:uid="{00000000-0005-0000-0000-000056F80000}"/>
    <cellStyle name="Total 2 3 30 4" xfId="63573" xr:uid="{00000000-0005-0000-0000-000057F80000}"/>
    <cellStyle name="Total 2 3 30 5" xfId="63574" xr:uid="{00000000-0005-0000-0000-000058F80000}"/>
    <cellStyle name="Total 2 3 30 6" xfId="63575" xr:uid="{00000000-0005-0000-0000-000059F80000}"/>
    <cellStyle name="Total 2 3 30 7" xfId="63576" xr:uid="{00000000-0005-0000-0000-00005AF80000}"/>
    <cellStyle name="Total 2 3 31" xfId="63577" xr:uid="{00000000-0005-0000-0000-00005BF80000}"/>
    <cellStyle name="Total 2 3 31 2" xfId="63578" xr:uid="{00000000-0005-0000-0000-00005CF80000}"/>
    <cellStyle name="Total 2 3 31 2 2" xfId="63579" xr:uid="{00000000-0005-0000-0000-00005DF80000}"/>
    <cellStyle name="Total 2 3 31 2 3" xfId="63580" xr:uid="{00000000-0005-0000-0000-00005EF80000}"/>
    <cellStyle name="Total 2 3 31 2 4" xfId="63581" xr:uid="{00000000-0005-0000-0000-00005FF80000}"/>
    <cellStyle name="Total 2 3 31 2 5" xfId="63582" xr:uid="{00000000-0005-0000-0000-000060F80000}"/>
    <cellStyle name="Total 2 3 31 2 6" xfId="63583" xr:uid="{00000000-0005-0000-0000-000061F80000}"/>
    <cellStyle name="Total 2 3 31 3" xfId="63584" xr:uid="{00000000-0005-0000-0000-000062F80000}"/>
    <cellStyle name="Total 2 3 31 4" xfId="63585" xr:uid="{00000000-0005-0000-0000-000063F80000}"/>
    <cellStyle name="Total 2 3 31 5" xfId="63586" xr:uid="{00000000-0005-0000-0000-000064F80000}"/>
    <cellStyle name="Total 2 3 31 6" xfId="63587" xr:uid="{00000000-0005-0000-0000-000065F80000}"/>
    <cellStyle name="Total 2 3 31 7" xfId="63588" xr:uid="{00000000-0005-0000-0000-000066F80000}"/>
    <cellStyle name="Total 2 3 32" xfId="63589" xr:uid="{00000000-0005-0000-0000-000067F80000}"/>
    <cellStyle name="Total 2 3 32 2" xfId="63590" xr:uid="{00000000-0005-0000-0000-000068F80000}"/>
    <cellStyle name="Total 2 3 32 2 2" xfId="63591" xr:uid="{00000000-0005-0000-0000-000069F80000}"/>
    <cellStyle name="Total 2 3 32 2 3" xfId="63592" xr:uid="{00000000-0005-0000-0000-00006AF80000}"/>
    <cellStyle name="Total 2 3 32 2 4" xfId="63593" xr:uid="{00000000-0005-0000-0000-00006BF80000}"/>
    <cellStyle name="Total 2 3 32 2 5" xfId="63594" xr:uid="{00000000-0005-0000-0000-00006CF80000}"/>
    <cellStyle name="Total 2 3 32 2 6" xfId="63595" xr:uid="{00000000-0005-0000-0000-00006DF80000}"/>
    <cellStyle name="Total 2 3 32 3" xfId="63596" xr:uid="{00000000-0005-0000-0000-00006EF80000}"/>
    <cellStyle name="Total 2 3 32 4" xfId="63597" xr:uid="{00000000-0005-0000-0000-00006FF80000}"/>
    <cellStyle name="Total 2 3 32 5" xfId="63598" xr:uid="{00000000-0005-0000-0000-000070F80000}"/>
    <cellStyle name="Total 2 3 32 6" xfId="63599" xr:uid="{00000000-0005-0000-0000-000071F80000}"/>
    <cellStyle name="Total 2 3 32 7" xfId="63600" xr:uid="{00000000-0005-0000-0000-000072F80000}"/>
    <cellStyle name="Total 2 3 33" xfId="63601" xr:uid="{00000000-0005-0000-0000-000073F80000}"/>
    <cellStyle name="Total 2 3 33 2" xfId="63602" xr:uid="{00000000-0005-0000-0000-000074F80000}"/>
    <cellStyle name="Total 2 3 33 2 2" xfId="63603" xr:uid="{00000000-0005-0000-0000-000075F80000}"/>
    <cellStyle name="Total 2 3 33 2 3" xfId="63604" xr:uid="{00000000-0005-0000-0000-000076F80000}"/>
    <cellStyle name="Total 2 3 33 2 4" xfId="63605" xr:uid="{00000000-0005-0000-0000-000077F80000}"/>
    <cellStyle name="Total 2 3 33 2 5" xfId="63606" xr:uid="{00000000-0005-0000-0000-000078F80000}"/>
    <cellStyle name="Total 2 3 33 2 6" xfId="63607" xr:uid="{00000000-0005-0000-0000-000079F80000}"/>
    <cellStyle name="Total 2 3 33 3" xfId="63608" xr:uid="{00000000-0005-0000-0000-00007AF80000}"/>
    <cellStyle name="Total 2 3 33 4" xfId="63609" xr:uid="{00000000-0005-0000-0000-00007BF80000}"/>
    <cellStyle name="Total 2 3 33 5" xfId="63610" xr:uid="{00000000-0005-0000-0000-00007CF80000}"/>
    <cellStyle name="Total 2 3 33 6" xfId="63611" xr:uid="{00000000-0005-0000-0000-00007DF80000}"/>
    <cellStyle name="Total 2 3 33 7" xfId="63612" xr:uid="{00000000-0005-0000-0000-00007EF80000}"/>
    <cellStyle name="Total 2 3 34" xfId="63613" xr:uid="{00000000-0005-0000-0000-00007FF80000}"/>
    <cellStyle name="Total 2 3 34 2" xfId="63614" xr:uid="{00000000-0005-0000-0000-000080F80000}"/>
    <cellStyle name="Total 2 3 34 2 2" xfId="63615" xr:uid="{00000000-0005-0000-0000-000081F80000}"/>
    <cellStyle name="Total 2 3 34 2 3" xfId="63616" xr:uid="{00000000-0005-0000-0000-000082F80000}"/>
    <cellStyle name="Total 2 3 34 2 4" xfId="63617" xr:uid="{00000000-0005-0000-0000-000083F80000}"/>
    <cellStyle name="Total 2 3 34 2 5" xfId="63618" xr:uid="{00000000-0005-0000-0000-000084F80000}"/>
    <cellStyle name="Total 2 3 34 2 6" xfId="63619" xr:uid="{00000000-0005-0000-0000-000085F80000}"/>
    <cellStyle name="Total 2 3 34 3" xfId="63620" xr:uid="{00000000-0005-0000-0000-000086F80000}"/>
    <cellStyle name="Total 2 3 34 4" xfId="63621" xr:uid="{00000000-0005-0000-0000-000087F80000}"/>
    <cellStyle name="Total 2 3 34 5" xfId="63622" xr:uid="{00000000-0005-0000-0000-000088F80000}"/>
    <cellStyle name="Total 2 3 34 6" xfId="63623" xr:uid="{00000000-0005-0000-0000-000089F80000}"/>
    <cellStyle name="Total 2 3 35" xfId="63624" xr:uid="{00000000-0005-0000-0000-00008AF80000}"/>
    <cellStyle name="Total 2 3 36" xfId="63625" xr:uid="{00000000-0005-0000-0000-00008BF80000}"/>
    <cellStyle name="Total 2 3 36 2" xfId="63626" xr:uid="{00000000-0005-0000-0000-00008CF80000}"/>
    <cellStyle name="Total 2 3 36 3" xfId="63627" xr:uid="{00000000-0005-0000-0000-00008DF80000}"/>
    <cellStyle name="Total 2 3 36 4" xfId="63628" xr:uid="{00000000-0005-0000-0000-00008EF80000}"/>
    <cellStyle name="Total 2 3 36 5" xfId="63629" xr:uid="{00000000-0005-0000-0000-00008FF80000}"/>
    <cellStyle name="Total 2 3 36 6" xfId="63630" xr:uid="{00000000-0005-0000-0000-000090F80000}"/>
    <cellStyle name="Total 2 3 37" xfId="63631" xr:uid="{00000000-0005-0000-0000-000091F80000}"/>
    <cellStyle name="Total 2 3 38" xfId="63632" xr:uid="{00000000-0005-0000-0000-000092F80000}"/>
    <cellStyle name="Total 2 3 39" xfId="63633" xr:uid="{00000000-0005-0000-0000-000093F80000}"/>
    <cellStyle name="Total 2 3 4" xfId="63634" xr:uid="{00000000-0005-0000-0000-000094F80000}"/>
    <cellStyle name="Total 2 3 4 2" xfId="63635" xr:uid="{00000000-0005-0000-0000-000095F80000}"/>
    <cellStyle name="Total 2 3 4 2 2" xfId="63636" xr:uid="{00000000-0005-0000-0000-000096F80000}"/>
    <cellStyle name="Total 2 3 4 2 3" xfId="63637" xr:uid="{00000000-0005-0000-0000-000097F80000}"/>
    <cellStyle name="Total 2 3 4 2 4" xfId="63638" xr:uid="{00000000-0005-0000-0000-000098F80000}"/>
    <cellStyle name="Total 2 3 4 2 5" xfId="63639" xr:uid="{00000000-0005-0000-0000-000099F80000}"/>
    <cellStyle name="Total 2 3 4 2 6" xfId="63640" xr:uid="{00000000-0005-0000-0000-00009AF80000}"/>
    <cellStyle name="Total 2 3 4 3" xfId="63641" xr:uid="{00000000-0005-0000-0000-00009BF80000}"/>
    <cellStyle name="Total 2 3 4 4" xfId="63642" xr:uid="{00000000-0005-0000-0000-00009CF80000}"/>
    <cellStyle name="Total 2 3 4 5" xfId="63643" xr:uid="{00000000-0005-0000-0000-00009DF80000}"/>
    <cellStyle name="Total 2 3 4 6" xfId="63644" xr:uid="{00000000-0005-0000-0000-00009EF80000}"/>
    <cellStyle name="Total 2 3 4 7" xfId="63645" xr:uid="{00000000-0005-0000-0000-00009FF80000}"/>
    <cellStyle name="Total 2 3 40" xfId="63646" xr:uid="{00000000-0005-0000-0000-0000A0F80000}"/>
    <cellStyle name="Total 2 3 5" xfId="63647" xr:uid="{00000000-0005-0000-0000-0000A1F80000}"/>
    <cellStyle name="Total 2 3 5 2" xfId="63648" xr:uid="{00000000-0005-0000-0000-0000A2F80000}"/>
    <cellStyle name="Total 2 3 5 2 2" xfId="63649" xr:uid="{00000000-0005-0000-0000-0000A3F80000}"/>
    <cellStyle name="Total 2 3 5 2 3" xfId="63650" xr:uid="{00000000-0005-0000-0000-0000A4F80000}"/>
    <cellStyle name="Total 2 3 5 2 4" xfId="63651" xr:uid="{00000000-0005-0000-0000-0000A5F80000}"/>
    <cellStyle name="Total 2 3 5 2 5" xfId="63652" xr:uid="{00000000-0005-0000-0000-0000A6F80000}"/>
    <cellStyle name="Total 2 3 5 2 6" xfId="63653" xr:uid="{00000000-0005-0000-0000-0000A7F80000}"/>
    <cellStyle name="Total 2 3 5 3" xfId="63654" xr:uid="{00000000-0005-0000-0000-0000A8F80000}"/>
    <cellStyle name="Total 2 3 5 4" xfId="63655" xr:uid="{00000000-0005-0000-0000-0000A9F80000}"/>
    <cellStyle name="Total 2 3 5 5" xfId="63656" xr:uid="{00000000-0005-0000-0000-0000AAF80000}"/>
    <cellStyle name="Total 2 3 5 6" xfId="63657" xr:uid="{00000000-0005-0000-0000-0000ABF80000}"/>
    <cellStyle name="Total 2 3 5 7" xfId="63658" xr:uid="{00000000-0005-0000-0000-0000ACF80000}"/>
    <cellStyle name="Total 2 3 6" xfId="63659" xr:uid="{00000000-0005-0000-0000-0000ADF80000}"/>
    <cellStyle name="Total 2 3 6 2" xfId="63660" xr:uid="{00000000-0005-0000-0000-0000AEF80000}"/>
    <cellStyle name="Total 2 3 6 2 2" xfId="63661" xr:uid="{00000000-0005-0000-0000-0000AFF80000}"/>
    <cellStyle name="Total 2 3 6 2 3" xfId="63662" xr:uid="{00000000-0005-0000-0000-0000B0F80000}"/>
    <cellStyle name="Total 2 3 6 2 4" xfId="63663" xr:uid="{00000000-0005-0000-0000-0000B1F80000}"/>
    <cellStyle name="Total 2 3 6 2 5" xfId="63664" xr:uid="{00000000-0005-0000-0000-0000B2F80000}"/>
    <cellStyle name="Total 2 3 6 2 6" xfId="63665" xr:uid="{00000000-0005-0000-0000-0000B3F80000}"/>
    <cellStyle name="Total 2 3 6 3" xfId="63666" xr:uid="{00000000-0005-0000-0000-0000B4F80000}"/>
    <cellStyle name="Total 2 3 6 4" xfId="63667" xr:uid="{00000000-0005-0000-0000-0000B5F80000}"/>
    <cellStyle name="Total 2 3 6 5" xfId="63668" xr:uid="{00000000-0005-0000-0000-0000B6F80000}"/>
    <cellStyle name="Total 2 3 6 6" xfId="63669" xr:uid="{00000000-0005-0000-0000-0000B7F80000}"/>
    <cellStyle name="Total 2 3 6 7" xfId="63670" xr:uid="{00000000-0005-0000-0000-0000B8F80000}"/>
    <cellStyle name="Total 2 3 7" xfId="63671" xr:uid="{00000000-0005-0000-0000-0000B9F80000}"/>
    <cellStyle name="Total 2 3 7 2" xfId="63672" xr:uid="{00000000-0005-0000-0000-0000BAF80000}"/>
    <cellStyle name="Total 2 3 7 2 2" xfId="63673" xr:uid="{00000000-0005-0000-0000-0000BBF80000}"/>
    <cellStyle name="Total 2 3 7 2 3" xfId="63674" xr:uid="{00000000-0005-0000-0000-0000BCF80000}"/>
    <cellStyle name="Total 2 3 7 2 4" xfId="63675" xr:uid="{00000000-0005-0000-0000-0000BDF80000}"/>
    <cellStyle name="Total 2 3 7 2 5" xfId="63676" xr:uid="{00000000-0005-0000-0000-0000BEF80000}"/>
    <cellStyle name="Total 2 3 7 2 6" xfId="63677" xr:uid="{00000000-0005-0000-0000-0000BFF80000}"/>
    <cellStyle name="Total 2 3 7 3" xfId="63678" xr:uid="{00000000-0005-0000-0000-0000C0F80000}"/>
    <cellStyle name="Total 2 3 7 4" xfId="63679" xr:uid="{00000000-0005-0000-0000-0000C1F80000}"/>
    <cellStyle name="Total 2 3 7 5" xfId="63680" xr:uid="{00000000-0005-0000-0000-0000C2F80000}"/>
    <cellStyle name="Total 2 3 7 6" xfId="63681" xr:uid="{00000000-0005-0000-0000-0000C3F80000}"/>
    <cellStyle name="Total 2 3 7 7" xfId="63682" xr:uid="{00000000-0005-0000-0000-0000C4F80000}"/>
    <cellStyle name="Total 2 3 8" xfId="63683" xr:uid="{00000000-0005-0000-0000-0000C5F80000}"/>
    <cellStyle name="Total 2 3 8 2" xfId="63684" xr:uid="{00000000-0005-0000-0000-0000C6F80000}"/>
    <cellStyle name="Total 2 3 8 2 2" xfId="63685" xr:uid="{00000000-0005-0000-0000-0000C7F80000}"/>
    <cellStyle name="Total 2 3 8 2 3" xfId="63686" xr:uid="{00000000-0005-0000-0000-0000C8F80000}"/>
    <cellStyle name="Total 2 3 8 2 4" xfId="63687" xr:uid="{00000000-0005-0000-0000-0000C9F80000}"/>
    <cellStyle name="Total 2 3 8 2 5" xfId="63688" xr:uid="{00000000-0005-0000-0000-0000CAF80000}"/>
    <cellStyle name="Total 2 3 8 2 6" xfId="63689" xr:uid="{00000000-0005-0000-0000-0000CBF80000}"/>
    <cellStyle name="Total 2 3 8 3" xfId="63690" xr:uid="{00000000-0005-0000-0000-0000CCF80000}"/>
    <cellStyle name="Total 2 3 8 4" xfId="63691" xr:uid="{00000000-0005-0000-0000-0000CDF80000}"/>
    <cellStyle name="Total 2 3 8 5" xfId="63692" xr:uid="{00000000-0005-0000-0000-0000CEF80000}"/>
    <cellStyle name="Total 2 3 8 6" xfId="63693" xr:uid="{00000000-0005-0000-0000-0000CFF80000}"/>
    <cellStyle name="Total 2 3 8 7" xfId="63694" xr:uid="{00000000-0005-0000-0000-0000D0F80000}"/>
    <cellStyle name="Total 2 3 9" xfId="63695" xr:uid="{00000000-0005-0000-0000-0000D1F80000}"/>
    <cellStyle name="Total 2 3 9 2" xfId="63696" xr:uid="{00000000-0005-0000-0000-0000D2F80000}"/>
    <cellStyle name="Total 2 3 9 2 2" xfId="63697" xr:uid="{00000000-0005-0000-0000-0000D3F80000}"/>
    <cellStyle name="Total 2 3 9 2 3" xfId="63698" xr:uid="{00000000-0005-0000-0000-0000D4F80000}"/>
    <cellStyle name="Total 2 3 9 2 4" xfId="63699" xr:uid="{00000000-0005-0000-0000-0000D5F80000}"/>
    <cellStyle name="Total 2 3 9 2 5" xfId="63700" xr:uid="{00000000-0005-0000-0000-0000D6F80000}"/>
    <cellStyle name="Total 2 3 9 2 6" xfId="63701" xr:uid="{00000000-0005-0000-0000-0000D7F80000}"/>
    <cellStyle name="Total 2 3 9 3" xfId="63702" xr:uid="{00000000-0005-0000-0000-0000D8F80000}"/>
    <cellStyle name="Total 2 3 9 4" xfId="63703" xr:uid="{00000000-0005-0000-0000-0000D9F80000}"/>
    <cellStyle name="Total 2 3 9 5" xfId="63704" xr:uid="{00000000-0005-0000-0000-0000DAF80000}"/>
    <cellStyle name="Total 2 3 9 6" xfId="63705" xr:uid="{00000000-0005-0000-0000-0000DBF80000}"/>
    <cellStyle name="Total 2 3 9 7" xfId="63706" xr:uid="{00000000-0005-0000-0000-0000DCF80000}"/>
    <cellStyle name="Total 2 30" xfId="63707" xr:uid="{00000000-0005-0000-0000-0000DDF80000}"/>
    <cellStyle name="Total 2 30 2" xfId="63708" xr:uid="{00000000-0005-0000-0000-0000DEF80000}"/>
    <cellStyle name="Total 2 30 2 2" xfId="63709" xr:uid="{00000000-0005-0000-0000-0000DFF80000}"/>
    <cellStyle name="Total 2 30 2 3" xfId="63710" xr:uid="{00000000-0005-0000-0000-0000E0F80000}"/>
    <cellStyle name="Total 2 30 2 4" xfId="63711" xr:uid="{00000000-0005-0000-0000-0000E1F80000}"/>
    <cellStyle name="Total 2 30 2 5" xfId="63712" xr:uid="{00000000-0005-0000-0000-0000E2F80000}"/>
    <cellStyle name="Total 2 30 2 6" xfId="63713" xr:uid="{00000000-0005-0000-0000-0000E3F80000}"/>
    <cellStyle name="Total 2 30 3" xfId="63714" xr:uid="{00000000-0005-0000-0000-0000E4F80000}"/>
    <cellStyle name="Total 2 30 4" xfId="63715" xr:uid="{00000000-0005-0000-0000-0000E5F80000}"/>
    <cellStyle name="Total 2 30 5" xfId="63716" xr:uid="{00000000-0005-0000-0000-0000E6F80000}"/>
    <cellStyle name="Total 2 30 6" xfId="63717" xr:uid="{00000000-0005-0000-0000-0000E7F80000}"/>
    <cellStyle name="Total 2 30 7" xfId="63718" xr:uid="{00000000-0005-0000-0000-0000E8F80000}"/>
    <cellStyle name="Total 2 31" xfId="63719" xr:uid="{00000000-0005-0000-0000-0000E9F80000}"/>
    <cellStyle name="Total 2 31 2" xfId="63720" xr:uid="{00000000-0005-0000-0000-0000EAF80000}"/>
    <cellStyle name="Total 2 31 2 2" xfId="63721" xr:uid="{00000000-0005-0000-0000-0000EBF80000}"/>
    <cellStyle name="Total 2 31 2 3" xfId="63722" xr:uid="{00000000-0005-0000-0000-0000ECF80000}"/>
    <cellStyle name="Total 2 31 2 4" xfId="63723" xr:uid="{00000000-0005-0000-0000-0000EDF80000}"/>
    <cellStyle name="Total 2 31 2 5" xfId="63724" xr:uid="{00000000-0005-0000-0000-0000EEF80000}"/>
    <cellStyle name="Total 2 31 2 6" xfId="63725" xr:uid="{00000000-0005-0000-0000-0000EFF80000}"/>
    <cellStyle name="Total 2 31 3" xfId="63726" xr:uid="{00000000-0005-0000-0000-0000F0F80000}"/>
    <cellStyle name="Total 2 31 4" xfId="63727" xr:uid="{00000000-0005-0000-0000-0000F1F80000}"/>
    <cellStyle name="Total 2 31 5" xfId="63728" xr:uid="{00000000-0005-0000-0000-0000F2F80000}"/>
    <cellStyle name="Total 2 31 6" xfId="63729" xr:uid="{00000000-0005-0000-0000-0000F3F80000}"/>
    <cellStyle name="Total 2 31 7" xfId="63730" xr:uid="{00000000-0005-0000-0000-0000F4F80000}"/>
    <cellStyle name="Total 2 32" xfId="63731" xr:uid="{00000000-0005-0000-0000-0000F5F80000}"/>
    <cellStyle name="Total 2 32 2" xfId="63732" xr:uid="{00000000-0005-0000-0000-0000F6F80000}"/>
    <cellStyle name="Total 2 32 2 2" xfId="63733" xr:uid="{00000000-0005-0000-0000-0000F7F80000}"/>
    <cellStyle name="Total 2 32 2 3" xfId="63734" xr:uid="{00000000-0005-0000-0000-0000F8F80000}"/>
    <cellStyle name="Total 2 32 2 4" xfId="63735" xr:uid="{00000000-0005-0000-0000-0000F9F80000}"/>
    <cellStyle name="Total 2 32 2 5" xfId="63736" xr:uid="{00000000-0005-0000-0000-0000FAF80000}"/>
    <cellStyle name="Total 2 32 2 6" xfId="63737" xr:uid="{00000000-0005-0000-0000-0000FBF80000}"/>
    <cellStyle name="Total 2 32 3" xfId="63738" xr:uid="{00000000-0005-0000-0000-0000FCF80000}"/>
    <cellStyle name="Total 2 32 4" xfId="63739" xr:uid="{00000000-0005-0000-0000-0000FDF80000}"/>
    <cellStyle name="Total 2 32 5" xfId="63740" xr:uid="{00000000-0005-0000-0000-0000FEF80000}"/>
    <cellStyle name="Total 2 32 6" xfId="63741" xr:uid="{00000000-0005-0000-0000-0000FFF80000}"/>
    <cellStyle name="Total 2 33" xfId="63742" xr:uid="{00000000-0005-0000-0000-000000F90000}"/>
    <cellStyle name="Total 2 33 2" xfId="63743" xr:uid="{00000000-0005-0000-0000-000001F90000}"/>
    <cellStyle name="Total 2 33 3" xfId="63744" xr:uid="{00000000-0005-0000-0000-000002F90000}"/>
    <cellStyle name="Total 2 33 4" xfId="63745" xr:uid="{00000000-0005-0000-0000-000003F90000}"/>
    <cellStyle name="Total 2 33 5" xfId="63746" xr:uid="{00000000-0005-0000-0000-000004F90000}"/>
    <cellStyle name="Total 2 33 6" xfId="63747" xr:uid="{00000000-0005-0000-0000-000005F90000}"/>
    <cellStyle name="Total 2 34" xfId="63748" xr:uid="{00000000-0005-0000-0000-000006F90000}"/>
    <cellStyle name="Total 2 34 2" xfId="63749" xr:uid="{00000000-0005-0000-0000-000007F90000}"/>
    <cellStyle name="Total 2 34 3" xfId="63750" xr:uid="{00000000-0005-0000-0000-000008F90000}"/>
    <cellStyle name="Total 2 34 4" xfId="63751" xr:uid="{00000000-0005-0000-0000-000009F90000}"/>
    <cellStyle name="Total 2 34 5" xfId="63752" xr:uid="{00000000-0005-0000-0000-00000AF90000}"/>
    <cellStyle name="Total 2 34 6" xfId="63753" xr:uid="{00000000-0005-0000-0000-00000BF90000}"/>
    <cellStyle name="Total 2 35" xfId="63754" xr:uid="{00000000-0005-0000-0000-00000CF90000}"/>
    <cellStyle name="Total 2 35 2" xfId="63755" xr:uid="{00000000-0005-0000-0000-00000DF90000}"/>
    <cellStyle name="Total 2 35 3" xfId="63756" xr:uid="{00000000-0005-0000-0000-00000EF90000}"/>
    <cellStyle name="Total 2 35 4" xfId="63757" xr:uid="{00000000-0005-0000-0000-00000FF90000}"/>
    <cellStyle name="Total 2 35 5" xfId="63758" xr:uid="{00000000-0005-0000-0000-000010F90000}"/>
    <cellStyle name="Total 2 35 6" xfId="63759" xr:uid="{00000000-0005-0000-0000-000011F90000}"/>
    <cellStyle name="Total 2 36" xfId="63760" xr:uid="{00000000-0005-0000-0000-000012F90000}"/>
    <cellStyle name="Total 2 4" xfId="63761" xr:uid="{00000000-0005-0000-0000-000013F90000}"/>
    <cellStyle name="Total 2 4 2" xfId="63762" xr:uid="{00000000-0005-0000-0000-000014F90000}"/>
    <cellStyle name="Total 2 4 3" xfId="63763" xr:uid="{00000000-0005-0000-0000-000015F90000}"/>
    <cellStyle name="Total 2 4 3 2" xfId="63764" xr:uid="{00000000-0005-0000-0000-000016F90000}"/>
    <cellStyle name="Total 2 4 3 3" xfId="63765" xr:uid="{00000000-0005-0000-0000-000017F90000}"/>
    <cellStyle name="Total 2 4 3 4" xfId="63766" xr:uid="{00000000-0005-0000-0000-000018F90000}"/>
    <cellStyle name="Total 2 4 3 5" xfId="63767" xr:uid="{00000000-0005-0000-0000-000019F90000}"/>
    <cellStyle name="Total 2 4 3 6" xfId="63768" xr:uid="{00000000-0005-0000-0000-00001AF90000}"/>
    <cellStyle name="Total 2 4 4" xfId="63769" xr:uid="{00000000-0005-0000-0000-00001BF90000}"/>
    <cellStyle name="Total 2 4 5" xfId="63770" xr:uid="{00000000-0005-0000-0000-00001CF90000}"/>
    <cellStyle name="Total 2 4 6" xfId="63771" xr:uid="{00000000-0005-0000-0000-00001DF90000}"/>
    <cellStyle name="Total 2 4 7" xfId="63772" xr:uid="{00000000-0005-0000-0000-00001EF90000}"/>
    <cellStyle name="Total 2 4 8" xfId="63773" xr:uid="{00000000-0005-0000-0000-00001FF90000}"/>
    <cellStyle name="Total 2 5" xfId="63774" xr:uid="{00000000-0005-0000-0000-000020F90000}"/>
    <cellStyle name="Total 2 5 2" xfId="63775" xr:uid="{00000000-0005-0000-0000-000021F90000}"/>
    <cellStyle name="Total 2 5 3" xfId="63776" xr:uid="{00000000-0005-0000-0000-000022F90000}"/>
    <cellStyle name="Total 2 5 3 2" xfId="63777" xr:uid="{00000000-0005-0000-0000-000023F90000}"/>
    <cellStyle name="Total 2 5 3 3" xfId="63778" xr:uid="{00000000-0005-0000-0000-000024F90000}"/>
    <cellStyle name="Total 2 5 3 4" xfId="63779" xr:uid="{00000000-0005-0000-0000-000025F90000}"/>
    <cellStyle name="Total 2 5 3 5" xfId="63780" xr:uid="{00000000-0005-0000-0000-000026F90000}"/>
    <cellStyle name="Total 2 5 3 6" xfId="63781" xr:uid="{00000000-0005-0000-0000-000027F90000}"/>
    <cellStyle name="Total 2 5 4" xfId="63782" xr:uid="{00000000-0005-0000-0000-000028F90000}"/>
    <cellStyle name="Total 2 5 5" xfId="63783" xr:uid="{00000000-0005-0000-0000-000029F90000}"/>
    <cellStyle name="Total 2 5 6" xfId="63784" xr:uid="{00000000-0005-0000-0000-00002AF90000}"/>
    <cellStyle name="Total 2 5 7" xfId="63785" xr:uid="{00000000-0005-0000-0000-00002BF90000}"/>
    <cellStyle name="Total 2 5 8" xfId="63786" xr:uid="{00000000-0005-0000-0000-00002CF90000}"/>
    <cellStyle name="Total 2 6" xfId="63787" xr:uid="{00000000-0005-0000-0000-00002DF90000}"/>
    <cellStyle name="Total 2 6 2" xfId="63788" xr:uid="{00000000-0005-0000-0000-00002EF90000}"/>
    <cellStyle name="Total 2 6 2 2" xfId="63789" xr:uid="{00000000-0005-0000-0000-00002FF90000}"/>
    <cellStyle name="Total 2 6 2 3" xfId="63790" xr:uid="{00000000-0005-0000-0000-000030F90000}"/>
    <cellStyle name="Total 2 6 2 4" xfId="63791" xr:uid="{00000000-0005-0000-0000-000031F90000}"/>
    <cellStyle name="Total 2 6 2 5" xfId="63792" xr:uid="{00000000-0005-0000-0000-000032F90000}"/>
    <cellStyle name="Total 2 6 2 6" xfId="63793" xr:uid="{00000000-0005-0000-0000-000033F90000}"/>
    <cellStyle name="Total 2 6 3" xfId="63794" xr:uid="{00000000-0005-0000-0000-000034F90000}"/>
    <cellStyle name="Total 2 6 4" xfId="63795" xr:uid="{00000000-0005-0000-0000-000035F90000}"/>
    <cellStyle name="Total 2 6 5" xfId="63796" xr:uid="{00000000-0005-0000-0000-000036F90000}"/>
    <cellStyle name="Total 2 6 6" xfId="63797" xr:uid="{00000000-0005-0000-0000-000037F90000}"/>
    <cellStyle name="Total 2 6 7" xfId="63798" xr:uid="{00000000-0005-0000-0000-000038F90000}"/>
    <cellStyle name="Total 2 7" xfId="63799" xr:uid="{00000000-0005-0000-0000-000039F90000}"/>
    <cellStyle name="Total 2 7 2" xfId="63800" xr:uid="{00000000-0005-0000-0000-00003AF90000}"/>
    <cellStyle name="Total 2 7 2 2" xfId="63801" xr:uid="{00000000-0005-0000-0000-00003BF90000}"/>
    <cellStyle name="Total 2 7 2 3" xfId="63802" xr:uid="{00000000-0005-0000-0000-00003CF90000}"/>
    <cellStyle name="Total 2 7 2 4" xfId="63803" xr:uid="{00000000-0005-0000-0000-00003DF90000}"/>
    <cellStyle name="Total 2 7 2 5" xfId="63804" xr:uid="{00000000-0005-0000-0000-00003EF90000}"/>
    <cellStyle name="Total 2 7 2 6" xfId="63805" xr:uid="{00000000-0005-0000-0000-00003FF90000}"/>
    <cellStyle name="Total 2 7 3" xfId="63806" xr:uid="{00000000-0005-0000-0000-000040F90000}"/>
    <cellStyle name="Total 2 7 4" xfId="63807" xr:uid="{00000000-0005-0000-0000-000041F90000}"/>
    <cellStyle name="Total 2 7 5" xfId="63808" xr:uid="{00000000-0005-0000-0000-000042F90000}"/>
    <cellStyle name="Total 2 7 6" xfId="63809" xr:uid="{00000000-0005-0000-0000-000043F90000}"/>
    <cellStyle name="Total 2 7 7" xfId="63810" xr:uid="{00000000-0005-0000-0000-000044F90000}"/>
    <cellStyle name="Total 2 8" xfId="63811" xr:uid="{00000000-0005-0000-0000-000045F90000}"/>
    <cellStyle name="Total 2 8 2" xfId="63812" xr:uid="{00000000-0005-0000-0000-000046F90000}"/>
    <cellStyle name="Total 2 8 2 2" xfId="63813" xr:uid="{00000000-0005-0000-0000-000047F90000}"/>
    <cellStyle name="Total 2 8 2 3" xfId="63814" xr:uid="{00000000-0005-0000-0000-000048F90000}"/>
    <cellStyle name="Total 2 8 2 4" xfId="63815" xr:uid="{00000000-0005-0000-0000-000049F90000}"/>
    <cellStyle name="Total 2 8 2 5" xfId="63816" xr:uid="{00000000-0005-0000-0000-00004AF90000}"/>
    <cellStyle name="Total 2 8 2 6" xfId="63817" xr:uid="{00000000-0005-0000-0000-00004BF90000}"/>
    <cellStyle name="Total 2 8 3" xfId="63818" xr:uid="{00000000-0005-0000-0000-00004CF90000}"/>
    <cellStyle name="Total 2 8 4" xfId="63819" xr:uid="{00000000-0005-0000-0000-00004DF90000}"/>
    <cellStyle name="Total 2 8 5" xfId="63820" xr:uid="{00000000-0005-0000-0000-00004EF90000}"/>
    <cellStyle name="Total 2 8 6" xfId="63821" xr:uid="{00000000-0005-0000-0000-00004FF90000}"/>
    <cellStyle name="Total 2 8 7" xfId="63822" xr:uid="{00000000-0005-0000-0000-000050F90000}"/>
    <cellStyle name="Total 2 9" xfId="63823" xr:uid="{00000000-0005-0000-0000-000051F90000}"/>
    <cellStyle name="Total 2 9 2" xfId="63824" xr:uid="{00000000-0005-0000-0000-000052F90000}"/>
    <cellStyle name="Total 2 9 2 2" xfId="63825" xr:uid="{00000000-0005-0000-0000-000053F90000}"/>
    <cellStyle name="Total 2 9 2 3" xfId="63826" xr:uid="{00000000-0005-0000-0000-000054F90000}"/>
    <cellStyle name="Total 2 9 2 4" xfId="63827" xr:uid="{00000000-0005-0000-0000-000055F90000}"/>
    <cellStyle name="Total 2 9 2 5" xfId="63828" xr:uid="{00000000-0005-0000-0000-000056F90000}"/>
    <cellStyle name="Total 2 9 2 6" xfId="63829" xr:uid="{00000000-0005-0000-0000-000057F90000}"/>
    <cellStyle name="Total 2 9 3" xfId="63830" xr:uid="{00000000-0005-0000-0000-000058F90000}"/>
    <cellStyle name="Total 2 9 4" xfId="63831" xr:uid="{00000000-0005-0000-0000-000059F90000}"/>
    <cellStyle name="Total 2 9 5" xfId="63832" xr:uid="{00000000-0005-0000-0000-00005AF90000}"/>
    <cellStyle name="Total 3" xfId="63833" xr:uid="{00000000-0005-0000-0000-00005BF90000}"/>
    <cellStyle name="Total 3 10" xfId="63834" xr:uid="{00000000-0005-0000-0000-00005CF90000}"/>
    <cellStyle name="Total 3 11" xfId="63835" xr:uid="{00000000-0005-0000-0000-00005DF90000}"/>
    <cellStyle name="Total 3 12" xfId="63836" xr:uid="{00000000-0005-0000-0000-00005EF90000}"/>
    <cellStyle name="Total 3 13" xfId="63837" xr:uid="{00000000-0005-0000-0000-00005FF90000}"/>
    <cellStyle name="Total 3 14" xfId="63838" xr:uid="{00000000-0005-0000-0000-000060F90000}"/>
    <cellStyle name="Total 3 15" xfId="63839" xr:uid="{00000000-0005-0000-0000-000061F90000}"/>
    <cellStyle name="Total 3 16" xfId="63840" xr:uid="{00000000-0005-0000-0000-000062F90000}"/>
    <cellStyle name="Total 3 17" xfId="63841" xr:uid="{00000000-0005-0000-0000-000063F90000}"/>
    <cellStyle name="Total 3 18" xfId="63842" xr:uid="{00000000-0005-0000-0000-000064F90000}"/>
    <cellStyle name="Total 3 19" xfId="63843" xr:uid="{00000000-0005-0000-0000-000065F90000}"/>
    <cellStyle name="Total 3 2" xfId="63844" xr:uid="{00000000-0005-0000-0000-000066F90000}"/>
    <cellStyle name="Total 3 2 10" xfId="63845" xr:uid="{00000000-0005-0000-0000-000067F90000}"/>
    <cellStyle name="Total 3 2 11" xfId="63846" xr:uid="{00000000-0005-0000-0000-000068F90000}"/>
    <cellStyle name="Total 3 2 12" xfId="63847" xr:uid="{00000000-0005-0000-0000-000069F90000}"/>
    <cellStyle name="Total 3 2 13" xfId="63848" xr:uid="{00000000-0005-0000-0000-00006AF90000}"/>
    <cellStyle name="Total 3 2 14" xfId="63849" xr:uid="{00000000-0005-0000-0000-00006BF90000}"/>
    <cellStyle name="Total 3 2 15" xfId="63850" xr:uid="{00000000-0005-0000-0000-00006CF90000}"/>
    <cellStyle name="Total 3 2 16" xfId="63851" xr:uid="{00000000-0005-0000-0000-00006DF90000}"/>
    <cellStyle name="Total 3 2 17" xfId="63852" xr:uid="{00000000-0005-0000-0000-00006EF90000}"/>
    <cellStyle name="Total 3 2 18" xfId="63853" xr:uid="{00000000-0005-0000-0000-00006FF90000}"/>
    <cellStyle name="Total 3 2 19" xfId="63854" xr:uid="{00000000-0005-0000-0000-000070F90000}"/>
    <cellStyle name="Total 3 2 2" xfId="63855" xr:uid="{00000000-0005-0000-0000-000071F90000}"/>
    <cellStyle name="Total 3 2 2 10" xfId="63856" xr:uid="{00000000-0005-0000-0000-000072F90000}"/>
    <cellStyle name="Total 3 2 2 11" xfId="63857" xr:uid="{00000000-0005-0000-0000-000073F90000}"/>
    <cellStyle name="Total 3 2 2 12" xfId="63858" xr:uid="{00000000-0005-0000-0000-000074F90000}"/>
    <cellStyle name="Total 3 2 2 13" xfId="63859" xr:uid="{00000000-0005-0000-0000-000075F90000}"/>
    <cellStyle name="Total 3 2 2 14" xfId="63860" xr:uid="{00000000-0005-0000-0000-000076F90000}"/>
    <cellStyle name="Total 3 2 2 15" xfId="63861" xr:uid="{00000000-0005-0000-0000-000077F90000}"/>
    <cellStyle name="Total 3 2 2 16" xfId="63862" xr:uid="{00000000-0005-0000-0000-000078F90000}"/>
    <cellStyle name="Total 3 2 2 17" xfId="63863" xr:uid="{00000000-0005-0000-0000-000079F90000}"/>
    <cellStyle name="Total 3 2 2 18" xfId="63864" xr:uid="{00000000-0005-0000-0000-00007AF90000}"/>
    <cellStyle name="Total 3 2 2 19" xfId="63865" xr:uid="{00000000-0005-0000-0000-00007BF90000}"/>
    <cellStyle name="Total 3 2 2 2" xfId="63866" xr:uid="{00000000-0005-0000-0000-00007CF90000}"/>
    <cellStyle name="Total 3 2 2 20" xfId="63867" xr:uid="{00000000-0005-0000-0000-00007DF90000}"/>
    <cellStyle name="Total 3 2 2 21" xfId="63868" xr:uid="{00000000-0005-0000-0000-00007EF90000}"/>
    <cellStyle name="Total 3 2 2 22" xfId="63869" xr:uid="{00000000-0005-0000-0000-00007FF90000}"/>
    <cellStyle name="Total 3 2 2 23" xfId="63870" xr:uid="{00000000-0005-0000-0000-000080F90000}"/>
    <cellStyle name="Total 3 2 2 24" xfId="63871" xr:uid="{00000000-0005-0000-0000-000081F90000}"/>
    <cellStyle name="Total 3 2 2 25" xfId="63872" xr:uid="{00000000-0005-0000-0000-000082F90000}"/>
    <cellStyle name="Total 3 2 2 26" xfId="63873" xr:uid="{00000000-0005-0000-0000-000083F90000}"/>
    <cellStyle name="Total 3 2 2 27" xfId="63874" xr:uid="{00000000-0005-0000-0000-000084F90000}"/>
    <cellStyle name="Total 3 2 2 28" xfId="63875" xr:uid="{00000000-0005-0000-0000-000085F90000}"/>
    <cellStyle name="Total 3 2 2 29" xfId="63876" xr:uid="{00000000-0005-0000-0000-000086F90000}"/>
    <cellStyle name="Total 3 2 2 3" xfId="63877" xr:uid="{00000000-0005-0000-0000-000087F90000}"/>
    <cellStyle name="Total 3 2 2 30" xfId="63878" xr:uid="{00000000-0005-0000-0000-000088F90000}"/>
    <cellStyle name="Total 3 2 2 31" xfId="63879" xr:uid="{00000000-0005-0000-0000-000089F90000}"/>
    <cellStyle name="Total 3 2 2 32" xfId="63880" xr:uid="{00000000-0005-0000-0000-00008AF90000}"/>
    <cellStyle name="Total 3 2 2 33" xfId="63881" xr:uid="{00000000-0005-0000-0000-00008BF90000}"/>
    <cellStyle name="Total 3 2 2 34" xfId="63882" xr:uid="{00000000-0005-0000-0000-00008CF90000}"/>
    <cellStyle name="Total 3 2 2 4" xfId="63883" xr:uid="{00000000-0005-0000-0000-00008DF90000}"/>
    <cellStyle name="Total 3 2 2 5" xfId="63884" xr:uid="{00000000-0005-0000-0000-00008EF90000}"/>
    <cellStyle name="Total 3 2 2 6" xfId="63885" xr:uid="{00000000-0005-0000-0000-00008FF90000}"/>
    <cellStyle name="Total 3 2 2 7" xfId="63886" xr:uid="{00000000-0005-0000-0000-000090F90000}"/>
    <cellStyle name="Total 3 2 2 8" xfId="63887" xr:uid="{00000000-0005-0000-0000-000091F90000}"/>
    <cellStyle name="Total 3 2 2 9" xfId="63888" xr:uid="{00000000-0005-0000-0000-000092F90000}"/>
    <cellStyle name="Total 3 2 20" xfId="63889" xr:uid="{00000000-0005-0000-0000-000093F90000}"/>
    <cellStyle name="Total 3 2 21" xfId="63890" xr:uid="{00000000-0005-0000-0000-000094F90000}"/>
    <cellStyle name="Total 3 2 22" xfId="63891" xr:uid="{00000000-0005-0000-0000-000095F90000}"/>
    <cellStyle name="Total 3 2 23" xfId="63892" xr:uid="{00000000-0005-0000-0000-000096F90000}"/>
    <cellStyle name="Total 3 2 24" xfId="63893" xr:uid="{00000000-0005-0000-0000-000097F90000}"/>
    <cellStyle name="Total 3 2 25" xfId="63894" xr:uid="{00000000-0005-0000-0000-000098F90000}"/>
    <cellStyle name="Total 3 2 26" xfId="63895" xr:uid="{00000000-0005-0000-0000-000099F90000}"/>
    <cellStyle name="Total 3 2 27" xfId="63896" xr:uid="{00000000-0005-0000-0000-00009AF90000}"/>
    <cellStyle name="Total 3 2 28" xfId="63897" xr:uid="{00000000-0005-0000-0000-00009BF90000}"/>
    <cellStyle name="Total 3 2 29" xfId="63898" xr:uid="{00000000-0005-0000-0000-00009CF90000}"/>
    <cellStyle name="Total 3 2 3" xfId="63899" xr:uid="{00000000-0005-0000-0000-00009DF90000}"/>
    <cellStyle name="Total 3 2 30" xfId="63900" xr:uid="{00000000-0005-0000-0000-00009EF90000}"/>
    <cellStyle name="Total 3 2 31" xfId="63901" xr:uid="{00000000-0005-0000-0000-00009FF90000}"/>
    <cellStyle name="Total 3 2 32" xfId="63902" xr:uid="{00000000-0005-0000-0000-0000A0F90000}"/>
    <cellStyle name="Total 3 2 33" xfId="63903" xr:uid="{00000000-0005-0000-0000-0000A1F90000}"/>
    <cellStyle name="Total 3 2 34" xfId="63904" xr:uid="{00000000-0005-0000-0000-0000A2F90000}"/>
    <cellStyle name="Total 3 2 35" xfId="63905" xr:uid="{00000000-0005-0000-0000-0000A3F90000}"/>
    <cellStyle name="Total 3 2 4" xfId="63906" xr:uid="{00000000-0005-0000-0000-0000A4F90000}"/>
    <cellStyle name="Total 3 2 5" xfId="63907" xr:uid="{00000000-0005-0000-0000-0000A5F90000}"/>
    <cellStyle name="Total 3 2 6" xfId="63908" xr:uid="{00000000-0005-0000-0000-0000A6F90000}"/>
    <cellStyle name="Total 3 2 7" xfId="63909" xr:uid="{00000000-0005-0000-0000-0000A7F90000}"/>
    <cellStyle name="Total 3 2 8" xfId="63910" xr:uid="{00000000-0005-0000-0000-0000A8F90000}"/>
    <cellStyle name="Total 3 2 9" xfId="63911" xr:uid="{00000000-0005-0000-0000-0000A9F90000}"/>
    <cellStyle name="Total 3 20" xfId="63912" xr:uid="{00000000-0005-0000-0000-0000AAF90000}"/>
    <cellStyle name="Total 3 21" xfId="63913" xr:uid="{00000000-0005-0000-0000-0000ABF90000}"/>
    <cellStyle name="Total 3 22" xfId="63914" xr:uid="{00000000-0005-0000-0000-0000ACF90000}"/>
    <cellStyle name="Total 3 23" xfId="63915" xr:uid="{00000000-0005-0000-0000-0000ADF90000}"/>
    <cellStyle name="Total 3 24" xfId="63916" xr:uid="{00000000-0005-0000-0000-0000AEF90000}"/>
    <cellStyle name="Total 3 25" xfId="63917" xr:uid="{00000000-0005-0000-0000-0000AFF90000}"/>
    <cellStyle name="Total 3 26" xfId="63918" xr:uid="{00000000-0005-0000-0000-0000B0F90000}"/>
    <cellStyle name="Total 3 27" xfId="63919" xr:uid="{00000000-0005-0000-0000-0000B1F90000}"/>
    <cellStyle name="Total 3 28" xfId="63920" xr:uid="{00000000-0005-0000-0000-0000B2F90000}"/>
    <cellStyle name="Total 3 29" xfId="63921" xr:uid="{00000000-0005-0000-0000-0000B3F90000}"/>
    <cellStyle name="Total 3 3" xfId="63922" xr:uid="{00000000-0005-0000-0000-0000B4F90000}"/>
    <cellStyle name="Total 3 3 10" xfId="63923" xr:uid="{00000000-0005-0000-0000-0000B5F90000}"/>
    <cellStyle name="Total 3 3 11" xfId="63924" xr:uid="{00000000-0005-0000-0000-0000B6F90000}"/>
    <cellStyle name="Total 3 3 12" xfId="63925" xr:uid="{00000000-0005-0000-0000-0000B7F90000}"/>
    <cellStyle name="Total 3 3 13" xfId="63926" xr:uid="{00000000-0005-0000-0000-0000B8F90000}"/>
    <cellStyle name="Total 3 3 14" xfId="63927" xr:uid="{00000000-0005-0000-0000-0000B9F90000}"/>
    <cellStyle name="Total 3 3 15" xfId="63928" xr:uid="{00000000-0005-0000-0000-0000BAF90000}"/>
    <cellStyle name="Total 3 3 16" xfId="63929" xr:uid="{00000000-0005-0000-0000-0000BBF90000}"/>
    <cellStyle name="Total 3 3 17" xfId="63930" xr:uid="{00000000-0005-0000-0000-0000BCF90000}"/>
    <cellStyle name="Total 3 3 18" xfId="63931" xr:uid="{00000000-0005-0000-0000-0000BDF90000}"/>
    <cellStyle name="Total 3 3 19" xfId="63932" xr:uid="{00000000-0005-0000-0000-0000BEF90000}"/>
    <cellStyle name="Total 3 3 2" xfId="63933" xr:uid="{00000000-0005-0000-0000-0000BFF90000}"/>
    <cellStyle name="Total 3 3 20" xfId="63934" xr:uid="{00000000-0005-0000-0000-0000C0F90000}"/>
    <cellStyle name="Total 3 3 21" xfId="63935" xr:uid="{00000000-0005-0000-0000-0000C1F90000}"/>
    <cellStyle name="Total 3 3 22" xfId="63936" xr:uid="{00000000-0005-0000-0000-0000C2F90000}"/>
    <cellStyle name="Total 3 3 23" xfId="63937" xr:uid="{00000000-0005-0000-0000-0000C3F90000}"/>
    <cellStyle name="Total 3 3 24" xfId="63938" xr:uid="{00000000-0005-0000-0000-0000C4F90000}"/>
    <cellStyle name="Total 3 3 25" xfId="63939" xr:uid="{00000000-0005-0000-0000-0000C5F90000}"/>
    <cellStyle name="Total 3 3 26" xfId="63940" xr:uid="{00000000-0005-0000-0000-0000C6F90000}"/>
    <cellStyle name="Total 3 3 27" xfId="63941" xr:uid="{00000000-0005-0000-0000-0000C7F90000}"/>
    <cellStyle name="Total 3 3 28" xfId="63942" xr:uid="{00000000-0005-0000-0000-0000C8F90000}"/>
    <cellStyle name="Total 3 3 29" xfId="63943" xr:uid="{00000000-0005-0000-0000-0000C9F90000}"/>
    <cellStyle name="Total 3 3 3" xfId="63944" xr:uid="{00000000-0005-0000-0000-0000CAF90000}"/>
    <cellStyle name="Total 3 3 30" xfId="63945" xr:uid="{00000000-0005-0000-0000-0000CBF90000}"/>
    <cellStyle name="Total 3 3 31" xfId="63946" xr:uid="{00000000-0005-0000-0000-0000CCF90000}"/>
    <cellStyle name="Total 3 3 32" xfId="63947" xr:uid="{00000000-0005-0000-0000-0000CDF90000}"/>
    <cellStyle name="Total 3 3 33" xfId="63948" xr:uid="{00000000-0005-0000-0000-0000CEF90000}"/>
    <cellStyle name="Total 3 3 34" xfId="63949" xr:uid="{00000000-0005-0000-0000-0000CFF90000}"/>
    <cellStyle name="Total 3 3 4" xfId="63950" xr:uid="{00000000-0005-0000-0000-0000D0F90000}"/>
    <cellStyle name="Total 3 3 5" xfId="63951" xr:uid="{00000000-0005-0000-0000-0000D1F90000}"/>
    <cellStyle name="Total 3 3 6" xfId="63952" xr:uid="{00000000-0005-0000-0000-0000D2F90000}"/>
    <cellStyle name="Total 3 3 7" xfId="63953" xr:uid="{00000000-0005-0000-0000-0000D3F90000}"/>
    <cellStyle name="Total 3 3 8" xfId="63954" xr:uid="{00000000-0005-0000-0000-0000D4F90000}"/>
    <cellStyle name="Total 3 3 9" xfId="63955" xr:uid="{00000000-0005-0000-0000-0000D5F90000}"/>
    <cellStyle name="Total 3 30" xfId="63956" xr:uid="{00000000-0005-0000-0000-0000D6F90000}"/>
    <cellStyle name="Total 3 31" xfId="63957" xr:uid="{00000000-0005-0000-0000-0000D7F90000}"/>
    <cellStyle name="Total 3 32" xfId="63958" xr:uid="{00000000-0005-0000-0000-0000D8F90000}"/>
    <cellStyle name="Total 3 4" xfId="63959" xr:uid="{00000000-0005-0000-0000-0000D9F90000}"/>
    <cellStyle name="Total 3 5" xfId="63960" xr:uid="{00000000-0005-0000-0000-0000DAF90000}"/>
    <cellStyle name="Total 3 6" xfId="63961" xr:uid="{00000000-0005-0000-0000-0000DBF90000}"/>
    <cellStyle name="Total 3 7" xfId="63962" xr:uid="{00000000-0005-0000-0000-0000DCF90000}"/>
    <cellStyle name="Total 3 8" xfId="63963" xr:uid="{00000000-0005-0000-0000-0000DDF90000}"/>
    <cellStyle name="Total 3 9" xfId="63964" xr:uid="{00000000-0005-0000-0000-0000DEF90000}"/>
    <cellStyle name="Warning Text 2" xfId="63965" xr:uid="{00000000-0005-0000-0000-0000DFF90000}"/>
  </cellStyles>
  <dxfs count="35">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color rgb="FF9C0006"/>
      </font>
      <fill>
        <patternFill>
          <bgColor rgb="FFFFC7CE"/>
        </patternFill>
      </fill>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color rgb="FF9C0006"/>
      </font>
      <fill>
        <patternFill>
          <bgColor rgb="FFFFC7CE"/>
        </patternFill>
      </fill>
    </dxf>
    <dxf>
      <font>
        <color rgb="FF006100"/>
      </font>
      <fill>
        <patternFill>
          <bgColor rgb="FFC6EFCE"/>
        </patternFill>
      </fill>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color rgb="FF9C0006"/>
      </font>
      <fill>
        <patternFill>
          <bgColor rgb="FFFFC7CE"/>
        </patternFill>
      </fill>
    </dxf>
    <dxf>
      <font>
        <color rgb="FF9C0006"/>
      </font>
      <fill>
        <patternFill>
          <bgColor rgb="FFFFC7CE"/>
        </patternFill>
      </fill>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s>
  <tableStyles count="0" defaultTableStyle="TableStyleMedium2" defaultPivotStyle="PivotStyleLight16"/>
  <colors>
    <indexedColors>
      <rgbColor rgb="FF000000"/>
      <rgbColor rgb="FFFFFFFF"/>
      <rgbColor rgb="FFFF0000"/>
      <rgbColor rgb="FF00FF00"/>
      <rgbColor rgb="FF0000FF"/>
      <rgbColor rgb="FFFFFF00"/>
      <rgbColor rgb="FFFF8EA7"/>
      <rgbColor rgb="FFBADEEB"/>
      <rgbColor rgb="FFF2DCDB"/>
      <rgbColor rgb="FF88DF21"/>
      <rgbColor rgb="FFECF1E1"/>
      <rgbColor rgb="FF9CCB48"/>
      <rgbColor rgb="FF800080"/>
      <rgbColor rgb="FF5F8CC7"/>
      <rgbColor rgb="FFC0C0C0"/>
      <rgbColor rgb="FF808080"/>
      <rgbColor rgb="FF96B4D8"/>
      <rgbColor rgb="FF893363"/>
      <rgbColor rgb="FFFFFFCC"/>
      <rgbColor rgb="FFCCFFFF"/>
      <rgbColor rgb="FFFFCACE"/>
      <rgbColor rgb="FFFE8282"/>
      <rgbColor rgb="FF006EC3"/>
      <rgbColor rgb="FFCCCCFF"/>
      <rgbColor rgb="FFFDEADA"/>
      <rgbColor rgb="FFF79646"/>
      <rgbColor rgb="FFFCD5B5"/>
      <rgbColor rgb="FFCEE2EE"/>
      <rgbColor rgb="FFE6B9B8"/>
      <rgbColor rgb="FFE6E0EC"/>
      <rgbColor rgb="FFB2B1B6"/>
      <rgbColor rgb="FFDCE6F2"/>
      <rgbColor rgb="FFB9CDE5"/>
      <rgbColor rgb="FFDBEEF4"/>
      <rgbColor rgb="FFCBFECD"/>
      <rgbColor rgb="FFFFFF99"/>
      <rgbColor rgb="FF99C8FE"/>
      <rgbColor rgb="FFFF99CB"/>
      <rgbColor rgb="FFCC99FF"/>
      <rgbColor rgb="FFFFCB9B"/>
      <rgbColor rgb="FF5682B6"/>
      <rgbColor rgb="FF2BC8D6"/>
      <rgbColor rgb="FF81D41A"/>
      <rgbColor rgb="FFFFCA00"/>
      <rgbColor rgb="FFFF8F00"/>
      <rgbColor rgb="FFFF7200"/>
      <rgbColor rgb="FF5F7087"/>
      <rgbColor rgb="FF9B99A1"/>
      <rgbColor rgb="FF1B3367"/>
      <rgbColor rgb="FF3883A9"/>
      <rgbColor rgb="FFD6E4BA"/>
      <rgbColor rgb="FFC4D2AD"/>
      <rgbColor rgb="FFB33E2F"/>
      <rgbColor rgb="FF84316B"/>
      <rgbColor rgb="FFBFBFBF"/>
      <rgbColor rgb="FFCCC1DA"/>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17/10/relationships/person" Target="persons/person.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xhhs.sharepoint.com/Users/sgovind01/Documents/El%20Paso%20Managed%20Care%20Rates%20UMC%20Proposal/URI%20Applications/Bexar%20SDA/Bexar%20SDA%20Application%20-%2095%25%20Compliance%20Version%20with%20Actuarial%20Adjust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heinemann01/Desktop/2021%20Qualifications/DY10%20DSH_UC%20Application%20Master%20WIP_m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xhhs.sharepoint.com/Users/sgovind01/Documents/El%20Paso%20Managed%20Care%20Rates%20UMC%20Proposal/URI%20Applications/MRSA%20West%20SDA/MRSA%20West%20Application%20-%2095%25%20Compliance%20with%20Actuarial%20Adjust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ar"/>
      <sheetName val="Analysis"/>
      <sheetName val="Hospital Classes"/>
      <sheetName val="IGT Sufficiency"/>
      <sheetName val="Bexar Actuarial Adjustment"/>
      <sheetName val="Budget Neutrality Adjustment"/>
      <sheetName val="Data Validation"/>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Cost Summary"/>
      <sheetName val="Adjustments Summary"/>
      <sheetName val="Schedule 1"/>
      <sheetName val="Schedule 2 "/>
      <sheetName val="Hospital Data"/>
      <sheetName val="Hospital Data 2"/>
      <sheetName val="Medicare Cost Report"/>
      <sheetName val="Sched 3-Charity Costs"/>
      <sheetName val="Sched 3-CostReptCharity"/>
      <sheetName val="Sched 4-DSH State Pmt Cap"/>
      <sheetName val="Sched 4 Cost Rept Cost Calc"/>
      <sheetName val="Sched 4 Cost Rept UninsuredCost"/>
      <sheetName val="404 Report Medicaid Claims Data"/>
      <sheetName val="Medicaid Claims Data"/>
      <sheetName val="C Part I B Part I G-2"/>
      <sheetName val="S-3 Part I D-1 D-4"/>
      <sheetName val="Prepop"/>
      <sheetName val="Master TPI"/>
      <sheetName val="Master Contact List"/>
      <sheetName val="Data All Providers"/>
      <sheetName val="B Part I Col 24"/>
      <sheetName val="C Part I Col 4"/>
      <sheetName val="C Part I Col 6"/>
      <sheetName val="C Part I Col 7"/>
      <sheetName val="C Part I Col 8"/>
      <sheetName val="D-1 Col 1 Ln 26"/>
      <sheetName val="D-4 Col 1&amp;2 Ln61 66 62"/>
      <sheetName val="S-3 Part I Col 8"/>
      <sheetName val="WS_S10"/>
      <sheetName val="G-2 Col 1&amp;3 Ln28"/>
      <sheetName val="GME Payments"/>
      <sheetName val="MCO Day Adjustment (subtract)"/>
      <sheetName val="FFS Day Adjustment (subtract)"/>
      <sheetName val="FFS PPE Adjustment (add)"/>
      <sheetName val="MCO PPE Adjustment (add)"/>
      <sheetName val="FFS IP Xover Day Adj (subtract)"/>
      <sheetName val="MCO IP Xover Day Adj (subtract)"/>
      <sheetName val="UHRIP Adj"/>
      <sheetName val="Cost Report Settlements"/>
      <sheetName val="FFS Rural Pymts SDA Adj"/>
      <sheetName val="MCORural SDA Adjust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SA West"/>
      <sheetName val="Participants"/>
      <sheetName val="Sheet3"/>
      <sheetName val="95% Class Test"/>
      <sheetName val="IGT Sufficiency"/>
      <sheetName val="Hospital Classes"/>
      <sheetName val="MRSA West Actuarial Adjustment"/>
      <sheetName val="Budget Neutrality Adjustment"/>
      <sheetName val="MRSA West Application - 95% Com"/>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Dovalina,Jose (HHSC)" id="{6A9941E9-5F66-4B75-B535-686CE297ADDC}" userId="S::Jose.Dovalina@hhs.texas.gov::d0c1433f-19bf-4527-a6cd-26b0ce6c369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2" dT="2023-05-25T16:20:32.34" personId="{6A9941E9-5F66-4B75-B535-686CE297ADDC}" id="{598AC80B-56E2-40FD-909B-8F7DED2C6EED}">
    <text>pending correct TPI from TMHP</text>
  </threadedComment>
  <threadedComment ref="W72" dT="2023-05-25T16:20:52.17" personId="{6A9941E9-5F66-4B75-B535-686CE297ADDC}" id="{84966D4F-C8E9-4BA3-A422-15A48F6FF6D6}">
    <text>updated to account for Merged TPI</text>
  </threadedComment>
  <threadedComment ref="B82" dT="2023-06-13T20:14:10.51" personId="{6A9941E9-5F66-4B75-B535-686CE297ADDC}" id="{F9B1A234-78E6-4D9D-99C0-A652A3C1BDDD}">
    <text>Updated TPI as requested by provider.</text>
  </threadedComment>
</ThreadedComments>
</file>

<file path=xl/threadedComments/threadedComment2.xml><?xml version="1.0" encoding="utf-8"?>
<ThreadedComments xmlns="http://schemas.microsoft.com/office/spreadsheetml/2018/threadedcomments" xmlns:x="http://schemas.openxmlformats.org/spreadsheetml/2006/main">
  <threadedComment ref="B5" dT="2023-05-18T02:31:36.29" personId="{6A9941E9-5F66-4B75-B535-686CE297ADDC}" id="{794D6EE7-865C-42FC-BDC5-24FCCC060B8D}">
    <text>Hospital Closed Effective May 2023</text>
  </threadedComment>
  <threadedComment ref="F43" dT="2023-05-30T02:13:40.05" personId="{6A9941E9-5F66-4B75-B535-686CE297ADDC}" id="{1F819EA9-17E0-4350-9D43-55A3C3B87DF2}">
    <text>Updated to get all of section e20:e36 and to multiply(1- .6607)the old state match rate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68EE-8834-4826-AB49-615A789206D6}">
  <sheetPr codeName="Sheet5"/>
  <dimension ref="A1:J194"/>
  <sheetViews>
    <sheetView tabSelected="1" zoomScale="70" zoomScaleNormal="70" workbookViewId="0">
      <selection activeCell="A184" sqref="A184"/>
    </sheetView>
  </sheetViews>
  <sheetFormatPr defaultRowHeight="15" x14ac:dyDescent="0.25"/>
  <cols>
    <col min="1" max="1" width="12.42578125" customWidth="1"/>
    <col min="2" max="2" width="52.42578125" bestFit="1" customWidth="1"/>
    <col min="3" max="3" width="11.5703125" bestFit="1" customWidth="1"/>
    <col min="4" max="4" width="12.7109375" bestFit="1" customWidth="1"/>
    <col min="5" max="5" width="11.7109375" bestFit="1" customWidth="1"/>
    <col min="6" max="6" width="25" style="187" bestFit="1" customWidth="1"/>
    <col min="7" max="7" width="25.28515625" style="187" bestFit="1" customWidth="1"/>
    <col min="8" max="8" width="13.5703125" bestFit="1" customWidth="1"/>
    <col min="10" max="10" width="15.7109375" bestFit="1" customWidth="1"/>
  </cols>
  <sheetData>
    <row r="1" spans="1:8" ht="25.5" x14ac:dyDescent="0.25">
      <c r="A1" s="132" t="s">
        <v>0</v>
      </c>
      <c r="B1" s="133" t="s">
        <v>1</v>
      </c>
      <c r="C1" s="133" t="s">
        <v>2</v>
      </c>
      <c r="D1" s="133" t="s">
        <v>3</v>
      </c>
      <c r="E1" s="133" t="s">
        <v>4</v>
      </c>
      <c r="F1" s="109" t="s">
        <v>5</v>
      </c>
      <c r="G1" s="109" t="s">
        <v>6</v>
      </c>
    </row>
    <row r="2" spans="1:8" x14ac:dyDescent="0.25">
      <c r="A2" s="153" t="s">
        <v>7</v>
      </c>
      <c r="B2" s="139" t="str">
        <f>IFERROR(INDEX(State!C:C, MATCH('Payment and IGT Summary'!A:A,State!B:B, 0)), INDEX('Non-State'!C:C, MATCH(A:A,'Non-State'!B:B, 0)))</f>
        <v>The University Of Texas Health Science Center At H</v>
      </c>
      <c r="C2" s="139" t="str">
        <f>IFERROR(INDEX(State!D:D, MATCH(A:A, State!B:B, 0)), INDEX('Non-State'!E:E, MATCH(A:A, 'Non-State'!B:B, 0)))</f>
        <v>Harris</v>
      </c>
      <c r="D2" s="139">
        <f>IFERROR(INDEX(State!F:F, MATCH(A:A,State!B:B, 0)), INDEX('Non-State'!G:G, MATCH(A:A,'Non-State'!B:B, 0)))</f>
        <v>3</v>
      </c>
      <c r="E2" s="139">
        <f>IFERROR(INDEX(State!G:G, MATCH(A:A, State!B:B, 0)), INDEX('Non-State'!H:H, MATCH(A:A,'Non-State'!B:B, 0)))</f>
        <v>2</v>
      </c>
      <c r="F2" s="186">
        <f>IFERROR(INDEX('Non-State'!BK:BK,MATCH('Payment and IGT Summary'!A:A,'Non-State'!B:B,0)),0)</f>
        <v>0</v>
      </c>
      <c r="G2" s="186">
        <f>IFERROR(INDEX('Non-State'!BL:BL,MATCH('Payment and IGT Summary'!A:A,'Non-State'!B:B,0)),0)</f>
        <v>0</v>
      </c>
      <c r="H2" s="254"/>
    </row>
    <row r="3" spans="1:8" x14ac:dyDescent="0.25">
      <c r="A3" s="153" t="s">
        <v>8</v>
      </c>
      <c r="B3" s="139" t="str">
        <f>IFERROR(INDEX(State!C:C, MATCH('Payment and IGT Summary'!A:A,State!B:B, 0)), INDEX('Non-State'!C:C, MATCH(A:A,'Non-State'!B:B, 0)))</f>
        <v>Texas Hhsc Austin State Hospital</v>
      </c>
      <c r="C3" s="139" t="str">
        <f>IFERROR(INDEX(State!D:D, MATCH(A:A, State!B:B, 0)), INDEX('Non-State'!E:E, MATCH(A:A, 'Non-State'!B:B, 0)))</f>
        <v>Travis</v>
      </c>
      <c r="D3" s="139">
        <f>IFERROR(INDEX(State!F:F, MATCH(A:A,State!B:B, 0)), INDEX('Non-State'!G:G, MATCH(A:A,'Non-State'!B:B, 0)))</f>
        <v>3</v>
      </c>
      <c r="E3" s="139">
        <f>IFERROR(INDEX(State!G:G, MATCH(A:A, State!B:B, 0)), INDEX('Non-State'!H:H, MATCH(A:A,'Non-State'!B:B, 0)))</f>
        <v>2</v>
      </c>
      <c r="F3" s="186">
        <f>IFERROR(INDEX('Non-State'!BK:BK,MATCH('Payment and IGT Summary'!A:A,'Non-State'!B:B,0)),0)</f>
        <v>0</v>
      </c>
      <c r="G3" s="186">
        <f>IFERROR(INDEX('Non-State'!BL:BL,MATCH('Payment and IGT Summary'!A:A,'Non-State'!B:B,0)),0)</f>
        <v>0</v>
      </c>
    </row>
    <row r="4" spans="1:8" x14ac:dyDescent="0.25">
      <c r="A4" s="153" t="s">
        <v>9</v>
      </c>
      <c r="B4" s="139" t="str">
        <f>IFERROR(INDEX(State!C:C, MATCH('Payment and IGT Summary'!A:A,State!B:B, 0)), INDEX('Non-State'!C:C, MATCH(A:A,'Non-State'!B:B, 0)))</f>
        <v>Texas Hhsc North Texas State Hospital - Wichita</v>
      </c>
      <c r="C4" s="139" t="str">
        <f>IFERROR(INDEX(State!D:D, MATCH(A:A, State!B:B, 0)), INDEX('Non-State'!E:E, MATCH(A:A, 'Non-State'!B:B, 0)))</f>
        <v>Wilbarger</v>
      </c>
      <c r="D4" s="139">
        <f>IFERROR(INDEX(State!F:F, MATCH(A:A,State!B:B, 0)), INDEX('Non-State'!G:G, MATCH(A:A,'Non-State'!B:B, 0)))</f>
        <v>3</v>
      </c>
      <c r="E4" s="139">
        <f>IFERROR(INDEX(State!G:G, MATCH(A:A, State!B:B, 0)), INDEX('Non-State'!H:H, MATCH(A:A,'Non-State'!B:B, 0)))</f>
        <v>1</v>
      </c>
      <c r="F4" s="186">
        <f>IFERROR(INDEX('Non-State'!BK:BK,MATCH('Payment and IGT Summary'!A:A,'Non-State'!B:B,0)),0)</f>
        <v>0</v>
      </c>
      <c r="G4" s="186">
        <f>IFERROR(INDEX('Non-State'!BL:BL,MATCH('Payment and IGT Summary'!A:A,'Non-State'!B:B,0)),0)</f>
        <v>0</v>
      </c>
    </row>
    <row r="5" spans="1:8" x14ac:dyDescent="0.25">
      <c r="A5" s="153" t="s">
        <v>10</v>
      </c>
      <c r="B5" s="139" t="str">
        <f>IFERROR(INDEX(State!C:C, MATCH('Payment and IGT Summary'!A:A,State!B:B, 0)), INDEX('Non-State'!C:C, MATCH(A:A,'Non-State'!B:B, 0)))</f>
        <v>Texas Hhsc North Texas State Hospital - Vernon</v>
      </c>
      <c r="C5" s="139" t="str">
        <f>IFERROR(INDEX(State!D:D, MATCH(A:A, State!B:B, 0)), INDEX('Non-State'!E:E, MATCH(A:A, 'Non-State'!B:B, 0)))</f>
        <v>Wilbarger</v>
      </c>
      <c r="D5" s="139">
        <f>IFERROR(INDEX(State!F:F, MATCH(A:A,State!B:B, 0)), INDEX('Non-State'!G:G, MATCH(A:A,'Non-State'!B:B, 0)))</f>
        <v>3</v>
      </c>
      <c r="E5" s="139">
        <f>IFERROR(INDEX(State!G:G, MATCH(A:A, State!B:B, 0)), INDEX('Non-State'!H:H, MATCH(A:A,'Non-State'!B:B, 0)))</f>
        <v>1</v>
      </c>
      <c r="F5" s="186">
        <f>IFERROR(INDEX('Non-State'!BK:BK,MATCH('Payment and IGT Summary'!A:A,'Non-State'!B:B,0)),0)</f>
        <v>0</v>
      </c>
      <c r="G5" s="186">
        <f>IFERROR(INDEX('Non-State'!BL:BL,MATCH('Payment and IGT Summary'!A:A,'Non-State'!B:B,0)),0)</f>
        <v>0</v>
      </c>
    </row>
    <row r="6" spans="1:8" x14ac:dyDescent="0.25">
      <c r="A6" s="153" t="s">
        <v>11</v>
      </c>
      <c r="B6" s="139" t="str">
        <f>IFERROR(INDEX(State!C:C, MATCH('Payment and IGT Summary'!A:A,State!B:B, 0)), INDEX('Non-State'!C:C, MATCH(A:A,'Non-State'!B:B, 0)))</f>
        <v>Texas Hhsc Rio Grande State Hospital</v>
      </c>
      <c r="C6" s="139" t="str">
        <f>IFERROR(INDEX(State!D:D, MATCH(A:A, State!B:B, 0)), INDEX('Non-State'!E:E, MATCH(A:A, 'Non-State'!B:B, 0)))</f>
        <v>Cameron</v>
      </c>
      <c r="D6" s="139">
        <f>IFERROR(INDEX(State!F:F, MATCH(A:A,State!B:B, 0)), INDEX('Non-State'!G:G, MATCH(A:A,'Non-State'!B:B, 0)))</f>
        <v>3</v>
      </c>
      <c r="E6" s="139">
        <f>IFERROR(INDEX(State!G:G, MATCH(A:A, State!B:B, 0)), INDEX('Non-State'!H:H, MATCH(A:A,'Non-State'!B:B, 0)))</f>
        <v>1</v>
      </c>
      <c r="F6" s="186">
        <f>IFERROR(INDEX('Non-State'!BK:BK,MATCH('Payment and IGT Summary'!A:A,'Non-State'!B:B,0)),0)</f>
        <v>0</v>
      </c>
      <c r="G6" s="186">
        <f>IFERROR(INDEX('Non-State'!BL:BL,MATCH('Payment and IGT Summary'!A:A,'Non-State'!B:B,0)),0)</f>
        <v>0</v>
      </c>
    </row>
    <row r="7" spans="1:8" x14ac:dyDescent="0.25">
      <c r="A7" s="153" t="s">
        <v>12</v>
      </c>
      <c r="B7" s="139" t="str">
        <f>IFERROR(INDEX(State!C:C, MATCH('Payment and IGT Summary'!A:A,State!B:B, 0)), INDEX('Non-State'!C:C, MATCH(A:A,'Non-State'!B:B, 0)))</f>
        <v>The University Of Texas Md Anderson Cancer Center</v>
      </c>
      <c r="C7" s="139" t="str">
        <f>IFERROR(INDEX(State!D:D, MATCH(A:A, State!B:B, 0)), INDEX('Non-State'!E:E, MATCH(A:A, 'Non-State'!B:B, 0)))</f>
        <v>Harris</v>
      </c>
      <c r="D7" s="139">
        <f>IFERROR(INDEX(State!F:F, MATCH(A:A,State!B:B, 0)), INDEX('Non-State'!G:G, MATCH(A:A,'Non-State'!B:B, 0)))</f>
        <v>3</v>
      </c>
      <c r="E7" s="139">
        <f>IFERROR(INDEX(State!G:G, MATCH(A:A, State!B:B, 0)), INDEX('Non-State'!H:H, MATCH(A:A,'Non-State'!B:B, 0)))</f>
        <v>2</v>
      </c>
      <c r="F7" s="186">
        <f>IFERROR(INDEX('Non-State'!BK:BK,MATCH('Payment and IGT Summary'!A:A,'Non-State'!B:B,0)),0)</f>
        <v>0</v>
      </c>
      <c r="G7" s="186">
        <f>IFERROR(INDEX('Non-State'!BL:BL,MATCH('Payment and IGT Summary'!A:A,'Non-State'!B:B,0)),0)</f>
        <v>0</v>
      </c>
    </row>
    <row r="8" spans="1:8" x14ac:dyDescent="0.25">
      <c r="A8" s="153" t="s">
        <v>13</v>
      </c>
      <c r="B8" s="139" t="str">
        <f>IFERROR(INDEX(State!C:C, MATCH('Payment and IGT Summary'!A:A,State!B:B, 0)), INDEX('Non-State'!C:C, MATCH(A:A,'Non-State'!B:B, 0)))</f>
        <v>Texas Hhsc El Paso Psychiatric Center</v>
      </c>
      <c r="C8" s="139" t="str">
        <f>IFERROR(INDEX(State!D:D, MATCH(A:A, State!B:B, 0)), INDEX('Non-State'!E:E, MATCH(A:A, 'Non-State'!B:B, 0)))</f>
        <v>El Paso</v>
      </c>
      <c r="D8" s="139">
        <f>IFERROR(INDEX(State!F:F, MATCH(A:A,State!B:B, 0)), INDEX('Non-State'!G:G, MATCH(A:A,'Non-State'!B:B, 0)))</f>
        <v>3</v>
      </c>
      <c r="E8" s="139">
        <f>IFERROR(INDEX(State!G:G, MATCH(A:A, State!B:B, 0)), INDEX('Non-State'!H:H, MATCH(A:A,'Non-State'!B:B, 0)))</f>
        <v>2</v>
      </c>
      <c r="F8" s="186">
        <f>IFERROR(INDEX('Non-State'!BK:BK,MATCH('Payment and IGT Summary'!A:A,'Non-State'!B:B,0)),0)</f>
        <v>0</v>
      </c>
      <c r="G8" s="186">
        <f>IFERROR(INDEX('Non-State'!BL:BL,MATCH('Payment and IGT Summary'!A:A,'Non-State'!B:B,0)),0)</f>
        <v>0</v>
      </c>
    </row>
    <row r="9" spans="1:8" x14ac:dyDescent="0.25">
      <c r="A9" s="153" t="s">
        <v>14</v>
      </c>
      <c r="B9" s="139" t="str">
        <f>IFERROR(INDEX(State!C:C, MATCH('Payment and IGT Summary'!A:A,State!B:B, 0)), INDEX('Non-State'!C:C, MATCH(A:A,'Non-State'!B:B, 0)))</f>
        <v>University Of Texas Health Science Center At Tyler</v>
      </c>
      <c r="C9" s="139" t="str">
        <f>IFERROR(INDEX(State!D:D, MATCH(A:A, State!B:B, 0)), INDEX('Non-State'!E:E, MATCH(A:A, 'Non-State'!B:B, 0)))</f>
        <v>Smith</v>
      </c>
      <c r="D9" s="139">
        <f>IFERROR(INDEX(State!F:F, MATCH(A:A,State!B:B, 0)), INDEX('Non-State'!G:G, MATCH(A:A,'Non-State'!B:B, 0)))</f>
        <v>3</v>
      </c>
      <c r="E9" s="139">
        <f>IFERROR(INDEX(State!G:G, MATCH(A:A, State!B:B, 0)), INDEX('Non-State'!H:H, MATCH(A:A,'Non-State'!B:B, 0)))</f>
        <v>1</v>
      </c>
      <c r="F9" s="186">
        <f>IFERROR(INDEX('Non-State'!BK:BK,MATCH('Payment and IGT Summary'!A:A,'Non-State'!B:B,0)),0)</f>
        <v>0</v>
      </c>
      <c r="G9" s="186">
        <f>IFERROR(INDEX('Non-State'!BL:BL,MATCH('Payment and IGT Summary'!A:A,'Non-State'!B:B,0)),0)</f>
        <v>0</v>
      </c>
    </row>
    <row r="10" spans="1:8" x14ac:dyDescent="0.25">
      <c r="A10" s="153" t="s">
        <v>15</v>
      </c>
      <c r="B10" s="139" t="str">
        <f>IFERROR(INDEX(State!C:C, MATCH('Payment and IGT Summary'!A:A,State!B:B, 0)), INDEX('Non-State'!C:C, MATCH(A:A,'Non-State'!B:B, 0)))</f>
        <v>Texas Hhsc Big Spring State Hospital</v>
      </c>
      <c r="C10" s="139" t="str">
        <f>IFERROR(INDEX(State!D:D, MATCH(A:A, State!B:B, 0)), INDEX('Non-State'!E:E, MATCH(A:A, 'Non-State'!B:B, 0)))</f>
        <v>Howard</v>
      </c>
      <c r="D10" s="139">
        <f>IFERROR(INDEX(State!F:F, MATCH(A:A,State!B:B, 0)), INDEX('Non-State'!G:G, MATCH(A:A,'Non-State'!B:B, 0)))</f>
        <v>3</v>
      </c>
      <c r="E10" s="139">
        <f>IFERROR(INDEX(State!G:G, MATCH(A:A, State!B:B, 0)), INDEX('Non-State'!H:H, MATCH(A:A,'Non-State'!B:B, 0)))</f>
        <v>1</v>
      </c>
      <c r="F10" s="186">
        <f>IFERROR(INDEX('Non-State'!BK:BK,MATCH('Payment and IGT Summary'!A:A,'Non-State'!B:B,0)),0)</f>
        <v>0</v>
      </c>
      <c r="G10" s="186">
        <f>IFERROR(INDEX('Non-State'!BL:BL,MATCH('Payment and IGT Summary'!A:A,'Non-State'!B:B,0)),0)</f>
        <v>0</v>
      </c>
    </row>
    <row r="11" spans="1:8" x14ac:dyDescent="0.25">
      <c r="A11" s="98" t="s">
        <v>16</v>
      </c>
      <c r="B11" s="139" t="str">
        <f>IFERROR(INDEX(State!C:C, MATCH('Payment and IGT Summary'!A:A,State!B:B, 0)), INDEX('Non-State'!C:C, MATCH(A:A,'Non-State'!B:B, 0)))</f>
        <v>Texas Hhsc Terrell State Hospital</v>
      </c>
      <c r="C11" s="139" t="str">
        <f>IFERROR(INDEX(State!D:D, MATCH(A:A, State!B:B, 0)), INDEX('Non-State'!E:E, MATCH(A:A, 'Non-State'!B:B, 0)))</f>
        <v>Kaufman</v>
      </c>
      <c r="D11" s="139">
        <f>IFERROR(INDEX(State!F:F, MATCH(A:A,State!B:B, 0)), INDEX('Non-State'!G:G, MATCH(A:A,'Non-State'!B:B, 0)))</f>
        <v>3</v>
      </c>
      <c r="E11" s="139">
        <f>IFERROR(INDEX(State!G:G, MATCH(A:A, State!B:B, 0)), INDEX('Non-State'!H:H, MATCH(A:A,'Non-State'!B:B, 0)))</f>
        <v>1</v>
      </c>
      <c r="F11" s="186">
        <f>IFERROR(INDEX('Non-State'!BK:BK,MATCH('Payment and IGT Summary'!A:A,'Non-State'!B:B,0)),0)</f>
        <v>0</v>
      </c>
      <c r="G11" s="186">
        <f>IFERROR(INDEX('Non-State'!BL:BL,MATCH('Payment and IGT Summary'!A:A,'Non-State'!B:B,0)),0)</f>
        <v>0</v>
      </c>
    </row>
    <row r="12" spans="1:8" x14ac:dyDescent="0.25">
      <c r="A12" s="98" t="s">
        <v>17</v>
      </c>
      <c r="B12" s="139" t="str">
        <f>IFERROR(INDEX(State!C:C, MATCH('Payment and IGT Summary'!A:A,State!B:B, 0)), INDEX('Non-State'!C:C, MATCH(A:A,'Non-State'!B:B, 0)))</f>
        <v>University Of Texas Southwestern Medical Center</v>
      </c>
      <c r="C12" s="139" t="str">
        <f>IFERROR(INDEX(State!D:D, MATCH(A:A, State!B:B, 0)), INDEX('Non-State'!E:E, MATCH(A:A, 'Non-State'!B:B, 0)))</f>
        <v>Dallas</v>
      </c>
      <c r="D12" s="139">
        <f>IFERROR(INDEX(State!F:F, MATCH(A:A,State!B:B, 0)), INDEX('Non-State'!G:G, MATCH(A:A,'Non-State'!B:B, 0)))</f>
        <v>3</v>
      </c>
      <c r="E12" s="139">
        <f>IFERROR(INDEX(State!G:G, MATCH(A:A, State!B:B, 0)), INDEX('Non-State'!H:H, MATCH(A:A,'Non-State'!B:B, 0)))</f>
        <v>2</v>
      </c>
      <c r="F12" s="186">
        <f>IFERROR(INDEX('Non-State'!BK:BK,MATCH('Payment and IGT Summary'!A:A,'Non-State'!B:B,0)),0)</f>
        <v>0</v>
      </c>
      <c r="G12" s="186">
        <f>IFERROR(INDEX('Non-State'!BL:BL,MATCH('Payment and IGT Summary'!A:A,'Non-State'!B:B,0)),0)</f>
        <v>0</v>
      </c>
    </row>
    <row r="13" spans="1:8" x14ac:dyDescent="0.25">
      <c r="A13" s="98" t="s">
        <v>18</v>
      </c>
      <c r="B13" s="139" t="str">
        <f>IFERROR(INDEX(State!C:C, MATCH('Payment and IGT Summary'!A:A,State!B:B, 0)), INDEX('Non-State'!C:C, MATCH(A:A,'Non-State'!B:B, 0)))</f>
        <v>Texas Hhsc San Antonio State Hospital</v>
      </c>
      <c r="C13" s="139" t="str">
        <f>IFERROR(INDEX(State!D:D, MATCH(A:A, State!B:B, 0)), INDEX('Non-State'!E:E, MATCH(A:A, 'Non-State'!B:B, 0)))</f>
        <v>Bexar</v>
      </c>
      <c r="D13" s="139">
        <f>IFERROR(INDEX(State!F:F, MATCH(A:A,State!B:B, 0)), INDEX('Non-State'!G:G, MATCH(A:A,'Non-State'!B:B, 0)))</f>
        <v>3</v>
      </c>
      <c r="E13" s="139">
        <f>IFERROR(INDEX(State!G:G, MATCH(A:A, State!B:B, 0)), INDEX('Non-State'!H:H, MATCH(A:A,'Non-State'!B:B, 0)))</f>
        <v>2</v>
      </c>
      <c r="F13" s="186">
        <f>IFERROR(INDEX('Non-State'!BK:BK,MATCH('Payment and IGT Summary'!A:A,'Non-State'!B:B,0)),0)</f>
        <v>0</v>
      </c>
      <c r="G13" s="186">
        <f>IFERROR(INDEX('Non-State'!BL:BL,MATCH('Payment and IGT Summary'!A:A,'Non-State'!B:B,0)),0)</f>
        <v>0</v>
      </c>
      <c r="H13" s="254"/>
    </row>
    <row r="14" spans="1:8" x14ac:dyDescent="0.25">
      <c r="A14" s="98" t="s">
        <v>19</v>
      </c>
      <c r="B14" s="139" t="str">
        <f>IFERROR(INDEX(State!C:C, MATCH('Payment and IGT Summary'!A:A,State!B:B, 0)), INDEX('Non-State'!C:C, MATCH(A:A,'Non-State'!B:B, 0)))</f>
        <v>Tarrant County Hospital District</v>
      </c>
      <c r="C14" s="139" t="str">
        <f>IFERROR(INDEX(State!D:D, MATCH(A:A, State!B:B, 0)), INDEX('Non-State'!E:E, MATCH(A:A, 'Non-State'!B:B, 0)))</f>
        <v>Tarrant</v>
      </c>
      <c r="D14" s="139">
        <f>IFERROR(INDEX(State!F:F, MATCH(A:A,State!B:B, 0)), INDEX('Non-State'!G:G, MATCH(A:A,'Non-State'!B:B, 0)))</f>
        <v>1</v>
      </c>
      <c r="E14" s="139">
        <f>IFERROR(INDEX(State!G:G, MATCH(A:A, State!B:B, 0)), INDEX('Non-State'!H:H, MATCH(A:A,'Non-State'!B:B, 0)))</f>
        <v>2</v>
      </c>
      <c r="F14" s="186">
        <f>IFERROR(INDEX('Non-State'!BK:BK,MATCH('Payment and IGT Summary'!A:A,'Non-State'!B:B,0)),0)</f>
        <v>0</v>
      </c>
      <c r="G14" s="186">
        <f>IFERROR(INDEX('Non-State'!BL:BL,MATCH('Payment and IGT Summary'!A:A,'Non-State'!B:B,0)),0)</f>
        <v>0</v>
      </c>
    </row>
    <row r="15" spans="1:8" x14ac:dyDescent="0.25">
      <c r="A15" s="98" t="s">
        <v>20</v>
      </c>
      <c r="B15" s="139" t="str">
        <f>IFERROR(INDEX(State!C:C, MATCH('Payment and IGT Summary'!A:A,State!B:B, 0)), INDEX('Non-State'!C:C, MATCH(A:A,'Non-State'!B:B, 0)))</f>
        <v>Dallas County Hospital District</v>
      </c>
      <c r="C15" s="139" t="str">
        <f>IFERROR(INDEX(State!D:D, MATCH(A:A, State!B:B, 0)), INDEX('Non-State'!E:E, MATCH(A:A, 'Non-State'!B:B, 0)))</f>
        <v>Dallas</v>
      </c>
      <c r="D15" s="139">
        <f>IFERROR(INDEX(State!F:F, MATCH(A:A,State!B:B, 0)), INDEX('Non-State'!G:G, MATCH(A:A,'Non-State'!B:B, 0)))</f>
        <v>1</v>
      </c>
      <c r="E15" s="139">
        <f>IFERROR(INDEX(State!G:G, MATCH(A:A, State!B:B, 0)), INDEX('Non-State'!H:H, MATCH(A:A,'Non-State'!B:B, 0)))</f>
        <v>2</v>
      </c>
      <c r="F15" s="186">
        <f>IFERROR(INDEX('Non-State'!BK:BK,MATCH('Payment and IGT Summary'!A:A,'Non-State'!B:B,0)),0)</f>
        <v>0</v>
      </c>
      <c r="G15" s="186">
        <f>IFERROR(INDEX('Non-State'!BL:BL,MATCH('Payment and IGT Summary'!A:A,'Non-State'!B:B,0)),0)</f>
        <v>0</v>
      </c>
    </row>
    <row r="16" spans="1:8" x14ac:dyDescent="0.25">
      <c r="A16" s="98" t="s">
        <v>21</v>
      </c>
      <c r="B16" s="139" t="str">
        <f>IFERROR(INDEX(State!C:C, MATCH('Payment and IGT Summary'!A:A,State!B:B, 0)), INDEX('Non-State'!C:C, MATCH(A:A,'Non-State'!B:B, 0)))</f>
        <v>Harris County Hospital District</v>
      </c>
      <c r="C16" s="139" t="str">
        <f>IFERROR(INDEX(State!D:D, MATCH(A:A, State!B:B, 0)), INDEX('Non-State'!E:E, MATCH(A:A, 'Non-State'!B:B, 0)))</f>
        <v>Harris</v>
      </c>
      <c r="D16" s="139">
        <f>IFERROR(INDEX(State!F:F, MATCH(A:A,State!B:B, 0)), INDEX('Non-State'!G:G, MATCH(A:A,'Non-State'!B:B, 0)))</f>
        <v>1</v>
      </c>
      <c r="E16" s="139">
        <f>IFERROR(INDEX(State!G:G, MATCH(A:A, State!B:B, 0)), INDEX('Non-State'!H:H, MATCH(A:A,'Non-State'!B:B, 0)))</f>
        <v>2</v>
      </c>
      <c r="F16" s="186">
        <f>IFERROR(INDEX('Non-State'!BK:BK,MATCH('Payment and IGT Summary'!A:A,'Non-State'!B:B,0)),0)</f>
        <v>0</v>
      </c>
      <c r="G16" s="186">
        <f>IFERROR(INDEX('Non-State'!BL:BL,MATCH('Payment and IGT Summary'!A:A,'Non-State'!B:B,0)),0)</f>
        <v>0</v>
      </c>
    </row>
    <row r="17" spans="1:7" x14ac:dyDescent="0.25">
      <c r="A17" s="98" t="s">
        <v>22</v>
      </c>
      <c r="B17" s="139" t="str">
        <f>IFERROR(INDEX(State!C:C, MATCH('Payment and IGT Summary'!A:A,State!B:B, 0)), INDEX('Non-State'!C:C, MATCH(A:A,'Non-State'!B:B, 0)))</f>
        <v>Bexar County Hospital District</v>
      </c>
      <c r="C17" s="139" t="str">
        <f>IFERROR(INDEX(State!D:D, MATCH(A:A, State!B:B, 0)), INDEX('Non-State'!E:E, MATCH(A:A, 'Non-State'!B:B, 0)))</f>
        <v>Bexar</v>
      </c>
      <c r="D17" s="139">
        <f>IFERROR(INDEX(State!F:F, MATCH(A:A,State!B:B, 0)), INDEX('Non-State'!G:G, MATCH(A:A,'Non-State'!B:B, 0)))</f>
        <v>1</v>
      </c>
      <c r="E17" s="139">
        <f>IFERROR(INDEX(State!G:G, MATCH(A:A, State!B:B, 0)), INDEX('Non-State'!H:H, MATCH(A:A,'Non-State'!B:B, 0)))</f>
        <v>2</v>
      </c>
      <c r="F17" s="186">
        <f>IFERROR(INDEX('Non-State'!BK:BK,MATCH('Payment and IGT Summary'!A:A,'Non-State'!B:B,0)),0)</f>
        <v>0</v>
      </c>
      <c r="G17" s="186">
        <f>IFERROR(INDEX('Non-State'!BL:BL,MATCH('Payment and IGT Summary'!A:A,'Non-State'!B:B,0)),0)</f>
        <v>0</v>
      </c>
    </row>
    <row r="18" spans="1:7" x14ac:dyDescent="0.25">
      <c r="A18" s="98" t="s">
        <v>23</v>
      </c>
      <c r="B18" s="139" t="str">
        <f>IFERROR(INDEX(State!C:C, MATCH('Payment and IGT Summary'!A:A,State!B:B, 0)), INDEX('Non-State'!C:C, MATCH(A:A,'Non-State'!B:B, 0)))</f>
        <v>El Paso County Hospital District</v>
      </c>
      <c r="C18" s="139" t="str">
        <f>IFERROR(INDEX(State!D:D, MATCH(A:A, State!B:B, 0)), INDEX('Non-State'!E:E, MATCH(A:A, 'Non-State'!B:B, 0)))</f>
        <v>El Paso</v>
      </c>
      <c r="D18" s="139">
        <f>IFERROR(INDEX(State!F:F, MATCH(A:A,State!B:B, 0)), INDEX('Non-State'!G:G, MATCH(A:A,'Non-State'!B:B, 0)))</f>
        <v>1</v>
      </c>
      <c r="E18" s="139">
        <f>IFERROR(INDEX(State!G:G, MATCH(A:A, State!B:B, 0)), INDEX('Non-State'!H:H, MATCH(A:A,'Non-State'!B:B, 0)))</f>
        <v>2</v>
      </c>
      <c r="F18" s="186">
        <f>IFERROR(INDEX('Non-State'!BK:BK,MATCH('Payment and IGT Summary'!A:A,'Non-State'!B:B,0)),0)</f>
        <v>0</v>
      </c>
      <c r="G18" s="186">
        <f>IFERROR(INDEX('Non-State'!BL:BL,MATCH('Payment and IGT Summary'!A:A,'Non-State'!B:B,0)),0)</f>
        <v>0</v>
      </c>
    </row>
    <row r="19" spans="1:7" x14ac:dyDescent="0.25">
      <c r="A19" s="98" t="s">
        <v>24</v>
      </c>
      <c r="B19" s="139" t="str">
        <f>IFERROR(INDEX(State!C:C, MATCH('Payment and IGT Summary'!A:A,State!B:B, 0)), INDEX('Non-State'!C:C, MATCH(A:A,'Non-State'!B:B, 0)))</f>
        <v>CHRISTUS Spohn Hospital Beeville</v>
      </c>
      <c r="C19" s="139" t="str">
        <f>IFERROR(INDEX(State!D:D, MATCH(A:A, State!B:B, 0)), INDEX('Non-State'!E:E, MATCH(A:A, 'Non-State'!B:B, 0)))</f>
        <v>Bee</v>
      </c>
      <c r="D19" s="139">
        <f>IFERROR(INDEX(State!F:F, MATCH(A:A,State!B:B, 0)), INDEX('Non-State'!G:G, MATCH(A:A,'Non-State'!B:B, 0)))</f>
        <v>2</v>
      </c>
      <c r="E19" s="139">
        <f>IFERROR(INDEX(State!G:G, MATCH(A:A, State!B:B, 0)), INDEX('Non-State'!H:H, MATCH(A:A,'Non-State'!B:B, 0)))</f>
        <v>1</v>
      </c>
      <c r="F19" s="186">
        <f>IFERROR(INDEX('Non-State'!BK:BK,MATCH('Payment and IGT Summary'!A:A,'Non-State'!B:B,0)),0)</f>
        <v>0</v>
      </c>
      <c r="G19" s="186">
        <f>IFERROR(INDEX('Non-State'!BL:BL,MATCH('Payment and IGT Summary'!A:A,'Non-State'!B:B,0)),0)</f>
        <v>0</v>
      </c>
    </row>
    <row r="20" spans="1:7" x14ac:dyDescent="0.25">
      <c r="A20" s="98" t="s">
        <v>25</v>
      </c>
      <c r="B20" s="139" t="str">
        <f>IFERROR(INDEX(State!C:C, MATCH('Payment and IGT Summary'!A:A,State!B:B, 0)), INDEX('Non-State'!C:C, MATCH(A:A,'Non-State'!B:B, 0)))</f>
        <v>HCA Houston Healthcare Southeast</v>
      </c>
      <c r="C20" s="139" t="str">
        <f>IFERROR(INDEX(State!D:D, MATCH(A:A, State!B:B, 0)), INDEX('Non-State'!E:E, MATCH(A:A, 'Non-State'!B:B, 0)))</f>
        <v>Harris</v>
      </c>
      <c r="D20" s="139">
        <f>IFERROR(INDEX(State!F:F, MATCH(A:A,State!B:B, 0)), INDEX('Non-State'!G:G, MATCH(A:A,'Non-State'!B:B, 0)))</f>
        <v>2</v>
      </c>
      <c r="E20" s="139">
        <f>IFERROR(INDEX(State!G:G, MATCH(A:A, State!B:B, 0)), INDEX('Non-State'!H:H, MATCH(A:A,'Non-State'!B:B, 0)))</f>
        <v>2</v>
      </c>
      <c r="F20" s="186">
        <f>IFERROR(INDEX('Non-State'!BK:BK,MATCH('Payment and IGT Summary'!A:A,'Non-State'!B:B,0)),0)</f>
        <v>0</v>
      </c>
      <c r="G20" s="186">
        <f>IFERROR(INDEX('Non-State'!BL:BL,MATCH('Payment and IGT Summary'!A:A,'Non-State'!B:B,0)),0)</f>
        <v>0</v>
      </c>
    </row>
    <row r="21" spans="1:7" x14ac:dyDescent="0.25">
      <c r="A21" s="98" t="s">
        <v>26</v>
      </c>
      <c r="B21" s="139" t="str">
        <f>IFERROR(INDEX(State!C:C, MATCH('Payment and IGT Summary'!A:A,State!B:B, 0)), INDEX('Non-State'!C:C, MATCH(A:A,'Non-State'!B:B, 0)))</f>
        <v>Memorial Hermann Hospital System</v>
      </c>
      <c r="C21" s="139" t="str">
        <f>IFERROR(INDEX(State!D:D, MATCH(A:A, State!B:B, 0)), INDEX('Non-State'!E:E, MATCH(A:A, 'Non-State'!B:B, 0)))</f>
        <v>Harris</v>
      </c>
      <c r="D21" s="139">
        <f>IFERROR(INDEX(State!F:F, MATCH(A:A,State!B:B, 0)), INDEX('Non-State'!G:G, MATCH(A:A,'Non-State'!B:B, 0)))</f>
        <v>2</v>
      </c>
      <c r="E21" s="139">
        <f>IFERROR(INDEX(State!G:G, MATCH(A:A, State!B:B, 0)), INDEX('Non-State'!H:H, MATCH(A:A,'Non-State'!B:B, 0)))</f>
        <v>2</v>
      </c>
      <c r="F21" s="186">
        <f>IFERROR(INDEX('Non-State'!BK:BK,MATCH('Payment and IGT Summary'!A:A,'Non-State'!B:B,0)),0)</f>
        <v>0</v>
      </c>
      <c r="G21" s="186">
        <f>IFERROR(INDEX('Non-State'!BL:BL,MATCH('Payment and IGT Summary'!A:A,'Non-State'!B:B,0)),0)</f>
        <v>0</v>
      </c>
    </row>
    <row r="22" spans="1:7" x14ac:dyDescent="0.25">
      <c r="A22" s="98" t="s">
        <v>27</v>
      </c>
      <c r="B22" s="139" t="str">
        <f>IFERROR(INDEX(State!C:C, MATCH('Payment and IGT Summary'!A:A,State!B:B, 0)), INDEX('Non-State'!C:C, MATCH(A:A,'Non-State'!B:B, 0)))</f>
        <v>HCA Houston Healthcare Conroe</v>
      </c>
      <c r="C22" s="139" t="str">
        <f>IFERROR(INDEX(State!D:D, MATCH(A:A, State!B:B, 0)), INDEX('Non-State'!E:E, MATCH(A:A, 'Non-State'!B:B, 0)))</f>
        <v>Montgomery</v>
      </c>
      <c r="D22" s="139">
        <f>IFERROR(INDEX(State!F:F, MATCH(A:A,State!B:B, 0)), INDEX('Non-State'!G:G, MATCH(A:A,'Non-State'!B:B, 0)))</f>
        <v>2</v>
      </c>
      <c r="E22" s="139">
        <f>IFERROR(INDEX(State!G:G, MATCH(A:A, State!B:B, 0)), INDEX('Non-State'!H:H, MATCH(A:A,'Non-State'!B:B, 0)))</f>
        <v>1</v>
      </c>
      <c r="F22" s="186">
        <f>IFERROR(INDEX('Non-State'!BK:BK,MATCH('Payment and IGT Summary'!A:A,'Non-State'!B:B,0)),0)</f>
        <v>0</v>
      </c>
      <c r="G22" s="186">
        <f>IFERROR(INDEX('Non-State'!BL:BL,MATCH('Payment and IGT Summary'!A:A,'Non-State'!B:B,0)),0)</f>
        <v>0</v>
      </c>
    </row>
    <row r="23" spans="1:7" x14ac:dyDescent="0.25">
      <c r="A23" s="98" t="s">
        <v>28</v>
      </c>
      <c r="B23" s="139" t="str">
        <f>IFERROR(INDEX(State!C:C, MATCH('Payment and IGT Summary'!A:A,State!B:B, 0)), INDEX('Non-State'!C:C, MATCH(A:A,'Non-State'!B:B, 0)))</f>
        <v>Texas Health Presbyterian Hospital Dallas</v>
      </c>
      <c r="C23" s="139" t="str">
        <f>IFERROR(INDEX(State!D:D, MATCH(A:A, State!B:B, 0)), INDEX('Non-State'!E:E, MATCH(A:A, 'Non-State'!B:B, 0)))</f>
        <v>Dallas</v>
      </c>
      <c r="D23" s="139">
        <f>IFERROR(INDEX(State!F:F, MATCH(A:A,State!B:B, 0)), INDEX('Non-State'!G:G, MATCH(A:A,'Non-State'!B:B, 0)))</f>
        <v>2</v>
      </c>
      <c r="E23" s="139">
        <f>IFERROR(INDEX(State!G:G, MATCH(A:A, State!B:B, 0)), INDEX('Non-State'!H:H, MATCH(A:A,'Non-State'!B:B, 0)))</f>
        <v>2</v>
      </c>
      <c r="F23" s="186">
        <f>IFERROR(INDEX('Non-State'!BK:BK,MATCH('Payment and IGT Summary'!A:A,'Non-State'!B:B,0)),0)</f>
        <v>0</v>
      </c>
      <c r="G23" s="186">
        <f>IFERROR(INDEX('Non-State'!BL:BL,MATCH('Payment and IGT Summary'!A:A,'Non-State'!B:B,0)),0)</f>
        <v>0</v>
      </c>
    </row>
    <row r="24" spans="1:7" x14ac:dyDescent="0.25">
      <c r="A24" s="98" t="s">
        <v>29</v>
      </c>
      <c r="B24" s="139" t="str">
        <f>IFERROR(INDEX(State!C:C, MATCH('Payment and IGT Summary'!A:A,State!B:B, 0)), INDEX('Non-State'!C:C, MATCH(A:A,'Non-State'!B:B, 0)))</f>
        <v>Columbia Valley Healthcare Systems Lp</v>
      </c>
      <c r="C24" s="139" t="str">
        <f>IFERROR(INDEX(State!D:D, MATCH(A:A, State!B:B, 0)), INDEX('Non-State'!E:E, MATCH(A:A, 'Non-State'!B:B, 0)))</f>
        <v>Cameron</v>
      </c>
      <c r="D24" s="139">
        <f>IFERROR(INDEX(State!F:F, MATCH(A:A,State!B:B, 0)), INDEX('Non-State'!G:G, MATCH(A:A,'Non-State'!B:B, 0)))</f>
        <v>2</v>
      </c>
      <c r="E24" s="139">
        <f>IFERROR(INDEX(State!G:G, MATCH(A:A, State!B:B, 0)), INDEX('Non-State'!H:H, MATCH(A:A,'Non-State'!B:B, 0)))</f>
        <v>1</v>
      </c>
      <c r="F24" s="186">
        <f>IFERROR(INDEX('Non-State'!BK:BK,MATCH('Payment and IGT Summary'!A:A,'Non-State'!B:B,0)),0)</f>
        <v>0</v>
      </c>
      <c r="G24" s="186">
        <f>IFERROR(INDEX('Non-State'!BL:BL,MATCH('Payment and IGT Summary'!A:A,'Non-State'!B:B,0)),0)</f>
        <v>0</v>
      </c>
    </row>
    <row r="25" spans="1:7" x14ac:dyDescent="0.25">
      <c r="A25" s="98" t="s">
        <v>30</v>
      </c>
      <c r="B25" s="139" t="str">
        <f>IFERROR(INDEX(State!C:C, MATCH('Payment and IGT Summary'!A:A,State!B:B, 0)), INDEX('Non-State'!C:C, MATCH(A:A,'Non-State'!B:B, 0)))</f>
        <v>Medical City Arlington</v>
      </c>
      <c r="C25" s="139" t="str">
        <f>IFERROR(INDEX(State!D:D, MATCH(A:A, State!B:B, 0)), INDEX('Non-State'!E:E, MATCH(A:A, 'Non-State'!B:B, 0)))</f>
        <v>Tarrant</v>
      </c>
      <c r="D25" s="139">
        <f>IFERROR(INDEX(State!F:F, MATCH(A:A,State!B:B, 0)), INDEX('Non-State'!G:G, MATCH(A:A,'Non-State'!B:B, 0)))</f>
        <v>2</v>
      </c>
      <c r="E25" s="139">
        <f>IFERROR(INDEX(State!G:G, MATCH(A:A, State!B:B, 0)), INDEX('Non-State'!H:H, MATCH(A:A,'Non-State'!B:B, 0)))</f>
        <v>2</v>
      </c>
      <c r="F25" s="186">
        <f>IFERROR(INDEX('Non-State'!BK:BK,MATCH('Payment and IGT Summary'!A:A,'Non-State'!B:B,0)),0)</f>
        <v>0</v>
      </c>
      <c r="G25" s="186">
        <f>IFERROR(INDEX('Non-State'!BL:BL,MATCH('Payment and IGT Summary'!A:A,'Non-State'!B:B,0)),0)</f>
        <v>0</v>
      </c>
    </row>
    <row r="26" spans="1:7" x14ac:dyDescent="0.25">
      <c r="A26" s="250" t="s">
        <v>31</v>
      </c>
      <c r="B26" s="139" t="str">
        <f>IFERROR(INDEX(State!C:C, MATCH('Payment and IGT Summary'!A:A,State!B:B, 0)), INDEX('Non-State'!C:C, MATCH(A:A,'Non-State'!B:B, 0)))</f>
        <v>Bay Area Healthcare Group Ltd</v>
      </c>
      <c r="C26" s="139" t="str">
        <f>IFERROR(INDEX(State!D:D, MATCH(A:A, State!B:B, 0)), INDEX('Non-State'!E:E, MATCH(A:A, 'Non-State'!B:B, 0)))</f>
        <v>Nueces</v>
      </c>
      <c r="D26" s="139">
        <f>IFERROR(INDEX(State!F:F, MATCH(A:A,State!B:B, 0)), INDEX('Non-State'!G:G, MATCH(A:A,'Non-State'!B:B, 0)))</f>
        <v>2</v>
      </c>
      <c r="E26" s="139">
        <f>IFERROR(INDEX(State!G:G, MATCH(A:A, State!B:B, 0)), INDEX('Non-State'!H:H, MATCH(A:A,'Non-State'!B:B, 0)))</f>
        <v>1</v>
      </c>
      <c r="F26" s="186">
        <f>IFERROR(INDEX('Non-State'!BK:BK,MATCH('Payment and IGT Summary'!A:A,'Non-State'!B:B,0)),0)</f>
        <v>0</v>
      </c>
      <c r="G26" s="186">
        <f>IFERROR(INDEX('Non-State'!BL:BL,MATCH('Payment and IGT Summary'!A:A,'Non-State'!B:B,0)),0)</f>
        <v>0</v>
      </c>
    </row>
    <row r="27" spans="1:7" x14ac:dyDescent="0.25">
      <c r="A27" s="98" t="s">
        <v>32</v>
      </c>
      <c r="B27" s="139" t="str">
        <f>IFERROR(INDEX(State!C:C, MATCH('Payment and IGT Summary'!A:A,State!B:B, 0)), INDEX('Non-State'!C:C, MATCH(A:A,'Non-State'!B:B, 0)))</f>
        <v>Refugio County Memorial Hospital</v>
      </c>
      <c r="C27" s="139" t="str">
        <f>IFERROR(INDEX(State!D:D, MATCH(A:A, State!B:B, 0)), INDEX('Non-State'!E:E, MATCH(A:A, 'Non-State'!B:B, 0)))</f>
        <v>Refugio</v>
      </c>
      <c r="D27" s="139">
        <f>IFERROR(INDEX(State!F:F, MATCH(A:A,State!B:B, 0)), INDEX('Non-State'!G:G, MATCH(A:A,'Non-State'!B:B, 0)))</f>
        <v>1</v>
      </c>
      <c r="E27" s="139">
        <f>IFERROR(INDEX(State!G:G, MATCH(A:A, State!B:B, 0)), INDEX('Non-State'!H:H, MATCH(A:A,'Non-State'!B:B, 0)))</f>
        <v>1</v>
      </c>
      <c r="F27" s="186">
        <f>IFERROR(INDEX('Non-State'!BK:BK,MATCH('Payment and IGT Summary'!A:A,'Non-State'!B:B,0)),0)</f>
        <v>98056.39</v>
      </c>
      <c r="G27" s="186">
        <f>IFERROR(INDEX('Non-State'!BL:BL,MATCH('Payment and IGT Summary'!A:A,'Non-State'!B:B,0)),0)</f>
        <v>34447.21</v>
      </c>
    </row>
    <row r="28" spans="1:7" x14ac:dyDescent="0.25">
      <c r="A28" s="98" t="s">
        <v>33</v>
      </c>
      <c r="B28" s="139" t="str">
        <f>IFERROR(INDEX(State!C:C, MATCH('Payment and IGT Summary'!A:A,State!B:B, 0)), INDEX('Non-State'!C:C, MATCH(A:A,'Non-State'!B:B, 0)))</f>
        <v>Stonewall Memorial Hospital District</v>
      </c>
      <c r="C28" s="139" t="str">
        <f>IFERROR(INDEX(State!D:D, MATCH(A:A, State!B:B, 0)), INDEX('Non-State'!E:E, MATCH(A:A, 'Non-State'!B:B, 0)))</f>
        <v>Stonewall</v>
      </c>
      <c r="D28" s="139">
        <f>IFERROR(INDEX(State!F:F, MATCH(A:A,State!B:B, 0)), INDEX('Non-State'!G:G, MATCH(A:A,'Non-State'!B:B, 0)))</f>
        <v>1</v>
      </c>
      <c r="E28" s="139">
        <f>IFERROR(INDEX(State!G:G, MATCH(A:A, State!B:B, 0)), INDEX('Non-State'!H:H, MATCH(A:A,'Non-State'!B:B, 0)))</f>
        <v>1</v>
      </c>
      <c r="F28" s="186">
        <f>IFERROR(INDEX('Non-State'!BK:BK,MATCH('Payment and IGT Summary'!A:A,'Non-State'!B:B,0)),0)</f>
        <v>58853.43</v>
      </c>
      <c r="G28" s="186">
        <f>IFERROR(INDEX('Non-State'!BL:BL,MATCH('Payment and IGT Summary'!A:A,'Non-State'!B:B,0)),0)</f>
        <v>20675.21</v>
      </c>
    </row>
    <row r="29" spans="1:7" x14ac:dyDescent="0.25">
      <c r="A29" s="98" t="s">
        <v>34</v>
      </c>
      <c r="B29" s="139" t="str">
        <f>IFERROR(INDEX(State!C:C, MATCH('Payment and IGT Summary'!A:A,State!B:B, 0)), INDEX('Non-State'!C:C, MATCH(A:A,'Non-State'!B:B, 0)))</f>
        <v>Millwood Hospital</v>
      </c>
      <c r="C29" s="139" t="str">
        <f>IFERROR(INDEX(State!D:D, MATCH(A:A, State!B:B, 0)), INDEX('Non-State'!E:E, MATCH(A:A, 'Non-State'!B:B, 0)))</f>
        <v>Tarrant</v>
      </c>
      <c r="D29" s="139">
        <f>IFERROR(INDEX(State!F:F, MATCH(A:A,State!B:B, 0)), INDEX('Non-State'!G:G, MATCH(A:A,'Non-State'!B:B, 0)))</f>
        <v>2</v>
      </c>
      <c r="E29" s="139">
        <f>IFERROR(INDEX(State!G:G, MATCH(A:A, State!B:B, 0)), INDEX('Non-State'!H:H, MATCH(A:A,'Non-State'!B:B, 0)))</f>
        <v>2</v>
      </c>
      <c r="F29" s="186">
        <f>IFERROR(INDEX('Non-State'!BK:BK,MATCH('Payment and IGT Summary'!A:A,'Non-State'!B:B,0)),0)</f>
        <v>0</v>
      </c>
      <c r="G29" s="186">
        <f>IFERROR(INDEX('Non-State'!BL:BL,MATCH('Payment and IGT Summary'!A:A,'Non-State'!B:B,0)),0)</f>
        <v>0</v>
      </c>
    </row>
    <row r="30" spans="1:7" x14ac:dyDescent="0.25">
      <c r="A30" s="98" t="s">
        <v>35</v>
      </c>
      <c r="B30" s="139" t="str">
        <f>IFERROR(INDEX(State!C:C, MATCH('Payment and IGT Summary'!A:A,State!B:B, 0)), INDEX('Non-State'!C:C, MATCH(A:A,'Non-State'!B:B, 0)))</f>
        <v>Hmih Cedar Crest, Llc</v>
      </c>
      <c r="C30" s="139" t="str">
        <f>IFERROR(INDEX(State!D:D, MATCH(A:A, State!B:B, 0)), INDEX('Non-State'!E:E, MATCH(A:A, 'Non-State'!B:B, 0)))</f>
        <v>Bell</v>
      </c>
      <c r="D30" s="139">
        <f>IFERROR(INDEX(State!F:F, MATCH(A:A,State!B:B, 0)), INDEX('Non-State'!G:G, MATCH(A:A,'Non-State'!B:B, 0)))</f>
        <v>2</v>
      </c>
      <c r="E30" s="139">
        <f>IFERROR(INDEX(State!G:G, MATCH(A:A, State!B:B, 0)), INDEX('Non-State'!H:H, MATCH(A:A,'Non-State'!B:B, 0)))</f>
        <v>1</v>
      </c>
      <c r="F30" s="186">
        <f>IFERROR(INDEX('Non-State'!BK:BK,MATCH('Payment and IGT Summary'!A:A,'Non-State'!B:B,0)),0)</f>
        <v>0</v>
      </c>
      <c r="G30" s="186">
        <f>IFERROR(INDEX('Non-State'!BL:BL,MATCH('Payment and IGT Summary'!A:A,'Non-State'!B:B,0)),0)</f>
        <v>0</v>
      </c>
    </row>
    <row r="31" spans="1:7" x14ac:dyDescent="0.25">
      <c r="A31" s="98" t="s">
        <v>36</v>
      </c>
      <c r="B31" s="139" t="str">
        <f>IFERROR(INDEX(State!C:C, MATCH('Payment and IGT Summary'!A:A,State!B:B, 0)), INDEX('Non-State'!C:C, MATCH(A:A,'Non-State'!B:B, 0)))</f>
        <v>Laurel Ridge Treatment Center</v>
      </c>
      <c r="C31" s="139" t="str">
        <f>IFERROR(INDEX(State!D:D, MATCH(A:A, State!B:B, 0)), INDEX('Non-State'!E:E, MATCH(A:A, 'Non-State'!B:B, 0)))</f>
        <v>Bexar</v>
      </c>
      <c r="D31" s="139">
        <f>IFERROR(INDEX(State!F:F, MATCH(A:A,State!B:B, 0)), INDEX('Non-State'!G:G, MATCH(A:A,'Non-State'!B:B, 0)))</f>
        <v>2</v>
      </c>
      <c r="E31" s="139">
        <f>IFERROR(INDEX(State!G:G, MATCH(A:A, State!B:B, 0)), INDEX('Non-State'!H:H, MATCH(A:A,'Non-State'!B:B, 0)))</f>
        <v>2</v>
      </c>
      <c r="F31" s="186">
        <f>IFERROR(INDEX('Non-State'!BK:BK,MATCH('Payment and IGT Summary'!A:A,'Non-State'!B:B,0)),0)</f>
        <v>0</v>
      </c>
      <c r="G31" s="186">
        <f>IFERROR(INDEX('Non-State'!BL:BL,MATCH('Payment and IGT Summary'!A:A,'Non-State'!B:B,0)),0)</f>
        <v>0</v>
      </c>
    </row>
    <row r="32" spans="1:7" x14ac:dyDescent="0.25">
      <c r="A32" s="98" t="s">
        <v>37</v>
      </c>
      <c r="B32" s="139" t="str">
        <f>IFERROR(INDEX(State!C:C, MATCH('Payment and IGT Summary'!A:A,State!B:B, 0)), INDEX('Non-State'!C:C, MATCH(A:A,'Non-State'!B:B, 0)))</f>
        <v>Concho County Hospital</v>
      </c>
      <c r="C32" s="139" t="str">
        <f>IFERROR(INDEX(State!D:D, MATCH(A:A, State!B:B, 0)), INDEX('Non-State'!E:E, MATCH(A:A, 'Non-State'!B:B, 0)))</f>
        <v>Concho</v>
      </c>
      <c r="D32" s="139">
        <f>IFERROR(INDEX(State!F:F, MATCH(A:A,State!B:B, 0)), INDEX('Non-State'!G:G, MATCH(A:A,'Non-State'!B:B, 0)))</f>
        <v>1</v>
      </c>
      <c r="E32" s="139">
        <f>IFERROR(INDEX(State!G:G, MATCH(A:A, State!B:B, 0)), INDEX('Non-State'!H:H, MATCH(A:A,'Non-State'!B:B, 0)))</f>
        <v>1</v>
      </c>
      <c r="F32" s="186">
        <f>IFERROR(INDEX('Non-State'!BK:BK,MATCH('Payment and IGT Summary'!A:A,'Non-State'!B:B,0)),0)</f>
        <v>164148.70000000001</v>
      </c>
      <c r="G32" s="186">
        <f>IFERROR(INDEX('Non-State'!BL:BL,MATCH('Payment and IGT Summary'!A:A,'Non-State'!B:B,0)),0)</f>
        <v>57665.440000000002</v>
      </c>
    </row>
    <row r="33" spans="1:7" x14ac:dyDescent="0.25">
      <c r="A33" s="98" t="s">
        <v>38</v>
      </c>
      <c r="B33" s="139" t="str">
        <f>IFERROR(INDEX(State!C:C, MATCH('Payment and IGT Summary'!A:A,State!B:B, 0)), INDEX('Non-State'!C:C, MATCH(A:A,'Non-State'!B:B, 0)))</f>
        <v>CHRISTUS Mother Frances Hospital - Tyler</v>
      </c>
      <c r="C33" s="139" t="str">
        <f>IFERROR(INDEX(State!D:D, MATCH(A:A, State!B:B, 0)), INDEX('Non-State'!E:E, MATCH(A:A, 'Non-State'!B:B, 0)))</f>
        <v>Smith</v>
      </c>
      <c r="D33" s="139">
        <f>IFERROR(INDEX(State!F:F, MATCH(A:A,State!B:B, 0)), INDEX('Non-State'!G:G, MATCH(A:A,'Non-State'!B:B, 0)))</f>
        <v>2</v>
      </c>
      <c r="E33" s="139">
        <f>IFERROR(INDEX(State!G:G, MATCH(A:A, State!B:B, 0)), INDEX('Non-State'!H:H, MATCH(A:A,'Non-State'!B:B, 0)))</f>
        <v>1</v>
      </c>
      <c r="F33" s="186">
        <f>IFERROR(INDEX('Non-State'!BK:BK,MATCH('Payment and IGT Summary'!A:A,'Non-State'!B:B,0)),0)</f>
        <v>0</v>
      </c>
      <c r="G33" s="186">
        <f>IFERROR(INDEX('Non-State'!BL:BL,MATCH('Payment and IGT Summary'!A:A,'Non-State'!B:B,0)),0)</f>
        <v>0</v>
      </c>
    </row>
    <row r="34" spans="1:7" x14ac:dyDescent="0.25">
      <c r="A34" s="98" t="s">
        <v>39</v>
      </c>
      <c r="B34" s="139" t="str">
        <f>IFERROR(INDEX(State!C:C, MATCH('Payment and IGT Summary'!A:A,State!B:B, 0)), INDEX('Non-State'!C:C, MATCH(A:A,'Non-State'!B:B, 0)))</f>
        <v>El Paso Healthcare System, Ltd.</v>
      </c>
      <c r="C34" s="139" t="str">
        <f>IFERROR(INDEX(State!D:D, MATCH(A:A, State!B:B, 0)), INDEX('Non-State'!E:E, MATCH(A:A, 'Non-State'!B:B, 0)))</f>
        <v>El Paso</v>
      </c>
      <c r="D34" s="139">
        <f>IFERROR(INDEX(State!F:F, MATCH(A:A,State!B:B, 0)), INDEX('Non-State'!G:G, MATCH(A:A,'Non-State'!B:B, 0)))</f>
        <v>2</v>
      </c>
      <c r="E34" s="139">
        <f>IFERROR(INDEX(State!G:G, MATCH(A:A, State!B:B, 0)), INDEX('Non-State'!H:H, MATCH(A:A,'Non-State'!B:B, 0)))</f>
        <v>2</v>
      </c>
      <c r="F34" s="186">
        <f>IFERROR(INDEX('Non-State'!BK:BK,MATCH('Payment and IGT Summary'!A:A,'Non-State'!B:B,0)),0)</f>
        <v>0</v>
      </c>
      <c r="G34" s="186">
        <f>IFERROR(INDEX('Non-State'!BL:BL,MATCH('Payment and IGT Summary'!A:A,'Non-State'!B:B,0)),0)</f>
        <v>0</v>
      </c>
    </row>
    <row r="35" spans="1:7" x14ac:dyDescent="0.25">
      <c r="A35" s="98" t="s">
        <v>40</v>
      </c>
      <c r="B35" s="139" t="str">
        <f>IFERROR(INDEX(State!C:C, MATCH('Payment and IGT Summary'!A:A,State!B:B, 0)), INDEX('Non-State'!C:C, MATCH(A:A,'Non-State'!B:B, 0)))</f>
        <v>McAllen Hospital LP</v>
      </c>
      <c r="C35" s="139" t="str">
        <f>IFERROR(INDEX(State!D:D, MATCH(A:A, State!B:B, 0)), INDEX('Non-State'!E:E, MATCH(A:A, 'Non-State'!B:B, 0)))</f>
        <v>Hidalgo</v>
      </c>
      <c r="D35" s="139">
        <f>IFERROR(INDEX(State!F:F, MATCH(A:A,State!B:B, 0)), INDEX('Non-State'!G:G, MATCH(A:A,'Non-State'!B:B, 0)))</f>
        <v>2</v>
      </c>
      <c r="E35" s="139">
        <f>IFERROR(INDEX(State!G:G, MATCH(A:A, State!B:B, 0)), INDEX('Non-State'!H:H, MATCH(A:A,'Non-State'!B:B, 0)))</f>
        <v>2</v>
      </c>
      <c r="F35" s="186">
        <f>IFERROR(INDEX('Non-State'!BK:BK,MATCH('Payment and IGT Summary'!A:A,'Non-State'!B:B,0)),0)</f>
        <v>0</v>
      </c>
      <c r="G35" s="186">
        <f>IFERROR(INDEX('Non-State'!BL:BL,MATCH('Payment and IGT Summary'!A:A,'Non-State'!B:B,0)),0)</f>
        <v>0</v>
      </c>
    </row>
    <row r="36" spans="1:7" x14ac:dyDescent="0.25">
      <c r="A36" s="98" t="s">
        <v>41</v>
      </c>
      <c r="B36" s="139" t="str">
        <f>IFERROR(INDEX(State!C:C, MATCH('Payment and IGT Summary'!A:A,State!B:B, 0)), INDEX('Non-State'!C:C, MATCH(A:A,'Non-State'!B:B, 0)))</f>
        <v>Detar Hospital</v>
      </c>
      <c r="C36" s="139" t="str">
        <f>IFERROR(INDEX(State!D:D, MATCH(A:A, State!B:B, 0)), INDEX('Non-State'!E:E, MATCH(A:A, 'Non-State'!B:B, 0)))</f>
        <v>Victoria</v>
      </c>
      <c r="D36" s="139">
        <f>IFERROR(INDEX(State!F:F, MATCH(A:A,State!B:B, 0)), INDEX('Non-State'!G:G, MATCH(A:A,'Non-State'!B:B, 0)))</f>
        <v>2</v>
      </c>
      <c r="E36" s="139">
        <f>IFERROR(INDEX(State!G:G, MATCH(A:A, State!B:B, 0)), INDEX('Non-State'!H:H, MATCH(A:A,'Non-State'!B:B, 0)))</f>
        <v>1</v>
      </c>
      <c r="F36" s="186">
        <f>IFERROR(INDEX('Non-State'!BK:BK,MATCH('Payment and IGT Summary'!A:A,'Non-State'!B:B,0)),0)</f>
        <v>0</v>
      </c>
      <c r="G36" s="186">
        <f>IFERROR(INDEX('Non-State'!BL:BL,MATCH('Payment and IGT Summary'!A:A,'Non-State'!B:B,0)),0)</f>
        <v>0</v>
      </c>
    </row>
    <row r="37" spans="1:7" x14ac:dyDescent="0.25">
      <c r="A37" s="98" t="s">
        <v>42</v>
      </c>
      <c r="B37" s="139" t="str">
        <f>IFERROR(INDEX(State!C:C, MATCH('Payment and IGT Summary'!A:A,State!B:B, 0)), INDEX('Non-State'!C:C, MATCH(A:A,'Non-State'!B:B, 0)))</f>
        <v>Metroplex Adventist Hospital Inc</v>
      </c>
      <c r="C37" s="139" t="str">
        <f>IFERROR(INDEX(State!D:D, MATCH(A:A, State!B:B, 0)), INDEX('Non-State'!E:E, MATCH(A:A, 'Non-State'!B:B, 0)))</f>
        <v>Bell</v>
      </c>
      <c r="D37" s="139">
        <f>IFERROR(INDEX(State!F:F, MATCH(A:A,State!B:B, 0)), INDEX('Non-State'!G:G, MATCH(A:A,'Non-State'!B:B, 0)))</f>
        <v>2</v>
      </c>
      <c r="E37" s="139">
        <f>IFERROR(INDEX(State!G:G, MATCH(A:A, State!B:B, 0)), INDEX('Non-State'!H:H, MATCH(A:A,'Non-State'!B:B, 0)))</f>
        <v>2</v>
      </c>
      <c r="F37" s="186">
        <f>IFERROR(INDEX('Non-State'!BK:BK,MATCH('Payment and IGT Summary'!A:A,'Non-State'!B:B,0)),0)</f>
        <v>0</v>
      </c>
      <c r="G37" s="186">
        <f>IFERROR(INDEX('Non-State'!BL:BL,MATCH('Payment and IGT Summary'!A:A,'Non-State'!B:B,0)),0)</f>
        <v>0</v>
      </c>
    </row>
    <row r="38" spans="1:7" x14ac:dyDescent="0.25">
      <c r="A38" s="98" t="s">
        <v>43</v>
      </c>
      <c r="B38" s="139" t="str">
        <f>IFERROR(INDEX(State!C:C, MATCH('Payment and IGT Summary'!A:A,State!B:B, 0)), INDEX('Non-State'!C:C, MATCH(A:A,'Non-State'!B:B, 0)))</f>
        <v>Seminole Hospital District</v>
      </c>
      <c r="C38" s="139" t="str">
        <f>IFERROR(INDEX(State!D:D, MATCH(A:A, State!B:B, 0)), INDEX('Non-State'!E:E, MATCH(A:A, 'Non-State'!B:B, 0)))</f>
        <v>Gaines</v>
      </c>
      <c r="D38" s="139">
        <f>IFERROR(INDEX(State!F:F, MATCH(A:A,State!B:B, 0)), INDEX('Non-State'!G:G, MATCH(A:A,'Non-State'!B:B, 0)))</f>
        <v>1</v>
      </c>
      <c r="E38" s="139">
        <f>IFERROR(INDEX(State!G:G, MATCH(A:A, State!B:B, 0)), INDEX('Non-State'!H:H, MATCH(A:A,'Non-State'!B:B, 0)))</f>
        <v>1</v>
      </c>
      <c r="F38" s="186">
        <f>IFERROR(INDEX('Non-State'!BK:BK,MATCH('Payment and IGT Summary'!A:A,'Non-State'!B:B,0)),0)</f>
        <v>816809.37</v>
      </c>
      <c r="G38" s="186">
        <f>IFERROR(INDEX('Non-State'!BL:BL,MATCH('Payment and IGT Summary'!A:A,'Non-State'!B:B,0)),0)</f>
        <v>286945.13</v>
      </c>
    </row>
    <row r="39" spans="1:7" x14ac:dyDescent="0.25">
      <c r="A39" s="98" t="s">
        <v>44</v>
      </c>
      <c r="B39" s="139" t="str">
        <f>IFERROR(INDEX(State!C:C, MATCH('Payment and IGT Summary'!A:A,State!B:B, 0)), INDEX('Non-State'!C:C, MATCH(A:A,'Non-State'!B:B, 0)))</f>
        <v>Memorial Hospital</v>
      </c>
      <c r="C39" s="139" t="str">
        <f>IFERROR(INDEX(State!D:D, MATCH(A:A, State!B:B, 0)), INDEX('Non-State'!E:E, MATCH(A:A, 'Non-State'!B:B, 0)))</f>
        <v>Moore</v>
      </c>
      <c r="D39" s="139">
        <f>IFERROR(INDEX(State!F:F, MATCH(A:A,State!B:B, 0)), INDEX('Non-State'!G:G, MATCH(A:A,'Non-State'!B:B, 0)))</f>
        <v>1</v>
      </c>
      <c r="E39" s="139">
        <f>IFERROR(INDEX(State!G:G, MATCH(A:A, State!B:B, 0)), INDEX('Non-State'!H:H, MATCH(A:A,'Non-State'!B:B, 0)))</f>
        <v>1</v>
      </c>
      <c r="F39" s="186">
        <f>IFERROR(INDEX('Non-State'!BK:BK,MATCH('Payment and IGT Summary'!A:A,'Non-State'!B:B,0)),0)</f>
        <v>169823.61</v>
      </c>
      <c r="G39" s="186">
        <f>IFERROR(INDEX('Non-State'!BL:BL,MATCH('Payment and IGT Summary'!A:A,'Non-State'!B:B,0)),0)</f>
        <v>59659.03</v>
      </c>
    </row>
    <row r="40" spans="1:7" x14ac:dyDescent="0.25">
      <c r="A40" s="98" t="s">
        <v>45</v>
      </c>
      <c r="B40" s="139" t="str">
        <f>IFERROR(INDEX(State!C:C, MATCH('Payment and IGT Summary'!A:A,State!B:B, 0)), INDEX('Non-State'!C:C, MATCH(A:A,'Non-State'!B:B, 0)))</f>
        <v>Baptist Hospitals Of Southeast Texas</v>
      </c>
      <c r="C40" s="139" t="str">
        <f>IFERROR(INDEX(State!D:D, MATCH(A:A, State!B:B, 0)), INDEX('Non-State'!E:E, MATCH(A:A, 'Non-State'!B:B, 0)))</f>
        <v>Jefferson</v>
      </c>
      <c r="D40" s="139">
        <f>IFERROR(INDEX(State!F:F, MATCH(A:A,State!B:B, 0)), INDEX('Non-State'!G:G, MATCH(A:A,'Non-State'!B:B, 0)))</f>
        <v>2</v>
      </c>
      <c r="E40" s="139">
        <f>IFERROR(INDEX(State!G:G, MATCH(A:A, State!B:B, 0)), INDEX('Non-State'!H:H, MATCH(A:A,'Non-State'!B:B, 0)))</f>
        <v>1</v>
      </c>
      <c r="F40" s="186">
        <f>IFERROR(INDEX('Non-State'!BK:BK,MATCH('Payment and IGT Summary'!A:A,'Non-State'!B:B,0)),0)</f>
        <v>0</v>
      </c>
      <c r="G40" s="186">
        <f>IFERROR(INDEX('Non-State'!BL:BL,MATCH('Payment and IGT Summary'!A:A,'Non-State'!B:B,0)),0)</f>
        <v>0</v>
      </c>
    </row>
    <row r="41" spans="1:7" x14ac:dyDescent="0.25">
      <c r="A41" s="98" t="s">
        <v>46</v>
      </c>
      <c r="B41" s="139" t="str">
        <f>IFERROR(INDEX(State!C:C, MATCH('Payment and IGT Summary'!A:A,State!B:B, 0)), INDEX('Non-State'!C:C, MATCH(A:A,'Non-State'!B:B, 0)))</f>
        <v>Methodist Healthcare System Of San Antonio</v>
      </c>
      <c r="C41" s="139" t="str">
        <f>IFERROR(INDEX(State!D:D, MATCH(A:A, State!B:B, 0)), INDEX('Non-State'!E:E, MATCH(A:A, 'Non-State'!B:B, 0)))</f>
        <v>Bexar</v>
      </c>
      <c r="D41" s="139">
        <f>IFERROR(INDEX(State!F:F, MATCH(A:A,State!B:B, 0)), INDEX('Non-State'!G:G, MATCH(A:A,'Non-State'!B:B, 0)))</f>
        <v>2</v>
      </c>
      <c r="E41" s="139">
        <f>IFERROR(INDEX(State!G:G, MATCH(A:A, State!B:B, 0)), INDEX('Non-State'!H:H, MATCH(A:A,'Non-State'!B:B, 0)))</f>
        <v>2</v>
      </c>
      <c r="F41" s="186">
        <f>IFERROR(INDEX('Non-State'!BK:BK,MATCH('Payment and IGT Summary'!A:A,'Non-State'!B:B,0)),0)</f>
        <v>0</v>
      </c>
      <c r="G41" s="186">
        <f>IFERROR(INDEX('Non-State'!BL:BL,MATCH('Payment and IGT Summary'!A:A,'Non-State'!B:B,0)),0)</f>
        <v>0</v>
      </c>
    </row>
    <row r="42" spans="1:7" x14ac:dyDescent="0.25">
      <c r="A42" s="98" t="s">
        <v>47</v>
      </c>
      <c r="B42" s="139" t="str">
        <f>IFERROR(INDEX(State!C:C, MATCH('Payment and IGT Summary'!A:A,State!B:B, 0)), INDEX('Non-State'!C:C, MATCH(A:A,'Non-State'!B:B, 0)))</f>
        <v>St. David's Medical Center</v>
      </c>
      <c r="C42" s="139" t="str">
        <f>IFERROR(INDEX(State!D:D, MATCH(A:A, State!B:B, 0)), INDEX('Non-State'!E:E, MATCH(A:A, 'Non-State'!B:B, 0)))</f>
        <v>Travis</v>
      </c>
      <c r="D42" s="139">
        <f>IFERROR(INDEX(State!F:F, MATCH(A:A,State!B:B, 0)), INDEX('Non-State'!G:G, MATCH(A:A,'Non-State'!B:B, 0)))</f>
        <v>2</v>
      </c>
      <c r="E42" s="139">
        <f>IFERROR(INDEX(State!G:G, MATCH(A:A, State!B:B, 0)), INDEX('Non-State'!H:H, MATCH(A:A,'Non-State'!B:B, 0)))</f>
        <v>2</v>
      </c>
      <c r="F42" s="186">
        <f>IFERROR(INDEX('Non-State'!BK:BK,MATCH('Payment and IGT Summary'!A:A,'Non-State'!B:B,0)),0)</f>
        <v>0</v>
      </c>
      <c r="G42" s="186">
        <f>IFERROR(INDEX('Non-State'!BL:BL,MATCH('Payment and IGT Summary'!A:A,'Non-State'!B:B,0)),0)</f>
        <v>0</v>
      </c>
    </row>
    <row r="43" spans="1:7" x14ac:dyDescent="0.25">
      <c r="A43" s="98" t="s">
        <v>48</v>
      </c>
      <c r="B43" s="139" t="str">
        <f>IFERROR(INDEX(State!C:C, MATCH('Payment and IGT Summary'!A:A,State!B:B, 0)), INDEX('Non-State'!C:C, MATCH(A:A,'Non-State'!B:B, 0)))</f>
        <v>Laredo Regional Medical Center Lp-</v>
      </c>
      <c r="C43" s="139" t="str">
        <f>IFERROR(INDEX(State!D:D, MATCH(A:A, State!B:B, 0)), INDEX('Non-State'!E:E, MATCH(A:A, 'Non-State'!B:B, 0)))</f>
        <v>Webb</v>
      </c>
      <c r="D43" s="139">
        <f>IFERROR(INDEX(State!F:F, MATCH(A:A,State!B:B, 0)), INDEX('Non-State'!G:G, MATCH(A:A,'Non-State'!B:B, 0)))</f>
        <v>2</v>
      </c>
      <c r="E43" s="139">
        <f>IFERROR(INDEX(State!G:G, MATCH(A:A, State!B:B, 0)), INDEX('Non-State'!H:H, MATCH(A:A,'Non-State'!B:B, 0)))</f>
        <v>1</v>
      </c>
      <c r="F43" s="186">
        <f>IFERROR(INDEX('Non-State'!BK:BK,MATCH('Payment and IGT Summary'!A:A,'Non-State'!B:B,0)),0)</f>
        <v>0</v>
      </c>
      <c r="G43" s="186">
        <f>IFERROR(INDEX('Non-State'!BL:BL,MATCH('Payment and IGT Summary'!A:A,'Non-State'!B:B,0)),0)</f>
        <v>0</v>
      </c>
    </row>
    <row r="44" spans="1:7" x14ac:dyDescent="0.25">
      <c r="A44" s="98" t="s">
        <v>49</v>
      </c>
      <c r="B44" s="139" t="str">
        <f>IFERROR(INDEX(State!C:C, MATCH('Payment and IGT Summary'!A:A,State!B:B, 0)), INDEX('Non-State'!C:C, MATCH(A:A,'Non-State'!B:B, 0)))</f>
        <v>Hca Houston Healthcare West</v>
      </c>
      <c r="C44" s="139" t="str">
        <f>IFERROR(INDEX(State!D:D, MATCH(A:A, State!B:B, 0)), INDEX('Non-State'!E:E, MATCH(A:A, 'Non-State'!B:B, 0)))</f>
        <v>Harris</v>
      </c>
      <c r="D44" s="139">
        <f>IFERROR(INDEX(State!F:F, MATCH(A:A,State!B:B, 0)), INDEX('Non-State'!G:G, MATCH(A:A,'Non-State'!B:B, 0)))</f>
        <v>2</v>
      </c>
      <c r="E44" s="139">
        <f>IFERROR(INDEX(State!G:G, MATCH(A:A, State!B:B, 0)), INDEX('Non-State'!H:H, MATCH(A:A,'Non-State'!B:B, 0)))</f>
        <v>2</v>
      </c>
      <c r="F44" s="186">
        <f>IFERROR(INDEX('Non-State'!BK:BK,MATCH('Payment and IGT Summary'!A:A,'Non-State'!B:B,0)),0)</f>
        <v>0</v>
      </c>
      <c r="G44" s="186">
        <f>IFERROR(INDEX('Non-State'!BL:BL,MATCH('Payment and IGT Summary'!A:A,'Non-State'!B:B,0)),0)</f>
        <v>0</v>
      </c>
    </row>
    <row r="45" spans="1:7" x14ac:dyDescent="0.25">
      <c r="A45" s="98" t="s">
        <v>50</v>
      </c>
      <c r="B45" s="139" t="str">
        <f>IFERROR(INDEX(State!C:C, MATCH('Payment and IGT Summary'!A:A,State!B:B, 0)), INDEX('Non-State'!C:C, MATCH(A:A,'Non-State'!B:B, 0)))</f>
        <v>Medical City Lewisville</v>
      </c>
      <c r="C45" s="139" t="str">
        <f>IFERROR(INDEX(State!D:D, MATCH(A:A, State!B:B, 0)), INDEX('Non-State'!E:E, MATCH(A:A, 'Non-State'!B:B, 0)))</f>
        <v>Denton</v>
      </c>
      <c r="D45" s="139">
        <f>IFERROR(INDEX(State!F:F, MATCH(A:A,State!B:B, 0)), INDEX('Non-State'!G:G, MATCH(A:A,'Non-State'!B:B, 0)))</f>
        <v>2</v>
      </c>
      <c r="E45" s="139">
        <f>IFERROR(INDEX(State!G:G, MATCH(A:A, State!B:B, 0)), INDEX('Non-State'!H:H, MATCH(A:A,'Non-State'!B:B, 0)))</f>
        <v>2</v>
      </c>
      <c r="F45" s="186">
        <f>IFERROR(INDEX('Non-State'!BK:BK,MATCH('Payment and IGT Summary'!A:A,'Non-State'!B:B,0)),0)</f>
        <v>0</v>
      </c>
      <c r="G45" s="186">
        <f>IFERROR(INDEX('Non-State'!BL:BL,MATCH('Payment and IGT Summary'!A:A,'Non-State'!B:B,0)),0)</f>
        <v>0</v>
      </c>
    </row>
    <row r="46" spans="1:7" x14ac:dyDescent="0.25">
      <c r="A46" s="98" t="s">
        <v>51</v>
      </c>
      <c r="B46" s="139" t="str">
        <f>IFERROR(INDEX(State!C:C, MATCH('Payment and IGT Summary'!A:A,State!B:B, 0)), INDEX('Non-State'!C:C, MATCH(A:A,'Non-State'!B:B, 0)))</f>
        <v>North Austin Medical Center</v>
      </c>
      <c r="C46" s="139" t="str">
        <f>IFERROR(INDEX(State!D:D, MATCH(A:A, State!B:B, 0)), INDEX('Non-State'!E:E, MATCH(A:A, 'Non-State'!B:B, 0)))</f>
        <v>Travis</v>
      </c>
      <c r="D46" s="139">
        <f>IFERROR(INDEX(State!F:F, MATCH(A:A,State!B:B, 0)), INDEX('Non-State'!G:G, MATCH(A:A,'Non-State'!B:B, 0)))</f>
        <v>2</v>
      </c>
      <c r="E46" s="139">
        <f>IFERROR(INDEX(State!G:G, MATCH(A:A, State!B:B, 0)), INDEX('Non-State'!H:H, MATCH(A:A,'Non-State'!B:B, 0)))</f>
        <v>2</v>
      </c>
      <c r="F46" s="186">
        <f>IFERROR(INDEX('Non-State'!BK:BK,MATCH('Payment and IGT Summary'!A:A,'Non-State'!B:B,0)),0)</f>
        <v>0</v>
      </c>
      <c r="G46" s="186">
        <f>IFERROR(INDEX('Non-State'!BL:BL,MATCH('Payment and IGT Summary'!A:A,'Non-State'!B:B,0)),0)</f>
        <v>0</v>
      </c>
    </row>
    <row r="47" spans="1:7" x14ac:dyDescent="0.25">
      <c r="A47" s="98" t="s">
        <v>52</v>
      </c>
      <c r="B47" s="139" t="str">
        <f>IFERROR(INDEX(State!C:C, MATCH('Payment and IGT Summary'!A:A,State!B:B, 0)), INDEX('Non-State'!C:C, MATCH(A:A,'Non-State'!B:B, 0)))</f>
        <v>CHRISTUS Spohn Hospital Alice</v>
      </c>
      <c r="C47" s="139" t="str">
        <f>IFERROR(INDEX(State!D:D, MATCH(A:A, State!B:B, 0)), INDEX('Non-State'!E:E, MATCH(A:A, 'Non-State'!B:B, 0)))</f>
        <v>Jim Wells</v>
      </c>
      <c r="D47" s="139">
        <f>IFERROR(INDEX(State!F:F, MATCH(A:A,State!B:B, 0)), INDEX('Non-State'!G:G, MATCH(A:A,'Non-State'!B:B, 0)))</f>
        <v>2</v>
      </c>
      <c r="E47" s="139">
        <f>IFERROR(INDEX(State!G:G, MATCH(A:A, State!B:B, 0)), INDEX('Non-State'!H:H, MATCH(A:A,'Non-State'!B:B, 0)))</f>
        <v>1</v>
      </c>
      <c r="F47" s="186">
        <f>IFERROR(INDEX('Non-State'!BK:BK,MATCH('Payment and IGT Summary'!A:A,'Non-State'!B:B,0)),0)</f>
        <v>0</v>
      </c>
      <c r="G47" s="186">
        <f>IFERROR(INDEX('Non-State'!BL:BL,MATCH('Payment and IGT Summary'!A:A,'Non-State'!B:B,0)),0)</f>
        <v>0</v>
      </c>
    </row>
    <row r="48" spans="1:7" x14ac:dyDescent="0.25">
      <c r="A48" s="98" t="s">
        <v>53</v>
      </c>
      <c r="B48" s="139" t="str">
        <f>IFERROR(INDEX(State!C:C, MATCH('Payment and IGT Summary'!A:A,State!B:B, 0)), INDEX('Non-State'!C:C, MATCH(A:A,'Non-State'!B:B, 0)))</f>
        <v>Big Bend Hospital Corporation</v>
      </c>
      <c r="C48" s="139" t="str">
        <f>IFERROR(INDEX(State!D:D, MATCH(A:A, State!B:B, 0)), INDEX('Non-State'!E:E, MATCH(A:A, 'Non-State'!B:B, 0)))</f>
        <v>Brewster</v>
      </c>
      <c r="D48" s="139">
        <f>IFERROR(INDEX(State!F:F, MATCH(A:A,State!B:B, 0)), INDEX('Non-State'!G:G, MATCH(A:A,'Non-State'!B:B, 0)))</f>
        <v>2</v>
      </c>
      <c r="E48" s="139">
        <f>IFERROR(INDEX(State!G:G, MATCH(A:A, State!B:B, 0)), INDEX('Non-State'!H:H, MATCH(A:A,'Non-State'!B:B, 0)))</f>
        <v>1</v>
      </c>
      <c r="F48" s="186">
        <f>IFERROR(INDEX('Non-State'!BK:BK,MATCH('Payment and IGT Summary'!A:A,'Non-State'!B:B,0)),0)</f>
        <v>0</v>
      </c>
      <c r="G48" s="186">
        <f>IFERROR(INDEX('Non-State'!BL:BL,MATCH('Payment and IGT Summary'!A:A,'Non-State'!B:B,0)),0)</f>
        <v>0</v>
      </c>
    </row>
    <row r="49" spans="1:7" x14ac:dyDescent="0.25">
      <c r="A49" s="98" t="s">
        <v>54</v>
      </c>
      <c r="B49" s="139" t="str">
        <f>IFERROR(INDEX(State!C:C, MATCH('Payment and IGT Summary'!A:A,State!B:B, 0)), INDEX('Non-State'!C:C, MATCH(A:A,'Non-State'!B:B, 0)))</f>
        <v>Longview Regional Medical Center</v>
      </c>
      <c r="C49" s="139" t="str">
        <f>IFERROR(INDEX(State!D:D, MATCH(A:A, State!B:B, 0)), INDEX('Non-State'!E:E, MATCH(A:A, 'Non-State'!B:B, 0)))</f>
        <v>Gregg</v>
      </c>
      <c r="D49" s="139">
        <f>IFERROR(INDEX(State!F:F, MATCH(A:A,State!B:B, 0)), INDEX('Non-State'!G:G, MATCH(A:A,'Non-State'!B:B, 0)))</f>
        <v>2</v>
      </c>
      <c r="E49" s="139">
        <f>IFERROR(INDEX(State!G:G, MATCH(A:A, State!B:B, 0)), INDEX('Non-State'!H:H, MATCH(A:A,'Non-State'!B:B, 0)))</f>
        <v>1</v>
      </c>
      <c r="F49" s="186">
        <f>IFERROR(INDEX('Non-State'!BK:BK,MATCH('Payment and IGT Summary'!A:A,'Non-State'!B:B,0)),0)</f>
        <v>0</v>
      </c>
      <c r="G49" s="186">
        <f>IFERROR(INDEX('Non-State'!BL:BL,MATCH('Payment and IGT Summary'!A:A,'Non-State'!B:B,0)),0)</f>
        <v>0</v>
      </c>
    </row>
    <row r="50" spans="1:7" x14ac:dyDescent="0.25">
      <c r="A50" s="98" t="s">
        <v>55</v>
      </c>
      <c r="B50" s="139" t="str">
        <f>IFERROR(INDEX(State!C:C, MATCH('Payment and IGT Summary'!A:A,State!B:B, 0)), INDEX('Non-State'!C:C, MATCH(A:A,'Non-State'!B:B, 0)))</f>
        <v>Ascension Providence</v>
      </c>
      <c r="C50" s="139" t="str">
        <f>IFERROR(INDEX(State!D:D, MATCH(A:A, State!B:B, 0)), INDEX('Non-State'!E:E, MATCH(A:A, 'Non-State'!B:B, 0)))</f>
        <v>McLennan</v>
      </c>
      <c r="D50" s="139">
        <f>IFERROR(INDEX(State!F:F, MATCH(A:A,State!B:B, 0)), INDEX('Non-State'!G:G, MATCH(A:A,'Non-State'!B:B, 0)))</f>
        <v>2</v>
      </c>
      <c r="E50" s="139">
        <f>IFERROR(INDEX(State!G:G, MATCH(A:A, State!B:B, 0)), INDEX('Non-State'!H:H, MATCH(A:A,'Non-State'!B:B, 0)))</f>
        <v>1</v>
      </c>
      <c r="F50" s="186">
        <f>IFERROR(INDEX('Non-State'!BK:BK,MATCH('Payment and IGT Summary'!A:A,'Non-State'!B:B,0)),0)</f>
        <v>0</v>
      </c>
      <c r="G50" s="186">
        <f>IFERROR(INDEX('Non-State'!BL:BL,MATCH('Payment and IGT Summary'!A:A,'Non-State'!B:B,0)),0)</f>
        <v>0</v>
      </c>
    </row>
    <row r="51" spans="1:7" x14ac:dyDescent="0.25">
      <c r="A51" s="98" t="s">
        <v>56</v>
      </c>
      <c r="B51" s="139" t="str">
        <f>IFERROR(INDEX(State!C:C, MATCH('Payment and IGT Summary'!A:A,State!B:B, 0)), INDEX('Non-State'!C:C, MATCH(A:A,'Non-State'!B:B, 0)))</f>
        <v>Parkview Regional Hospital</v>
      </c>
      <c r="C51" s="139" t="str">
        <f>IFERROR(INDEX(State!D:D, MATCH(A:A, State!B:B, 0)), INDEX('Non-State'!E:E, MATCH(A:A, 'Non-State'!B:B, 0)))</f>
        <v>Limestone</v>
      </c>
      <c r="D51" s="139">
        <f>IFERROR(INDEX(State!F:F, MATCH(A:A,State!B:B, 0)), INDEX('Non-State'!G:G, MATCH(A:A,'Non-State'!B:B, 0)))</f>
        <v>2</v>
      </c>
      <c r="E51" s="139">
        <f>IFERROR(INDEX(State!G:G, MATCH(A:A, State!B:B, 0)), INDEX('Non-State'!H:H, MATCH(A:A,'Non-State'!B:B, 0)))</f>
        <v>1</v>
      </c>
      <c r="F51" s="186">
        <f>IFERROR(INDEX('Non-State'!BK:BK,MATCH('Payment and IGT Summary'!A:A,'Non-State'!B:B,0)),0)</f>
        <v>0</v>
      </c>
      <c r="G51" s="186">
        <f>IFERROR(INDEX('Non-State'!BL:BL,MATCH('Payment and IGT Summary'!A:A,'Non-State'!B:B,0)),0)</f>
        <v>0</v>
      </c>
    </row>
    <row r="52" spans="1:7" x14ac:dyDescent="0.25">
      <c r="A52" s="98" t="s">
        <v>57</v>
      </c>
      <c r="B52" s="139" t="str">
        <f>IFERROR(INDEX(State!C:C, MATCH('Payment and IGT Summary'!A:A,State!B:B, 0)), INDEX('Non-State'!C:C, MATCH(A:A,'Non-State'!B:B, 0)))</f>
        <v>CHRISTUS Good Shepherd Health System</v>
      </c>
      <c r="C52" s="139" t="str">
        <f>IFERROR(INDEX(State!D:D, MATCH(A:A, State!B:B, 0)), INDEX('Non-State'!E:E, MATCH(A:A, 'Non-State'!B:B, 0)))</f>
        <v>Gregg</v>
      </c>
      <c r="D52" s="139">
        <f>IFERROR(INDEX(State!F:F, MATCH(A:A,State!B:B, 0)), INDEX('Non-State'!G:G, MATCH(A:A,'Non-State'!B:B, 0)))</f>
        <v>1</v>
      </c>
      <c r="E52" s="139">
        <f>IFERROR(INDEX(State!G:G, MATCH(A:A, State!B:B, 0)), INDEX('Non-State'!H:H, MATCH(A:A,'Non-State'!B:B, 0)))</f>
        <v>1</v>
      </c>
      <c r="F52" s="186">
        <f>IFERROR(INDEX('Non-State'!BK:BK,MATCH('Payment and IGT Summary'!A:A,'Non-State'!B:B,0)),0)</f>
        <v>2310482.64</v>
      </c>
      <c r="G52" s="186">
        <f>IFERROR(INDEX('Non-State'!BL:BL,MATCH('Payment and IGT Summary'!A:A,'Non-State'!B:B,0)),0)</f>
        <v>811672.55</v>
      </c>
    </row>
    <row r="53" spans="1:7" x14ac:dyDescent="0.25">
      <c r="A53" s="98" t="s">
        <v>58</v>
      </c>
      <c r="B53" s="139" t="str">
        <f>IFERROR(INDEX(State!C:C, MATCH('Payment and IGT Summary'!A:A,State!B:B, 0)), INDEX('Non-State'!C:C, MATCH(A:A,'Non-State'!B:B, 0)))</f>
        <v>Texas Health Harris Methodist Hospital Fort Worth</v>
      </c>
      <c r="C53" s="139" t="str">
        <f>IFERROR(INDEX(State!D:D, MATCH(A:A, State!B:B, 0)), INDEX('Non-State'!E:E, MATCH(A:A, 'Non-State'!B:B, 0)))</f>
        <v>Tarrant</v>
      </c>
      <c r="D53" s="139">
        <f>IFERROR(INDEX(State!F:F, MATCH(A:A,State!B:B, 0)), INDEX('Non-State'!G:G, MATCH(A:A,'Non-State'!B:B, 0)))</f>
        <v>2</v>
      </c>
      <c r="E53" s="139">
        <f>IFERROR(INDEX(State!G:G, MATCH(A:A, State!B:B, 0)), INDEX('Non-State'!H:H, MATCH(A:A,'Non-State'!B:B, 0)))</f>
        <v>2</v>
      </c>
      <c r="F53" s="186">
        <f>IFERROR(INDEX('Non-State'!BK:BK,MATCH('Payment and IGT Summary'!A:A,'Non-State'!B:B,0)),0)</f>
        <v>0</v>
      </c>
      <c r="G53" s="186">
        <f>IFERROR(INDEX('Non-State'!BL:BL,MATCH('Payment and IGT Summary'!A:A,'Non-State'!B:B,0)),0)</f>
        <v>0</v>
      </c>
    </row>
    <row r="54" spans="1:7" x14ac:dyDescent="0.25">
      <c r="A54" s="98" t="s">
        <v>59</v>
      </c>
      <c r="B54" s="139" t="str">
        <f>IFERROR(INDEX(State!C:C, MATCH('Payment and IGT Summary'!A:A,State!B:B, 0)), INDEX('Non-State'!C:C, MATCH(A:A,'Non-State'!B:B, 0)))</f>
        <v>Mission Hospital, Inc.</v>
      </c>
      <c r="C54" s="139" t="str">
        <f>IFERROR(INDEX(State!D:D, MATCH(A:A, State!B:B, 0)), INDEX('Non-State'!E:E, MATCH(A:A, 'Non-State'!B:B, 0)))</f>
        <v>Hidalgo</v>
      </c>
      <c r="D54" s="139">
        <f>IFERROR(INDEX(State!F:F, MATCH(A:A,State!B:B, 0)), INDEX('Non-State'!G:G, MATCH(A:A,'Non-State'!B:B, 0)))</f>
        <v>2</v>
      </c>
      <c r="E54" s="139">
        <f>IFERROR(INDEX(State!G:G, MATCH(A:A, State!B:B, 0)), INDEX('Non-State'!H:H, MATCH(A:A,'Non-State'!B:B, 0)))</f>
        <v>2</v>
      </c>
      <c r="F54" s="186">
        <f>IFERROR(INDEX('Non-State'!BK:BK,MATCH('Payment and IGT Summary'!A:A,'Non-State'!B:B,0)),0)</f>
        <v>0</v>
      </c>
      <c r="G54" s="186">
        <f>IFERROR(INDEX('Non-State'!BL:BL,MATCH('Payment and IGT Summary'!A:A,'Non-State'!B:B,0)),0)</f>
        <v>0</v>
      </c>
    </row>
    <row r="55" spans="1:7" x14ac:dyDescent="0.25">
      <c r="A55" s="98" t="s">
        <v>60</v>
      </c>
      <c r="B55" s="139" t="str">
        <f>IFERROR(INDEX(State!C:C, MATCH('Payment and IGT Summary'!A:A,State!B:B, 0)), INDEX('Non-State'!C:C, MATCH(A:A,'Non-State'!B:B, 0)))</f>
        <v>Reeves County Hospital District</v>
      </c>
      <c r="C55" s="139" t="str">
        <f>IFERROR(INDEX(State!D:D, MATCH(A:A, State!B:B, 0)), INDEX('Non-State'!E:E, MATCH(A:A, 'Non-State'!B:B, 0)))</f>
        <v>Reeves</v>
      </c>
      <c r="D55" s="139">
        <f>IFERROR(INDEX(State!F:F, MATCH(A:A,State!B:B, 0)), INDEX('Non-State'!G:G, MATCH(A:A,'Non-State'!B:B, 0)))</f>
        <v>1</v>
      </c>
      <c r="E55" s="139">
        <f>IFERROR(INDEX(State!G:G, MATCH(A:A, State!B:B, 0)), INDEX('Non-State'!H:H, MATCH(A:A,'Non-State'!B:B, 0)))</f>
        <v>1</v>
      </c>
      <c r="F55" s="186">
        <f>IFERROR(INDEX('Non-State'!BK:BK,MATCH('Payment and IGT Summary'!A:A,'Non-State'!B:B,0)),0)</f>
        <v>540973.66</v>
      </c>
      <c r="G55" s="186">
        <f>IFERROR(INDEX('Non-State'!BL:BL,MATCH('Payment and IGT Summary'!A:A,'Non-State'!B:B,0)),0)</f>
        <v>190044.05</v>
      </c>
    </row>
    <row r="56" spans="1:7" x14ac:dyDescent="0.25">
      <c r="A56" s="98" t="s">
        <v>61</v>
      </c>
      <c r="B56" s="139" t="str">
        <f>IFERROR(INDEX(State!C:C, MATCH('Payment and IGT Summary'!A:A,State!B:B, 0)), INDEX('Non-State'!C:C, MATCH(A:A,'Non-State'!B:B, 0)))</f>
        <v>Frio Hospital Association</v>
      </c>
      <c r="C56" s="139" t="str">
        <f>IFERROR(INDEX(State!D:D, MATCH(A:A, State!B:B, 0)), INDEX('Non-State'!E:E, MATCH(A:A, 'Non-State'!B:B, 0)))</f>
        <v>Frio</v>
      </c>
      <c r="D56" s="139">
        <f>IFERROR(INDEX(State!F:F, MATCH(A:A,State!B:B, 0)), INDEX('Non-State'!G:G, MATCH(A:A,'Non-State'!B:B, 0)))</f>
        <v>2</v>
      </c>
      <c r="E56" s="139">
        <f>IFERROR(INDEX(State!G:G, MATCH(A:A, State!B:B, 0)), INDEX('Non-State'!H:H, MATCH(A:A,'Non-State'!B:B, 0)))</f>
        <v>1</v>
      </c>
      <c r="F56" s="186">
        <f>IFERROR(INDEX('Non-State'!BK:BK,MATCH('Payment and IGT Summary'!A:A,'Non-State'!B:B,0)),0)</f>
        <v>0</v>
      </c>
      <c r="G56" s="186">
        <f>IFERROR(INDEX('Non-State'!BL:BL,MATCH('Payment and IGT Summary'!A:A,'Non-State'!B:B,0)),0)</f>
        <v>0</v>
      </c>
    </row>
    <row r="57" spans="1:7" x14ac:dyDescent="0.25">
      <c r="A57" s="98" t="s">
        <v>62</v>
      </c>
      <c r="B57" s="139" t="str">
        <f>IFERROR(INDEX(State!C:C, MATCH('Payment and IGT Summary'!A:A,State!B:B, 0)), INDEX('Non-State'!C:C, MATCH(A:A,'Non-State'!B:B, 0)))</f>
        <v>Memorial Hospital Of Polk County</v>
      </c>
      <c r="C57" s="139" t="str">
        <f>IFERROR(INDEX(State!D:D, MATCH(A:A, State!B:B, 0)), INDEX('Non-State'!E:E, MATCH(A:A, 'Non-State'!B:B, 0)))</f>
        <v>Polk</v>
      </c>
      <c r="D57" s="139">
        <f>IFERROR(INDEX(State!F:F, MATCH(A:A,State!B:B, 0)), INDEX('Non-State'!G:G, MATCH(A:A,'Non-State'!B:B, 0)))</f>
        <v>2</v>
      </c>
      <c r="E57" s="139">
        <f>IFERROR(INDEX(State!G:G, MATCH(A:A, State!B:B, 0)), INDEX('Non-State'!H:H, MATCH(A:A,'Non-State'!B:B, 0)))</f>
        <v>1</v>
      </c>
      <c r="F57" s="186">
        <f>IFERROR(INDEX('Non-State'!BK:BK,MATCH('Payment and IGT Summary'!A:A,'Non-State'!B:B,0)),0)</f>
        <v>0</v>
      </c>
      <c r="G57" s="186">
        <f>IFERROR(INDEX('Non-State'!BL:BL,MATCH('Payment and IGT Summary'!A:A,'Non-State'!B:B,0)),0)</f>
        <v>0</v>
      </c>
    </row>
    <row r="58" spans="1:7" x14ac:dyDescent="0.25">
      <c r="A58" s="98" t="s">
        <v>63</v>
      </c>
      <c r="B58" s="139" t="str">
        <f>IFERROR(INDEX(State!C:C, MATCH('Payment and IGT Summary'!A:A,State!B:B, 0)), INDEX('Non-State'!C:C, MATCH(A:A,'Non-State'!B:B, 0)))</f>
        <v>Ochiltree Hospital District</v>
      </c>
      <c r="C58" s="139" t="str">
        <f>IFERROR(INDEX(State!D:D, MATCH(A:A, State!B:B, 0)), INDEX('Non-State'!E:E, MATCH(A:A, 'Non-State'!B:B, 0)))</f>
        <v>Ochiltree</v>
      </c>
      <c r="D58" s="139">
        <f>IFERROR(INDEX(State!F:F, MATCH(A:A,State!B:B, 0)), INDEX('Non-State'!G:G, MATCH(A:A,'Non-State'!B:B, 0)))</f>
        <v>1</v>
      </c>
      <c r="E58" s="139">
        <f>IFERROR(INDEX(State!G:G, MATCH(A:A, State!B:B, 0)), INDEX('Non-State'!H:H, MATCH(A:A,'Non-State'!B:B, 0)))</f>
        <v>1</v>
      </c>
      <c r="F58" s="186">
        <f>IFERROR(INDEX('Non-State'!BK:BK,MATCH('Payment and IGT Summary'!A:A,'Non-State'!B:B,0)),0)</f>
        <v>0</v>
      </c>
      <c r="G58" s="186">
        <f>IFERROR(INDEX('Non-State'!BL:BL,MATCH('Payment and IGT Summary'!A:A,'Non-State'!B:B,0)),0)</f>
        <v>0</v>
      </c>
    </row>
    <row r="59" spans="1:7" x14ac:dyDescent="0.25">
      <c r="A59" s="98" t="s">
        <v>64</v>
      </c>
      <c r="B59" s="139" t="str">
        <f>IFERROR(INDEX(State!C:C, MATCH('Payment and IGT Summary'!A:A,State!B:B, 0)), INDEX('Non-State'!C:C, MATCH(A:A,'Non-State'!B:B, 0)))</f>
        <v>Odessa Regional Medical Center</v>
      </c>
      <c r="C59" s="139" t="str">
        <f>IFERROR(INDEX(State!D:D, MATCH(A:A, State!B:B, 0)), INDEX('Non-State'!E:E, MATCH(A:A, 'Non-State'!B:B, 0)))</f>
        <v>Ector</v>
      </c>
      <c r="D59" s="139">
        <f>IFERROR(INDEX(State!F:F, MATCH(A:A,State!B:B, 0)), INDEX('Non-State'!G:G, MATCH(A:A,'Non-State'!B:B, 0)))</f>
        <v>2</v>
      </c>
      <c r="E59" s="139">
        <f>IFERROR(INDEX(State!G:G, MATCH(A:A, State!B:B, 0)), INDEX('Non-State'!H:H, MATCH(A:A,'Non-State'!B:B, 0)))</f>
        <v>1</v>
      </c>
      <c r="F59" s="186">
        <f>IFERROR(INDEX('Non-State'!BK:BK,MATCH('Payment and IGT Summary'!A:A,'Non-State'!B:B,0)),0)</f>
        <v>0</v>
      </c>
      <c r="G59" s="186">
        <f>IFERROR(INDEX('Non-State'!BL:BL,MATCH('Payment and IGT Summary'!A:A,'Non-State'!B:B,0)),0)</f>
        <v>0</v>
      </c>
    </row>
    <row r="60" spans="1:7" x14ac:dyDescent="0.25">
      <c r="A60" s="98" t="s">
        <v>65</v>
      </c>
      <c r="B60" s="139" t="str">
        <f>IFERROR(INDEX(State!C:C, MATCH('Payment and IGT Summary'!A:A,State!B:B, 0)), INDEX('Non-State'!C:C, MATCH(A:A,'Non-State'!B:B, 0)))</f>
        <v>Columbia Rio Grande Healthcare Lp</v>
      </c>
      <c r="C60" s="139" t="str">
        <f>IFERROR(INDEX(State!D:D, MATCH(A:A, State!B:B, 0)), INDEX('Non-State'!E:E, MATCH(A:A, 'Non-State'!B:B, 0)))</f>
        <v>Hidalgo</v>
      </c>
      <c r="D60" s="139">
        <f>IFERROR(INDEX(State!F:F, MATCH(A:A,State!B:B, 0)), INDEX('Non-State'!G:G, MATCH(A:A,'Non-State'!B:B, 0)))</f>
        <v>2</v>
      </c>
      <c r="E60" s="139">
        <f>IFERROR(INDEX(State!G:G, MATCH(A:A, State!B:B, 0)), INDEX('Non-State'!H:H, MATCH(A:A,'Non-State'!B:B, 0)))</f>
        <v>2</v>
      </c>
      <c r="F60" s="186">
        <f>IFERROR(INDEX('Non-State'!BK:BK,MATCH('Payment and IGT Summary'!A:A,'Non-State'!B:B,0)),0)</f>
        <v>0</v>
      </c>
      <c r="G60" s="186">
        <f>IFERROR(INDEX('Non-State'!BL:BL,MATCH('Payment and IGT Summary'!A:A,'Non-State'!B:B,0)),0)</f>
        <v>0</v>
      </c>
    </row>
    <row r="61" spans="1:7" x14ac:dyDescent="0.25">
      <c r="A61" s="98" t="s">
        <v>66</v>
      </c>
      <c r="B61" s="139" t="str">
        <f>IFERROR(INDEX(State!C:C, MATCH('Payment and IGT Summary'!A:A,State!B:B, 0)), INDEX('Non-State'!C:C, MATCH(A:A,'Non-State'!B:B, 0)))</f>
        <v>HCA Houston Healthcare Kingwood</v>
      </c>
      <c r="C61" s="139" t="str">
        <f>IFERROR(INDEX(State!D:D, MATCH(A:A, State!B:B, 0)), INDEX('Non-State'!E:E, MATCH(A:A, 'Non-State'!B:B, 0)))</f>
        <v>Harris</v>
      </c>
      <c r="D61" s="139">
        <f>IFERROR(INDEX(State!F:F, MATCH(A:A,State!B:B, 0)), INDEX('Non-State'!G:G, MATCH(A:A,'Non-State'!B:B, 0)))</f>
        <v>2</v>
      </c>
      <c r="E61" s="139">
        <f>IFERROR(INDEX(State!G:G, MATCH(A:A, State!B:B, 0)), INDEX('Non-State'!H:H, MATCH(A:A,'Non-State'!B:B, 0)))</f>
        <v>2</v>
      </c>
      <c r="F61" s="186">
        <f>IFERROR(INDEX('Non-State'!BK:BK,MATCH('Payment and IGT Summary'!A:A,'Non-State'!B:B,0)),0)</f>
        <v>0</v>
      </c>
      <c r="G61" s="186">
        <f>IFERROR(INDEX('Non-State'!BL:BL,MATCH('Payment and IGT Summary'!A:A,'Non-State'!B:B,0)),0)</f>
        <v>0</v>
      </c>
    </row>
    <row r="62" spans="1:7" x14ac:dyDescent="0.25">
      <c r="A62" s="98" t="s">
        <v>67</v>
      </c>
      <c r="B62" s="139" t="str">
        <f>IFERROR(INDEX(State!C:C, MATCH('Payment and IGT Summary'!A:A,State!B:B, 0)), INDEX('Non-State'!C:C, MATCH(A:A,'Non-State'!B:B, 0)))</f>
        <v>Clarity Child Guidance Center</v>
      </c>
      <c r="C62" s="139" t="str">
        <f>IFERROR(INDEX(State!D:D, MATCH(A:A, State!B:B, 0)), INDEX('Non-State'!E:E, MATCH(A:A, 'Non-State'!B:B, 0)))</f>
        <v>Bexar</v>
      </c>
      <c r="D62" s="139">
        <f>IFERROR(INDEX(State!F:F, MATCH(A:A,State!B:B, 0)), INDEX('Non-State'!G:G, MATCH(A:A,'Non-State'!B:B, 0)))</f>
        <v>2</v>
      </c>
      <c r="E62" s="139">
        <f>IFERROR(INDEX(State!G:G, MATCH(A:A, State!B:B, 0)), INDEX('Non-State'!H:H, MATCH(A:A,'Non-State'!B:B, 0)))</f>
        <v>2</v>
      </c>
      <c r="F62" s="186">
        <f>IFERROR(INDEX('Non-State'!BK:BK,MATCH('Payment and IGT Summary'!A:A,'Non-State'!B:B,0)),0)</f>
        <v>0</v>
      </c>
      <c r="G62" s="186">
        <f>IFERROR(INDEX('Non-State'!BL:BL,MATCH('Payment and IGT Summary'!A:A,'Non-State'!B:B,0)),0)</f>
        <v>0</v>
      </c>
    </row>
    <row r="63" spans="1:7" x14ac:dyDescent="0.25">
      <c r="A63" s="98" t="s">
        <v>68</v>
      </c>
      <c r="B63" s="139" t="str">
        <f>IFERROR(INDEX(State!C:C, MATCH('Payment and IGT Summary'!A:A,State!B:B, 0)), INDEX('Non-State'!C:C, MATCH(A:A,'Non-State'!B:B, 0)))</f>
        <v>River Crest Hospital</v>
      </c>
      <c r="C63" s="139" t="str">
        <f>IFERROR(INDEX(State!D:D, MATCH(A:A, State!B:B, 0)), INDEX('Non-State'!E:E, MATCH(A:A, 'Non-State'!B:B, 0)))</f>
        <v>Tom Green</v>
      </c>
      <c r="D63" s="139">
        <f>IFERROR(INDEX(State!F:F, MATCH(A:A,State!B:B, 0)), INDEX('Non-State'!G:G, MATCH(A:A,'Non-State'!B:B, 0)))</f>
        <v>2</v>
      </c>
      <c r="E63" s="139">
        <f>IFERROR(INDEX(State!G:G, MATCH(A:A, State!B:B, 0)), INDEX('Non-State'!H:H, MATCH(A:A,'Non-State'!B:B, 0)))</f>
        <v>1</v>
      </c>
      <c r="F63" s="186">
        <f>IFERROR(INDEX('Non-State'!BK:BK,MATCH('Payment and IGT Summary'!A:A,'Non-State'!B:B,0)),0)</f>
        <v>0</v>
      </c>
      <c r="G63" s="186">
        <f>IFERROR(INDEX('Non-State'!BL:BL,MATCH('Payment and IGT Summary'!A:A,'Non-State'!B:B,0)),0)</f>
        <v>0</v>
      </c>
    </row>
    <row r="64" spans="1:7" x14ac:dyDescent="0.25">
      <c r="A64" s="98" t="s">
        <v>69</v>
      </c>
      <c r="B64" s="139" t="str">
        <f>IFERROR(INDEX(State!C:C, MATCH('Payment and IGT Summary'!A:A,State!B:B, 0)), INDEX('Non-State'!C:C, MATCH(A:A,'Non-State'!B:B, 0)))</f>
        <v>Glen Oaks Hospital</v>
      </c>
      <c r="C64" s="139" t="str">
        <f>IFERROR(INDEX(State!D:D, MATCH(A:A, State!B:B, 0)), INDEX('Non-State'!E:E, MATCH(A:A, 'Non-State'!B:B, 0)))</f>
        <v>Hunt</v>
      </c>
      <c r="D64" s="139">
        <f>IFERROR(INDEX(State!F:F, MATCH(A:A,State!B:B, 0)), INDEX('Non-State'!G:G, MATCH(A:A,'Non-State'!B:B, 0)))</f>
        <v>2</v>
      </c>
      <c r="E64" s="139">
        <f>IFERROR(INDEX(State!G:G, MATCH(A:A, State!B:B, 0)), INDEX('Non-State'!H:H, MATCH(A:A,'Non-State'!B:B, 0)))</f>
        <v>1</v>
      </c>
      <c r="F64" s="186">
        <f>IFERROR(INDEX('Non-State'!BK:BK,MATCH('Payment and IGT Summary'!A:A,'Non-State'!B:B,0)),0)</f>
        <v>0</v>
      </c>
      <c r="G64" s="186">
        <f>IFERROR(INDEX('Non-State'!BL:BL,MATCH('Payment and IGT Summary'!A:A,'Non-State'!B:B,0)),0)</f>
        <v>0</v>
      </c>
    </row>
    <row r="65" spans="1:7" x14ac:dyDescent="0.25">
      <c r="A65" s="98" t="s">
        <v>70</v>
      </c>
      <c r="B65" s="139" t="str">
        <f>IFERROR(INDEX(State!C:C, MATCH('Payment and IGT Summary'!A:A,State!B:B, 0)), INDEX('Non-State'!C:C, MATCH(A:A,'Non-State'!B:B, 0)))</f>
        <v>Jack County Hospital District</v>
      </c>
      <c r="C65" s="139" t="str">
        <f>IFERROR(INDEX(State!D:D, MATCH(A:A, State!B:B, 0)), INDEX('Non-State'!E:E, MATCH(A:A, 'Non-State'!B:B, 0)))</f>
        <v>Jack</v>
      </c>
      <c r="D65" s="139">
        <f>IFERROR(INDEX(State!F:F, MATCH(A:A,State!B:B, 0)), INDEX('Non-State'!G:G, MATCH(A:A,'Non-State'!B:B, 0)))</f>
        <v>1</v>
      </c>
      <c r="E65" s="139">
        <f>IFERROR(INDEX(State!G:G, MATCH(A:A, State!B:B, 0)), INDEX('Non-State'!H:H, MATCH(A:A,'Non-State'!B:B, 0)))</f>
        <v>1</v>
      </c>
      <c r="F65" s="186">
        <f>IFERROR(INDEX('Non-State'!BK:BK,MATCH('Payment and IGT Summary'!A:A,'Non-State'!B:B,0)),0)</f>
        <v>149818.59</v>
      </c>
      <c r="G65" s="186">
        <f>IFERROR(INDEX('Non-State'!BL:BL,MATCH('Payment and IGT Summary'!A:A,'Non-State'!B:B,0)),0)</f>
        <v>52631.27</v>
      </c>
    </row>
    <row r="66" spans="1:7" x14ac:dyDescent="0.25">
      <c r="A66" s="98" t="s">
        <v>71</v>
      </c>
      <c r="B66" s="139" t="str">
        <f>IFERROR(INDEX(State!C:C, MATCH('Payment and IGT Summary'!A:A,State!B:B, 0)), INDEX('Non-State'!C:C, MATCH(A:A,'Non-State'!B:B, 0)))</f>
        <v>Val Verde Hospital Corporation</v>
      </c>
      <c r="C66" s="139" t="str">
        <f>IFERROR(INDEX(State!D:D, MATCH(A:A, State!B:B, 0)), INDEX('Non-State'!E:E, MATCH(A:A, 'Non-State'!B:B, 0)))</f>
        <v>Val Verde</v>
      </c>
      <c r="D66" s="139">
        <f>IFERROR(INDEX(State!F:F, MATCH(A:A,State!B:B, 0)), INDEX('Non-State'!G:G, MATCH(A:A,'Non-State'!B:B, 0)))</f>
        <v>1</v>
      </c>
      <c r="E66" s="139">
        <f>IFERROR(INDEX(State!G:G, MATCH(A:A, State!B:B, 0)), INDEX('Non-State'!H:H, MATCH(A:A,'Non-State'!B:B, 0)))</f>
        <v>1</v>
      </c>
      <c r="F66" s="186">
        <f>IFERROR(INDEX('Non-State'!BK:BK,MATCH('Payment and IGT Summary'!A:A,'Non-State'!B:B,0)),0)</f>
        <v>351063.44</v>
      </c>
      <c r="G66" s="186">
        <f>IFERROR(INDEX('Non-State'!BL:BL,MATCH('Payment and IGT Summary'!A:A,'Non-State'!B:B,0)),0)</f>
        <v>123328.59</v>
      </c>
    </row>
    <row r="67" spans="1:7" x14ac:dyDescent="0.25">
      <c r="A67" s="98" t="s">
        <v>72</v>
      </c>
      <c r="B67" s="139" t="str">
        <f>IFERROR(INDEX(State!C:C, MATCH('Payment and IGT Summary'!A:A,State!B:B, 0)), INDEX('Non-State'!C:C, MATCH(A:A,'Non-State'!B:B, 0)))</f>
        <v>Knox County Hospital District</v>
      </c>
      <c r="C67" s="139" t="str">
        <f>IFERROR(INDEX(State!D:D, MATCH(A:A, State!B:B, 0)), INDEX('Non-State'!E:E, MATCH(A:A, 'Non-State'!B:B, 0)))</f>
        <v>Knox</v>
      </c>
      <c r="D67" s="139">
        <f>IFERROR(INDEX(State!F:F, MATCH(A:A,State!B:B, 0)), INDEX('Non-State'!G:G, MATCH(A:A,'Non-State'!B:B, 0)))</f>
        <v>1</v>
      </c>
      <c r="E67" s="139">
        <f>IFERROR(INDEX(State!G:G, MATCH(A:A, State!B:B, 0)), INDEX('Non-State'!H:H, MATCH(A:A,'Non-State'!B:B, 0)))</f>
        <v>1</v>
      </c>
      <c r="F67" s="186">
        <f>IFERROR(INDEX('Non-State'!BK:BK,MATCH('Payment and IGT Summary'!A:A,'Non-State'!B:B,0)),0)</f>
        <v>67484.27</v>
      </c>
      <c r="G67" s="186">
        <f>IFERROR(INDEX('Non-State'!BL:BL,MATCH('Payment and IGT Summary'!A:A,'Non-State'!B:B,0)),0)</f>
        <v>23707.22</v>
      </c>
    </row>
    <row r="68" spans="1:7" x14ac:dyDescent="0.25">
      <c r="A68" s="98" t="s">
        <v>73</v>
      </c>
      <c r="B68" s="139" t="str">
        <f>IFERROR(INDEX(State!C:C, MATCH('Payment and IGT Summary'!A:A,State!B:B, 0)), INDEX('Non-State'!C:C, MATCH(A:A,'Non-State'!B:B, 0)))</f>
        <v>Hardeman County Memorial Hospital</v>
      </c>
      <c r="C68" s="139" t="str">
        <f>IFERROR(INDEX(State!D:D, MATCH(A:A, State!B:B, 0)), INDEX('Non-State'!E:E, MATCH(A:A, 'Non-State'!B:B, 0)))</f>
        <v>Hardeman</v>
      </c>
      <c r="D68" s="139">
        <f>IFERROR(INDEX(State!F:F, MATCH(A:A,State!B:B, 0)), INDEX('Non-State'!G:G, MATCH(A:A,'Non-State'!B:B, 0)))</f>
        <v>1</v>
      </c>
      <c r="E68" s="139">
        <f>IFERROR(INDEX(State!G:G, MATCH(A:A, State!B:B, 0)), INDEX('Non-State'!H:H, MATCH(A:A,'Non-State'!B:B, 0)))</f>
        <v>1</v>
      </c>
      <c r="F68" s="186">
        <f>IFERROR(INDEX('Non-State'!BK:BK,MATCH('Payment and IGT Summary'!A:A,'Non-State'!B:B,0)),0)</f>
        <v>104818.68</v>
      </c>
      <c r="G68" s="186">
        <f>IFERROR(INDEX('Non-State'!BL:BL,MATCH('Payment and IGT Summary'!A:A,'Non-State'!B:B,0)),0)</f>
        <v>36822.800000000003</v>
      </c>
    </row>
    <row r="69" spans="1:7" x14ac:dyDescent="0.25">
      <c r="A69" s="98" t="s">
        <v>74</v>
      </c>
      <c r="B69" s="139" t="str">
        <f>IFERROR(INDEX(State!C:C, MATCH('Payment and IGT Summary'!A:A,State!B:B, 0)), INDEX('Non-State'!C:C, MATCH(A:A,'Non-State'!B:B, 0)))</f>
        <v>Christus Spohn Hospital Corpus Christi</v>
      </c>
      <c r="C69" s="139" t="str">
        <f>IFERROR(INDEX(State!D:D, MATCH(A:A, State!B:B, 0)), INDEX('Non-State'!E:E, MATCH(A:A, 'Non-State'!B:B, 0)))</f>
        <v>Nueces</v>
      </c>
      <c r="D69" s="139">
        <f>IFERROR(INDEX(State!F:F, MATCH(A:A,State!B:B, 0)), INDEX('Non-State'!G:G, MATCH(A:A,'Non-State'!B:B, 0)))</f>
        <v>1</v>
      </c>
      <c r="E69" s="139">
        <f>IFERROR(INDEX(State!G:G, MATCH(A:A, State!B:B, 0)), INDEX('Non-State'!H:H, MATCH(A:A,'Non-State'!B:B, 0)))</f>
        <v>1</v>
      </c>
      <c r="F69" s="186">
        <f>IFERROR(INDEX('Non-State'!BK:BK,MATCH('Payment and IGT Summary'!A:A,'Non-State'!B:B,0)),0)</f>
        <v>15244988.93</v>
      </c>
      <c r="G69" s="186">
        <f>IFERROR(INDEX('Non-State'!BL:BL,MATCH('Payment and IGT Summary'!A:A,'Non-State'!B:B,0)),0)</f>
        <v>5355564.6100000003</v>
      </c>
    </row>
    <row r="70" spans="1:7" x14ac:dyDescent="0.25">
      <c r="A70" s="98" t="s">
        <v>75</v>
      </c>
      <c r="B70" s="139" t="str">
        <f>IFERROR(INDEX(State!C:C, MATCH('Payment and IGT Summary'!A:A,State!B:B, 0)), INDEX('Non-State'!C:C, MATCH(A:A,'Non-State'!B:B, 0)))</f>
        <v>Sutton County Hospital District</v>
      </c>
      <c r="C70" s="139" t="str">
        <f>IFERROR(INDEX(State!D:D, MATCH(A:A, State!B:B, 0)), INDEX('Non-State'!E:E, MATCH(A:A, 'Non-State'!B:B, 0)))</f>
        <v>Sutton</v>
      </c>
      <c r="D70" s="139">
        <f>IFERROR(INDEX(State!F:F, MATCH(A:A,State!B:B, 0)), INDEX('Non-State'!G:G, MATCH(A:A,'Non-State'!B:B, 0)))</f>
        <v>1</v>
      </c>
      <c r="E70" s="139">
        <f>IFERROR(INDEX(State!G:G, MATCH(A:A, State!B:B, 0)), INDEX('Non-State'!H:H, MATCH(A:A,'Non-State'!B:B, 0)))</f>
        <v>1</v>
      </c>
      <c r="F70" s="186">
        <f>IFERROR(INDEX('Non-State'!BK:BK,MATCH('Payment and IGT Summary'!A:A,'Non-State'!B:B,0)),0)</f>
        <v>97676.160000000003</v>
      </c>
      <c r="G70" s="186">
        <f>IFERROR(INDEX('Non-State'!BL:BL,MATCH('Payment and IGT Summary'!A:A,'Non-State'!B:B,0)),0)</f>
        <v>34313.64</v>
      </c>
    </row>
    <row r="71" spans="1:7" x14ac:dyDescent="0.25">
      <c r="A71" s="98" t="s">
        <v>76</v>
      </c>
      <c r="B71" s="139" t="str">
        <f>IFERROR(INDEX(State!C:C, MATCH('Payment and IGT Summary'!A:A,State!B:B, 0)), INDEX('Non-State'!C:C, MATCH(A:A,'Non-State'!B:B, 0)))</f>
        <v>Uvalde County Hospital Authority</v>
      </c>
      <c r="C71" s="139" t="str">
        <f>IFERROR(INDEX(State!D:D, MATCH(A:A, State!B:B, 0)), INDEX('Non-State'!E:E, MATCH(A:A, 'Non-State'!B:B, 0)))</f>
        <v>Uvalde</v>
      </c>
      <c r="D71" s="139">
        <f>IFERROR(INDEX(State!F:F, MATCH(A:A,State!B:B, 0)), INDEX('Non-State'!G:G, MATCH(A:A,'Non-State'!B:B, 0)))</f>
        <v>1</v>
      </c>
      <c r="E71" s="139">
        <f>IFERROR(INDEX(State!G:G, MATCH(A:A, State!B:B, 0)), INDEX('Non-State'!H:H, MATCH(A:A,'Non-State'!B:B, 0)))</f>
        <v>1</v>
      </c>
      <c r="F71" s="186">
        <f>IFERROR(INDEX('Non-State'!BK:BK,MATCH('Payment and IGT Summary'!A:A,'Non-State'!B:B,0)),0)</f>
        <v>233068.56</v>
      </c>
      <c r="G71" s="186">
        <f>IFERROR(INDEX('Non-State'!BL:BL,MATCH('Payment and IGT Summary'!A:A,'Non-State'!B:B,0)),0)</f>
        <v>81876.990000000005</v>
      </c>
    </row>
    <row r="72" spans="1:7" x14ac:dyDescent="0.25">
      <c r="A72" s="98" t="s">
        <v>77</v>
      </c>
      <c r="B72" s="139" t="str">
        <f>IFERROR(INDEX(State!C:C, MATCH('Payment and IGT Summary'!A:A,State!B:B, 0)), INDEX('Non-State'!C:C, MATCH(A:A,'Non-State'!B:B, 0)))</f>
        <v>Gonzales Healthcare Systems</v>
      </c>
      <c r="C72" s="139" t="str">
        <f>IFERROR(INDEX(State!D:D, MATCH(A:A, State!B:B, 0)), INDEX('Non-State'!E:E, MATCH(A:A, 'Non-State'!B:B, 0)))</f>
        <v>Gonzales</v>
      </c>
      <c r="D72" s="139">
        <f>IFERROR(INDEX(State!F:F, MATCH(A:A,State!B:B, 0)), INDEX('Non-State'!G:G, MATCH(A:A,'Non-State'!B:B, 0)))</f>
        <v>1</v>
      </c>
      <c r="E72" s="139">
        <f>IFERROR(INDEX(State!G:G, MATCH(A:A, State!B:B, 0)), INDEX('Non-State'!H:H, MATCH(A:A,'Non-State'!B:B, 0)))</f>
        <v>1</v>
      </c>
      <c r="F72" s="186">
        <f>IFERROR(INDEX('Non-State'!BK:BK,MATCH('Payment and IGT Summary'!A:A,'Non-State'!B:B,0)),0)</f>
        <v>351084.52</v>
      </c>
      <c r="G72" s="186">
        <f>IFERROR(INDEX('Non-State'!BL:BL,MATCH('Payment and IGT Summary'!A:A,'Non-State'!B:B,0)),0)</f>
        <v>123335.99</v>
      </c>
    </row>
    <row r="73" spans="1:7" x14ac:dyDescent="0.25">
      <c r="A73" s="98" t="s">
        <v>78</v>
      </c>
      <c r="B73" s="139" t="str">
        <f>IFERROR(INDEX(State!C:C, MATCH('Payment and IGT Summary'!A:A,State!B:B, 0)), INDEX('Non-State'!C:C, MATCH(A:A,'Non-State'!B:B, 0)))</f>
        <v>HCA Houston Healthcare Clear Lake</v>
      </c>
      <c r="C73" s="139" t="str">
        <f>IFERROR(INDEX(State!D:D, MATCH(A:A, State!B:B, 0)), INDEX('Non-State'!E:E, MATCH(A:A, 'Non-State'!B:B, 0)))</f>
        <v>Harris</v>
      </c>
      <c r="D73" s="139">
        <f>IFERROR(INDEX(State!F:F, MATCH(A:A,State!B:B, 0)), INDEX('Non-State'!G:G, MATCH(A:A,'Non-State'!B:B, 0)))</f>
        <v>2</v>
      </c>
      <c r="E73" s="139">
        <f>IFERROR(INDEX(State!G:G, MATCH(A:A, State!B:B, 0)), INDEX('Non-State'!H:H, MATCH(A:A,'Non-State'!B:B, 0)))</f>
        <v>2</v>
      </c>
      <c r="F73" s="186">
        <f>IFERROR(INDEX('Non-State'!BK:BK,MATCH('Payment and IGT Summary'!A:A,'Non-State'!B:B,0)),0)</f>
        <v>0</v>
      </c>
      <c r="G73" s="186">
        <f>IFERROR(INDEX('Non-State'!BL:BL,MATCH('Payment and IGT Summary'!A:A,'Non-State'!B:B,0)),0)</f>
        <v>0</v>
      </c>
    </row>
    <row r="74" spans="1:7" x14ac:dyDescent="0.25">
      <c r="A74" s="98" t="s">
        <v>79</v>
      </c>
      <c r="B74" s="139" t="str">
        <f>IFERROR(INDEX(State!C:C, MATCH('Payment and IGT Summary'!A:A,State!B:B, 0)), INDEX('Non-State'!C:C, MATCH(A:A,'Non-State'!B:B, 0)))</f>
        <v>Jackson County Hospital District</v>
      </c>
      <c r="C74" s="139" t="str">
        <f>IFERROR(INDEX(State!D:D, MATCH(A:A, State!B:B, 0)), INDEX('Non-State'!E:E, MATCH(A:A, 'Non-State'!B:B, 0)))</f>
        <v>Jackson</v>
      </c>
      <c r="D74" s="139">
        <f>IFERROR(INDEX(State!F:F, MATCH(A:A,State!B:B, 0)), INDEX('Non-State'!G:G, MATCH(A:A,'Non-State'!B:B, 0)))</f>
        <v>1</v>
      </c>
      <c r="E74" s="139">
        <f>IFERROR(INDEX(State!G:G, MATCH(A:A, State!B:B, 0)), INDEX('Non-State'!H:H, MATCH(A:A,'Non-State'!B:B, 0)))</f>
        <v>1</v>
      </c>
      <c r="F74" s="186">
        <f>IFERROR(INDEX('Non-State'!BK:BK,MATCH('Payment and IGT Summary'!A:A,'Non-State'!B:B,0)),0)</f>
        <v>257465.89</v>
      </c>
      <c r="G74" s="186">
        <f>IFERROR(INDEX('Non-State'!BL:BL,MATCH('Payment and IGT Summary'!A:A,'Non-State'!B:B,0)),0)</f>
        <v>90447.77</v>
      </c>
    </row>
    <row r="75" spans="1:7" x14ac:dyDescent="0.25">
      <c r="A75" s="98" t="s">
        <v>80</v>
      </c>
      <c r="B75" s="139" t="str">
        <f>IFERROR(INDEX(State!C:C, MATCH('Payment and IGT Summary'!A:A,State!B:B, 0)), INDEX('Non-State'!C:C, MATCH(A:A,'Non-State'!B:B, 0)))</f>
        <v>Palestine Regional Medical Center</v>
      </c>
      <c r="C75" s="139" t="str">
        <f>IFERROR(INDEX(State!D:D, MATCH(A:A, State!B:B, 0)), INDEX('Non-State'!E:E, MATCH(A:A, 'Non-State'!B:B, 0)))</f>
        <v>Anderson</v>
      </c>
      <c r="D75" s="139">
        <f>IFERROR(INDEX(State!F:F, MATCH(A:A,State!B:B, 0)), INDEX('Non-State'!G:G, MATCH(A:A,'Non-State'!B:B, 0)))</f>
        <v>2</v>
      </c>
      <c r="E75" s="139">
        <f>IFERROR(INDEX(State!G:G, MATCH(A:A, State!B:B, 0)), INDEX('Non-State'!H:H, MATCH(A:A,'Non-State'!B:B, 0)))</f>
        <v>1</v>
      </c>
      <c r="F75" s="186">
        <f>IFERROR(INDEX('Non-State'!BK:BK,MATCH('Payment and IGT Summary'!A:A,'Non-State'!B:B,0)),0)</f>
        <v>0</v>
      </c>
      <c r="G75" s="186">
        <f>IFERROR(INDEX('Non-State'!BL:BL,MATCH('Payment and IGT Summary'!A:A,'Non-State'!B:B,0)),0)</f>
        <v>0</v>
      </c>
    </row>
    <row r="76" spans="1:7" x14ac:dyDescent="0.25">
      <c r="A76" s="98" t="s">
        <v>81</v>
      </c>
      <c r="B76" s="139" t="str">
        <f>IFERROR(INDEX(State!C:C, MATCH('Payment and IGT Summary'!A:A,State!B:B, 0)), INDEX('Non-State'!C:C, MATCH(A:A,'Non-State'!B:B, 0)))</f>
        <v xml:space="preserve">West Oak Hospital Inc </v>
      </c>
      <c r="C76" s="139" t="str">
        <f>IFERROR(INDEX(State!D:D, MATCH(A:A, State!B:B, 0)), INDEX('Non-State'!E:E, MATCH(A:A, 'Non-State'!B:B, 0)))</f>
        <v>Harris</v>
      </c>
      <c r="D76" s="139">
        <f>IFERROR(INDEX(State!F:F, MATCH(A:A,State!B:B, 0)), INDEX('Non-State'!G:G, MATCH(A:A,'Non-State'!B:B, 0)))</f>
        <v>2</v>
      </c>
      <c r="E76" s="139">
        <f>IFERROR(INDEX(State!G:G, MATCH(A:A, State!B:B, 0)), INDEX('Non-State'!H:H, MATCH(A:A,'Non-State'!B:B, 0)))</f>
        <v>2</v>
      </c>
      <c r="F76" s="186">
        <f>IFERROR(INDEX('Non-State'!BK:BK,MATCH('Payment and IGT Summary'!A:A,'Non-State'!B:B,0)),0)</f>
        <v>0</v>
      </c>
      <c r="G76" s="186">
        <f>IFERROR(INDEX('Non-State'!BL:BL,MATCH('Payment and IGT Summary'!A:A,'Non-State'!B:B,0)),0)</f>
        <v>0</v>
      </c>
    </row>
    <row r="77" spans="1:7" x14ac:dyDescent="0.25">
      <c r="A77" s="98" t="s">
        <v>82</v>
      </c>
      <c r="B77" s="139" t="str">
        <f>IFERROR(INDEX(State!C:C, MATCH('Payment and IGT Summary'!A:A,State!B:B, 0)), INDEX('Non-State'!C:C, MATCH(A:A,'Non-State'!B:B, 0)))</f>
        <v>Methodist Hospital Plainview Texas</v>
      </c>
      <c r="C77" s="139" t="str">
        <f>IFERROR(INDEX(State!D:D, MATCH(A:A, State!B:B, 0)), INDEX('Non-State'!E:E, MATCH(A:A, 'Non-State'!B:B, 0)))</f>
        <v>Hale</v>
      </c>
      <c r="D77" s="139">
        <f>IFERROR(INDEX(State!F:F, MATCH(A:A,State!B:B, 0)), INDEX('Non-State'!G:G, MATCH(A:A,'Non-State'!B:B, 0)))</f>
        <v>2</v>
      </c>
      <c r="E77" s="139">
        <f>IFERROR(INDEX(State!G:G, MATCH(A:A, State!B:B, 0)), INDEX('Non-State'!H:H, MATCH(A:A,'Non-State'!B:B, 0)))</f>
        <v>1</v>
      </c>
      <c r="F77" s="186">
        <f>IFERROR(INDEX('Non-State'!BK:BK,MATCH('Payment and IGT Summary'!A:A,'Non-State'!B:B,0)),0)</f>
        <v>0</v>
      </c>
      <c r="G77" s="186">
        <f>IFERROR(INDEX('Non-State'!BL:BL,MATCH('Payment and IGT Summary'!A:A,'Non-State'!B:B,0)),0)</f>
        <v>0</v>
      </c>
    </row>
    <row r="78" spans="1:7" x14ac:dyDescent="0.25">
      <c r="A78" s="98" t="s">
        <v>83</v>
      </c>
      <c r="B78" s="139" t="str">
        <f>IFERROR(INDEX(State!C:C, MATCH('Payment and IGT Summary'!A:A,State!B:B, 0)), INDEX('Non-State'!C:C, MATCH(A:A,'Non-State'!B:B, 0)))</f>
        <v>St. Joseph Regional Health Center</v>
      </c>
      <c r="C78" s="139" t="str">
        <f>IFERROR(INDEX(State!D:D, MATCH(A:A, State!B:B, 0)), INDEX('Non-State'!E:E, MATCH(A:A, 'Non-State'!B:B, 0)))</f>
        <v>Brazos</v>
      </c>
      <c r="D78" s="139">
        <f>IFERROR(INDEX(State!F:F, MATCH(A:A,State!B:B, 0)), INDEX('Non-State'!G:G, MATCH(A:A,'Non-State'!B:B, 0)))</f>
        <v>2</v>
      </c>
      <c r="E78" s="139">
        <f>IFERROR(INDEX(State!G:G, MATCH(A:A, State!B:B, 0)), INDEX('Non-State'!H:H, MATCH(A:A,'Non-State'!B:B, 0)))</f>
        <v>1</v>
      </c>
      <c r="F78" s="186">
        <f>IFERROR(INDEX('Non-State'!BK:BK,MATCH('Payment and IGT Summary'!A:A,'Non-State'!B:B,0)),0)</f>
        <v>0</v>
      </c>
      <c r="G78" s="186">
        <f>IFERROR(INDEX('Non-State'!BL:BL,MATCH('Payment and IGT Summary'!A:A,'Non-State'!B:B,0)),0)</f>
        <v>0</v>
      </c>
    </row>
    <row r="79" spans="1:7" x14ac:dyDescent="0.25">
      <c r="A79" s="98" t="s">
        <v>84</v>
      </c>
      <c r="B79" s="139" t="str">
        <f>IFERROR(INDEX(State!C:C, MATCH('Payment and IGT Summary'!A:A,State!B:B, 0)), INDEX('Non-State'!C:C, MATCH(A:A,'Non-State'!B:B, 0)))</f>
        <v>Andrews County Hospital District</v>
      </c>
      <c r="C79" s="139" t="str">
        <f>IFERROR(INDEX(State!D:D, MATCH(A:A, State!B:B, 0)), INDEX('Non-State'!E:E, MATCH(A:A, 'Non-State'!B:B, 0)))</f>
        <v>Andrews</v>
      </c>
      <c r="D79" s="139">
        <f>IFERROR(INDEX(State!F:F, MATCH(A:A,State!B:B, 0)), INDEX('Non-State'!G:G, MATCH(A:A,'Non-State'!B:B, 0)))</f>
        <v>1</v>
      </c>
      <c r="E79" s="139">
        <f>IFERROR(INDEX(State!G:G, MATCH(A:A, State!B:B, 0)), INDEX('Non-State'!H:H, MATCH(A:A,'Non-State'!B:B, 0)))</f>
        <v>1</v>
      </c>
      <c r="F79" s="186">
        <f>IFERROR(INDEX('Non-State'!BK:BK,MATCH('Payment and IGT Summary'!A:A,'Non-State'!B:B,0)),0)</f>
        <v>493031.59</v>
      </c>
      <c r="G79" s="186">
        <f>IFERROR(INDEX('Non-State'!BL:BL,MATCH('Payment and IGT Summary'!A:A,'Non-State'!B:B,0)),0)</f>
        <v>173202</v>
      </c>
    </row>
    <row r="80" spans="1:7" x14ac:dyDescent="0.25">
      <c r="A80" s="98" t="s">
        <v>85</v>
      </c>
      <c r="B80" s="139" t="str">
        <f>IFERROR(INDEX(State!C:C, MATCH('Payment and IGT Summary'!A:A,State!B:B, 0)), INDEX('Non-State'!C:C, MATCH(A:A,'Non-State'!B:B, 0)))</f>
        <v>Oakbend Medical Center</v>
      </c>
      <c r="C80" s="139" t="str">
        <f>IFERROR(INDEX(State!D:D, MATCH(A:A, State!B:B, 0)), INDEX('Non-State'!E:E, MATCH(A:A, 'Non-State'!B:B, 0)))</f>
        <v>Fort Bend</v>
      </c>
      <c r="D80" s="139">
        <f>IFERROR(INDEX(State!F:F, MATCH(A:A,State!B:B, 0)), INDEX('Non-State'!G:G, MATCH(A:A,'Non-State'!B:B, 0)))</f>
        <v>1</v>
      </c>
      <c r="E80" s="139">
        <f>IFERROR(INDEX(State!G:G, MATCH(A:A, State!B:B, 0)), INDEX('Non-State'!H:H, MATCH(A:A,'Non-State'!B:B, 0)))</f>
        <v>2</v>
      </c>
      <c r="F80" s="186">
        <f>IFERROR(INDEX('Non-State'!BK:BK,MATCH('Payment and IGT Summary'!A:A,'Non-State'!B:B,0)),0)</f>
        <v>0</v>
      </c>
      <c r="G80" s="186">
        <f>IFERROR(INDEX('Non-State'!BL:BL,MATCH('Payment and IGT Summary'!A:A,'Non-State'!B:B,0)),0)</f>
        <v>0</v>
      </c>
    </row>
    <row r="81" spans="1:7" x14ac:dyDescent="0.25">
      <c r="A81" s="98" t="s">
        <v>86</v>
      </c>
      <c r="B81" s="139" t="str">
        <f>IFERROR(INDEX(State!C:C, MATCH('Payment and IGT Summary'!A:A,State!B:B, 0)), INDEX('Non-State'!C:C, MATCH(A:A,'Non-State'!B:B, 0)))</f>
        <v>Lamb County Hospital</v>
      </c>
      <c r="C81" s="139" t="str">
        <f>IFERROR(INDEX(State!D:D, MATCH(A:A, State!B:B, 0)), INDEX('Non-State'!E:E, MATCH(A:A, 'Non-State'!B:B, 0)))</f>
        <v>Lamb</v>
      </c>
      <c r="D81" s="139">
        <f>IFERROR(INDEX(State!F:F, MATCH(A:A,State!B:B, 0)), INDEX('Non-State'!G:G, MATCH(A:A,'Non-State'!B:B, 0)))</f>
        <v>1</v>
      </c>
      <c r="E81" s="139">
        <f>IFERROR(INDEX(State!G:G, MATCH(A:A, State!B:B, 0)), INDEX('Non-State'!H:H, MATCH(A:A,'Non-State'!B:B, 0)))</f>
        <v>1</v>
      </c>
      <c r="F81" s="186">
        <f>IFERROR(INDEX('Non-State'!BK:BK,MATCH('Payment and IGT Summary'!A:A,'Non-State'!B:B,0)),0)</f>
        <v>175985.93</v>
      </c>
      <c r="G81" s="186">
        <f>IFERROR(INDEX('Non-State'!BL:BL,MATCH('Payment and IGT Summary'!A:A,'Non-State'!B:B,0)),0)</f>
        <v>61823.86</v>
      </c>
    </row>
    <row r="82" spans="1:7" x14ac:dyDescent="0.25">
      <c r="A82" s="98" t="s">
        <v>87</v>
      </c>
      <c r="B82" s="139" t="str">
        <f>IFERROR(INDEX(State!C:C, MATCH('Payment and IGT Summary'!A:A,State!B:B, 0)), INDEX('Non-State'!C:C, MATCH(A:A,'Non-State'!B:B, 0)))</f>
        <v>Methodist Children'S Hospital</v>
      </c>
      <c r="C82" s="139" t="str">
        <f>IFERROR(INDEX(State!D:D, MATCH(A:A, State!B:B, 0)), INDEX('Non-State'!E:E, MATCH(A:A, 'Non-State'!B:B, 0)))</f>
        <v>Lubbock</v>
      </c>
      <c r="D82" s="139">
        <f>IFERROR(INDEX(State!F:F, MATCH(A:A,State!B:B, 0)), INDEX('Non-State'!G:G, MATCH(A:A,'Non-State'!B:B, 0)))</f>
        <v>2</v>
      </c>
      <c r="E82" s="139">
        <f>IFERROR(INDEX(State!G:G, MATCH(A:A, State!B:B, 0)), INDEX('Non-State'!H:H, MATCH(A:A,'Non-State'!B:B, 0)))</f>
        <v>1</v>
      </c>
      <c r="F82" s="186">
        <f>IFERROR(INDEX('Non-State'!BK:BK,MATCH('Payment and IGT Summary'!A:A,'Non-State'!B:B,0)),0)</f>
        <v>0</v>
      </c>
      <c r="G82" s="186">
        <f>IFERROR(INDEX('Non-State'!BL:BL,MATCH('Payment and IGT Summary'!A:A,'Non-State'!B:B,0)),0)</f>
        <v>0</v>
      </c>
    </row>
    <row r="83" spans="1:7" x14ac:dyDescent="0.25">
      <c r="A83" s="98" t="s">
        <v>88</v>
      </c>
      <c r="B83" s="139" t="str">
        <f>IFERROR(INDEX(State!C:C, MATCH('Payment and IGT Summary'!A:A,State!B:B, 0)), INDEX('Non-State'!C:C, MATCH(A:A,'Non-State'!B:B, 0)))</f>
        <v>Nacogdoches Medical Center</v>
      </c>
      <c r="C83" s="139" t="str">
        <f>IFERROR(INDEX(State!D:D, MATCH(A:A, State!B:B, 0)), INDEX('Non-State'!E:E, MATCH(A:A, 'Non-State'!B:B, 0)))</f>
        <v>Nacogdoches</v>
      </c>
      <c r="D83" s="139">
        <f>IFERROR(INDEX(State!F:F, MATCH(A:A,State!B:B, 0)), INDEX('Non-State'!G:G, MATCH(A:A,'Non-State'!B:B, 0)))</f>
        <v>2</v>
      </c>
      <c r="E83" s="139">
        <f>IFERROR(INDEX(State!G:G, MATCH(A:A, State!B:B, 0)), INDEX('Non-State'!H:H, MATCH(A:A,'Non-State'!B:B, 0)))</f>
        <v>1</v>
      </c>
      <c r="F83" s="186">
        <f>IFERROR(INDEX('Non-State'!BK:BK,MATCH('Payment and IGT Summary'!A:A,'Non-State'!B:B,0)),0)</f>
        <v>0</v>
      </c>
      <c r="G83" s="186">
        <f>IFERROR(INDEX('Non-State'!BL:BL,MATCH('Payment and IGT Summary'!A:A,'Non-State'!B:B,0)),0)</f>
        <v>0</v>
      </c>
    </row>
    <row r="84" spans="1:7" x14ac:dyDescent="0.25">
      <c r="A84" s="98" t="s">
        <v>89</v>
      </c>
      <c r="B84" s="139" t="str">
        <f>IFERROR(INDEX(State!C:C, MATCH('Payment and IGT Summary'!A:A,State!B:B, 0)), INDEX('Non-State'!C:C, MATCH(A:A,'Non-State'!B:B, 0)))</f>
        <v>Pecos County Memorial Hospital</v>
      </c>
      <c r="C84" s="139" t="str">
        <f>IFERROR(INDEX(State!D:D, MATCH(A:A, State!B:B, 0)), INDEX('Non-State'!E:E, MATCH(A:A, 'Non-State'!B:B, 0)))</f>
        <v>Pecos</v>
      </c>
      <c r="D84" s="139">
        <f>IFERROR(INDEX(State!F:F, MATCH(A:A,State!B:B, 0)), INDEX('Non-State'!G:G, MATCH(A:A,'Non-State'!B:B, 0)))</f>
        <v>1</v>
      </c>
      <c r="E84" s="139">
        <f>IFERROR(INDEX(State!G:G, MATCH(A:A, State!B:B, 0)), INDEX('Non-State'!H:H, MATCH(A:A,'Non-State'!B:B, 0)))</f>
        <v>1</v>
      </c>
      <c r="F84" s="186">
        <f>IFERROR(INDEX('Non-State'!BK:BK,MATCH('Payment and IGT Summary'!A:A,'Non-State'!B:B,0)),0)</f>
        <v>355414.88</v>
      </c>
      <c r="G84" s="186">
        <f>IFERROR(INDEX('Non-State'!BL:BL,MATCH('Payment and IGT Summary'!A:A,'Non-State'!B:B,0)),0)</f>
        <v>124857.25</v>
      </c>
    </row>
    <row r="85" spans="1:7" x14ac:dyDescent="0.25">
      <c r="A85" s="98" t="s">
        <v>90</v>
      </c>
      <c r="B85" s="139" t="str">
        <f>IFERROR(INDEX(State!C:C, MATCH('Payment and IGT Summary'!A:A,State!B:B, 0)), INDEX('Non-State'!C:C, MATCH(A:A,'Non-State'!B:B, 0)))</f>
        <v>Brownfield Regional Medical Hospital</v>
      </c>
      <c r="C85" s="139" t="str">
        <f>IFERROR(INDEX(State!D:D, MATCH(A:A, State!B:B, 0)), INDEX('Non-State'!E:E, MATCH(A:A, 'Non-State'!B:B, 0)))</f>
        <v>Terry</v>
      </c>
      <c r="D85" s="139">
        <f>IFERROR(INDEX(State!F:F, MATCH(A:A,State!B:B, 0)), INDEX('Non-State'!G:G, MATCH(A:A,'Non-State'!B:B, 0)))</f>
        <v>1</v>
      </c>
      <c r="E85" s="139">
        <f>IFERROR(INDEX(State!G:G, MATCH(A:A, State!B:B, 0)), INDEX('Non-State'!H:H, MATCH(A:A,'Non-State'!B:B, 0)))</f>
        <v>1</v>
      </c>
      <c r="F85" s="186">
        <f>IFERROR(INDEX('Non-State'!BK:BK,MATCH('Payment and IGT Summary'!A:A,'Non-State'!B:B,0)),0)</f>
        <v>225960.14</v>
      </c>
      <c r="G85" s="186">
        <f>IFERROR(INDEX('Non-State'!BL:BL,MATCH('Payment and IGT Summary'!A:A,'Non-State'!B:B,0)),0)</f>
        <v>79379.8</v>
      </c>
    </row>
    <row r="86" spans="1:7" x14ac:dyDescent="0.25">
      <c r="A86" s="98" t="s">
        <v>91</v>
      </c>
      <c r="B86" s="139" t="str">
        <f>IFERROR(INDEX(State!C:C, MATCH('Payment and IGT Summary'!A:A,State!B:B, 0)), INDEX('Non-State'!C:C, MATCH(A:A,'Non-State'!B:B, 0)))</f>
        <v>Dallam Hartley Counties Hospital District</v>
      </c>
      <c r="C86" s="139" t="str">
        <f>IFERROR(INDEX(State!D:D, MATCH(A:A, State!B:B, 0)), INDEX('Non-State'!E:E, MATCH(A:A, 'Non-State'!B:B, 0)))</f>
        <v>Dallam</v>
      </c>
      <c r="D86" s="139">
        <f>IFERROR(INDEX(State!F:F, MATCH(A:A,State!B:B, 0)), INDEX('Non-State'!G:G, MATCH(A:A,'Non-State'!B:B, 0)))</f>
        <v>1</v>
      </c>
      <c r="E86" s="139">
        <f>IFERROR(INDEX(State!G:G, MATCH(A:A, State!B:B, 0)), INDEX('Non-State'!H:H, MATCH(A:A,'Non-State'!B:B, 0)))</f>
        <v>1</v>
      </c>
      <c r="F86" s="186">
        <f>IFERROR(INDEX('Non-State'!BK:BK,MATCH('Payment and IGT Summary'!A:A,'Non-State'!B:B,0)),0)</f>
        <v>157701.96</v>
      </c>
      <c r="G86" s="186">
        <f>IFERROR(INDEX('Non-State'!BL:BL,MATCH('Payment and IGT Summary'!A:A,'Non-State'!B:B,0)),0)</f>
        <v>55400.7</v>
      </c>
    </row>
    <row r="87" spans="1:7" x14ac:dyDescent="0.25">
      <c r="A87" s="98" t="s">
        <v>92</v>
      </c>
      <c r="B87" s="139" t="str">
        <f>IFERROR(INDEX(State!C:C, MATCH('Payment and IGT Summary'!A:A,State!B:B, 0)), INDEX('Non-State'!C:C, MATCH(A:A,'Non-State'!B:B, 0)))</f>
        <v>Matagorda County Hospital District</v>
      </c>
      <c r="C87" s="139" t="str">
        <f>IFERROR(INDEX(State!D:D, MATCH(A:A, State!B:B, 0)), INDEX('Non-State'!E:E, MATCH(A:A, 'Non-State'!B:B, 0)))</f>
        <v>Matagorda</v>
      </c>
      <c r="D87" s="139">
        <f>IFERROR(INDEX(State!F:F, MATCH(A:A,State!B:B, 0)), INDEX('Non-State'!G:G, MATCH(A:A,'Non-State'!B:B, 0)))</f>
        <v>1</v>
      </c>
      <c r="E87" s="139">
        <f>IFERROR(INDEX(State!G:G, MATCH(A:A, State!B:B, 0)), INDEX('Non-State'!H:H, MATCH(A:A,'Non-State'!B:B, 0)))</f>
        <v>1</v>
      </c>
      <c r="F87" s="186">
        <f>IFERROR(INDEX('Non-State'!BK:BK,MATCH('Payment and IGT Summary'!A:A,'Non-State'!B:B,0)),0)</f>
        <v>590501.61</v>
      </c>
      <c r="G87" s="186">
        <f>IFERROR(INDEX('Non-State'!BL:BL,MATCH('Payment and IGT Summary'!A:A,'Non-State'!B:B,0)),0)</f>
        <v>207443.22</v>
      </c>
    </row>
    <row r="88" spans="1:7" x14ac:dyDescent="0.25">
      <c r="A88" s="98" t="s">
        <v>93</v>
      </c>
      <c r="B88" s="139" t="str">
        <f>IFERROR(INDEX(State!C:C, MATCH('Payment and IGT Summary'!A:A,State!B:B, 0)), INDEX('Non-State'!C:C, MATCH(A:A,'Non-State'!B:B, 0)))</f>
        <v>Nacogdoches County Hospital District</v>
      </c>
      <c r="C88" s="139" t="str">
        <f>IFERROR(INDEX(State!D:D, MATCH(A:A, State!B:B, 0)), INDEX('Non-State'!E:E, MATCH(A:A, 'Non-State'!B:B, 0)))</f>
        <v>Nacogdoches</v>
      </c>
      <c r="D88" s="139">
        <f>IFERROR(INDEX(State!F:F, MATCH(A:A,State!B:B, 0)), INDEX('Non-State'!G:G, MATCH(A:A,'Non-State'!B:B, 0)))</f>
        <v>2</v>
      </c>
      <c r="E88" s="139">
        <f>IFERROR(INDEX(State!G:G, MATCH(A:A, State!B:B, 0)), INDEX('Non-State'!H:H, MATCH(A:A,'Non-State'!B:B, 0)))</f>
        <v>1</v>
      </c>
      <c r="F88" s="186">
        <f>IFERROR(INDEX('Non-State'!BK:BK,MATCH('Payment and IGT Summary'!A:A,'Non-State'!B:B,0)),0)</f>
        <v>0</v>
      </c>
      <c r="G88" s="186">
        <f>IFERROR(INDEX('Non-State'!BL:BL,MATCH('Payment and IGT Summary'!A:A,'Non-State'!B:B,0)),0)</f>
        <v>0</v>
      </c>
    </row>
    <row r="89" spans="1:7" x14ac:dyDescent="0.25">
      <c r="A89" s="98" t="s">
        <v>94</v>
      </c>
      <c r="B89" s="139" t="str">
        <f>IFERROR(INDEX(State!C:C, MATCH('Payment and IGT Summary'!A:A,State!B:B, 0)), INDEX('Non-State'!C:C, MATCH(A:A,'Non-State'!B:B, 0)))</f>
        <v>Hunt Memorial Hospital District</v>
      </c>
      <c r="C89" s="139" t="str">
        <f>IFERROR(INDEX(State!D:D, MATCH(A:A, State!B:B, 0)), INDEX('Non-State'!E:E, MATCH(A:A, 'Non-State'!B:B, 0)))</f>
        <v>Hunt</v>
      </c>
      <c r="D89" s="139">
        <f>IFERROR(INDEX(State!F:F, MATCH(A:A,State!B:B, 0)), INDEX('Non-State'!G:G, MATCH(A:A,'Non-State'!B:B, 0)))</f>
        <v>1</v>
      </c>
      <c r="E89" s="139">
        <f>IFERROR(INDEX(State!G:G, MATCH(A:A, State!B:B, 0)), INDEX('Non-State'!H:H, MATCH(A:A,'Non-State'!B:B, 0)))</f>
        <v>1</v>
      </c>
      <c r="F89" s="186">
        <f>IFERROR(INDEX('Non-State'!BK:BK,MATCH('Payment and IGT Summary'!A:A,'Non-State'!B:B,0)),0)</f>
        <v>1136805.21</v>
      </c>
      <c r="G89" s="186">
        <f>IFERROR(INDEX('Non-State'!BL:BL,MATCH('Payment and IGT Summary'!A:A,'Non-State'!B:B,0)),0)</f>
        <v>399359.67</v>
      </c>
    </row>
    <row r="90" spans="1:7" x14ac:dyDescent="0.25">
      <c r="A90" s="98" t="s">
        <v>95</v>
      </c>
      <c r="B90" s="139" t="str">
        <f>IFERROR(INDEX(State!C:C, MATCH('Payment and IGT Summary'!A:A,State!B:B, 0)), INDEX('Non-State'!C:C, MATCH(A:A,'Non-State'!B:B, 0)))</f>
        <v>Nolan County Hospital District</v>
      </c>
      <c r="C90" s="139" t="str">
        <f>IFERROR(INDEX(State!D:D, MATCH(A:A, State!B:B, 0)), INDEX('Non-State'!E:E, MATCH(A:A, 'Non-State'!B:B, 0)))</f>
        <v>Nolan</v>
      </c>
      <c r="D90" s="139">
        <f>IFERROR(INDEX(State!F:F, MATCH(A:A,State!B:B, 0)), INDEX('Non-State'!G:G, MATCH(A:A,'Non-State'!B:B, 0)))</f>
        <v>1</v>
      </c>
      <c r="E90" s="139">
        <f>IFERROR(INDEX(State!G:G, MATCH(A:A, State!B:B, 0)), INDEX('Non-State'!H:H, MATCH(A:A,'Non-State'!B:B, 0)))</f>
        <v>1</v>
      </c>
      <c r="F90" s="186">
        <f>IFERROR(INDEX('Non-State'!BK:BK,MATCH('Payment and IGT Summary'!A:A,'Non-State'!B:B,0)),0)</f>
        <v>385755.18</v>
      </c>
      <c r="G90" s="186">
        <f>IFERROR(INDEX('Non-State'!BL:BL,MATCH('Payment and IGT Summary'!A:A,'Non-State'!B:B,0)),0)</f>
        <v>135515.79</v>
      </c>
    </row>
    <row r="91" spans="1:7" x14ac:dyDescent="0.25">
      <c r="A91" s="98" t="s">
        <v>96</v>
      </c>
      <c r="B91" s="139" t="str">
        <f>IFERROR(INDEX(State!C:C, MATCH('Payment and IGT Summary'!A:A,State!B:B, 0)), INDEX('Non-State'!C:C, MATCH(A:A,'Non-State'!B:B, 0)))</f>
        <v>Childress County Hospital District</v>
      </c>
      <c r="C91" s="139" t="str">
        <f>IFERROR(INDEX(State!D:D, MATCH(A:A, State!B:B, 0)), INDEX('Non-State'!E:E, MATCH(A:A, 'Non-State'!B:B, 0)))</f>
        <v>Childress</v>
      </c>
      <c r="D91" s="139">
        <f>IFERROR(INDEX(State!F:F, MATCH(A:A,State!B:B, 0)), INDEX('Non-State'!G:G, MATCH(A:A,'Non-State'!B:B, 0)))</f>
        <v>1</v>
      </c>
      <c r="E91" s="139">
        <f>IFERROR(INDEX(State!G:G, MATCH(A:A, State!B:B, 0)), INDEX('Non-State'!H:H, MATCH(A:A,'Non-State'!B:B, 0)))</f>
        <v>1</v>
      </c>
      <c r="F91" s="186">
        <f>IFERROR(INDEX('Non-State'!BK:BK,MATCH('Payment and IGT Summary'!A:A,'Non-State'!B:B,0)),0)</f>
        <v>85147.6</v>
      </c>
      <c r="G91" s="186">
        <f>IFERROR(INDEX('Non-State'!BL:BL,MATCH('Payment and IGT Summary'!A:A,'Non-State'!B:B,0)),0)</f>
        <v>29912.35</v>
      </c>
    </row>
    <row r="92" spans="1:7" x14ac:dyDescent="0.25">
      <c r="A92" s="98" t="s">
        <v>97</v>
      </c>
      <c r="B92" s="139" t="str">
        <f>IFERROR(INDEX(State!C:C, MATCH('Payment and IGT Summary'!A:A,State!B:B, 0)), INDEX('Non-State'!C:C, MATCH(A:A,'Non-State'!B:B, 0)))</f>
        <v>Nhci Of Hillsboro, Inc</v>
      </c>
      <c r="C92" s="139" t="str">
        <f>IFERROR(INDEX(State!D:D, MATCH(A:A, State!B:B, 0)), INDEX('Non-State'!E:E, MATCH(A:A, 'Non-State'!B:B, 0)))</f>
        <v>Hill</v>
      </c>
      <c r="D92" s="139">
        <f>IFERROR(INDEX(State!F:F, MATCH(A:A,State!B:B, 0)), INDEX('Non-State'!G:G, MATCH(A:A,'Non-State'!B:B, 0)))</f>
        <v>2</v>
      </c>
      <c r="E92" s="139">
        <f>IFERROR(INDEX(State!G:G, MATCH(A:A, State!B:B, 0)), INDEX('Non-State'!H:H, MATCH(A:A,'Non-State'!B:B, 0)))</f>
        <v>1</v>
      </c>
      <c r="F92" s="186">
        <f>IFERROR(INDEX('Non-State'!BK:BK,MATCH('Payment and IGT Summary'!A:A,'Non-State'!B:B,0)),0)</f>
        <v>0</v>
      </c>
      <c r="G92" s="186">
        <f>IFERROR(INDEX('Non-State'!BL:BL,MATCH('Payment and IGT Summary'!A:A,'Non-State'!B:B,0)),0)</f>
        <v>0</v>
      </c>
    </row>
    <row r="93" spans="1:7" x14ac:dyDescent="0.25">
      <c r="A93" s="98" t="s">
        <v>98</v>
      </c>
      <c r="B93" s="139" t="str">
        <f>IFERROR(INDEX(State!C:C, MATCH('Payment and IGT Summary'!A:A,State!B:B, 0)), INDEX('Non-State'!C:C, MATCH(A:A,'Non-State'!B:B, 0)))</f>
        <v>Methodist Hospital Levelland</v>
      </c>
      <c r="C93" s="139" t="str">
        <f>IFERROR(INDEX(State!D:D, MATCH(A:A, State!B:B, 0)), INDEX('Non-State'!E:E, MATCH(A:A, 'Non-State'!B:B, 0)))</f>
        <v>Hockley</v>
      </c>
      <c r="D93" s="139">
        <f>IFERROR(INDEX(State!F:F, MATCH(A:A,State!B:B, 0)), INDEX('Non-State'!G:G, MATCH(A:A,'Non-State'!B:B, 0)))</f>
        <v>2</v>
      </c>
      <c r="E93" s="139">
        <f>IFERROR(INDEX(State!G:G, MATCH(A:A, State!B:B, 0)), INDEX('Non-State'!H:H, MATCH(A:A,'Non-State'!B:B, 0)))</f>
        <v>1</v>
      </c>
      <c r="F93" s="186">
        <f>IFERROR(INDEX('Non-State'!BK:BK,MATCH('Payment and IGT Summary'!A:A,'Non-State'!B:B,0)),0)</f>
        <v>0</v>
      </c>
      <c r="G93" s="186">
        <f>IFERROR(INDEX('Non-State'!BL:BL,MATCH('Payment and IGT Summary'!A:A,'Non-State'!B:B,0)),0)</f>
        <v>0</v>
      </c>
    </row>
    <row r="94" spans="1:7" x14ac:dyDescent="0.25">
      <c r="A94" s="98" t="s">
        <v>99</v>
      </c>
      <c r="B94" s="139" t="str">
        <f>IFERROR(INDEX(State!C:C, MATCH('Payment and IGT Summary'!A:A,State!B:B, 0)), INDEX('Non-State'!C:C, MATCH(A:A,'Non-State'!B:B, 0)))</f>
        <v>Deaf Smith County Hospital District</v>
      </c>
      <c r="C94" s="139" t="str">
        <f>IFERROR(INDEX(State!D:D, MATCH(A:A, State!B:B, 0)), INDEX('Non-State'!E:E, MATCH(A:A, 'Non-State'!B:B, 0)))</f>
        <v>Deaf Smith</v>
      </c>
      <c r="D94" s="139">
        <f>IFERROR(INDEX(State!F:F, MATCH(A:A,State!B:B, 0)), INDEX('Non-State'!G:G, MATCH(A:A,'Non-State'!B:B, 0)))</f>
        <v>1</v>
      </c>
      <c r="E94" s="139">
        <f>IFERROR(INDEX(State!G:G, MATCH(A:A, State!B:B, 0)), INDEX('Non-State'!H:H, MATCH(A:A,'Non-State'!B:B, 0)))</f>
        <v>1</v>
      </c>
      <c r="F94" s="186">
        <f>IFERROR(INDEX('Non-State'!BK:BK,MATCH('Payment and IGT Summary'!A:A,'Non-State'!B:B,0)),0)</f>
        <v>445092.68</v>
      </c>
      <c r="G94" s="186">
        <f>IFERROR(INDEX('Non-State'!BL:BL,MATCH('Payment and IGT Summary'!A:A,'Non-State'!B:B,0)),0)</f>
        <v>156361.06</v>
      </c>
    </row>
    <row r="95" spans="1:7" x14ac:dyDescent="0.25">
      <c r="A95" s="98" t="s">
        <v>100</v>
      </c>
      <c r="B95" s="139" t="str">
        <f>IFERROR(INDEX(State!C:C, MATCH('Payment and IGT Summary'!A:A,State!B:B, 0)), INDEX('Non-State'!C:C, MATCH(A:A,'Non-State'!B:B, 0)))</f>
        <v>Methodist Hospitals Of Dallas</v>
      </c>
      <c r="C95" s="139" t="str">
        <f>IFERROR(INDEX(State!D:D, MATCH(A:A, State!B:B, 0)), INDEX('Non-State'!E:E, MATCH(A:A, 'Non-State'!B:B, 0)))</f>
        <v>Dallas</v>
      </c>
      <c r="D95" s="139">
        <f>IFERROR(INDEX(State!F:F, MATCH(A:A,State!B:B, 0)), INDEX('Non-State'!G:G, MATCH(A:A,'Non-State'!B:B, 0)))</f>
        <v>2</v>
      </c>
      <c r="E95" s="139">
        <f>IFERROR(INDEX(State!G:G, MATCH(A:A, State!B:B, 0)), INDEX('Non-State'!H:H, MATCH(A:A,'Non-State'!B:B, 0)))</f>
        <v>2</v>
      </c>
      <c r="F95" s="186">
        <f>IFERROR(INDEX('Non-State'!BK:BK,MATCH('Payment and IGT Summary'!A:A,'Non-State'!B:B,0)),0)</f>
        <v>0</v>
      </c>
      <c r="G95" s="186">
        <f>IFERROR(INDEX('Non-State'!BL:BL,MATCH('Payment and IGT Summary'!A:A,'Non-State'!B:B,0)),0)</f>
        <v>0</v>
      </c>
    </row>
    <row r="96" spans="1:7" x14ac:dyDescent="0.25">
      <c r="A96" s="98" t="s">
        <v>101</v>
      </c>
      <c r="B96" s="139" t="str">
        <f>IFERROR(INDEX(State!C:C, MATCH('Payment and IGT Summary'!A:A,State!B:B, 0)), INDEX('Non-State'!C:C, MATCH(A:A,'Non-State'!B:B, 0)))</f>
        <v>Columbus Community Hospital</v>
      </c>
      <c r="C96" s="139" t="str">
        <f>IFERROR(INDEX(State!D:D, MATCH(A:A, State!B:B, 0)), INDEX('Non-State'!E:E, MATCH(A:A, 'Non-State'!B:B, 0)))</f>
        <v>Colorado</v>
      </c>
      <c r="D96" s="139">
        <f>IFERROR(INDEX(State!F:F, MATCH(A:A,State!B:B, 0)), INDEX('Non-State'!G:G, MATCH(A:A,'Non-State'!B:B, 0)))</f>
        <v>2</v>
      </c>
      <c r="E96" s="139">
        <f>IFERROR(INDEX(State!G:G, MATCH(A:A, State!B:B, 0)), INDEX('Non-State'!H:H, MATCH(A:A,'Non-State'!B:B, 0)))</f>
        <v>1</v>
      </c>
      <c r="F96" s="186">
        <f>IFERROR(INDEX('Non-State'!BK:BK,MATCH('Payment and IGT Summary'!A:A,'Non-State'!B:B,0)),0)</f>
        <v>0</v>
      </c>
      <c r="G96" s="186">
        <f>IFERROR(INDEX('Non-State'!BL:BL,MATCH('Payment and IGT Summary'!A:A,'Non-State'!B:B,0)),0)</f>
        <v>0</v>
      </c>
    </row>
    <row r="97" spans="1:7" x14ac:dyDescent="0.25">
      <c r="A97" s="98" t="s">
        <v>102</v>
      </c>
      <c r="B97" s="139" t="str">
        <f>IFERROR(INDEX(State!C:C, MATCH('Payment and IGT Summary'!A:A,State!B:B, 0)), INDEX('Non-State'!C:C, MATCH(A:A,'Non-State'!B:B, 0)))</f>
        <v>Knapp Medical Center</v>
      </c>
      <c r="C97" s="139" t="str">
        <f>IFERROR(INDEX(State!D:D, MATCH(A:A, State!B:B, 0)), INDEX('Non-State'!E:E, MATCH(A:A, 'Non-State'!B:B, 0)))</f>
        <v>Hidalgo</v>
      </c>
      <c r="D97" s="139">
        <f>IFERROR(INDEX(State!F:F, MATCH(A:A,State!B:B, 0)), INDEX('Non-State'!G:G, MATCH(A:A,'Non-State'!B:B, 0)))</f>
        <v>2</v>
      </c>
      <c r="E97" s="139">
        <f>IFERROR(INDEX(State!G:G, MATCH(A:A, State!B:B, 0)), INDEX('Non-State'!H:H, MATCH(A:A,'Non-State'!B:B, 0)))</f>
        <v>2</v>
      </c>
      <c r="F97" s="186">
        <f>IFERROR(INDEX('Non-State'!BK:BK,MATCH('Payment and IGT Summary'!A:A,'Non-State'!B:B,0)),0)</f>
        <v>0</v>
      </c>
      <c r="G97" s="186">
        <f>IFERROR(INDEX('Non-State'!BL:BL,MATCH('Payment and IGT Summary'!A:A,'Non-State'!B:B,0)),0)</f>
        <v>0</v>
      </c>
    </row>
    <row r="98" spans="1:7" x14ac:dyDescent="0.25">
      <c r="A98" s="98" t="s">
        <v>103</v>
      </c>
      <c r="B98" s="139" t="str">
        <f>IFERROR(INDEX(State!C:C, MATCH('Payment and IGT Summary'!A:A,State!B:B, 0)), INDEX('Non-State'!C:C, MATCH(A:A,'Non-State'!B:B, 0)))</f>
        <v>Baylor All Saints Medical Center</v>
      </c>
      <c r="C98" s="139" t="str">
        <f>IFERROR(INDEX(State!D:D, MATCH(A:A, State!B:B, 0)), INDEX('Non-State'!E:E, MATCH(A:A, 'Non-State'!B:B, 0)))</f>
        <v>Tarrant</v>
      </c>
      <c r="D98" s="139">
        <f>IFERROR(INDEX(State!F:F, MATCH(A:A,State!B:B, 0)), INDEX('Non-State'!G:G, MATCH(A:A,'Non-State'!B:B, 0)))</f>
        <v>2</v>
      </c>
      <c r="E98" s="139">
        <f>IFERROR(INDEX(State!G:G, MATCH(A:A, State!B:B, 0)), INDEX('Non-State'!H:H, MATCH(A:A,'Non-State'!B:B, 0)))</f>
        <v>2</v>
      </c>
      <c r="F98" s="186">
        <f>IFERROR(INDEX('Non-State'!BK:BK,MATCH('Payment and IGT Summary'!A:A,'Non-State'!B:B,0)),0)</f>
        <v>0</v>
      </c>
      <c r="G98" s="186">
        <f>IFERROR(INDEX('Non-State'!BL:BL,MATCH('Payment and IGT Summary'!A:A,'Non-State'!B:B,0)),0)</f>
        <v>0</v>
      </c>
    </row>
    <row r="99" spans="1:7" x14ac:dyDescent="0.25">
      <c r="A99" s="98" t="s">
        <v>104</v>
      </c>
      <c r="B99" s="139" t="str">
        <f>IFERROR(INDEX(State!C:C, MATCH('Payment and IGT Summary'!A:A,State!B:B, 0)), INDEX('Non-State'!C:C, MATCH(A:A,'Non-State'!B:B, 0)))</f>
        <v>Wilson County Memorial Hospital District</v>
      </c>
      <c r="C99" s="139" t="str">
        <f>IFERROR(INDEX(State!D:D, MATCH(A:A, State!B:B, 0)), INDEX('Non-State'!E:E, MATCH(A:A, 'Non-State'!B:B, 0)))</f>
        <v>Wilson</v>
      </c>
      <c r="D99" s="139">
        <f>IFERROR(INDEX(State!F:F, MATCH(A:A,State!B:B, 0)), INDEX('Non-State'!G:G, MATCH(A:A,'Non-State'!B:B, 0)))</f>
        <v>1</v>
      </c>
      <c r="E99" s="139">
        <f>IFERROR(INDEX(State!G:G, MATCH(A:A, State!B:B, 0)), INDEX('Non-State'!H:H, MATCH(A:A,'Non-State'!B:B, 0)))</f>
        <v>1</v>
      </c>
      <c r="F99" s="186">
        <f>IFERROR(INDEX('Non-State'!BK:BK,MATCH('Payment and IGT Summary'!A:A,'Non-State'!B:B,0)),0)</f>
        <v>13582.82</v>
      </c>
      <c r="G99" s="186">
        <f>IFERROR(INDEX('Non-State'!BL:BL,MATCH('Payment and IGT Summary'!A:A,'Non-State'!B:B,0)),0)</f>
        <v>4771.6400000000003</v>
      </c>
    </row>
    <row r="100" spans="1:7" x14ac:dyDescent="0.25">
      <c r="A100" s="98" t="s">
        <v>105</v>
      </c>
      <c r="B100" s="139" t="str">
        <f>IFERROR(INDEX(State!C:C, MATCH('Payment and IGT Summary'!A:A,State!B:B, 0)), INDEX('Non-State'!C:C, MATCH(A:A,'Non-State'!B:B, 0)))</f>
        <v>Ascension Seton</v>
      </c>
      <c r="C100" s="139" t="str">
        <f>IFERROR(INDEX(State!D:D, MATCH(A:A, State!B:B, 0)), INDEX('Non-State'!E:E, MATCH(A:A, 'Non-State'!B:B, 0)))</f>
        <v>Travis</v>
      </c>
      <c r="D100" s="139">
        <f>IFERROR(INDEX(State!F:F, MATCH(A:A,State!B:B, 0)), INDEX('Non-State'!G:G, MATCH(A:A,'Non-State'!B:B, 0)))</f>
        <v>2</v>
      </c>
      <c r="E100" s="139">
        <f>IFERROR(INDEX(State!G:G, MATCH(A:A, State!B:B, 0)), INDEX('Non-State'!H:H, MATCH(A:A,'Non-State'!B:B, 0)))</f>
        <v>2</v>
      </c>
      <c r="F100" s="186">
        <f>IFERROR(INDEX('Non-State'!BK:BK,MATCH('Payment and IGT Summary'!A:A,'Non-State'!B:B,0)),0)</f>
        <v>0</v>
      </c>
      <c r="G100" s="186">
        <f>IFERROR(INDEX('Non-State'!BL:BL,MATCH('Payment and IGT Summary'!A:A,'Non-State'!B:B,0)),0)</f>
        <v>0</v>
      </c>
    </row>
    <row r="101" spans="1:7" x14ac:dyDescent="0.25">
      <c r="A101" s="98" t="s">
        <v>106</v>
      </c>
      <c r="B101" s="139" t="str">
        <f>IFERROR(INDEX(State!C:C, MATCH('Payment and IGT Summary'!A:A,State!B:B, 0)), INDEX('Non-State'!C:C, MATCH(A:A,'Non-State'!B:B, 0)))</f>
        <v>Scott &amp; White Hospital - Brenham</v>
      </c>
      <c r="C101" s="139" t="str">
        <f>IFERROR(INDEX(State!D:D, MATCH(A:A, State!B:B, 0)), INDEX('Non-State'!E:E, MATCH(A:A, 'Non-State'!B:B, 0)))</f>
        <v>Washington</v>
      </c>
      <c r="D101" s="139">
        <f>IFERROR(INDEX(State!F:F, MATCH(A:A,State!B:B, 0)), INDEX('Non-State'!G:G, MATCH(A:A,'Non-State'!B:B, 0)))</f>
        <v>2</v>
      </c>
      <c r="E101" s="139">
        <f>IFERROR(INDEX(State!G:G, MATCH(A:A, State!B:B, 0)), INDEX('Non-State'!H:H, MATCH(A:A,'Non-State'!B:B, 0)))</f>
        <v>1</v>
      </c>
      <c r="F101" s="186">
        <f>IFERROR(INDEX('Non-State'!BK:BK,MATCH('Payment and IGT Summary'!A:A,'Non-State'!B:B,0)),0)</f>
        <v>0</v>
      </c>
      <c r="G101" s="186">
        <f>IFERROR(INDEX('Non-State'!BL:BL,MATCH('Payment and IGT Summary'!A:A,'Non-State'!B:B,0)),0)</f>
        <v>0</v>
      </c>
    </row>
    <row r="102" spans="1:7" x14ac:dyDescent="0.25">
      <c r="A102" s="98" t="s">
        <v>107</v>
      </c>
      <c r="B102" s="139" t="str">
        <f>IFERROR(INDEX(State!C:C, MATCH('Payment and IGT Summary'!A:A,State!B:B, 0)), INDEX('Non-State'!C:C, MATCH(A:A,'Non-State'!B:B, 0)))</f>
        <v>Ector County Hospital District</v>
      </c>
      <c r="C102" s="139" t="str">
        <f>IFERROR(INDEX(State!D:D, MATCH(A:A, State!B:B, 0)), INDEX('Non-State'!E:E, MATCH(A:A, 'Non-State'!B:B, 0)))</f>
        <v>Ector</v>
      </c>
      <c r="D102" s="139">
        <f>IFERROR(INDEX(State!F:F, MATCH(A:A,State!B:B, 0)), INDEX('Non-State'!G:G, MATCH(A:A,'Non-State'!B:B, 0)))</f>
        <v>1</v>
      </c>
      <c r="E102" s="139">
        <f>IFERROR(INDEX(State!G:G, MATCH(A:A, State!B:B, 0)), INDEX('Non-State'!H:H, MATCH(A:A,'Non-State'!B:B, 0)))</f>
        <v>1</v>
      </c>
      <c r="F102" s="186">
        <f>IFERROR(INDEX('Non-State'!BK:BK,MATCH('Payment and IGT Summary'!A:A,'Non-State'!B:B,0)),0)</f>
        <v>4071254.68</v>
      </c>
      <c r="G102" s="186">
        <f>IFERROR(INDEX('Non-State'!BL:BL,MATCH('Payment and IGT Summary'!A:A,'Non-State'!B:B,0)),0)</f>
        <v>1430231.77</v>
      </c>
    </row>
    <row r="103" spans="1:7" x14ac:dyDescent="0.25">
      <c r="A103" s="98" t="s">
        <v>108</v>
      </c>
      <c r="B103" s="139" t="str">
        <f>IFERROR(INDEX(State!C:C, MATCH('Payment and IGT Summary'!A:A,State!B:B, 0)), INDEX('Non-State'!C:C, MATCH(A:A,'Non-State'!B:B, 0)))</f>
        <v>United Regional Health Care System, Inc</v>
      </c>
      <c r="C103" s="139" t="str">
        <f>IFERROR(INDEX(State!D:D, MATCH(A:A, State!B:B, 0)), INDEX('Non-State'!E:E, MATCH(A:A, 'Non-State'!B:B, 0)))</f>
        <v>Wichita</v>
      </c>
      <c r="D103" s="139">
        <f>IFERROR(INDEX(State!F:F, MATCH(A:A,State!B:B, 0)), INDEX('Non-State'!G:G, MATCH(A:A,'Non-State'!B:B, 0)))</f>
        <v>2</v>
      </c>
      <c r="E103" s="139">
        <f>IFERROR(INDEX(State!G:G, MATCH(A:A, State!B:B, 0)), INDEX('Non-State'!H:H, MATCH(A:A,'Non-State'!B:B, 0)))</f>
        <v>1</v>
      </c>
      <c r="F103" s="186">
        <f>IFERROR(INDEX('Non-State'!BK:BK,MATCH('Payment and IGT Summary'!A:A,'Non-State'!B:B,0)),0)</f>
        <v>0</v>
      </c>
      <c r="G103" s="186">
        <f>IFERROR(INDEX('Non-State'!BL:BL,MATCH('Payment and IGT Summary'!A:A,'Non-State'!B:B,0)),0)</f>
        <v>0</v>
      </c>
    </row>
    <row r="104" spans="1:7" x14ac:dyDescent="0.25">
      <c r="A104" s="98" t="s">
        <v>109</v>
      </c>
      <c r="B104" s="139" t="str">
        <f>IFERROR(INDEX(State!C:C, MATCH('Payment and IGT Summary'!A:A,State!B:B, 0)), INDEX('Non-State'!C:C, MATCH(A:A,'Non-State'!B:B, 0)))</f>
        <v>Midland County Hospital District</v>
      </c>
      <c r="C104" s="139" t="str">
        <f>IFERROR(INDEX(State!D:D, MATCH(A:A, State!B:B, 0)), INDEX('Non-State'!E:E, MATCH(A:A, 'Non-State'!B:B, 0)))</f>
        <v>Midland</v>
      </c>
      <c r="D104" s="139">
        <f>IFERROR(INDEX(State!F:F, MATCH(A:A,State!B:B, 0)), INDEX('Non-State'!G:G, MATCH(A:A,'Non-State'!B:B, 0)))</f>
        <v>1</v>
      </c>
      <c r="E104" s="139">
        <f>IFERROR(INDEX(State!G:G, MATCH(A:A, State!B:B, 0)), INDEX('Non-State'!H:H, MATCH(A:A,'Non-State'!B:B, 0)))</f>
        <v>1</v>
      </c>
      <c r="F104" s="186">
        <f>IFERROR(INDEX('Non-State'!BK:BK,MATCH('Payment and IGT Summary'!A:A,'Non-State'!B:B,0)),0)</f>
        <v>3569571.41</v>
      </c>
      <c r="G104" s="186">
        <f>IFERROR(INDEX('Non-State'!BL:BL,MATCH('Payment and IGT Summary'!A:A,'Non-State'!B:B,0)),0)</f>
        <v>1253990.44</v>
      </c>
    </row>
    <row r="105" spans="1:7" x14ac:dyDescent="0.25">
      <c r="A105" s="98" t="s">
        <v>110</v>
      </c>
      <c r="B105" s="139" t="str">
        <f>IFERROR(INDEX(State!C:C, MATCH('Payment and IGT Summary'!A:A,State!B:B, 0)), INDEX('Non-State'!C:C, MATCH(A:A,'Non-State'!B:B, 0)))</f>
        <v>Scurry County Hospital District</v>
      </c>
      <c r="C105" s="139" t="str">
        <f>IFERROR(INDEX(State!D:D, MATCH(A:A, State!B:B, 0)), INDEX('Non-State'!E:E, MATCH(A:A, 'Non-State'!B:B, 0)))</f>
        <v>Scurry</v>
      </c>
      <c r="D105" s="139">
        <f>IFERROR(INDEX(State!F:F, MATCH(A:A,State!B:B, 0)), INDEX('Non-State'!G:G, MATCH(A:A,'Non-State'!B:B, 0)))</f>
        <v>1</v>
      </c>
      <c r="E105" s="139">
        <f>IFERROR(INDEX(State!G:G, MATCH(A:A, State!B:B, 0)), INDEX('Non-State'!H:H, MATCH(A:A,'Non-State'!B:B, 0)))</f>
        <v>1</v>
      </c>
      <c r="F105" s="186">
        <f>IFERROR(INDEX('Non-State'!BK:BK,MATCH('Payment and IGT Summary'!A:A,'Non-State'!B:B,0)),0)</f>
        <v>258299.62</v>
      </c>
      <c r="G105" s="186">
        <f>IFERROR(INDEX('Non-State'!BL:BL,MATCH('Payment and IGT Summary'!A:A,'Non-State'!B:B,0)),0)</f>
        <v>90740.66</v>
      </c>
    </row>
    <row r="106" spans="1:7" x14ac:dyDescent="0.25">
      <c r="A106" s="98" t="s">
        <v>111</v>
      </c>
      <c r="B106" s="139" t="str">
        <f>IFERROR(INDEX(State!C:C, MATCH('Payment and IGT Summary'!A:A,State!B:B, 0)), INDEX('Non-State'!C:C, MATCH(A:A,'Non-State'!B:B, 0)))</f>
        <v>Starr County Memorial Hospital</v>
      </c>
      <c r="C106" s="139" t="str">
        <f>IFERROR(INDEX(State!D:D, MATCH(A:A, State!B:B, 0)), INDEX('Non-State'!E:E, MATCH(A:A, 'Non-State'!B:B, 0)))</f>
        <v>Starr</v>
      </c>
      <c r="D106" s="139">
        <f>IFERROR(INDEX(State!F:F, MATCH(A:A,State!B:B, 0)), INDEX('Non-State'!G:G, MATCH(A:A,'Non-State'!B:B, 0)))</f>
        <v>1</v>
      </c>
      <c r="E106" s="139">
        <f>IFERROR(INDEX(State!G:G, MATCH(A:A, State!B:B, 0)), INDEX('Non-State'!H:H, MATCH(A:A,'Non-State'!B:B, 0)))</f>
        <v>1</v>
      </c>
      <c r="F106" s="186">
        <f>IFERROR(INDEX('Non-State'!BK:BK,MATCH('Payment and IGT Summary'!A:A,'Non-State'!B:B,0)),0)</f>
        <v>415138.06</v>
      </c>
      <c r="G106" s="186">
        <f>IFERROR(INDEX('Non-State'!BL:BL,MATCH('Payment and IGT Summary'!A:A,'Non-State'!B:B,0)),0)</f>
        <v>145838</v>
      </c>
    </row>
    <row r="107" spans="1:7" x14ac:dyDescent="0.25">
      <c r="A107" s="98" t="s">
        <v>112</v>
      </c>
      <c r="B107" s="139" t="str">
        <f>IFERROR(INDEX(State!C:C, MATCH('Payment and IGT Summary'!A:A,State!B:B, 0)), INDEX('Non-State'!C:C, MATCH(A:A,'Non-State'!B:B, 0)))</f>
        <v>CHRISTUS Spohn Hospital Kleberg</v>
      </c>
      <c r="C107" s="139" t="str">
        <f>IFERROR(INDEX(State!D:D, MATCH(A:A, State!B:B, 0)), INDEX('Non-State'!E:E, MATCH(A:A, 'Non-State'!B:B, 0)))</f>
        <v>Kleberg</v>
      </c>
      <c r="D107" s="139">
        <f>IFERROR(INDEX(State!F:F, MATCH(A:A,State!B:B, 0)), INDEX('Non-State'!G:G, MATCH(A:A,'Non-State'!B:B, 0)))</f>
        <v>2</v>
      </c>
      <c r="E107" s="139">
        <f>IFERROR(INDEX(State!G:G, MATCH(A:A, State!B:B, 0)), INDEX('Non-State'!H:H, MATCH(A:A,'Non-State'!B:B, 0)))</f>
        <v>1</v>
      </c>
      <c r="F107" s="186">
        <f>IFERROR(INDEX('Non-State'!BK:BK,MATCH('Payment and IGT Summary'!A:A,'Non-State'!B:B,0)),0)</f>
        <v>0</v>
      </c>
      <c r="G107" s="186">
        <f>IFERROR(INDEX('Non-State'!BL:BL,MATCH('Payment and IGT Summary'!A:A,'Non-State'!B:B,0)),0)</f>
        <v>0</v>
      </c>
    </row>
    <row r="108" spans="1:7" x14ac:dyDescent="0.25">
      <c r="A108" s="98" t="s">
        <v>113</v>
      </c>
      <c r="B108" s="139" t="str">
        <f>IFERROR(INDEX(State!C:C, MATCH('Payment and IGT Summary'!A:A,State!B:B, 0)), INDEX('Non-State'!C:C, MATCH(A:A,'Non-State'!B:B, 0)))</f>
        <v>Shannon Medical Center</v>
      </c>
      <c r="C108" s="139" t="str">
        <f>IFERROR(INDEX(State!D:D, MATCH(A:A, State!B:B, 0)), INDEX('Non-State'!E:E, MATCH(A:A, 'Non-State'!B:B, 0)))</f>
        <v>Tom Green</v>
      </c>
      <c r="D108" s="139">
        <f>IFERROR(INDEX(State!F:F, MATCH(A:A,State!B:B, 0)), INDEX('Non-State'!G:G, MATCH(A:A,'Non-State'!B:B, 0)))</f>
        <v>2</v>
      </c>
      <c r="E108" s="139">
        <f>IFERROR(INDEX(State!G:G, MATCH(A:A, State!B:B, 0)), INDEX('Non-State'!H:H, MATCH(A:A,'Non-State'!B:B, 0)))</f>
        <v>1</v>
      </c>
      <c r="F108" s="186">
        <f>IFERROR(INDEX('Non-State'!BK:BK,MATCH('Payment and IGT Summary'!A:A,'Non-State'!B:B,0)),0)</f>
        <v>0</v>
      </c>
      <c r="G108" s="186">
        <f>IFERROR(INDEX('Non-State'!BL:BL,MATCH('Payment and IGT Summary'!A:A,'Non-State'!B:B,0)),0)</f>
        <v>0</v>
      </c>
    </row>
    <row r="109" spans="1:7" x14ac:dyDescent="0.25">
      <c r="A109" s="98" t="s">
        <v>114</v>
      </c>
      <c r="B109" s="139" t="str">
        <f>IFERROR(INDEX(State!C:C, MATCH('Payment and IGT Summary'!A:A,State!B:B, 0)), INDEX('Non-State'!C:C, MATCH(A:A,'Non-State'!B:B, 0)))</f>
        <v>Yoakum County Hospital</v>
      </c>
      <c r="C109" s="139" t="str">
        <f>IFERROR(INDEX(State!D:D, MATCH(A:A, State!B:B, 0)), INDEX('Non-State'!E:E, MATCH(A:A, 'Non-State'!B:B, 0)))</f>
        <v>Yoakum</v>
      </c>
      <c r="D109" s="139">
        <f>IFERROR(INDEX(State!F:F, MATCH(A:A,State!B:B, 0)), INDEX('Non-State'!G:G, MATCH(A:A,'Non-State'!B:B, 0)))</f>
        <v>1</v>
      </c>
      <c r="E109" s="139">
        <f>IFERROR(INDEX(State!G:G, MATCH(A:A, State!B:B, 0)), INDEX('Non-State'!H:H, MATCH(A:A,'Non-State'!B:B, 0)))</f>
        <v>1</v>
      </c>
      <c r="F109" s="186">
        <f>IFERROR(INDEX('Non-State'!BK:BK,MATCH('Payment and IGT Summary'!A:A,'Non-State'!B:B,0)),0)</f>
        <v>725843.72</v>
      </c>
      <c r="G109" s="186">
        <f>IFERROR(INDEX('Non-State'!BL:BL,MATCH('Payment and IGT Summary'!A:A,'Non-State'!B:B,0)),0)</f>
        <v>254988.9</v>
      </c>
    </row>
    <row r="110" spans="1:7" x14ac:dyDescent="0.25">
      <c r="A110" s="98" t="s">
        <v>115</v>
      </c>
      <c r="B110" s="139" t="str">
        <f>IFERROR(INDEX(State!C:C, MATCH('Payment and IGT Summary'!A:A,State!B:B, 0)), INDEX('Non-State'!C:C, MATCH(A:A,'Non-State'!B:B, 0)))</f>
        <v>Northwest Texas Health Care System</v>
      </c>
      <c r="C110" s="139" t="str">
        <f>IFERROR(INDEX(State!D:D, MATCH(A:A, State!B:B, 0)), INDEX('Non-State'!E:E, MATCH(A:A, 'Non-State'!B:B, 0)))</f>
        <v>Potter</v>
      </c>
      <c r="D110" s="139">
        <f>IFERROR(INDEX(State!F:F, MATCH(A:A,State!B:B, 0)), INDEX('Non-State'!G:G, MATCH(A:A,'Non-State'!B:B, 0)))</f>
        <v>2</v>
      </c>
      <c r="E110" s="139">
        <f>IFERROR(INDEX(State!G:G, MATCH(A:A, State!B:B, 0)), INDEX('Non-State'!H:H, MATCH(A:A,'Non-State'!B:B, 0)))</f>
        <v>1</v>
      </c>
      <c r="F110" s="186">
        <f>IFERROR(INDEX('Non-State'!BK:BK,MATCH('Payment and IGT Summary'!A:A,'Non-State'!B:B,0)),0)</f>
        <v>0</v>
      </c>
      <c r="G110" s="186">
        <f>IFERROR(INDEX('Non-State'!BL:BL,MATCH('Payment and IGT Summary'!A:A,'Non-State'!B:B,0)),0)</f>
        <v>0</v>
      </c>
    </row>
    <row r="111" spans="1:7" x14ac:dyDescent="0.25">
      <c r="A111" s="98" t="s">
        <v>116</v>
      </c>
      <c r="B111" s="139" t="str">
        <f>IFERROR(INDEX(State!C:C, MATCH('Payment and IGT Summary'!A:A,State!B:B, 0)), INDEX('Non-State'!C:C, MATCH(A:A,'Non-State'!B:B, 0)))</f>
        <v>Scott And White Memorial Hospital</v>
      </c>
      <c r="C111" s="139" t="str">
        <f>IFERROR(INDEX(State!D:D, MATCH(A:A, State!B:B, 0)), INDEX('Non-State'!E:E, MATCH(A:A, 'Non-State'!B:B, 0)))</f>
        <v>Bell</v>
      </c>
      <c r="D111" s="139">
        <f>IFERROR(INDEX(State!F:F, MATCH(A:A,State!B:B, 0)), INDEX('Non-State'!G:G, MATCH(A:A,'Non-State'!B:B, 0)))</f>
        <v>2</v>
      </c>
      <c r="E111" s="139">
        <f>IFERROR(INDEX(State!G:G, MATCH(A:A, State!B:B, 0)), INDEX('Non-State'!H:H, MATCH(A:A,'Non-State'!B:B, 0)))</f>
        <v>1</v>
      </c>
      <c r="F111" s="186">
        <f>IFERROR(INDEX('Non-State'!BK:BK,MATCH('Payment and IGT Summary'!A:A,'Non-State'!B:B,0)),0)</f>
        <v>0</v>
      </c>
      <c r="G111" s="186">
        <f>IFERROR(INDEX('Non-State'!BL:BL,MATCH('Payment and IGT Summary'!A:A,'Non-State'!B:B,0)),0)</f>
        <v>0</v>
      </c>
    </row>
    <row r="112" spans="1:7" x14ac:dyDescent="0.25">
      <c r="A112" s="98" t="s">
        <v>117</v>
      </c>
      <c r="B112" s="139" t="str">
        <f>IFERROR(INDEX(State!C:C, MATCH('Payment and IGT Summary'!A:A,State!B:B, 0)), INDEX('Non-State'!C:C, MATCH(A:A,'Non-State'!B:B, 0)))</f>
        <v>Memorial Hermann Texas Medical Center</v>
      </c>
      <c r="C112" s="139" t="str">
        <f>IFERROR(INDEX(State!D:D, MATCH(A:A, State!B:B, 0)), INDEX('Non-State'!E:E, MATCH(A:A, 'Non-State'!B:B, 0)))</f>
        <v>Harris</v>
      </c>
      <c r="D112" s="139">
        <f>IFERROR(INDEX(State!F:F, MATCH(A:A,State!B:B, 0)), INDEX('Non-State'!G:G, MATCH(A:A,'Non-State'!B:B, 0)))</f>
        <v>2</v>
      </c>
      <c r="E112" s="139">
        <f>IFERROR(INDEX(State!G:G, MATCH(A:A, State!B:B, 0)), INDEX('Non-State'!H:H, MATCH(A:A,'Non-State'!B:B, 0)))</f>
        <v>2</v>
      </c>
      <c r="F112" s="186">
        <f>IFERROR(INDEX('Non-State'!BK:BK,MATCH('Payment and IGT Summary'!A:A,'Non-State'!B:B,0)),0)</f>
        <v>0</v>
      </c>
      <c r="G112" s="186">
        <f>IFERROR(INDEX('Non-State'!BL:BL,MATCH('Payment and IGT Summary'!A:A,'Non-State'!B:B,0)),0)</f>
        <v>0</v>
      </c>
    </row>
    <row r="113" spans="1:7" x14ac:dyDescent="0.25">
      <c r="A113" s="98" t="s">
        <v>118</v>
      </c>
      <c r="B113" s="139" t="str">
        <f>IFERROR(INDEX(State!C:C, MATCH('Payment and IGT Summary'!A:A,State!B:B, 0)), INDEX('Non-State'!C:C, MATCH(A:A,'Non-State'!B:B, 0)))</f>
        <v>Memorial Medical Center</v>
      </c>
      <c r="C113" s="139" t="str">
        <f>IFERROR(INDEX(State!D:D, MATCH(A:A, State!B:B, 0)), INDEX('Non-State'!E:E, MATCH(A:A, 'Non-State'!B:B, 0)))</f>
        <v>Calhoun</v>
      </c>
      <c r="D113" s="139">
        <f>IFERROR(INDEX(State!F:F, MATCH(A:A,State!B:B, 0)), INDEX('Non-State'!G:G, MATCH(A:A,'Non-State'!B:B, 0)))</f>
        <v>1</v>
      </c>
      <c r="E113" s="139">
        <f>IFERROR(INDEX(State!G:G, MATCH(A:A, State!B:B, 0)), INDEX('Non-State'!H:H, MATCH(A:A,'Non-State'!B:B, 0)))</f>
        <v>1</v>
      </c>
      <c r="F113" s="186">
        <f>IFERROR(INDEX('Non-State'!BK:BK,MATCH('Payment and IGT Summary'!A:A,'Non-State'!B:B,0)),0)</f>
        <v>464607.01</v>
      </c>
      <c r="G113" s="186">
        <f>IFERROR(INDEX('Non-State'!BL:BL,MATCH('Payment and IGT Summary'!A:A,'Non-State'!B:B,0)),0)</f>
        <v>163216.44</v>
      </c>
    </row>
    <row r="114" spans="1:7" x14ac:dyDescent="0.25">
      <c r="A114" s="98" t="s">
        <v>119</v>
      </c>
      <c r="B114" s="139" t="str">
        <f>IFERROR(INDEX(State!C:C, MATCH('Payment and IGT Summary'!A:A,State!B:B, 0)), INDEX('Non-State'!C:C, MATCH(A:A,'Non-State'!B:B, 0)))</f>
        <v>Lubbock County Hospital District</v>
      </c>
      <c r="C114" s="139" t="str">
        <f>IFERROR(INDEX(State!D:D, MATCH(A:A, State!B:B, 0)), INDEX('Non-State'!E:E, MATCH(A:A, 'Non-State'!B:B, 0)))</f>
        <v>Lubbock</v>
      </c>
      <c r="D114" s="139">
        <f>IFERROR(INDEX(State!F:F, MATCH(A:A,State!B:B, 0)), INDEX('Non-State'!G:G, MATCH(A:A,'Non-State'!B:B, 0)))</f>
        <v>1</v>
      </c>
      <c r="E114" s="139">
        <f>IFERROR(INDEX(State!G:G, MATCH(A:A, State!B:B, 0)), INDEX('Non-State'!H:H, MATCH(A:A,'Non-State'!B:B, 0)))</f>
        <v>1</v>
      </c>
      <c r="F114" s="186">
        <f>IFERROR(INDEX('Non-State'!BK:BK,MATCH('Payment and IGT Summary'!A:A,'Non-State'!B:B,0)),0)</f>
        <v>13143047.98</v>
      </c>
      <c r="G114" s="186">
        <f>IFERROR(INDEX('Non-State'!BL:BL,MATCH('Payment and IGT Summary'!A:A,'Non-State'!B:B,0)),0)</f>
        <v>4617152.76</v>
      </c>
    </row>
    <row r="115" spans="1:7" x14ac:dyDescent="0.25">
      <c r="A115" s="98" t="s">
        <v>120</v>
      </c>
      <c r="B115" s="139" t="str">
        <f>IFERROR(INDEX(State!C:C, MATCH('Payment and IGT Summary'!A:A,State!B:B, 0)), INDEX('Non-State'!C:C, MATCH(A:A,'Non-State'!B:B, 0)))</f>
        <v>CHRISTUS Health Southeast Texas</v>
      </c>
      <c r="C115" s="139" t="str">
        <f>IFERROR(INDEX(State!D:D, MATCH(A:A, State!B:B, 0)), INDEX('Non-State'!E:E, MATCH(A:A, 'Non-State'!B:B, 0)))</f>
        <v>Jefferson</v>
      </c>
      <c r="D115" s="139">
        <f>IFERROR(INDEX(State!F:F, MATCH(A:A,State!B:B, 0)), INDEX('Non-State'!G:G, MATCH(A:A,'Non-State'!B:B, 0)))</f>
        <v>2</v>
      </c>
      <c r="E115" s="139">
        <f>IFERROR(INDEX(State!G:G, MATCH(A:A, State!B:B, 0)), INDEX('Non-State'!H:H, MATCH(A:A,'Non-State'!B:B, 0)))</f>
        <v>1</v>
      </c>
      <c r="F115" s="186">
        <f>IFERROR(INDEX('Non-State'!BK:BK,MATCH('Payment and IGT Summary'!A:A,'Non-State'!B:B,0)),0)</f>
        <v>0</v>
      </c>
      <c r="G115" s="186">
        <f>IFERROR(INDEX('Non-State'!BL:BL,MATCH('Payment and IGT Summary'!A:A,'Non-State'!B:B,0)),0)</f>
        <v>0</v>
      </c>
    </row>
    <row r="116" spans="1:7" x14ac:dyDescent="0.25">
      <c r="A116" s="98" t="s">
        <v>121</v>
      </c>
      <c r="B116" s="139" t="str">
        <f>IFERROR(INDEX(State!C:C, MATCH('Payment and IGT Summary'!A:A,State!B:B, 0)), INDEX('Non-State'!C:C, MATCH(A:A,'Non-State'!B:B, 0)))</f>
        <v>Baylor County Hospital District</v>
      </c>
      <c r="C116" s="139" t="str">
        <f>IFERROR(INDEX(State!D:D, MATCH(A:A, State!B:B, 0)), INDEX('Non-State'!E:E, MATCH(A:A, 'Non-State'!B:B, 0)))</f>
        <v>Baylor</v>
      </c>
      <c r="D116" s="139">
        <f>IFERROR(INDEX(State!F:F, MATCH(A:A,State!B:B, 0)), INDEX('Non-State'!G:G, MATCH(A:A,'Non-State'!B:B, 0)))</f>
        <v>1</v>
      </c>
      <c r="E116" s="139">
        <f>IFERROR(INDEX(State!G:G, MATCH(A:A, State!B:B, 0)), INDEX('Non-State'!H:H, MATCH(A:A,'Non-State'!B:B, 0)))</f>
        <v>1</v>
      </c>
      <c r="F116" s="186">
        <f>IFERROR(INDEX('Non-State'!BK:BK,MATCH('Payment and IGT Summary'!A:A,'Non-State'!B:B,0)),0)</f>
        <v>87814.3</v>
      </c>
      <c r="G116" s="186">
        <f>IFERROR(INDEX('Non-State'!BL:BL,MATCH('Payment and IGT Summary'!A:A,'Non-State'!B:B,0)),0)</f>
        <v>30849.16</v>
      </c>
    </row>
    <row r="117" spans="1:7" x14ac:dyDescent="0.25">
      <c r="A117" s="98" t="s">
        <v>122</v>
      </c>
      <c r="B117" s="139" t="str">
        <f>IFERROR(INDEX(State!C:C, MATCH('Payment and IGT Summary'!A:A,State!B:B, 0)), INDEX('Non-State'!C:C, MATCH(A:A,'Non-State'!B:B, 0)))</f>
        <v>Hendrick Medical Center</v>
      </c>
      <c r="C117" s="139" t="str">
        <f>IFERROR(INDEX(State!D:D, MATCH(A:A, State!B:B, 0)), INDEX('Non-State'!E:E, MATCH(A:A, 'Non-State'!B:B, 0)))</f>
        <v>Taylor</v>
      </c>
      <c r="D117" s="139">
        <f>IFERROR(INDEX(State!F:F, MATCH(A:A,State!B:B, 0)), INDEX('Non-State'!G:G, MATCH(A:A,'Non-State'!B:B, 0)))</f>
        <v>2</v>
      </c>
      <c r="E117" s="139">
        <f>IFERROR(INDEX(State!G:G, MATCH(A:A, State!B:B, 0)), INDEX('Non-State'!H:H, MATCH(A:A,'Non-State'!B:B, 0)))</f>
        <v>1</v>
      </c>
      <c r="F117" s="186">
        <f>IFERROR(INDEX('Non-State'!BK:BK,MATCH('Payment and IGT Summary'!A:A,'Non-State'!B:B,0)),0)</f>
        <v>0</v>
      </c>
      <c r="G117" s="186">
        <f>IFERROR(INDEX('Non-State'!BL:BL,MATCH('Payment and IGT Summary'!A:A,'Non-State'!B:B,0)),0)</f>
        <v>0</v>
      </c>
    </row>
    <row r="118" spans="1:7" x14ac:dyDescent="0.25">
      <c r="A118" s="98" t="s">
        <v>123</v>
      </c>
      <c r="B118" s="139" t="str">
        <f>IFERROR(INDEX(State!C:C, MATCH('Payment and IGT Summary'!A:A,State!B:B, 0)), INDEX('Non-State'!C:C, MATCH(A:A,'Non-State'!B:B, 0)))</f>
        <v>Cuero Regional Hospital</v>
      </c>
      <c r="C118" s="139" t="str">
        <f>IFERROR(INDEX(State!D:D, MATCH(A:A, State!B:B, 0)), INDEX('Non-State'!E:E, MATCH(A:A, 'Non-State'!B:B, 0)))</f>
        <v>DeWitt</v>
      </c>
      <c r="D118" s="139">
        <f>IFERROR(INDEX(State!F:F, MATCH(A:A,State!B:B, 0)), INDEX('Non-State'!G:G, MATCH(A:A,'Non-State'!B:B, 0)))</f>
        <v>1</v>
      </c>
      <c r="E118" s="139">
        <f>IFERROR(INDEX(State!G:G, MATCH(A:A, State!B:B, 0)), INDEX('Non-State'!H:H, MATCH(A:A,'Non-State'!B:B, 0)))</f>
        <v>1</v>
      </c>
      <c r="F118" s="186">
        <f>IFERROR(INDEX('Non-State'!BK:BK,MATCH('Payment and IGT Summary'!A:A,'Non-State'!B:B,0)),0)</f>
        <v>157026.10999999999</v>
      </c>
      <c r="G118" s="186">
        <f>IFERROR(INDEX('Non-State'!BL:BL,MATCH('Payment and IGT Summary'!A:A,'Non-State'!B:B,0)),0)</f>
        <v>55163.27</v>
      </c>
    </row>
    <row r="119" spans="1:7" x14ac:dyDescent="0.25">
      <c r="A119" s="98" t="s">
        <v>124</v>
      </c>
      <c r="B119" s="139" t="str">
        <f>IFERROR(INDEX(State!C:C, MATCH('Payment and IGT Summary'!A:A,State!B:B, 0)), INDEX('Non-State'!C:C, MATCH(A:A,'Non-State'!B:B, 0)))</f>
        <v>Titus County Memorial Hospital District</v>
      </c>
      <c r="C119" s="139" t="str">
        <f>IFERROR(INDEX(State!D:D, MATCH(A:A, State!B:B, 0)), INDEX('Non-State'!E:E, MATCH(A:A, 'Non-State'!B:B, 0)))</f>
        <v>Titus</v>
      </c>
      <c r="D119" s="139">
        <f>IFERROR(INDEX(State!F:F, MATCH(A:A,State!B:B, 0)), INDEX('Non-State'!G:G, MATCH(A:A,'Non-State'!B:B, 0)))</f>
        <v>1</v>
      </c>
      <c r="E119" s="139">
        <f>IFERROR(INDEX(State!G:G, MATCH(A:A, State!B:B, 0)), INDEX('Non-State'!H:H, MATCH(A:A,'Non-State'!B:B, 0)))</f>
        <v>1</v>
      </c>
      <c r="F119" s="186">
        <f>IFERROR(INDEX('Non-State'!BK:BK,MATCH('Payment and IGT Summary'!A:A,'Non-State'!B:B,0)),0)</f>
        <v>0</v>
      </c>
      <c r="G119" s="186">
        <f>IFERROR(INDEX('Non-State'!BL:BL,MATCH('Payment and IGT Summary'!A:A,'Non-State'!B:B,0)),0)</f>
        <v>0</v>
      </c>
    </row>
    <row r="120" spans="1:7" x14ac:dyDescent="0.25">
      <c r="A120" s="98" t="s">
        <v>125</v>
      </c>
      <c r="B120" s="139" t="str">
        <f>IFERROR(INDEX(State!C:C, MATCH('Payment and IGT Summary'!A:A,State!B:B, 0)), INDEX('Non-State'!C:C, MATCH(A:A,'Non-State'!B:B, 0)))</f>
        <v>Palo Pinto County Hospital District</v>
      </c>
      <c r="C120" s="139" t="str">
        <f>IFERROR(INDEX(State!D:D, MATCH(A:A, State!B:B, 0)), INDEX('Non-State'!E:E, MATCH(A:A, 'Non-State'!B:B, 0)))</f>
        <v>Palo Pinto</v>
      </c>
      <c r="D120" s="139">
        <f>IFERROR(INDEX(State!F:F, MATCH(A:A,State!B:B, 0)), INDEX('Non-State'!G:G, MATCH(A:A,'Non-State'!B:B, 0)))</f>
        <v>1</v>
      </c>
      <c r="E120" s="139">
        <f>IFERROR(INDEX(State!G:G, MATCH(A:A, State!B:B, 0)), INDEX('Non-State'!H:H, MATCH(A:A,'Non-State'!B:B, 0)))</f>
        <v>1</v>
      </c>
      <c r="F120" s="186">
        <f>IFERROR(INDEX('Non-State'!BK:BK,MATCH('Payment and IGT Summary'!A:A,'Non-State'!B:B,0)),0)</f>
        <v>730120.11</v>
      </c>
      <c r="G120" s="186">
        <f>IFERROR(INDEX('Non-State'!BL:BL,MATCH('Payment and IGT Summary'!A:A,'Non-State'!B:B,0)),0)</f>
        <v>256491.19</v>
      </c>
    </row>
    <row r="121" spans="1:7" x14ac:dyDescent="0.25">
      <c r="A121" s="98" t="s">
        <v>126</v>
      </c>
      <c r="B121" s="139" t="str">
        <f>IFERROR(INDEX(State!C:C, MATCH('Payment and IGT Summary'!A:A,State!B:B, 0)), INDEX('Non-State'!C:C, MATCH(A:A,'Non-State'!B:B, 0)))</f>
        <v>Hillcrest Baptist Medical Center</v>
      </c>
      <c r="C121" s="139" t="str">
        <f>IFERROR(INDEX(State!D:D, MATCH(A:A, State!B:B, 0)), INDEX('Non-State'!E:E, MATCH(A:A, 'Non-State'!B:B, 0)))</f>
        <v>McLennan</v>
      </c>
      <c r="D121" s="139">
        <f>IFERROR(INDEX(State!F:F, MATCH(A:A,State!B:B, 0)), INDEX('Non-State'!G:G, MATCH(A:A,'Non-State'!B:B, 0)))</f>
        <v>2</v>
      </c>
      <c r="E121" s="139">
        <f>IFERROR(INDEX(State!G:G, MATCH(A:A, State!B:B, 0)), INDEX('Non-State'!H:H, MATCH(A:A,'Non-State'!B:B, 0)))</f>
        <v>1</v>
      </c>
      <c r="F121" s="186">
        <f>IFERROR(INDEX('Non-State'!BK:BK,MATCH('Payment and IGT Summary'!A:A,'Non-State'!B:B,0)),0)</f>
        <v>0</v>
      </c>
      <c r="G121" s="186">
        <f>IFERROR(INDEX('Non-State'!BL:BL,MATCH('Payment and IGT Summary'!A:A,'Non-State'!B:B,0)),0)</f>
        <v>0</v>
      </c>
    </row>
    <row r="122" spans="1:7" x14ac:dyDescent="0.25">
      <c r="A122" s="98" t="s">
        <v>127</v>
      </c>
      <c r="B122" s="139" t="str">
        <f>IFERROR(INDEX(State!C:C, MATCH('Payment and IGT Summary'!A:A,State!B:B, 0)), INDEX('Non-State'!C:C, MATCH(A:A,'Non-State'!B:B, 0)))</f>
        <v>Memorial Medical Center Of East Texas</v>
      </c>
      <c r="C122" s="139" t="str">
        <f>IFERROR(INDEX(State!D:D, MATCH(A:A, State!B:B, 0)), INDEX('Non-State'!E:E, MATCH(A:A, 'Non-State'!B:B, 0)))</f>
        <v>Angelina</v>
      </c>
      <c r="D122" s="139">
        <f>IFERROR(INDEX(State!F:F, MATCH(A:A,State!B:B, 0)), INDEX('Non-State'!G:G, MATCH(A:A,'Non-State'!B:B, 0)))</f>
        <v>2</v>
      </c>
      <c r="E122" s="139">
        <f>IFERROR(INDEX(State!G:G, MATCH(A:A, State!B:B, 0)), INDEX('Non-State'!H:H, MATCH(A:A,'Non-State'!B:B, 0)))</f>
        <v>1</v>
      </c>
      <c r="F122" s="186">
        <f>IFERROR(INDEX('Non-State'!BK:BK,MATCH('Payment and IGT Summary'!A:A,'Non-State'!B:B,0)),0)</f>
        <v>0</v>
      </c>
      <c r="G122" s="186">
        <f>IFERROR(INDEX('Non-State'!BL:BL,MATCH('Payment and IGT Summary'!A:A,'Non-State'!B:B,0)),0)</f>
        <v>0</v>
      </c>
    </row>
    <row r="123" spans="1:7" x14ac:dyDescent="0.25">
      <c r="A123" s="98" t="s">
        <v>128</v>
      </c>
      <c r="B123" s="139" t="str">
        <f>IFERROR(INDEX(State!C:C, MATCH('Payment and IGT Summary'!A:A,State!B:B, 0)), INDEX('Non-State'!C:C, MATCH(A:A,'Non-State'!B:B, 0)))</f>
        <v>Baylor University Medical Center</v>
      </c>
      <c r="C123" s="139" t="str">
        <f>IFERROR(INDEX(State!D:D, MATCH(A:A, State!B:B, 0)), INDEX('Non-State'!E:E, MATCH(A:A, 'Non-State'!B:B, 0)))</f>
        <v>Dallas</v>
      </c>
      <c r="D123" s="139">
        <f>IFERROR(INDEX(State!F:F, MATCH(A:A,State!B:B, 0)), INDEX('Non-State'!G:G, MATCH(A:A,'Non-State'!B:B, 0)))</f>
        <v>2</v>
      </c>
      <c r="E123" s="139">
        <f>IFERROR(INDEX(State!G:G, MATCH(A:A, State!B:B, 0)), INDEX('Non-State'!H:H, MATCH(A:A,'Non-State'!B:B, 0)))</f>
        <v>2</v>
      </c>
      <c r="F123" s="186">
        <f>IFERROR(INDEX('Non-State'!BK:BK,MATCH('Payment and IGT Summary'!A:A,'Non-State'!B:B,0)),0)</f>
        <v>0</v>
      </c>
      <c r="G123" s="186">
        <f>IFERROR(INDEX('Non-State'!BL:BL,MATCH('Payment and IGT Summary'!A:A,'Non-State'!B:B,0)),0)</f>
        <v>0</v>
      </c>
    </row>
    <row r="124" spans="1:7" x14ac:dyDescent="0.25">
      <c r="A124" s="98" t="s">
        <v>129</v>
      </c>
      <c r="B124" s="139" t="str">
        <f>IFERROR(INDEX(State!C:C, MATCH('Payment and IGT Summary'!A:A,State!B:B, 0)), INDEX('Non-State'!C:C, MATCH(A:A,'Non-State'!B:B, 0)))</f>
        <v>South Limestone Hospital District</v>
      </c>
      <c r="C124" s="139" t="str">
        <f>IFERROR(INDEX(State!D:D, MATCH(A:A, State!B:B, 0)), INDEX('Non-State'!E:E, MATCH(A:A, 'Non-State'!B:B, 0)))</f>
        <v>Limestone</v>
      </c>
      <c r="D124" s="139">
        <f>IFERROR(INDEX(State!F:F, MATCH(A:A,State!B:B, 0)), INDEX('Non-State'!G:G, MATCH(A:A,'Non-State'!B:B, 0)))</f>
        <v>1</v>
      </c>
      <c r="E124" s="139">
        <f>IFERROR(INDEX(State!G:G, MATCH(A:A, State!B:B, 0)), INDEX('Non-State'!H:H, MATCH(A:A,'Non-State'!B:B, 0)))</f>
        <v>1</v>
      </c>
      <c r="F124" s="186">
        <f>IFERROR(INDEX('Non-State'!BK:BK,MATCH('Payment and IGT Summary'!A:A,'Non-State'!B:B,0)),0)</f>
        <v>114890.6</v>
      </c>
      <c r="G124" s="186">
        <f>IFERROR(INDEX('Non-State'!BL:BL,MATCH('Payment and IGT Summary'!A:A,'Non-State'!B:B,0)),0)</f>
        <v>40361.07</v>
      </c>
    </row>
    <row r="125" spans="1:7" x14ac:dyDescent="0.25">
      <c r="A125" s="98" t="s">
        <v>130</v>
      </c>
      <c r="B125" s="139" t="str">
        <f>IFERROR(INDEX(State!C:C, MATCH('Payment and IGT Summary'!A:A,State!B:B, 0)), INDEX('Non-State'!C:C, MATCH(A:A,'Non-State'!B:B, 0)))</f>
        <v>Vhs San Antonio Partners Llc</v>
      </c>
      <c r="C125" s="139" t="str">
        <f>IFERROR(INDEX(State!D:D, MATCH(A:A, State!B:B, 0)), INDEX('Non-State'!E:E, MATCH(A:A, 'Non-State'!B:B, 0)))</f>
        <v>Bexar</v>
      </c>
      <c r="D125" s="139">
        <f>IFERROR(INDEX(State!F:F, MATCH(A:A,State!B:B, 0)), INDEX('Non-State'!G:G, MATCH(A:A,'Non-State'!B:B, 0)))</f>
        <v>2</v>
      </c>
      <c r="E125" s="139">
        <f>IFERROR(INDEX(State!G:G, MATCH(A:A, State!B:B, 0)), INDEX('Non-State'!H:H, MATCH(A:A,'Non-State'!B:B, 0)))</f>
        <v>2</v>
      </c>
      <c r="F125" s="186">
        <f>IFERROR(INDEX('Non-State'!BK:BK,MATCH('Payment and IGT Summary'!A:A,'Non-State'!B:B,0)),0)</f>
        <v>0</v>
      </c>
      <c r="G125" s="186">
        <f>IFERROR(INDEX('Non-State'!BL:BL,MATCH('Payment and IGT Summary'!A:A,'Non-State'!B:B,0)),0)</f>
        <v>0</v>
      </c>
    </row>
    <row r="126" spans="1:7" x14ac:dyDescent="0.25">
      <c r="A126" s="98" t="s">
        <v>131</v>
      </c>
      <c r="B126" s="139" t="str">
        <f>IFERROR(INDEX(State!C:C, MATCH('Payment and IGT Summary'!A:A,State!B:B, 0)), INDEX('Non-State'!C:C, MATCH(A:A,'Non-State'!B:B, 0)))</f>
        <v>Doctors Hospital At Renaissance, Ltd</v>
      </c>
      <c r="C126" s="139" t="str">
        <f>IFERROR(INDEX(State!D:D, MATCH(A:A, State!B:B, 0)), INDEX('Non-State'!E:E, MATCH(A:A, 'Non-State'!B:B, 0)))</f>
        <v>Hidalgo</v>
      </c>
      <c r="D126" s="139">
        <f>IFERROR(INDEX(State!F:F, MATCH(A:A,State!B:B, 0)), INDEX('Non-State'!G:G, MATCH(A:A,'Non-State'!B:B, 0)))</f>
        <v>2</v>
      </c>
      <c r="E126" s="139">
        <f>IFERROR(INDEX(State!G:G, MATCH(A:A, State!B:B, 0)), INDEX('Non-State'!H:H, MATCH(A:A,'Non-State'!B:B, 0)))</f>
        <v>2</v>
      </c>
      <c r="F126" s="186">
        <f>IFERROR(INDEX('Non-State'!BK:BK,MATCH('Payment and IGT Summary'!A:A,'Non-State'!B:B,0)),0)</f>
        <v>0</v>
      </c>
      <c r="G126" s="186">
        <f>IFERROR(INDEX('Non-State'!BL:BL,MATCH('Payment and IGT Summary'!A:A,'Non-State'!B:B,0)),0)</f>
        <v>0</v>
      </c>
    </row>
    <row r="127" spans="1:7" x14ac:dyDescent="0.25">
      <c r="A127" s="98" t="s">
        <v>132</v>
      </c>
      <c r="B127" s="139" t="str">
        <f>IFERROR(INDEX(State!C:C, MATCH('Payment and IGT Summary'!A:A,State!B:B, 0)), INDEX('Non-State'!C:C, MATCH(A:A,'Non-State'!B:B, 0)))</f>
        <v>Laredo Medical Center</v>
      </c>
      <c r="C127" s="139" t="str">
        <f>IFERROR(INDEX(State!D:D, MATCH(A:A, State!B:B, 0)), INDEX('Non-State'!E:E, MATCH(A:A, 'Non-State'!B:B, 0)))</f>
        <v>Webb</v>
      </c>
      <c r="D127" s="139">
        <f>IFERROR(INDEX(State!F:F, MATCH(A:A,State!B:B, 0)), INDEX('Non-State'!G:G, MATCH(A:A,'Non-State'!B:B, 0)))</f>
        <v>2</v>
      </c>
      <c r="E127" s="139">
        <f>IFERROR(INDEX(State!G:G, MATCH(A:A, State!B:B, 0)), INDEX('Non-State'!H:H, MATCH(A:A,'Non-State'!B:B, 0)))</f>
        <v>1</v>
      </c>
      <c r="F127" s="186">
        <f>IFERROR(INDEX('Non-State'!BK:BK,MATCH('Payment and IGT Summary'!A:A,'Non-State'!B:B,0)),0)</f>
        <v>0</v>
      </c>
      <c r="G127" s="186">
        <f>IFERROR(INDEX('Non-State'!BL:BL,MATCH('Payment and IGT Summary'!A:A,'Non-State'!B:B,0)),0)</f>
        <v>0</v>
      </c>
    </row>
    <row r="128" spans="1:7" x14ac:dyDescent="0.25">
      <c r="A128" s="98" t="s">
        <v>133</v>
      </c>
      <c r="B128" s="139" t="str">
        <f>IFERROR(INDEX(State!C:C, MATCH('Payment and IGT Summary'!A:A,State!B:B, 0)), INDEX('Non-State'!C:C, MATCH(A:A,'Non-State'!B:B, 0)))</f>
        <v>The Medical Center Of Southeast Texas</v>
      </c>
      <c r="C128" s="139" t="str">
        <f>IFERROR(INDEX(State!D:D, MATCH(A:A, State!B:B, 0)), INDEX('Non-State'!E:E, MATCH(A:A, 'Non-State'!B:B, 0)))</f>
        <v>Jefferson</v>
      </c>
      <c r="D128" s="139">
        <f>IFERROR(INDEX(State!F:F, MATCH(A:A,State!B:B, 0)), INDEX('Non-State'!G:G, MATCH(A:A,'Non-State'!B:B, 0)))</f>
        <v>2</v>
      </c>
      <c r="E128" s="139">
        <f>IFERROR(INDEX(State!G:G, MATCH(A:A, State!B:B, 0)), INDEX('Non-State'!H:H, MATCH(A:A,'Non-State'!B:B, 0)))</f>
        <v>1</v>
      </c>
      <c r="F128" s="186">
        <f>IFERROR(INDEX('Non-State'!BK:BK,MATCH('Payment and IGT Summary'!A:A,'Non-State'!B:B,0)),0)</f>
        <v>0</v>
      </c>
      <c r="G128" s="186">
        <f>IFERROR(INDEX('Non-State'!BL:BL,MATCH('Payment and IGT Summary'!A:A,'Non-State'!B:B,0)),0)</f>
        <v>0</v>
      </c>
    </row>
    <row r="129" spans="1:7" x14ac:dyDescent="0.25">
      <c r="A129" s="98" t="s">
        <v>134</v>
      </c>
      <c r="B129" s="139" t="str">
        <f>IFERROR(INDEX(State!C:C, MATCH('Payment and IGT Summary'!A:A,State!B:B, 0)), INDEX('Non-State'!C:C, MATCH(A:A,'Non-State'!B:B, 0)))</f>
        <v>SHC KPH LP</v>
      </c>
      <c r="C129" s="139" t="str">
        <f>IFERROR(INDEX(State!D:D, MATCH(A:A, State!B:B, 0)), INDEX('Non-State'!E:E, MATCH(A:A, 'Non-State'!B:B, 0)))</f>
        <v>Harris</v>
      </c>
      <c r="D129" s="139">
        <f>IFERROR(INDEX(State!F:F, MATCH(A:A,State!B:B, 0)), INDEX('Non-State'!G:G, MATCH(A:A,'Non-State'!B:B, 0)))</f>
        <v>2</v>
      </c>
      <c r="E129" s="139">
        <f>IFERROR(INDEX(State!G:G, MATCH(A:A, State!B:B, 0)), INDEX('Non-State'!H:H, MATCH(A:A,'Non-State'!B:B, 0)))</f>
        <v>2</v>
      </c>
      <c r="F129" s="186">
        <f>IFERROR(INDEX('Non-State'!BK:BK,MATCH('Payment and IGT Summary'!A:A,'Non-State'!B:B,0)),0)</f>
        <v>0</v>
      </c>
      <c r="G129" s="186">
        <f>IFERROR(INDEX('Non-State'!BL:BL,MATCH('Payment and IGT Summary'!A:A,'Non-State'!B:B,0)),0)</f>
        <v>0</v>
      </c>
    </row>
    <row r="130" spans="1:7" x14ac:dyDescent="0.25">
      <c r="A130" s="98" t="s">
        <v>135</v>
      </c>
      <c r="B130" s="139" t="str">
        <f>IFERROR(INDEX(State!C:C, MATCH('Payment and IGT Summary'!A:A,State!B:B, 0)), INDEX('Non-State'!C:C, MATCH(A:A,'Non-State'!B:B, 0)))</f>
        <v>St. Joseph Medical Center</v>
      </c>
      <c r="C130" s="139" t="str">
        <f>IFERROR(INDEX(State!D:D, MATCH(A:A, State!B:B, 0)), INDEX('Non-State'!E:E, MATCH(A:A, 'Non-State'!B:B, 0)))</f>
        <v>Harris</v>
      </c>
      <c r="D130" s="139">
        <f>IFERROR(INDEX(State!F:F, MATCH(A:A,State!B:B, 0)), INDEX('Non-State'!G:G, MATCH(A:A,'Non-State'!B:B, 0)))</f>
        <v>2</v>
      </c>
      <c r="E130" s="139">
        <f>IFERROR(INDEX(State!G:G, MATCH(A:A, State!B:B, 0)), INDEX('Non-State'!H:H, MATCH(A:A,'Non-State'!B:B, 0)))</f>
        <v>2</v>
      </c>
      <c r="F130" s="186">
        <f>IFERROR(INDEX('Non-State'!BK:BK,MATCH('Payment and IGT Summary'!A:A,'Non-State'!B:B,0)),0)</f>
        <v>0</v>
      </c>
      <c r="G130" s="186">
        <f>IFERROR(INDEX('Non-State'!BL:BL,MATCH('Payment and IGT Summary'!A:A,'Non-State'!B:B,0)),0)</f>
        <v>0</v>
      </c>
    </row>
    <row r="131" spans="1:7" x14ac:dyDescent="0.25">
      <c r="A131" s="98" t="s">
        <v>136</v>
      </c>
      <c r="B131" s="139" t="str">
        <f>IFERROR(INDEX(State!C:C, MATCH('Payment and IGT Summary'!A:A,State!B:B, 0)), INDEX('Non-State'!C:C, MATCH(A:A,'Non-State'!B:B, 0)))</f>
        <v>Dawson County Hospital District</v>
      </c>
      <c r="C131" s="139" t="str">
        <f>IFERROR(INDEX(State!D:D, MATCH(A:A, State!B:B, 0)), INDEX('Non-State'!E:E, MATCH(A:A, 'Non-State'!B:B, 0)))</f>
        <v>Dawson</v>
      </c>
      <c r="D131" s="139">
        <f>IFERROR(INDEX(State!F:F, MATCH(A:A,State!B:B, 0)), INDEX('Non-State'!G:G, MATCH(A:A,'Non-State'!B:B, 0)))</f>
        <v>1</v>
      </c>
      <c r="E131" s="139">
        <f>IFERROR(INDEX(State!G:G, MATCH(A:A, State!B:B, 0)), INDEX('Non-State'!H:H, MATCH(A:A,'Non-State'!B:B, 0)))</f>
        <v>1</v>
      </c>
      <c r="F131" s="186">
        <f>IFERROR(INDEX('Non-State'!BK:BK,MATCH('Payment and IGT Summary'!A:A,'Non-State'!B:B,0)),0)</f>
        <v>55410.49</v>
      </c>
      <c r="G131" s="186">
        <f>IFERROR(INDEX('Non-State'!BL:BL,MATCH('Payment and IGT Summary'!A:A,'Non-State'!B:B,0)),0)</f>
        <v>19465.71</v>
      </c>
    </row>
    <row r="132" spans="1:7" x14ac:dyDescent="0.25">
      <c r="A132" s="98" t="s">
        <v>137</v>
      </c>
      <c r="B132" s="139" t="str">
        <f>IFERROR(INDEX(State!C:C, MATCH('Payment and IGT Summary'!A:A,State!B:B, 0)), INDEX('Non-State'!C:C, MATCH(A:A,'Non-State'!B:B, 0)))</f>
        <v>HCA Houston Healthcare Northwest</v>
      </c>
      <c r="C132" s="139" t="str">
        <f>IFERROR(INDEX(State!D:D, MATCH(A:A, State!B:B, 0)), INDEX('Non-State'!E:E, MATCH(A:A, 'Non-State'!B:B, 0)))</f>
        <v>Harris</v>
      </c>
      <c r="D132" s="139">
        <f>IFERROR(INDEX(State!F:F, MATCH(A:A,State!B:B, 0)), INDEX('Non-State'!G:G, MATCH(A:A,'Non-State'!B:B, 0)))</f>
        <v>2</v>
      </c>
      <c r="E132" s="139">
        <f>IFERROR(INDEX(State!G:G, MATCH(A:A, State!B:B, 0)), INDEX('Non-State'!H:H, MATCH(A:A,'Non-State'!B:B, 0)))</f>
        <v>2</v>
      </c>
      <c r="F132" s="186">
        <f>IFERROR(INDEX('Non-State'!BK:BK,MATCH('Payment and IGT Summary'!A:A,'Non-State'!B:B,0)),0)</f>
        <v>0</v>
      </c>
      <c r="G132" s="186">
        <f>IFERROR(INDEX('Non-State'!BL:BL,MATCH('Payment and IGT Summary'!A:A,'Non-State'!B:B,0)),0)</f>
        <v>0</v>
      </c>
    </row>
    <row r="133" spans="1:7" x14ac:dyDescent="0.25">
      <c r="A133" s="98" t="s">
        <v>138</v>
      </c>
      <c r="B133" s="139" t="str">
        <f>IFERROR(INDEX(State!C:C, MATCH('Payment and IGT Summary'!A:A,State!B:B, 0)), INDEX('Non-State'!C:C, MATCH(A:A,'Non-State'!B:B, 0)))</f>
        <v>UHS Of Texoma Inc-</v>
      </c>
      <c r="C133" s="139" t="str">
        <f>IFERROR(INDEX(State!D:D, MATCH(A:A, State!B:B, 0)), INDEX('Non-State'!E:E, MATCH(A:A, 'Non-State'!B:B, 0)))</f>
        <v>Grayson</v>
      </c>
      <c r="D133" s="139">
        <f>IFERROR(INDEX(State!F:F, MATCH(A:A,State!B:B, 0)), INDEX('Non-State'!G:G, MATCH(A:A,'Non-State'!B:B, 0)))</f>
        <v>2</v>
      </c>
      <c r="E133" s="139">
        <f>IFERROR(INDEX(State!G:G, MATCH(A:A, State!B:B, 0)), INDEX('Non-State'!H:H, MATCH(A:A,'Non-State'!B:B, 0)))</f>
        <v>1</v>
      </c>
      <c r="F133" s="186">
        <f>IFERROR(INDEX('Non-State'!BK:BK,MATCH('Payment and IGT Summary'!A:A,'Non-State'!B:B,0)),0)</f>
        <v>0</v>
      </c>
      <c r="G133" s="186">
        <f>IFERROR(INDEX('Non-State'!BL:BL,MATCH('Payment and IGT Summary'!A:A,'Non-State'!B:B,0)),0)</f>
        <v>0</v>
      </c>
    </row>
    <row r="134" spans="1:7" x14ac:dyDescent="0.25">
      <c r="A134" s="98" t="s">
        <v>139</v>
      </c>
      <c r="B134" s="139" t="str">
        <f>IFERROR(INDEX(State!C:C, MATCH('Payment and IGT Summary'!A:A,State!B:B, 0)), INDEX('Non-State'!C:C, MATCH(A:A,'Non-State'!B:B, 0)))</f>
        <v>Gpch Llc</v>
      </c>
      <c r="C134" s="139" t="str">
        <f>IFERROR(INDEX(State!D:D, MATCH(A:A, State!B:B, 0)), INDEX('Non-State'!E:E, MATCH(A:A, 'Non-State'!B:B, 0)))</f>
        <v>Hutchinson</v>
      </c>
      <c r="D134" s="139">
        <f>IFERROR(INDEX(State!F:F, MATCH(A:A,State!B:B, 0)), INDEX('Non-State'!G:G, MATCH(A:A,'Non-State'!B:B, 0)))</f>
        <v>2</v>
      </c>
      <c r="E134" s="139">
        <f>IFERROR(INDEX(State!G:G, MATCH(A:A, State!B:B, 0)), INDEX('Non-State'!H:H, MATCH(A:A,'Non-State'!B:B, 0)))</f>
        <v>1</v>
      </c>
      <c r="F134" s="186">
        <f>IFERROR(INDEX('Non-State'!BK:BK,MATCH('Payment and IGT Summary'!A:A,'Non-State'!B:B,0)),0)</f>
        <v>0</v>
      </c>
      <c r="G134" s="186">
        <f>IFERROR(INDEX('Non-State'!BL:BL,MATCH('Payment and IGT Summary'!A:A,'Non-State'!B:B,0)),0)</f>
        <v>0</v>
      </c>
    </row>
    <row r="135" spans="1:7" x14ac:dyDescent="0.25">
      <c r="A135" s="98" t="s">
        <v>140</v>
      </c>
      <c r="B135" s="139" t="str">
        <f>IFERROR(INDEX(State!C:C, MATCH('Payment and IGT Summary'!A:A,State!B:B, 0)), INDEX('Non-State'!C:C, MATCH(A:A,'Non-State'!B:B, 0)))</f>
        <v>Ascension Seton</v>
      </c>
      <c r="C135" s="139" t="str">
        <f>IFERROR(INDEX(State!D:D, MATCH(A:A, State!B:B, 0)), INDEX('Non-State'!E:E, MATCH(A:A, 'Non-State'!B:B, 0)))</f>
        <v>Hays</v>
      </c>
      <c r="D135" s="139">
        <f>IFERROR(INDEX(State!F:F, MATCH(A:A,State!B:B, 0)), INDEX('Non-State'!G:G, MATCH(A:A,'Non-State'!B:B, 0)))</f>
        <v>2</v>
      </c>
      <c r="E135" s="139">
        <f>IFERROR(INDEX(State!G:G, MATCH(A:A, State!B:B, 0)), INDEX('Non-State'!H:H, MATCH(A:A,'Non-State'!B:B, 0)))</f>
        <v>1</v>
      </c>
      <c r="F135" s="186">
        <f>IFERROR(INDEX('Non-State'!BK:BK,MATCH('Payment and IGT Summary'!A:A,'Non-State'!B:B,0)),0)</f>
        <v>0</v>
      </c>
      <c r="G135" s="186">
        <f>IFERROR(INDEX('Non-State'!BL:BL,MATCH('Payment and IGT Summary'!A:A,'Non-State'!B:B,0)),0)</f>
        <v>0</v>
      </c>
    </row>
    <row r="136" spans="1:7" x14ac:dyDescent="0.25">
      <c r="A136" s="98" t="s">
        <v>141</v>
      </c>
      <c r="B136" s="139" t="str">
        <f>IFERROR(INDEX(State!C:C, MATCH('Payment and IGT Summary'!A:A,State!B:B, 0)), INDEX('Non-State'!C:C, MATCH(A:A,'Non-State'!B:B, 0)))</f>
        <v>Red River Hospital</v>
      </c>
      <c r="C136" s="139" t="str">
        <f>IFERROR(INDEX(State!D:D, MATCH(A:A, State!B:B, 0)), INDEX('Non-State'!E:E, MATCH(A:A, 'Non-State'!B:B, 0)))</f>
        <v>Wichita</v>
      </c>
      <c r="D136" s="139">
        <f>IFERROR(INDEX(State!F:F, MATCH(A:A,State!B:B, 0)), INDEX('Non-State'!G:G, MATCH(A:A,'Non-State'!B:B, 0)))</f>
        <v>2</v>
      </c>
      <c r="E136" s="139">
        <f>IFERROR(INDEX(State!G:G, MATCH(A:A, State!B:B, 0)), INDEX('Non-State'!H:H, MATCH(A:A,'Non-State'!B:B, 0)))</f>
        <v>1</v>
      </c>
      <c r="F136" s="186">
        <f>IFERROR(INDEX('Non-State'!BK:BK,MATCH('Payment and IGT Summary'!A:A,'Non-State'!B:B,0)),0)</f>
        <v>0</v>
      </c>
      <c r="G136" s="186">
        <f>IFERROR(INDEX('Non-State'!BL:BL,MATCH('Payment and IGT Summary'!A:A,'Non-State'!B:B,0)),0)</f>
        <v>0</v>
      </c>
    </row>
    <row r="137" spans="1:7" x14ac:dyDescent="0.25">
      <c r="A137" s="98" t="s">
        <v>142</v>
      </c>
      <c r="B137" s="139" t="str">
        <f>IFERROR(INDEX(State!C:C, MATCH('Payment and IGT Summary'!A:A,State!B:B, 0)), INDEX('Non-State'!C:C, MATCH(A:A,'Non-State'!B:B, 0)))</f>
        <v>Cahrmc Llc</v>
      </c>
      <c r="C137" s="139" t="str">
        <f>IFERROR(INDEX(State!D:D, MATCH(A:A, State!B:B, 0)), INDEX('Non-State'!E:E, MATCH(A:A, 'Non-State'!B:B, 0)))</f>
        <v>Colorado</v>
      </c>
      <c r="D137" s="139">
        <f>IFERROR(INDEX(State!F:F, MATCH(A:A,State!B:B, 0)), INDEX('Non-State'!G:G, MATCH(A:A,'Non-State'!B:B, 0)))</f>
        <v>2</v>
      </c>
      <c r="E137" s="139">
        <f>IFERROR(INDEX(State!G:G, MATCH(A:A, State!B:B, 0)), INDEX('Non-State'!H:H, MATCH(A:A,'Non-State'!B:B, 0)))</f>
        <v>1</v>
      </c>
      <c r="F137" s="186">
        <f>IFERROR(INDEX('Non-State'!BK:BK,MATCH('Payment and IGT Summary'!A:A,'Non-State'!B:B,0)),0)</f>
        <v>0</v>
      </c>
      <c r="G137" s="186">
        <f>IFERROR(INDEX('Non-State'!BL:BL,MATCH('Payment and IGT Summary'!A:A,'Non-State'!B:B,0)),0)</f>
        <v>0</v>
      </c>
    </row>
    <row r="138" spans="1:7" x14ac:dyDescent="0.25">
      <c r="A138" s="98" t="s">
        <v>143</v>
      </c>
      <c r="B138" s="139" t="str">
        <f>IFERROR(INDEX(State!C:C, MATCH('Payment and IGT Summary'!A:A,State!B:B, 0)), INDEX('Non-State'!C:C, MATCH(A:A,'Non-State'!B:B, 0)))</f>
        <v>Medina County Hospital District</v>
      </c>
      <c r="C138" s="139" t="str">
        <f>IFERROR(INDEX(State!D:D, MATCH(A:A, State!B:B, 0)), INDEX('Non-State'!E:E, MATCH(A:A, 'Non-State'!B:B, 0)))</f>
        <v>Medina</v>
      </c>
      <c r="D138" s="139">
        <f>IFERROR(INDEX(State!F:F, MATCH(A:A,State!B:B, 0)), INDEX('Non-State'!G:G, MATCH(A:A,'Non-State'!B:B, 0)))</f>
        <v>1</v>
      </c>
      <c r="E138" s="139">
        <f>IFERROR(INDEX(State!G:G, MATCH(A:A, State!B:B, 0)), INDEX('Non-State'!H:H, MATCH(A:A,'Non-State'!B:B, 0)))</f>
        <v>1</v>
      </c>
      <c r="F138" s="186">
        <f>IFERROR(INDEX('Non-State'!BK:BK,MATCH('Payment and IGT Summary'!A:A,'Non-State'!B:B,0)),0)</f>
        <v>321014.49</v>
      </c>
      <c r="G138" s="186">
        <f>IFERROR(INDEX('Non-State'!BL:BL,MATCH('Payment and IGT Summary'!A:A,'Non-State'!B:B,0)),0)</f>
        <v>112772.39</v>
      </c>
    </row>
    <row r="139" spans="1:7" x14ac:dyDescent="0.25">
      <c r="A139" s="98" t="s">
        <v>144</v>
      </c>
      <c r="B139" s="139" t="str">
        <f>IFERROR(INDEX(State!C:C, MATCH('Payment and IGT Summary'!A:A,State!B:B, 0)), INDEX('Non-State'!C:C, MATCH(A:A,'Non-State'!B:B, 0)))</f>
        <v>Dimmit Regional Hospital</v>
      </c>
      <c r="C139" s="139" t="str">
        <f>IFERROR(INDEX(State!D:D, MATCH(A:A, State!B:B, 0)), INDEX('Non-State'!E:E, MATCH(A:A, 'Non-State'!B:B, 0)))</f>
        <v>Dimmit</v>
      </c>
      <c r="D139" s="139">
        <f>IFERROR(INDEX(State!F:F, MATCH(A:A,State!B:B, 0)), INDEX('Non-State'!G:G, MATCH(A:A,'Non-State'!B:B, 0)))</f>
        <v>1</v>
      </c>
      <c r="E139" s="139">
        <f>IFERROR(INDEX(State!G:G, MATCH(A:A, State!B:B, 0)), INDEX('Non-State'!H:H, MATCH(A:A,'Non-State'!B:B, 0)))</f>
        <v>1</v>
      </c>
      <c r="F139" s="186">
        <f>IFERROR(INDEX('Non-State'!BK:BK,MATCH('Payment and IGT Summary'!A:A,'Non-State'!B:B,0)),0)</f>
        <v>324875.65000000002</v>
      </c>
      <c r="G139" s="186">
        <f>IFERROR(INDEX('Non-State'!BL:BL,MATCH('Payment and IGT Summary'!A:A,'Non-State'!B:B,0)),0)</f>
        <v>114128.82</v>
      </c>
    </row>
    <row r="140" spans="1:7" x14ac:dyDescent="0.25">
      <c r="A140" s="275" t="s">
        <v>145</v>
      </c>
      <c r="B140" s="139" t="str">
        <f>IFERROR(INDEX(State!C:C, MATCH('Payment and IGT Summary'!A:A,State!B:B, 0)), INDEX('Non-State'!C:C, MATCH(A:A,'Non-State'!B:B, 0)))</f>
        <v>Valley Baptist Medical Center Brownsville</v>
      </c>
      <c r="C140" s="139" t="str">
        <f>IFERROR(INDEX(State!D:D, MATCH(A:A, State!B:B, 0)), INDEX('Non-State'!E:E, MATCH(A:A, 'Non-State'!B:B, 0)))</f>
        <v>Cameron</v>
      </c>
      <c r="D140" s="139">
        <f>IFERROR(INDEX(State!F:F, MATCH(A:A,State!B:B, 0)), INDEX('Non-State'!G:G, MATCH(A:A,'Non-State'!B:B, 0)))</f>
        <v>2</v>
      </c>
      <c r="E140" s="139">
        <f>IFERROR(INDEX(State!G:G, MATCH(A:A, State!B:B, 0)), INDEX('Non-State'!H:H, MATCH(A:A,'Non-State'!B:B, 0)))</f>
        <v>1</v>
      </c>
      <c r="F140" s="186">
        <f>IFERROR(INDEX('Non-State'!BK:BK,MATCH('Payment and IGT Summary'!A:A,'Non-State'!B:B,0)),0)</f>
        <v>0</v>
      </c>
      <c r="G140" s="186">
        <f>IFERROR(INDEX('Non-State'!BL:BL,MATCH('Payment and IGT Summary'!A:A,'Non-State'!B:B,0)),0)</f>
        <v>0</v>
      </c>
    </row>
    <row r="141" spans="1:7" x14ac:dyDescent="0.25">
      <c r="A141" s="275" t="s">
        <v>146</v>
      </c>
      <c r="B141" s="139" t="str">
        <f>IFERROR(INDEX(State!C:C, MATCH('Payment and IGT Summary'!A:A,State!B:B, 0)), INDEX('Non-State'!C:C, MATCH(A:A,'Non-State'!B:B, 0)))</f>
        <v>Prime Healthcare Services - Pampa, LLC</v>
      </c>
      <c r="C141" s="139" t="str">
        <f>IFERROR(INDEX(State!D:D, MATCH(A:A, State!B:B, 0)), INDEX('Non-State'!E:E, MATCH(A:A, 'Non-State'!B:B, 0)))</f>
        <v>Gray</v>
      </c>
      <c r="D141" s="139">
        <f>IFERROR(INDEX(State!F:F, MATCH(A:A,State!B:B, 0)), INDEX('Non-State'!G:G, MATCH(A:A,'Non-State'!B:B, 0)))</f>
        <v>2</v>
      </c>
      <c r="E141" s="139">
        <f>IFERROR(INDEX(State!G:G, MATCH(A:A, State!B:B, 0)), INDEX('Non-State'!H:H, MATCH(A:A,'Non-State'!B:B, 0)))</f>
        <v>1</v>
      </c>
      <c r="F141" s="186">
        <f>IFERROR(INDEX('Non-State'!BK:BK,MATCH('Payment and IGT Summary'!A:A,'Non-State'!B:B,0)),0)</f>
        <v>0</v>
      </c>
      <c r="G141" s="186">
        <f>IFERROR(INDEX('Non-State'!BL:BL,MATCH('Payment and IGT Summary'!A:A,'Non-State'!B:B,0)),0)</f>
        <v>0</v>
      </c>
    </row>
    <row r="142" spans="1:7" x14ac:dyDescent="0.25">
      <c r="A142" s="275" t="s">
        <v>147</v>
      </c>
      <c r="B142" s="139" t="str">
        <f>IFERROR(INDEX(State!C:C, MATCH('Payment and IGT Summary'!A:A,State!B:B, 0)), INDEX('Non-State'!C:C, MATCH(A:A,'Non-State'!B:B, 0)))</f>
        <v>HH Kileen Health Systems, LLC</v>
      </c>
      <c r="C142" s="139" t="str">
        <f>IFERROR(INDEX(State!D:D, MATCH(A:A, State!B:B, 0)), INDEX('Non-State'!E:E, MATCH(A:A, 'Non-State'!B:B, 0)))</f>
        <v>Bell</v>
      </c>
      <c r="D142" s="139">
        <f>IFERROR(INDEX(State!F:F, MATCH(A:A,State!B:B, 0)), INDEX('Non-State'!G:G, MATCH(A:A,'Non-State'!B:B, 0)))</f>
        <v>2</v>
      </c>
      <c r="E142" s="139">
        <f>IFERROR(INDEX(State!G:G, MATCH(A:A, State!B:B, 0)), INDEX('Non-State'!H:H, MATCH(A:A,'Non-State'!B:B, 0)))</f>
        <v>1</v>
      </c>
      <c r="F142" s="186">
        <f>IFERROR(INDEX('Non-State'!BK:BK,MATCH('Payment and IGT Summary'!A:A,'Non-State'!B:B,0)),0)</f>
        <v>0</v>
      </c>
      <c r="G142" s="186">
        <f>IFERROR(INDEX('Non-State'!BL:BL,MATCH('Payment and IGT Summary'!A:A,'Non-State'!B:B,0)),0)</f>
        <v>0</v>
      </c>
    </row>
    <row r="143" spans="1:7" x14ac:dyDescent="0.25">
      <c r="A143" s="275" t="s">
        <v>148</v>
      </c>
      <c r="B143" s="139" t="str">
        <f>IFERROR(INDEX(State!C:C, MATCH('Payment and IGT Summary'!A:A,State!B:B, 0)), INDEX('Non-State'!C:C, MATCH(A:A,'Non-State'!B:B, 0)))</f>
        <v>Texas Health Huguley, Inc.</v>
      </c>
      <c r="C143" s="139" t="str">
        <f>IFERROR(INDEX(State!D:D, MATCH(A:A, State!B:B, 0)), INDEX('Non-State'!E:E, MATCH(A:A, 'Non-State'!B:B, 0)))</f>
        <v>Johnson</v>
      </c>
      <c r="D143" s="139">
        <f>IFERROR(INDEX(State!F:F, MATCH(A:A,State!B:B, 0)), INDEX('Non-State'!G:G, MATCH(A:A,'Non-State'!B:B, 0)))</f>
        <v>2</v>
      </c>
      <c r="E143" s="139">
        <f>IFERROR(INDEX(State!G:G, MATCH(A:A, State!B:B, 0)), INDEX('Non-State'!H:H, MATCH(A:A,'Non-State'!B:B, 0)))</f>
        <v>1</v>
      </c>
      <c r="F143" s="186">
        <f>IFERROR(INDEX('Non-State'!BK:BK,MATCH('Payment and IGT Summary'!A:A,'Non-State'!B:B,0)),0)</f>
        <v>0</v>
      </c>
      <c r="G143" s="186">
        <f>IFERROR(INDEX('Non-State'!BL:BL,MATCH('Payment and IGT Summary'!A:A,'Non-State'!B:B,0)),0)</f>
        <v>0</v>
      </c>
    </row>
    <row r="144" spans="1:7" x14ac:dyDescent="0.25">
      <c r="A144" s="275" t="s">
        <v>149</v>
      </c>
      <c r="B144" s="139" t="str">
        <f>IFERROR(INDEX(State!C:C, MATCH('Payment and IGT Summary'!A:A,State!B:B, 0)), INDEX('Non-State'!C:C, MATCH(A:A,'Non-State'!B:B, 0)))</f>
        <v>Texas Scottish Rite Hospital For Children</v>
      </c>
      <c r="C144" s="139" t="str">
        <f>IFERROR(INDEX(State!D:D, MATCH(A:A, State!B:B, 0)), INDEX('Non-State'!E:E, MATCH(A:A, 'Non-State'!B:B, 0)))</f>
        <v>Dallas</v>
      </c>
      <c r="D144" s="139">
        <f>IFERROR(INDEX(State!F:F, MATCH(A:A,State!B:B, 0)), INDEX('Non-State'!G:G, MATCH(A:A,'Non-State'!B:B, 0)))</f>
        <v>2</v>
      </c>
      <c r="E144" s="139">
        <f>IFERROR(INDEX(State!G:G, MATCH(A:A, State!B:B, 0)), INDEX('Non-State'!H:H, MATCH(A:A,'Non-State'!B:B, 0)))</f>
        <v>2</v>
      </c>
      <c r="F144" s="186">
        <f>IFERROR(INDEX('Non-State'!BK:BK,MATCH('Payment and IGT Summary'!A:A,'Non-State'!B:B,0)),0)</f>
        <v>0</v>
      </c>
      <c r="G144" s="186">
        <f>IFERROR(INDEX('Non-State'!BL:BL,MATCH('Payment and IGT Summary'!A:A,'Non-State'!B:B,0)),0)</f>
        <v>0</v>
      </c>
    </row>
    <row r="145" spans="1:7" x14ac:dyDescent="0.25">
      <c r="A145" s="275" t="s">
        <v>150</v>
      </c>
      <c r="B145" s="139" t="str">
        <f>IFERROR(INDEX(State!C:C, MATCH('Payment and IGT Summary'!A:A,State!B:B, 0)), INDEX('Non-State'!C:C, MATCH(A:A,'Non-State'!B:B, 0)))</f>
        <v>Preferred Hospital Leasing Coleman Inc</v>
      </c>
      <c r="C145" s="139" t="str">
        <f>IFERROR(INDEX(State!D:D, MATCH(A:A, State!B:B, 0)), INDEX('Non-State'!E:E, MATCH(A:A, 'Non-State'!B:B, 0)))</f>
        <v>Coleman</v>
      </c>
      <c r="D145" s="139">
        <f>IFERROR(INDEX(State!F:F, MATCH(A:A,State!B:B, 0)), INDEX('Non-State'!G:G, MATCH(A:A,'Non-State'!B:B, 0)))</f>
        <v>2</v>
      </c>
      <c r="E145" s="139">
        <f>IFERROR(INDEX(State!G:G, MATCH(A:A, State!B:B, 0)), INDEX('Non-State'!H:H, MATCH(A:A,'Non-State'!B:B, 0)))</f>
        <v>1</v>
      </c>
      <c r="F145" s="186">
        <f>IFERROR(INDEX('Non-State'!BK:BK,MATCH('Payment and IGT Summary'!A:A,'Non-State'!B:B,0)),0)</f>
        <v>0</v>
      </c>
      <c r="G145" s="186">
        <f>IFERROR(INDEX('Non-State'!BL:BL,MATCH('Payment and IGT Summary'!A:A,'Non-State'!B:B,0)),0)</f>
        <v>0</v>
      </c>
    </row>
    <row r="146" spans="1:7" x14ac:dyDescent="0.25">
      <c r="A146" s="275" t="s">
        <v>151</v>
      </c>
      <c r="B146" s="139" t="str">
        <f>IFERROR(INDEX(State!C:C, MATCH('Payment and IGT Summary'!A:A,State!B:B, 0)), INDEX('Non-State'!C:C, MATCH(A:A,'Non-State'!B:B, 0)))</f>
        <v>Baptist St. Anthony's Hospital</v>
      </c>
      <c r="C146" s="139" t="str">
        <f>IFERROR(INDEX(State!D:D, MATCH(A:A, State!B:B, 0)), INDEX('Non-State'!E:E, MATCH(A:A, 'Non-State'!B:B, 0)))</f>
        <v>Potter</v>
      </c>
      <c r="D146" s="139">
        <f>IFERROR(INDEX(State!F:F, MATCH(A:A,State!B:B, 0)), INDEX('Non-State'!G:G, MATCH(A:A,'Non-State'!B:B, 0)))</f>
        <v>2</v>
      </c>
      <c r="E146" s="139">
        <f>IFERROR(INDEX(State!G:G, MATCH(A:A, State!B:B, 0)), INDEX('Non-State'!H:H, MATCH(A:A,'Non-State'!B:B, 0)))</f>
        <v>1</v>
      </c>
      <c r="F146" s="186">
        <f>IFERROR(INDEX('Non-State'!BK:BK,MATCH('Payment and IGT Summary'!A:A,'Non-State'!B:B,0)),0)</f>
        <v>0</v>
      </c>
      <c r="G146" s="186">
        <f>IFERROR(INDEX('Non-State'!BL:BL,MATCH('Payment and IGT Summary'!A:A,'Non-State'!B:B,0)),0)</f>
        <v>0</v>
      </c>
    </row>
    <row r="147" spans="1:7" x14ac:dyDescent="0.25">
      <c r="A147" s="275" t="s">
        <v>152</v>
      </c>
      <c r="B147" s="139" t="str">
        <f>IFERROR(INDEX(State!C:C, MATCH('Payment and IGT Summary'!A:A,State!B:B, 0)), INDEX('Non-State'!C:C, MATCH(A:A,'Non-State'!B:B, 0)))</f>
        <v>Dallas Behavioral Healthcare Hospital, Llc</v>
      </c>
      <c r="C147" s="139" t="str">
        <f>IFERROR(INDEX(State!D:D, MATCH(A:A, State!B:B, 0)), INDEX('Non-State'!E:E, MATCH(A:A, 'Non-State'!B:B, 0)))</f>
        <v>Dallas</v>
      </c>
      <c r="D147" s="139">
        <f>IFERROR(INDEX(State!F:F, MATCH(A:A,State!B:B, 0)), INDEX('Non-State'!G:G, MATCH(A:A,'Non-State'!B:B, 0)))</f>
        <v>2</v>
      </c>
      <c r="E147" s="139">
        <f>IFERROR(INDEX(State!G:G, MATCH(A:A, State!B:B, 0)), INDEX('Non-State'!H:H, MATCH(A:A,'Non-State'!B:B, 0)))</f>
        <v>2</v>
      </c>
      <c r="F147" s="186">
        <f>IFERROR(INDEX('Non-State'!BK:BK,MATCH('Payment and IGT Summary'!A:A,'Non-State'!B:B,0)),0)</f>
        <v>0</v>
      </c>
      <c r="G147" s="186">
        <f>IFERROR(INDEX('Non-State'!BL:BL,MATCH('Payment and IGT Summary'!A:A,'Non-State'!B:B,0)),0)</f>
        <v>0</v>
      </c>
    </row>
    <row r="148" spans="1:7" x14ac:dyDescent="0.25">
      <c r="A148" s="275" t="s">
        <v>153</v>
      </c>
      <c r="B148" s="139" t="str">
        <f>IFERROR(INDEX(State!C:C, MATCH('Payment and IGT Summary'!A:A,State!B:B, 0)), INDEX('Non-State'!C:C, MATCH(A:A,'Non-State'!B:B, 0)))</f>
        <v>Oceans Behavioral Hospital Of Abilene, LLC</v>
      </c>
      <c r="C148" s="139" t="str">
        <f>IFERROR(INDEX(State!D:D, MATCH(A:A, State!B:B, 0)), INDEX('Non-State'!E:E, MATCH(A:A, 'Non-State'!B:B, 0)))</f>
        <v>Taylor</v>
      </c>
      <c r="D148" s="139">
        <f>IFERROR(INDEX(State!F:F, MATCH(A:A,State!B:B, 0)), INDEX('Non-State'!G:G, MATCH(A:A,'Non-State'!B:B, 0)))</f>
        <v>2</v>
      </c>
      <c r="E148" s="139">
        <f>IFERROR(INDEX(State!G:G, MATCH(A:A, State!B:B, 0)), INDEX('Non-State'!H:H, MATCH(A:A,'Non-State'!B:B, 0)))</f>
        <v>1</v>
      </c>
      <c r="F148" s="186">
        <f>IFERROR(INDEX('Non-State'!BK:BK,MATCH('Payment and IGT Summary'!A:A,'Non-State'!B:B,0)),0)</f>
        <v>0</v>
      </c>
      <c r="G148" s="186">
        <f>IFERROR(INDEX('Non-State'!BL:BL,MATCH('Payment and IGT Summary'!A:A,'Non-State'!B:B,0)),0)</f>
        <v>0</v>
      </c>
    </row>
    <row r="149" spans="1:7" x14ac:dyDescent="0.25">
      <c r="A149" s="275" t="s">
        <v>154</v>
      </c>
      <c r="B149" s="139" t="str">
        <f>IFERROR(INDEX(State!C:C, MATCH('Payment and IGT Summary'!A:A,State!B:B, 0)), INDEX('Non-State'!C:C, MATCH(A:A,'Non-State'!B:B, 0)))</f>
        <v>Behavioral Health Center Of The Permian Basin, LLC</v>
      </c>
      <c r="C149" s="139" t="str">
        <f>IFERROR(INDEX(State!D:D, MATCH(A:A, State!B:B, 0)), INDEX('Non-State'!E:E, MATCH(A:A, 'Non-State'!B:B, 0)))</f>
        <v>Midland</v>
      </c>
      <c r="D149" s="139">
        <f>IFERROR(INDEX(State!F:F, MATCH(A:A,State!B:B, 0)), INDEX('Non-State'!G:G, MATCH(A:A,'Non-State'!B:B, 0)))</f>
        <v>2</v>
      </c>
      <c r="E149" s="139">
        <f>IFERROR(INDEX(State!G:G, MATCH(A:A, State!B:B, 0)), INDEX('Non-State'!H:H, MATCH(A:A,'Non-State'!B:B, 0)))</f>
        <v>1</v>
      </c>
      <c r="F149" s="186">
        <f>IFERROR(INDEX('Non-State'!BK:BK,MATCH('Payment and IGT Summary'!A:A,'Non-State'!B:B,0)),0)</f>
        <v>0</v>
      </c>
      <c r="G149" s="186">
        <f>IFERROR(INDEX('Non-State'!BL:BL,MATCH('Payment and IGT Summary'!A:A,'Non-State'!B:B,0)),0)</f>
        <v>0</v>
      </c>
    </row>
    <row r="150" spans="1:7" x14ac:dyDescent="0.25">
      <c r="A150" s="275" t="s">
        <v>155</v>
      </c>
      <c r="B150" s="139" t="str">
        <f>IFERROR(INDEX(State!C:C, MATCH('Payment and IGT Summary'!A:A,State!B:B, 0)), INDEX('Non-State'!C:C, MATCH(A:A,'Non-State'!B:B, 0)))</f>
        <v>Mesa Springs, LLC</v>
      </c>
      <c r="C150" s="139" t="str">
        <f>IFERROR(INDEX(State!D:D, MATCH(A:A, State!B:B, 0)), INDEX('Non-State'!E:E, MATCH(A:A, 'Non-State'!B:B, 0)))</f>
        <v>Tarrant</v>
      </c>
      <c r="D150" s="139">
        <f>IFERROR(INDEX(State!F:F, MATCH(A:A,State!B:B, 0)), INDEX('Non-State'!G:G, MATCH(A:A,'Non-State'!B:B, 0)))</f>
        <v>2</v>
      </c>
      <c r="E150" s="139">
        <f>IFERROR(INDEX(State!G:G, MATCH(A:A, State!B:B, 0)), INDEX('Non-State'!H:H, MATCH(A:A,'Non-State'!B:B, 0)))</f>
        <v>2</v>
      </c>
      <c r="F150" s="186">
        <f>IFERROR(INDEX('Non-State'!BK:BK,MATCH('Payment and IGT Summary'!A:A,'Non-State'!B:B,0)),0)</f>
        <v>0</v>
      </c>
      <c r="G150" s="186">
        <f>IFERROR(INDEX('Non-State'!BL:BL,MATCH('Payment and IGT Summary'!A:A,'Non-State'!B:B,0)),0)</f>
        <v>0</v>
      </c>
    </row>
    <row r="151" spans="1:7" x14ac:dyDescent="0.25">
      <c r="A151" s="275" t="s">
        <v>156</v>
      </c>
      <c r="B151" s="139" t="str">
        <f>IFERROR(INDEX(State!C:C, MATCH('Payment and IGT Summary'!A:A,State!B:B, 0)), INDEX('Non-State'!C:C, MATCH(A:A,'Non-State'!B:B, 0)))</f>
        <v>Westpark Springs, LLC</v>
      </c>
      <c r="C151" s="139" t="str">
        <f>IFERROR(INDEX(State!D:D, MATCH(A:A, State!B:B, 0)), INDEX('Non-State'!E:E, MATCH(A:A, 'Non-State'!B:B, 0)))</f>
        <v>Fort Bend</v>
      </c>
      <c r="D151" s="139">
        <f>IFERROR(INDEX(State!F:F, MATCH(A:A,State!B:B, 0)), INDEX('Non-State'!G:G, MATCH(A:A,'Non-State'!B:B, 0)))</f>
        <v>2</v>
      </c>
      <c r="E151" s="139">
        <f>IFERROR(INDEX(State!G:G, MATCH(A:A, State!B:B, 0)), INDEX('Non-State'!H:H, MATCH(A:A,'Non-State'!B:B, 0)))</f>
        <v>2</v>
      </c>
      <c r="F151" s="186">
        <f>IFERROR(INDEX('Non-State'!BK:BK,MATCH('Payment and IGT Summary'!A:A,'Non-State'!B:B,0)),0)</f>
        <v>0</v>
      </c>
      <c r="G151" s="186">
        <f>IFERROR(INDEX('Non-State'!BL:BL,MATCH('Payment and IGT Summary'!A:A,'Non-State'!B:B,0)),0)</f>
        <v>0</v>
      </c>
    </row>
    <row r="152" spans="1:7" x14ac:dyDescent="0.25">
      <c r="A152" s="275" t="s">
        <v>157</v>
      </c>
      <c r="B152" s="139" t="str">
        <f>IFERROR(INDEX(State!C:C, MATCH('Payment and IGT Summary'!A:A,State!B:B, 0)), INDEX('Non-State'!C:C, MATCH(A:A,'Non-State'!B:B, 0)))</f>
        <v>Georgetown Behavioral Health Institute, Llc</v>
      </c>
      <c r="C152" s="139" t="str">
        <f>IFERROR(INDEX(State!D:D, MATCH(A:A, State!B:B, 0)), INDEX('Non-State'!E:E, MATCH(A:A, 'Non-State'!B:B, 0)))</f>
        <v>Williamson</v>
      </c>
      <c r="D152" s="139">
        <f>IFERROR(INDEX(State!F:F, MATCH(A:A,State!B:B, 0)), INDEX('Non-State'!G:G, MATCH(A:A,'Non-State'!B:B, 0)))</f>
        <v>2</v>
      </c>
      <c r="E152" s="139">
        <f>IFERROR(INDEX(State!G:G, MATCH(A:A, State!B:B, 0)), INDEX('Non-State'!H:H, MATCH(A:A,'Non-State'!B:B, 0)))</f>
        <v>1</v>
      </c>
      <c r="F152" s="186">
        <f>IFERROR(INDEX('Non-State'!BK:BK,MATCH('Payment and IGT Summary'!A:A,'Non-State'!B:B,0)),0)</f>
        <v>0</v>
      </c>
      <c r="G152" s="186">
        <f>IFERROR(INDEX('Non-State'!BL:BL,MATCH('Payment and IGT Summary'!A:A,'Non-State'!B:B,0)),0)</f>
        <v>0</v>
      </c>
    </row>
    <row r="153" spans="1:7" x14ac:dyDescent="0.25">
      <c r="A153" s="275" t="s">
        <v>158</v>
      </c>
      <c r="B153" s="139" t="str">
        <f>IFERROR(INDEX(State!C:C, MATCH('Payment and IGT Summary'!A:A,State!B:B, 0)), INDEX('Non-State'!C:C, MATCH(A:A,'Non-State'!B:B, 0)))</f>
        <v>Houston Behavioral Healthcare Hospital</v>
      </c>
      <c r="C153" s="139" t="str">
        <f>IFERROR(INDEX(State!D:D, MATCH(A:A, State!B:B, 0)), INDEX('Non-State'!E:E, MATCH(A:A, 'Non-State'!B:B, 0)))</f>
        <v>Harris</v>
      </c>
      <c r="D153" s="139">
        <f>IFERROR(INDEX(State!F:F, MATCH(A:A,State!B:B, 0)), INDEX('Non-State'!G:G, MATCH(A:A,'Non-State'!B:B, 0)))</f>
        <v>2</v>
      </c>
      <c r="E153" s="139">
        <f>IFERROR(INDEX(State!G:G, MATCH(A:A, State!B:B, 0)), INDEX('Non-State'!H:H, MATCH(A:A,'Non-State'!B:B, 0)))</f>
        <v>2</v>
      </c>
      <c r="F153" s="186">
        <f>IFERROR(INDEX('Non-State'!BK:BK,MATCH('Payment and IGT Summary'!A:A,'Non-State'!B:B,0)),0)</f>
        <v>0</v>
      </c>
      <c r="G153" s="186">
        <f>IFERROR(INDEX('Non-State'!BL:BL,MATCH('Payment and IGT Summary'!A:A,'Non-State'!B:B,0)),0)</f>
        <v>0</v>
      </c>
    </row>
    <row r="154" spans="1:7" x14ac:dyDescent="0.25">
      <c r="A154" s="275" t="s">
        <v>159</v>
      </c>
      <c r="B154" s="139" t="str">
        <f>IFERROR(INDEX(State!C:C, MATCH('Payment and IGT Summary'!A:A,State!B:B, 0)), INDEX('Non-State'!C:C, MATCH(A:A,'Non-State'!B:B, 0)))</f>
        <v>San Antonio Behavioral Healthcare Hospital</v>
      </c>
      <c r="C154" s="139" t="str">
        <f>IFERROR(INDEX(State!D:D, MATCH(A:A, State!B:B, 0)), INDEX('Non-State'!E:E, MATCH(A:A, 'Non-State'!B:B, 0)))</f>
        <v>Bexar</v>
      </c>
      <c r="D154" s="139">
        <f>IFERROR(INDEX(State!F:F, MATCH(A:A,State!B:B, 0)), INDEX('Non-State'!G:G, MATCH(A:A,'Non-State'!B:B, 0)))</f>
        <v>2</v>
      </c>
      <c r="E154" s="139">
        <f>IFERROR(INDEX(State!G:G, MATCH(A:A, State!B:B, 0)), INDEX('Non-State'!H:H, MATCH(A:A,'Non-State'!B:B, 0)))</f>
        <v>2</v>
      </c>
      <c r="F154" s="186">
        <f>IFERROR(INDEX('Non-State'!BK:BK,MATCH('Payment and IGT Summary'!A:A,'Non-State'!B:B,0)),0)</f>
        <v>0</v>
      </c>
      <c r="G154" s="186">
        <f>IFERROR(INDEX('Non-State'!BL:BL,MATCH('Payment and IGT Summary'!A:A,'Non-State'!B:B,0)),0)</f>
        <v>0</v>
      </c>
    </row>
    <row r="155" spans="1:7" x14ac:dyDescent="0.25">
      <c r="A155" s="275" t="s">
        <v>160</v>
      </c>
      <c r="B155" s="139" t="str">
        <f>IFERROR(INDEX(State!C:C, MATCH('Payment and IGT Summary'!A:A,State!B:B, 0)), INDEX('Non-State'!C:C, MATCH(A:A,'Non-State'!B:B, 0)))</f>
        <v>Scott &amp; White Hospital - Marble Falls</v>
      </c>
      <c r="C155" s="139" t="str">
        <f>IFERROR(INDEX(State!D:D, MATCH(A:A, State!B:B, 0)), INDEX('Non-State'!E:E, MATCH(A:A, 'Non-State'!B:B, 0)))</f>
        <v>Burnet</v>
      </c>
      <c r="D155" s="139">
        <f>IFERROR(INDEX(State!F:F, MATCH(A:A,State!B:B, 0)), INDEX('Non-State'!G:G, MATCH(A:A,'Non-State'!B:B, 0)))</f>
        <v>2</v>
      </c>
      <c r="E155" s="139">
        <f>IFERROR(INDEX(State!G:G, MATCH(A:A, State!B:B, 0)), INDEX('Non-State'!H:H, MATCH(A:A,'Non-State'!B:B, 0)))</f>
        <v>1</v>
      </c>
      <c r="F155" s="186">
        <f>IFERROR(INDEX('Non-State'!BK:BK,MATCH('Payment and IGT Summary'!A:A,'Non-State'!B:B,0)),0)</f>
        <v>0</v>
      </c>
      <c r="G155" s="186">
        <f>IFERROR(INDEX('Non-State'!BL:BL,MATCH('Payment and IGT Summary'!A:A,'Non-State'!B:B,0)),0)</f>
        <v>0</v>
      </c>
    </row>
    <row r="156" spans="1:7" x14ac:dyDescent="0.25">
      <c r="A156" s="275" t="s">
        <v>161</v>
      </c>
      <c r="B156" s="139" t="str">
        <f>IFERROR(INDEX(State!C:C, MATCH('Payment and IGT Summary'!A:A,State!B:B, 0)), INDEX('Non-State'!C:C, MATCH(A:A,'Non-State'!B:B, 0)))</f>
        <v>Prime Healthcare Services - Mesquite, Llc</v>
      </c>
      <c r="C156" s="139" t="str">
        <f>IFERROR(INDEX(State!D:D, MATCH(A:A, State!B:B, 0)), INDEX('Non-State'!E:E, MATCH(A:A, 'Non-State'!B:B, 0)))</f>
        <v>Dallas</v>
      </c>
      <c r="D156" s="139">
        <f>IFERROR(INDEX(State!F:F, MATCH(A:A,State!B:B, 0)), INDEX('Non-State'!G:G, MATCH(A:A,'Non-State'!B:B, 0)))</f>
        <v>2</v>
      </c>
      <c r="E156" s="139">
        <f>IFERROR(INDEX(State!G:G, MATCH(A:A, State!B:B, 0)), INDEX('Non-State'!H:H, MATCH(A:A,'Non-State'!B:B, 0)))</f>
        <v>2</v>
      </c>
      <c r="F156" s="186">
        <f>IFERROR(INDEX('Non-State'!BK:BK,MATCH('Payment and IGT Summary'!A:A,'Non-State'!B:B,0)),0)</f>
        <v>0</v>
      </c>
      <c r="G156" s="186">
        <f>IFERROR(INDEX('Non-State'!BL:BL,MATCH('Payment and IGT Summary'!A:A,'Non-State'!B:B,0)),0)</f>
        <v>0</v>
      </c>
    </row>
    <row r="157" spans="1:7" x14ac:dyDescent="0.25">
      <c r="A157" s="275" t="s">
        <v>162</v>
      </c>
      <c r="B157" s="139" t="str">
        <f>IFERROR(INDEX(State!C:C, MATCH('Payment and IGT Summary'!A:A,State!B:B, 0)), INDEX('Non-State'!C:C, MATCH(A:A,'Non-State'!B:B, 0)))</f>
        <v>Sun Houston LLC</v>
      </c>
      <c r="C157" s="139" t="str">
        <f>IFERROR(INDEX(State!D:D, MATCH(A:A, State!B:B, 0)), INDEX('Non-State'!E:E, MATCH(A:A, 'Non-State'!B:B, 0)))</f>
        <v>Harris</v>
      </c>
      <c r="D157" s="139">
        <f>IFERROR(INDEX(State!F:F, MATCH(A:A,State!B:B, 0)), INDEX('Non-State'!G:G, MATCH(A:A,'Non-State'!B:B, 0)))</f>
        <v>2</v>
      </c>
      <c r="E157" s="139">
        <f>IFERROR(INDEX(State!G:G, MATCH(A:A, State!B:B, 0)), INDEX('Non-State'!H:H, MATCH(A:A,'Non-State'!B:B, 0)))</f>
        <v>2</v>
      </c>
      <c r="F157" s="186">
        <f>IFERROR(INDEX('Non-State'!BK:BK,MATCH('Payment and IGT Summary'!A:A,'Non-State'!B:B,0)),0)</f>
        <v>0</v>
      </c>
      <c r="G157" s="186">
        <f>IFERROR(INDEX('Non-State'!BL:BL,MATCH('Payment and IGT Summary'!A:A,'Non-State'!B:B,0)),0)</f>
        <v>0</v>
      </c>
    </row>
    <row r="158" spans="1:7" x14ac:dyDescent="0.25">
      <c r="A158" s="98" t="s">
        <v>163</v>
      </c>
      <c r="B158" s="139" t="str">
        <f>IFERROR(INDEX(State!C:C, MATCH('Payment and IGT Summary'!A:A,State!B:B, 0)), INDEX('Non-State'!C:C, MATCH(A:A,'Non-State'!B:B, 0)))</f>
        <v>CHRISTUS Mother Frances Hospital - Sulphur Springs</v>
      </c>
      <c r="C158" s="139" t="str">
        <f>IFERROR(INDEX(State!D:D, MATCH(A:A, State!B:B, 0)), INDEX('Non-State'!E:E, MATCH(A:A, 'Non-State'!B:B, 0)))</f>
        <v>Hopkins</v>
      </c>
      <c r="D158" s="139">
        <f>IFERROR(INDEX(State!F:F, MATCH(A:A,State!B:B, 0)), INDEX('Non-State'!G:G, MATCH(A:A,'Non-State'!B:B, 0)))</f>
        <v>2</v>
      </c>
      <c r="E158" s="139">
        <f>IFERROR(INDEX(State!G:G, MATCH(A:A, State!B:B, 0)), INDEX('Non-State'!H:H, MATCH(A:A,'Non-State'!B:B, 0)))</f>
        <v>1</v>
      </c>
      <c r="F158" s="186">
        <f>IFERROR(INDEX('Non-State'!BK:BK,MATCH('Payment and IGT Summary'!A:A,'Non-State'!B:B,0)),0)</f>
        <v>0</v>
      </c>
      <c r="G158" s="186">
        <f>IFERROR(INDEX('Non-State'!BL:BL,MATCH('Payment and IGT Summary'!A:A,'Non-State'!B:B,0)),0)</f>
        <v>0</v>
      </c>
    </row>
    <row r="159" spans="1:7" x14ac:dyDescent="0.25">
      <c r="A159" s="98" t="s">
        <v>164</v>
      </c>
      <c r="B159" s="139" t="str">
        <f>IFERROR(INDEX(State!C:C, MATCH('Payment and IGT Summary'!A:A,State!B:B, 0)), INDEX('Non-State'!C:C, MATCH(A:A,'Non-State'!B:B, 0)))</f>
        <v>Strategic Bh-Brownsville, Llc</v>
      </c>
      <c r="C159" s="139" t="str">
        <f>IFERROR(INDEX(State!D:D, MATCH(A:A, State!B:B, 0)), INDEX('Non-State'!E:E, MATCH(A:A, 'Non-State'!B:B, 0)))</f>
        <v>Cameron</v>
      </c>
      <c r="D159" s="139">
        <f>IFERROR(INDEX(State!F:F, MATCH(A:A,State!B:B, 0)), INDEX('Non-State'!G:G, MATCH(A:A,'Non-State'!B:B, 0)))</f>
        <v>2</v>
      </c>
      <c r="E159" s="139">
        <f>IFERROR(INDEX(State!G:G, MATCH(A:A, State!B:B, 0)), INDEX('Non-State'!H:H, MATCH(A:A,'Non-State'!B:B, 0)))</f>
        <v>1</v>
      </c>
      <c r="F159" s="186">
        <f>IFERROR(INDEX('Non-State'!BK:BK,MATCH('Payment and IGT Summary'!A:A,'Non-State'!B:B,0)),0)</f>
        <v>0</v>
      </c>
      <c r="G159" s="186">
        <f>IFERROR(INDEX('Non-State'!BL:BL,MATCH('Payment and IGT Summary'!A:A,'Non-State'!B:B,0)),0)</f>
        <v>0</v>
      </c>
    </row>
    <row r="160" spans="1:7" x14ac:dyDescent="0.25">
      <c r="A160" s="98" t="s">
        <v>165</v>
      </c>
      <c r="B160" s="139" t="str">
        <f>IFERROR(INDEX(State!C:C, MATCH('Payment and IGT Summary'!A:A,State!B:B, 0)), INDEX('Non-State'!C:C, MATCH(A:A,'Non-State'!B:B, 0)))</f>
        <v>Methodist Hospital Atascosa</v>
      </c>
      <c r="C160" s="139" t="str">
        <f>IFERROR(INDEX(State!D:D, MATCH(A:A, State!B:B, 0)), INDEX('Non-State'!E:E, MATCH(A:A, 'Non-State'!B:B, 0)))</f>
        <v>Atascosa</v>
      </c>
      <c r="D160" s="139">
        <f>IFERROR(INDEX(State!F:F, MATCH(A:A,State!B:B, 0)), INDEX('Non-State'!G:G, MATCH(A:A,'Non-State'!B:B, 0)))</f>
        <v>2</v>
      </c>
      <c r="E160" s="139">
        <f>IFERROR(INDEX(State!G:G, MATCH(A:A, State!B:B, 0)), INDEX('Non-State'!H:H, MATCH(A:A,'Non-State'!B:B, 0)))</f>
        <v>1</v>
      </c>
      <c r="F160" s="186">
        <f>IFERROR(INDEX('Non-State'!BK:BK,MATCH('Payment and IGT Summary'!A:A,'Non-State'!B:B,0)),0)</f>
        <v>0</v>
      </c>
      <c r="G160" s="186">
        <f>IFERROR(INDEX('Non-State'!BL:BL,MATCH('Payment and IGT Summary'!A:A,'Non-State'!B:B,0)),0)</f>
        <v>0</v>
      </c>
    </row>
    <row r="161" spans="1:9" x14ac:dyDescent="0.25">
      <c r="A161" s="98" t="s">
        <v>166</v>
      </c>
      <c r="B161" s="139" t="str">
        <f>IFERROR(INDEX(State!C:C, MATCH('Payment and IGT Summary'!A:A,State!B:B, 0)), INDEX('Non-State'!C:C, MATCH(A:A,'Non-State'!B:B, 0)))</f>
        <v>UT Health East Texas Henderson Hospital</v>
      </c>
      <c r="C161" s="139" t="str">
        <f>IFERROR(INDEX(State!D:D, MATCH(A:A, State!B:B, 0)), INDEX('Non-State'!E:E, MATCH(A:A, 'Non-State'!B:B, 0)))</f>
        <v>Rusk</v>
      </c>
      <c r="D161" s="139">
        <f>IFERROR(INDEX(State!F:F, MATCH(A:A,State!B:B, 0)), INDEX('Non-State'!G:G, MATCH(A:A,'Non-State'!B:B, 0)))</f>
        <v>2</v>
      </c>
      <c r="E161" s="139">
        <f>IFERROR(INDEX(State!G:G, MATCH(A:A, State!B:B, 0)), INDEX('Non-State'!H:H, MATCH(A:A,'Non-State'!B:B, 0)))</f>
        <v>1</v>
      </c>
      <c r="F161" s="186">
        <f>IFERROR(INDEX('Non-State'!BK:BK,MATCH('Payment and IGT Summary'!A:A,'Non-State'!B:B,0)),0)</f>
        <v>0</v>
      </c>
      <c r="G161" s="186">
        <f>IFERROR(INDEX('Non-State'!BL:BL,MATCH('Payment and IGT Summary'!A:A,'Non-State'!B:B,0)),0)</f>
        <v>0</v>
      </c>
    </row>
    <row r="162" spans="1:9" x14ac:dyDescent="0.25">
      <c r="A162" s="98" t="s">
        <v>167</v>
      </c>
      <c r="B162" s="139" t="str">
        <f>IFERROR(INDEX(State!C:C, MATCH('Payment and IGT Summary'!A:A,State!B:B, 0)), INDEX('Non-State'!C:C, MATCH(A:A,'Non-State'!B:B, 0)))</f>
        <v>UT Health East Texas Jacksonville Hospital</v>
      </c>
      <c r="C162" s="139" t="str">
        <f>IFERROR(INDEX(State!D:D, MATCH(A:A, State!B:B, 0)), INDEX('Non-State'!E:E, MATCH(A:A, 'Non-State'!B:B, 0)))</f>
        <v>Cherokee</v>
      </c>
      <c r="D162" s="139">
        <f>IFERROR(INDEX(State!F:F, MATCH(A:A,State!B:B, 0)), INDEX('Non-State'!G:G, MATCH(A:A,'Non-State'!B:B, 0)))</f>
        <v>2</v>
      </c>
      <c r="E162" s="139">
        <f>IFERROR(INDEX(State!G:G, MATCH(A:A, State!B:B, 0)), INDEX('Non-State'!H:H, MATCH(A:A,'Non-State'!B:B, 0)))</f>
        <v>1</v>
      </c>
      <c r="F162" s="186">
        <f>IFERROR(INDEX('Non-State'!BK:BK,MATCH('Payment and IGT Summary'!A:A,'Non-State'!B:B,0)),0)</f>
        <v>0</v>
      </c>
      <c r="G162" s="186">
        <f>IFERROR(INDEX('Non-State'!BL:BL,MATCH('Payment and IGT Summary'!A:A,'Non-State'!B:B,0)),0)</f>
        <v>0</v>
      </c>
    </row>
    <row r="163" spans="1:9" x14ac:dyDescent="0.25">
      <c r="A163" s="98" t="s">
        <v>168</v>
      </c>
      <c r="B163" s="139" t="str">
        <f>IFERROR(INDEX(State!C:C, MATCH('Payment and IGT Summary'!A:A,State!B:B, 0)), INDEX('Non-State'!C:C, MATCH(A:A,'Non-State'!B:B, 0)))</f>
        <v>UT Health East Texas Athens Hospital</v>
      </c>
      <c r="C163" s="139" t="str">
        <f>IFERROR(INDEX(State!D:D, MATCH(A:A, State!B:B, 0)), INDEX('Non-State'!E:E, MATCH(A:A, 'Non-State'!B:B, 0)))</f>
        <v>Henderson</v>
      </c>
      <c r="D163" s="139">
        <f>IFERROR(INDEX(State!F:F, MATCH(A:A,State!B:B, 0)), INDEX('Non-State'!G:G, MATCH(A:A,'Non-State'!B:B, 0)))</f>
        <v>2</v>
      </c>
      <c r="E163" s="139">
        <f>IFERROR(INDEX(State!G:G, MATCH(A:A, State!B:B, 0)), INDEX('Non-State'!H:H, MATCH(A:A,'Non-State'!B:B, 0)))</f>
        <v>1</v>
      </c>
      <c r="F163" s="186">
        <f>IFERROR(INDEX('Non-State'!BK:BK,MATCH('Payment and IGT Summary'!A:A,'Non-State'!B:B,0)),0)</f>
        <v>0</v>
      </c>
      <c r="G163" s="186">
        <f>IFERROR(INDEX('Non-State'!BL:BL,MATCH('Payment and IGT Summary'!A:A,'Non-State'!B:B,0)),0)</f>
        <v>0</v>
      </c>
    </row>
    <row r="164" spans="1:9" x14ac:dyDescent="0.25">
      <c r="A164" s="98" t="s">
        <v>169</v>
      </c>
      <c r="B164" s="139" t="str">
        <f>IFERROR(INDEX(State!C:C, MATCH('Payment and IGT Summary'!A:A,State!B:B, 0)), INDEX('Non-State'!C:C, MATCH(A:A,'Non-State'!B:B, 0)))</f>
        <v>UT Health East Texas Carthage Hospital</v>
      </c>
      <c r="C164" s="139" t="str">
        <f>IFERROR(INDEX(State!D:D, MATCH(A:A, State!B:B, 0)), INDEX('Non-State'!E:E, MATCH(A:A, 'Non-State'!B:B, 0)))</f>
        <v>Panola</v>
      </c>
      <c r="D164" s="139">
        <f>IFERROR(INDEX(State!F:F, MATCH(A:A,State!B:B, 0)), INDEX('Non-State'!G:G, MATCH(A:A,'Non-State'!B:B, 0)))</f>
        <v>2</v>
      </c>
      <c r="E164" s="139">
        <f>IFERROR(INDEX(State!G:G, MATCH(A:A, State!B:B, 0)), INDEX('Non-State'!H:H, MATCH(A:A,'Non-State'!B:B, 0)))</f>
        <v>1</v>
      </c>
      <c r="F164" s="186">
        <f>IFERROR(INDEX('Non-State'!BK:BK,MATCH('Payment and IGT Summary'!A:A,'Non-State'!B:B,0)),0)</f>
        <v>0</v>
      </c>
      <c r="G164" s="186">
        <f>IFERROR(INDEX('Non-State'!BL:BL,MATCH('Payment and IGT Summary'!A:A,'Non-State'!B:B,0)),0)</f>
        <v>0</v>
      </c>
    </row>
    <row r="165" spans="1:9" x14ac:dyDescent="0.25">
      <c r="A165" s="98" t="s">
        <v>170</v>
      </c>
      <c r="B165" s="139" t="str">
        <f>IFERROR(INDEX(State!C:C, MATCH('Payment and IGT Summary'!A:A,State!B:B, 0)), INDEX('Non-State'!C:C, MATCH(A:A,'Non-State'!B:B, 0)))</f>
        <v>UT Health East Texas Tyler Regional Hospital</v>
      </c>
      <c r="C165" s="139" t="str">
        <f>IFERROR(INDEX(State!D:D, MATCH(A:A, State!B:B, 0)), INDEX('Non-State'!E:E, MATCH(A:A, 'Non-State'!B:B, 0)))</f>
        <v>Smith</v>
      </c>
      <c r="D165" s="139">
        <f>IFERROR(INDEX(State!F:F, MATCH(A:A,State!B:B, 0)), INDEX('Non-State'!G:G, MATCH(A:A,'Non-State'!B:B, 0)))</f>
        <v>2</v>
      </c>
      <c r="E165" s="139">
        <f>IFERROR(INDEX(State!G:G, MATCH(A:A, State!B:B, 0)), INDEX('Non-State'!H:H, MATCH(A:A,'Non-State'!B:B, 0)))</f>
        <v>1</v>
      </c>
      <c r="F165" s="186">
        <f>IFERROR(INDEX('Non-State'!BK:BK,MATCH('Payment and IGT Summary'!A:A,'Non-State'!B:B,0)),0)</f>
        <v>0</v>
      </c>
      <c r="G165" s="186">
        <f>IFERROR(INDEX('Non-State'!BL:BL,MATCH('Payment and IGT Summary'!A:A,'Non-State'!B:B,0)),0)</f>
        <v>0</v>
      </c>
    </row>
    <row r="166" spans="1:9" x14ac:dyDescent="0.25">
      <c r="A166" s="276" t="s">
        <v>171</v>
      </c>
      <c r="B166" s="139" t="str">
        <f>IFERROR(INDEX(State!C:C, MATCH('Payment and IGT Summary'!A:A,State!B:B, 0)), INDEX('Non-State'!C:C, MATCH(A:A,'Non-State'!B:B, 0)))</f>
        <v>Woodland Springs, Llc</v>
      </c>
      <c r="C166" s="139" t="str">
        <f>IFERROR(INDEX(State!D:D, MATCH(A:A, State!B:B, 0)), INDEX('Non-State'!E:E, MATCH(A:A, 'Non-State'!B:B, 0)))</f>
        <v>Montgomery</v>
      </c>
      <c r="D166" s="139">
        <f>IFERROR(INDEX(State!F:F, MATCH(A:A,State!B:B, 0)), INDEX('Non-State'!G:G, MATCH(A:A,'Non-State'!B:B, 0)))</f>
        <v>2</v>
      </c>
      <c r="E166" s="139">
        <f>IFERROR(INDEX(State!G:G, MATCH(A:A, State!B:B, 0)), INDEX('Non-State'!H:H, MATCH(A:A,'Non-State'!B:B, 0)))</f>
        <v>1</v>
      </c>
      <c r="F166" s="186">
        <f>IFERROR(INDEX('Non-State'!BK:BK,MATCH('Payment and IGT Summary'!A:A,'Non-State'!B:B,0)),0)</f>
        <v>0</v>
      </c>
      <c r="G166" s="186">
        <f>IFERROR(INDEX('Non-State'!BL:BL,MATCH('Payment and IGT Summary'!A:A,'Non-State'!B:B,0)),0)</f>
        <v>0</v>
      </c>
      <c r="H166" s="288"/>
      <c r="I166" s="288"/>
    </row>
    <row r="167" spans="1:9" x14ac:dyDescent="0.25">
      <c r="A167" s="98" t="s">
        <v>172</v>
      </c>
      <c r="B167" s="139" t="str">
        <f>IFERROR(INDEX(State!C:C, MATCH('Payment and IGT Summary'!A:A,State!B:B, 0)), INDEX('Non-State'!C:C, MATCH(A:A,'Non-State'!B:B, 0)))</f>
        <v>Pipeline East Dallas Llc</v>
      </c>
      <c r="C167" s="139" t="str">
        <f>IFERROR(INDEX(State!D:D, MATCH(A:A, State!B:B, 0)), INDEX('Non-State'!E:E, MATCH(A:A, 'Non-State'!B:B, 0)))</f>
        <v>Dallas</v>
      </c>
      <c r="D167" s="139">
        <f>IFERROR(INDEX(State!F:F, MATCH(A:A,State!B:B, 0)), INDEX('Non-State'!G:G, MATCH(A:A,'Non-State'!B:B, 0)))</f>
        <v>2</v>
      </c>
      <c r="E167" s="139">
        <f>IFERROR(INDEX(State!G:G, MATCH(A:A, State!B:B, 0)), INDEX('Non-State'!H:H, MATCH(A:A,'Non-State'!B:B, 0)))</f>
        <v>2</v>
      </c>
      <c r="F167" s="186">
        <f>IFERROR(INDEX('Non-State'!BK:BK,MATCH('Payment and IGT Summary'!A:A,'Non-State'!B:B,0)),0)</f>
        <v>0</v>
      </c>
      <c r="G167" s="186">
        <f>IFERROR(INDEX('Non-State'!BL:BL,MATCH('Payment and IGT Summary'!A:A,'Non-State'!B:B,0)),0)</f>
        <v>0</v>
      </c>
    </row>
    <row r="168" spans="1:9" x14ac:dyDescent="0.25">
      <c r="A168" s="98" t="s">
        <v>173</v>
      </c>
      <c r="B168" s="139" t="str">
        <f>IFERROR(INDEX(State!C:C, MATCH('Payment and IGT Summary'!A:A,State!B:B, 0)), INDEX('Non-State'!C:C, MATCH(A:A,'Non-State'!B:B, 0)))</f>
        <v>Bosque County Hospital District</v>
      </c>
      <c r="C168" s="139" t="str">
        <f>IFERROR(INDEX(State!D:D, MATCH(A:A, State!B:B, 0)), INDEX('Non-State'!E:E, MATCH(A:A, 'Non-State'!B:B, 0)))</f>
        <v>Bosque</v>
      </c>
      <c r="D168" s="139">
        <f>IFERROR(INDEX(State!F:F, MATCH(A:A,State!B:B, 0)), INDEX('Non-State'!G:G, MATCH(A:A,'Non-State'!B:B, 0)))</f>
        <v>1</v>
      </c>
      <c r="E168" s="139">
        <f>IFERROR(INDEX(State!G:G, MATCH(A:A, State!B:B, 0)), INDEX('Non-State'!H:H, MATCH(A:A,'Non-State'!B:B, 0)))</f>
        <v>1</v>
      </c>
      <c r="F168" s="186">
        <f>IFERROR(INDEX('Non-State'!BK:BK,MATCH('Payment and IGT Summary'!A:A,'Non-State'!B:B,0)),0)</f>
        <v>166950.59</v>
      </c>
      <c r="G168" s="186">
        <f>IFERROR(INDEX('Non-State'!BL:BL,MATCH('Payment and IGT Summary'!A:A,'Non-State'!B:B,0)),0)</f>
        <v>58649.74</v>
      </c>
    </row>
    <row r="169" spans="1:9" x14ac:dyDescent="0.25">
      <c r="A169" s="98" t="s">
        <v>174</v>
      </c>
      <c r="B169" s="139" t="str">
        <f>IFERROR(INDEX(State!C:C, MATCH('Payment and IGT Summary'!A:A,State!B:B, 0)), INDEX('Non-State'!C:C, MATCH(A:A,'Non-State'!B:B, 0)))</f>
        <v>Scenic Mountain Medical Center</v>
      </c>
      <c r="C169" s="139" t="str">
        <f>IFERROR(INDEX(State!D:D, MATCH(A:A, State!B:B, 0)), INDEX('Non-State'!E:E, MATCH(A:A, 'Non-State'!B:B, 0)))</f>
        <v>Howard</v>
      </c>
      <c r="D169" s="139">
        <f>IFERROR(INDEX(State!F:F, MATCH(A:A,State!B:B, 0)), INDEX('Non-State'!G:G, MATCH(A:A,'Non-State'!B:B, 0)))</f>
        <v>2</v>
      </c>
      <c r="E169" s="139">
        <f>IFERROR(INDEX(State!G:G, MATCH(A:A, State!B:B, 0)), INDEX('Non-State'!H:H, MATCH(A:A,'Non-State'!B:B, 0)))</f>
        <v>1</v>
      </c>
      <c r="F169" s="186">
        <f>IFERROR(INDEX('Non-State'!BK:BK,MATCH('Payment and IGT Summary'!A:A,'Non-State'!B:B,0)),0)</f>
        <v>0</v>
      </c>
      <c r="G169" s="186">
        <f>IFERROR(INDEX('Non-State'!BL:BL,MATCH('Payment and IGT Summary'!A:A,'Non-State'!B:B,0)),0)</f>
        <v>0</v>
      </c>
    </row>
    <row r="170" spans="1:9" x14ac:dyDescent="0.25">
      <c r="A170" s="98" t="s">
        <v>175</v>
      </c>
      <c r="B170" s="139" t="str">
        <f>IFERROR(INDEX(State!C:C, MATCH('Payment and IGT Summary'!A:A,State!B:B, 0)), INDEX('Non-State'!C:C, MATCH(A:A,'Non-State'!B:B, 0)))</f>
        <v>Huntsville Community Hospital Inc</v>
      </c>
      <c r="C170" s="139" t="str">
        <f>IFERROR(INDEX(State!D:D, MATCH(A:A, State!B:B, 0)), INDEX('Non-State'!E:E, MATCH(A:A, 'Non-State'!B:B, 0)))</f>
        <v>Walker</v>
      </c>
      <c r="D170" s="139">
        <f>IFERROR(INDEX(State!F:F, MATCH(A:A,State!B:B, 0)), INDEX('Non-State'!G:G, MATCH(A:A,'Non-State'!B:B, 0)))</f>
        <v>1</v>
      </c>
      <c r="E170" s="139">
        <f>IFERROR(INDEX(State!G:G, MATCH(A:A, State!B:B, 0)), INDEX('Non-State'!H:H, MATCH(A:A,'Non-State'!B:B, 0)))</f>
        <v>1</v>
      </c>
      <c r="F170" s="186">
        <f>IFERROR(INDEX('Non-State'!BK:BK,MATCH('Payment and IGT Summary'!A:A,'Non-State'!B:B,0)),0)</f>
        <v>327633.33</v>
      </c>
      <c r="G170" s="186">
        <f>IFERROR(INDEX('Non-State'!BL:BL,MATCH('Payment and IGT Summary'!A:A,'Non-State'!B:B,0)),0)</f>
        <v>115097.59</v>
      </c>
    </row>
    <row r="171" spans="1:9" x14ac:dyDescent="0.25">
      <c r="A171" s="98" t="s">
        <v>176</v>
      </c>
      <c r="B171" s="139" t="str">
        <f>IFERROR(INDEX(State!C:C, MATCH('Payment and IGT Summary'!A:A,State!B:B, 0)), INDEX('Non-State'!C:C, MATCH(A:A,'Non-State'!B:B, 0)))</f>
        <v>CHRISTUS Santa Rosa Health Care Corporation</v>
      </c>
      <c r="C171" s="139" t="str">
        <f>IFERROR(INDEX(State!D:D, MATCH(A:A, State!B:B, 0)), INDEX('Non-State'!E:E, MATCH(A:A, 'Non-State'!B:B, 0)))</f>
        <v>Hays</v>
      </c>
      <c r="D171" s="139">
        <f>IFERROR(INDEX(State!F:F, MATCH(A:A,State!B:B, 0)), INDEX('Non-State'!G:G, MATCH(A:A,'Non-State'!B:B, 0)))</f>
        <v>2</v>
      </c>
      <c r="E171" s="139">
        <f>IFERROR(INDEX(State!G:G, MATCH(A:A, State!B:B, 0)), INDEX('Non-State'!H:H, MATCH(A:A,'Non-State'!B:B, 0)))</f>
        <v>1</v>
      </c>
      <c r="F171" s="186">
        <f>IFERROR(INDEX('Non-State'!BK:BK,MATCH('Payment and IGT Summary'!A:A,'Non-State'!B:B,0)),0)</f>
        <v>0</v>
      </c>
      <c r="G171" s="186">
        <f>IFERROR(INDEX('Non-State'!BL:BL,MATCH('Payment and IGT Summary'!A:A,'Non-State'!B:B,0)),0)</f>
        <v>0</v>
      </c>
    </row>
    <row r="172" spans="1:9" x14ac:dyDescent="0.25">
      <c r="A172" s="98" t="s">
        <v>177</v>
      </c>
      <c r="B172" s="139" t="str">
        <f>IFERROR(INDEX(State!C:C, MATCH('Payment and IGT Summary'!A:A,State!B:B, 0)), INDEX('Non-State'!C:C, MATCH(A:A,'Non-State'!B:B, 0)))</f>
        <v>Hendrick Medical Center Brownwood</v>
      </c>
      <c r="C172" s="139" t="str">
        <f>IFERROR(INDEX(State!D:D, MATCH(A:A, State!B:B, 0)), INDEX('Non-State'!E:E, MATCH(A:A, 'Non-State'!B:B, 0)))</f>
        <v>Brown</v>
      </c>
      <c r="D172" s="139">
        <f>IFERROR(INDEX(State!F:F, MATCH(A:A,State!B:B, 0)), INDEX('Non-State'!G:G, MATCH(A:A,'Non-State'!B:B, 0)))</f>
        <v>2</v>
      </c>
      <c r="E172" s="139">
        <f>IFERROR(INDEX(State!G:G, MATCH(A:A, State!B:B, 0)), INDEX('Non-State'!H:H, MATCH(A:A,'Non-State'!B:B, 0)))</f>
        <v>1</v>
      </c>
      <c r="F172" s="186">
        <f>IFERROR(INDEX('Non-State'!BK:BK,MATCH('Payment and IGT Summary'!A:A,'Non-State'!B:B,0)),0)</f>
        <v>0</v>
      </c>
      <c r="G172" s="186">
        <f>IFERROR(INDEX('Non-State'!BL:BL,MATCH('Payment and IGT Summary'!A:A,'Non-State'!B:B,0)),0)</f>
        <v>0</v>
      </c>
    </row>
    <row r="173" spans="1:9" x14ac:dyDescent="0.25">
      <c r="A173" s="98" t="s">
        <v>178</v>
      </c>
      <c r="B173" s="78" t="s">
        <v>179</v>
      </c>
      <c r="C173" s="139" t="str">
        <f>IFERROR(INDEX(State!D:D, MATCH(A:A, State!B:B, 0)), INDEX('Non-State'!E:E, MATCH(A:A, 'Non-State'!B:B, 0)))</f>
        <v>Harris</v>
      </c>
      <c r="D173" s="139">
        <f>IFERROR(INDEX(State!F:F, MATCH(A:A,State!B:B, 0)), INDEX('Non-State'!G:G, MATCH(A:A,'Non-State'!B:B, 0)))</f>
        <v>2</v>
      </c>
      <c r="E173" s="139">
        <f>IFERROR(INDEX(State!G:G, MATCH(A:A, State!B:B, 0)), INDEX('Non-State'!H:H, MATCH(A:A,'Non-State'!B:B, 0)))</f>
        <v>2</v>
      </c>
      <c r="F173" s="186">
        <f>IFERROR(INDEX('Non-State'!BK:BK,MATCH('Payment and IGT Summary'!A:A,'Non-State'!B:B,0)),0)</f>
        <v>0</v>
      </c>
      <c r="G173" s="186">
        <f>IFERROR(INDEX('Non-State'!BL:BL,MATCH('Payment and IGT Summary'!A:A,'Non-State'!B:B,0)),0)</f>
        <v>0</v>
      </c>
    </row>
    <row r="174" spans="1:9" x14ac:dyDescent="0.25">
      <c r="A174" s="98" t="s">
        <v>180</v>
      </c>
      <c r="B174" s="78" t="s">
        <v>181</v>
      </c>
      <c r="C174" s="139" t="str">
        <f>IFERROR(INDEX(State!D:D, MATCH(A:A, State!B:B, 0)), INDEX('Non-State'!E:E, MATCH(A:A, 'Non-State'!B:B, 0)))</f>
        <v>Rockwall</v>
      </c>
      <c r="D174" s="139">
        <f>IFERROR(INDEX(State!F:F, MATCH(A:A,State!B:B, 0)), INDEX('Non-State'!G:G, MATCH(A:A,'Non-State'!B:B, 0)))</f>
        <v>2</v>
      </c>
      <c r="E174" s="139">
        <f>IFERROR(INDEX(State!G:G, MATCH(A:A, State!B:B, 0)), INDEX('Non-State'!H:H, MATCH(A:A,'Non-State'!B:B, 0)))</f>
        <v>1</v>
      </c>
      <c r="F174" s="186">
        <f>IFERROR(INDEX('Non-State'!BK:BK,MATCH('Payment and IGT Summary'!A:A,'Non-State'!B:B,0)),0)</f>
        <v>0</v>
      </c>
      <c r="G174" s="186">
        <f>IFERROR(INDEX('Non-State'!BL:BL,MATCH('Payment and IGT Summary'!A:A,'Non-State'!B:B,0)),0)</f>
        <v>0</v>
      </c>
    </row>
    <row r="175" spans="1:9" x14ac:dyDescent="0.25">
      <c r="A175" s="98" t="s">
        <v>182</v>
      </c>
      <c r="B175" s="78" t="s">
        <v>183</v>
      </c>
      <c r="C175" s="139" t="str">
        <f>IFERROR(INDEX(State!D:D, MATCH(A:A, State!B:B, 0)), INDEX('Non-State'!E:E, MATCH(A:A, 'Non-State'!B:B, 0)))</f>
        <v>Bowie</v>
      </c>
      <c r="D175" s="139">
        <f>IFERROR(INDEX(State!F:F, MATCH(A:A,State!B:B, 0)), INDEX('Non-State'!G:G, MATCH(A:A,'Non-State'!B:B, 0)))</f>
        <v>2</v>
      </c>
      <c r="E175" s="139">
        <f>IFERROR(INDEX(State!G:G, MATCH(A:A, State!B:B, 0)), INDEX('Non-State'!H:H, MATCH(A:A,'Non-State'!B:B, 0)))</f>
        <v>1</v>
      </c>
      <c r="F175" s="186">
        <f>IFERROR(INDEX('Non-State'!BK:BK,MATCH('Payment and IGT Summary'!A:A,'Non-State'!B:B,0)),0)</f>
        <v>0</v>
      </c>
      <c r="G175" s="186">
        <f>IFERROR(INDEX('Non-State'!BL:BL,MATCH('Payment and IGT Summary'!A:A,'Non-State'!B:B,0)),0)</f>
        <v>0</v>
      </c>
    </row>
    <row r="176" spans="1:9" x14ac:dyDescent="0.25">
      <c r="A176" s="98" t="s">
        <v>184</v>
      </c>
      <c r="B176" s="78" t="s">
        <v>185</v>
      </c>
      <c r="C176" s="139" t="str">
        <f>IFERROR(INDEX(State!D:D, MATCH(A:A, State!B:B, 0)), INDEX('Non-State'!E:E, MATCH(A:A, 'Non-State'!B:B, 0)))</f>
        <v>Lamar</v>
      </c>
      <c r="D176" s="139">
        <f>IFERROR(INDEX(State!F:F, MATCH(A:A,State!B:B, 0)), INDEX('Non-State'!G:G, MATCH(A:A,'Non-State'!B:B, 0)))</f>
        <v>2</v>
      </c>
      <c r="E176" s="139">
        <f>IFERROR(INDEX(State!G:G, MATCH(A:A, State!B:B, 0)), INDEX('Non-State'!H:H, MATCH(A:A,'Non-State'!B:B, 0)))</f>
        <v>1</v>
      </c>
      <c r="F176" s="186">
        <f>IFERROR(INDEX('Non-State'!BK:BK,MATCH('Payment and IGT Summary'!A:A,'Non-State'!B:B,0)),0)</f>
        <v>0</v>
      </c>
      <c r="G176" s="186">
        <f>IFERROR(INDEX('Non-State'!BL:BL,MATCH('Payment and IGT Summary'!A:A,'Non-State'!B:B,0)),0)</f>
        <v>0</v>
      </c>
    </row>
    <row r="177" spans="1:10" x14ac:dyDescent="0.25">
      <c r="A177" s="98" t="s">
        <v>186</v>
      </c>
      <c r="B177" s="78" t="s">
        <v>187</v>
      </c>
      <c r="C177" s="139" t="str">
        <f>IFERROR(INDEX(State!D:D, MATCH(A:A, State!B:B, 0)), INDEX('Non-State'!E:E, MATCH(A:A, 'Non-State'!B:B, 0)))</f>
        <v>Bowie</v>
      </c>
      <c r="D177" s="139">
        <f>IFERROR(INDEX(State!F:F, MATCH(A:A,State!B:B, 0)), INDEX('Non-State'!G:G, MATCH(A:A,'Non-State'!B:B, 0)))</f>
        <v>2</v>
      </c>
      <c r="E177" s="139">
        <f>IFERROR(INDEX(State!G:G, MATCH(A:A, State!B:B, 0)), INDEX('Non-State'!H:H, MATCH(A:A,'Non-State'!B:B, 0)))</f>
        <v>1</v>
      </c>
      <c r="F177" s="186">
        <f>IFERROR(INDEX('Non-State'!BK:BK,MATCH('Payment and IGT Summary'!A:A,'Non-State'!B:B,0)),0)</f>
        <v>0</v>
      </c>
      <c r="G177" s="186">
        <f>IFERROR(INDEX('Non-State'!BL:BL,MATCH('Payment and IGT Summary'!A:A,'Non-State'!B:B,0)),0)</f>
        <v>0</v>
      </c>
    </row>
    <row r="178" spans="1:10" x14ac:dyDescent="0.25">
      <c r="A178" s="98" t="s">
        <v>188</v>
      </c>
      <c r="B178" s="78" t="s">
        <v>189</v>
      </c>
      <c r="C178" s="139" t="str">
        <f>IFERROR(INDEX(State!D:D, MATCH(A:A, State!B:B, 0)), INDEX('Non-State'!E:E, MATCH(A:A, 'Non-State'!B:B, 0)))</f>
        <v>Brazos</v>
      </c>
      <c r="D178" s="139">
        <f>IFERROR(INDEX(State!F:F, MATCH(A:A,State!B:B, 0)), INDEX('Non-State'!G:G, MATCH(A:A,'Non-State'!B:B, 0)))</f>
        <v>2</v>
      </c>
      <c r="E178" s="139">
        <f>IFERROR(INDEX(State!G:G, MATCH(A:A, State!B:B, 0)), INDEX('Non-State'!H:H, MATCH(A:A,'Non-State'!B:B, 0)))</f>
        <v>1</v>
      </c>
      <c r="F178" s="186">
        <f>IFERROR(INDEX('Non-State'!BK:BK,MATCH('Payment and IGT Summary'!A:A,'Non-State'!B:B,0)),0)</f>
        <v>0</v>
      </c>
      <c r="G178" s="186">
        <f>IFERROR(INDEX('Non-State'!BL:BL,MATCH('Payment and IGT Summary'!A:A,'Non-State'!B:B,0)),0)</f>
        <v>0</v>
      </c>
    </row>
    <row r="179" spans="1:10" x14ac:dyDescent="0.25">
      <c r="A179" s="98" t="s">
        <v>190</v>
      </c>
      <c r="B179" s="78" t="s">
        <v>191</v>
      </c>
      <c r="C179" s="139" t="str">
        <f>IFERROR(INDEX(State!D:D, MATCH(A:A, State!B:B, 0)), INDEX('Non-State'!E:E, MATCH(A:A, 'Non-State'!B:B, 0)))</f>
        <v>Lubbock</v>
      </c>
      <c r="D179" s="139">
        <f>IFERROR(INDEX(State!F:F, MATCH(A:A,State!B:B, 0)), INDEX('Non-State'!G:G, MATCH(A:A,'Non-State'!B:B, 0)))</f>
        <v>2</v>
      </c>
      <c r="E179" s="139">
        <f>IFERROR(INDEX(State!G:G, MATCH(A:A, State!B:B, 0)), INDEX('Non-State'!H:H, MATCH(A:A,'Non-State'!B:B, 0)))</f>
        <v>1</v>
      </c>
      <c r="F179" s="186">
        <f>IFERROR(INDEX('Non-State'!BK:BK,MATCH('Payment and IGT Summary'!A:A,'Non-State'!B:B,0)),0)</f>
        <v>0</v>
      </c>
      <c r="G179" s="186">
        <f>IFERROR(INDEX('Non-State'!BL:BL,MATCH('Payment and IGT Summary'!A:A,'Non-State'!B:B,0)),0)</f>
        <v>0</v>
      </c>
    </row>
    <row r="180" spans="1:10" x14ac:dyDescent="0.25">
      <c r="A180" s="98" t="s">
        <v>192</v>
      </c>
      <c r="B180" s="78" t="s">
        <v>193</v>
      </c>
      <c r="C180" s="139" t="str">
        <f>IFERROR(INDEX(State!D:D, MATCH(A:A, State!B:B, 0)), INDEX('Non-State'!E:E, MATCH(A:A, 'Non-State'!B:B, 0)))</f>
        <v>Tarrant</v>
      </c>
      <c r="D180" s="139">
        <f>IFERROR(INDEX(State!F:F, MATCH(A:A,State!B:B, 0)), INDEX('Non-State'!G:G, MATCH(A:A,'Non-State'!B:B, 0)))</f>
        <v>2</v>
      </c>
      <c r="E180" s="139">
        <f>IFERROR(INDEX(State!G:G, MATCH(A:A, State!B:B, 0)), INDEX('Non-State'!H:H, MATCH(A:A,'Non-State'!B:B, 0)))</f>
        <v>2</v>
      </c>
      <c r="F180" s="186">
        <f>IFERROR(INDEX('Non-State'!BK:BK,MATCH('Payment and IGT Summary'!A:A,'Non-State'!B:B,0)),0)</f>
        <v>0</v>
      </c>
      <c r="G180" s="186">
        <f>IFERROR(INDEX('Non-State'!BL:BL,MATCH('Payment and IGT Summary'!A:A,'Non-State'!B:B,0)),0)</f>
        <v>0</v>
      </c>
    </row>
    <row r="181" spans="1:10" x14ac:dyDescent="0.25">
      <c r="A181" s="98" t="s">
        <v>194</v>
      </c>
      <c r="B181" s="78" t="s">
        <v>195</v>
      </c>
      <c r="C181" s="139" t="str">
        <f>IFERROR(INDEX(State!D:D, MATCH(A:A, State!B:B, 0)), INDEX('Non-State'!E:E, MATCH(A:A, 'Non-State'!B:B, 0)))</f>
        <v>Dallas</v>
      </c>
      <c r="D181" s="139">
        <f>IFERROR(INDEX(State!F:F, MATCH(A:A,State!B:B, 0)), INDEX('Non-State'!G:G, MATCH(A:A,'Non-State'!B:B, 0)))</f>
        <v>2</v>
      </c>
      <c r="E181" s="139">
        <f>IFERROR(INDEX(State!G:G, MATCH(A:A, State!B:B, 0)), INDEX('Non-State'!H:H, MATCH(A:A,'Non-State'!B:B, 0)))</f>
        <v>2</v>
      </c>
      <c r="F181" s="186">
        <f>IFERROR(INDEX('Non-State'!BK:BK,MATCH('Payment and IGT Summary'!A:A,'Non-State'!B:B,0)),0)</f>
        <v>0</v>
      </c>
      <c r="G181" s="186">
        <f>IFERROR(INDEX('Non-State'!BL:BL,MATCH('Payment and IGT Summary'!A:A,'Non-State'!B:B,0)),0)</f>
        <v>0</v>
      </c>
    </row>
    <row r="182" spans="1:10" x14ac:dyDescent="0.25">
      <c r="A182" s="98" t="s">
        <v>196</v>
      </c>
      <c r="B182" s="78" t="s">
        <v>197</v>
      </c>
      <c r="C182" s="139" t="str">
        <f>IFERROR(INDEX(State!D:D, MATCH(A:A, State!B:B, 0)), INDEX('Non-State'!E:E, MATCH(A:A, 'Non-State'!B:B, 0)))</f>
        <v>Cameron</v>
      </c>
      <c r="D182" s="139">
        <f>IFERROR(INDEX(State!F:F, MATCH(A:A,State!B:B, 0)), INDEX('Non-State'!G:G, MATCH(A:A,'Non-State'!B:B, 0)))</f>
        <v>2</v>
      </c>
      <c r="E182" s="139">
        <f>IFERROR(INDEX(State!G:G, MATCH(A:A, State!B:B, 0)), INDEX('Non-State'!H:H, MATCH(A:A,'Non-State'!B:B, 0)))</f>
        <v>1</v>
      </c>
      <c r="F182" s="186">
        <f>IFERROR(INDEX('Non-State'!BK:BK,MATCH('Payment and IGT Summary'!A:A,'Non-State'!B:B,0)),0)</f>
        <v>0</v>
      </c>
      <c r="G182" s="186">
        <f>IFERROR(INDEX('Non-State'!BL:BL,MATCH('Payment and IGT Summary'!A:A,'Non-State'!B:B,0)),0)</f>
        <v>0</v>
      </c>
    </row>
    <row r="183" spans="1:10" x14ac:dyDescent="0.25">
      <c r="A183" s="98" t="s">
        <v>198</v>
      </c>
      <c r="B183" s="78" t="s">
        <v>199</v>
      </c>
      <c r="C183" s="139" t="str">
        <f>IFERROR(INDEX(State!D:D, MATCH(A:A, State!B:B, 0)), INDEX('Non-State'!E:E, MATCH(A:A, 'Non-State'!B:B, 0)))</f>
        <v>Fisher</v>
      </c>
      <c r="D183" s="139">
        <f>IFERROR(INDEX(State!F:F, MATCH(A:A,State!B:B, 0)), INDEX('Non-State'!G:G, MATCH(A:A,'Non-State'!B:B, 0)))</f>
        <v>1</v>
      </c>
      <c r="E183" s="139">
        <f>IFERROR(INDEX(State!G:G, MATCH(A:A, State!B:B, 0)), INDEX('Non-State'!H:H, MATCH(A:A,'Non-State'!B:B, 0)))</f>
        <v>1</v>
      </c>
      <c r="F183" s="186">
        <f>IFERROR(INDEX('Non-State'!BK:BK,MATCH('Payment and IGT Summary'!A:A,'Non-State'!B:B,0)),0)</f>
        <v>109396.46</v>
      </c>
      <c r="G183" s="186">
        <f>IFERROR(INDEX('Non-State'!BL:BL,MATCH('Payment and IGT Summary'!A:A,'Non-State'!B:B,0)),0)</f>
        <v>38430.980000000003</v>
      </c>
    </row>
    <row r="184" spans="1:10" x14ac:dyDescent="0.25">
      <c r="A184" s="98"/>
      <c r="B184" s="78"/>
      <c r="C184" s="139"/>
      <c r="D184" s="139"/>
      <c r="E184" s="139"/>
      <c r="F184" s="186"/>
      <c r="G184" s="186"/>
    </row>
    <row r="185" spans="1:10" x14ac:dyDescent="0.25">
      <c r="A185" s="98"/>
      <c r="B185" s="78"/>
      <c r="C185" s="139"/>
      <c r="D185" s="139"/>
      <c r="E185" s="139"/>
      <c r="F185" s="186"/>
      <c r="G185" s="186"/>
    </row>
    <row r="186" spans="1:10" x14ac:dyDescent="0.25">
      <c r="A186" s="98"/>
      <c r="B186" s="78"/>
      <c r="C186" s="139"/>
      <c r="D186" s="139"/>
      <c r="E186" s="139"/>
      <c r="F186" s="186"/>
      <c r="G186" s="186"/>
    </row>
    <row r="187" spans="1:10" x14ac:dyDescent="0.25">
      <c r="A187" s="276"/>
      <c r="B187" s="276"/>
      <c r="C187" s="139"/>
      <c r="D187" s="139"/>
      <c r="E187" s="139"/>
      <c r="F187" s="186"/>
      <c r="G187" s="186"/>
    </row>
    <row r="189" spans="1:10" x14ac:dyDescent="0.25">
      <c r="F189" s="187" t="s">
        <v>200</v>
      </c>
      <c r="G189" s="187" t="s">
        <v>201</v>
      </c>
    </row>
    <row r="190" spans="1:10" x14ac:dyDescent="0.25">
      <c r="E190" t="s">
        <v>202</v>
      </c>
      <c r="F190" s="187">
        <f>SUM(F2:F187)</f>
        <v>50124491.050000004</v>
      </c>
      <c r="G190" s="187">
        <f>SUM(G2:G187)</f>
        <v>17608733.73</v>
      </c>
    </row>
    <row r="191" spans="1:10" x14ac:dyDescent="0.25">
      <c r="E191" t="s">
        <v>203</v>
      </c>
      <c r="F191" s="187">
        <f>F190*StateMatch</f>
        <v>17608733.705864999</v>
      </c>
      <c r="G191" s="214">
        <f>F191-G190</f>
        <v>-2.4135001003742218E-2</v>
      </c>
      <c r="H191" t="s">
        <v>204</v>
      </c>
      <c r="J191" s="291"/>
    </row>
    <row r="193" spans="6:6" x14ac:dyDescent="0.25">
      <c r="F193" s="187">
        <f>'Non-State'!BK6</f>
        <v>50124491.049999997</v>
      </c>
    </row>
    <row r="194" spans="6:6" x14ac:dyDescent="0.25">
      <c r="F194" s="187">
        <f>F193+F190</f>
        <v>100248982.09999999</v>
      </c>
    </row>
  </sheetData>
  <autoFilter ref="A1:G183" xr:uid="{46692648-3B2F-4114-B36F-2946051A6C0E}"/>
  <conditionalFormatting sqref="A2:A3">
    <cfRule type="expression" dxfId="34" priority="17">
      <formula>A2:A10&lt;&gt;#REF!</formula>
    </cfRule>
  </conditionalFormatting>
  <conditionalFormatting sqref="A158:A162 A11:A13">
    <cfRule type="duplicateValues" dxfId="33" priority="152"/>
  </conditionalFormatting>
  <conditionalFormatting sqref="A17">
    <cfRule type="duplicateValues" dxfId="32" priority="7"/>
  </conditionalFormatting>
  <conditionalFormatting sqref="A14:A128">
    <cfRule type="duplicateValues" dxfId="31" priority="8"/>
  </conditionalFormatting>
  <conditionalFormatting sqref="A59">
    <cfRule type="duplicateValues" dxfId="30" priority="6"/>
  </conditionalFormatting>
  <conditionalFormatting sqref="A88">
    <cfRule type="duplicateValues" dxfId="29" priority="5"/>
  </conditionalFormatting>
  <conditionalFormatting sqref="A124:A128">
    <cfRule type="duplicateValues" dxfId="28" priority="4"/>
  </conditionalFormatting>
  <conditionalFormatting sqref="A129:A139">
    <cfRule type="duplicateValues" dxfId="27" priority="3"/>
  </conditionalFormatting>
  <conditionalFormatting sqref="A188:A1048576 A167:A186 A1:A165">
    <cfRule type="duplicateValues" dxfId="26" priority="2"/>
  </conditionalFormatting>
  <conditionalFormatting sqref="A188:A1048576 A1:A186">
    <cfRule type="duplicateValues" dxfId="25" priority="1"/>
  </conditionalFormatting>
  <conditionalFormatting sqref="A163:A165 A167:A186">
    <cfRule type="duplicateValues" dxfId="24" priority="233"/>
  </conditionalFormatting>
  <conditionalFormatting sqref="A4">
    <cfRule type="expression" dxfId="23" priority="235">
      <formula>A4:A13&lt;&gt;#REF!</formula>
    </cfRule>
  </conditionalFormatting>
  <conditionalFormatting sqref="A5:A10">
    <cfRule type="expression" dxfId="22" priority="242">
      <formula>A5:A13&lt;&gt;#REF!</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J54"/>
  <sheetViews>
    <sheetView topLeftCell="A22" workbookViewId="0">
      <selection activeCell="F8" sqref="F8"/>
    </sheetView>
  </sheetViews>
  <sheetFormatPr defaultColWidth="0" defaultRowHeight="15" zeroHeight="1" x14ac:dyDescent="0.25"/>
  <cols>
    <col min="1" max="1" width="37" customWidth="1"/>
    <col min="2" max="2" width="19.7109375" customWidth="1"/>
    <col min="3" max="3" width="19.42578125" customWidth="1"/>
    <col min="4" max="4" width="18.5703125" customWidth="1"/>
    <col min="5" max="5" width="29.28515625" customWidth="1"/>
    <col min="6" max="6" width="46" customWidth="1"/>
    <col min="7" max="7" width="29.7109375" customWidth="1"/>
    <col min="8" max="8" width="37.28515625" customWidth="1"/>
    <col min="9" max="9" width="42.7109375" customWidth="1"/>
    <col min="10" max="10" width="13.28515625" hidden="1" customWidth="1"/>
    <col min="11" max="16384" width="9.42578125" hidden="1"/>
  </cols>
  <sheetData>
    <row r="1" spans="1:10" ht="12.75" customHeight="1" x14ac:dyDescent="0.25">
      <c r="A1" s="305" t="s">
        <v>205</v>
      </c>
      <c r="B1" s="305"/>
      <c r="C1" s="305"/>
      <c r="D1" s="305"/>
      <c r="E1" s="1"/>
      <c r="F1" s="1"/>
      <c r="G1" s="2"/>
      <c r="H1" s="2"/>
      <c r="I1" s="2"/>
      <c r="J1" s="2"/>
    </row>
    <row r="2" spans="1:10" x14ac:dyDescent="0.25">
      <c r="A2" s="3" t="s">
        <v>206</v>
      </c>
      <c r="B2" s="4"/>
      <c r="C2" s="4"/>
      <c r="D2" s="4"/>
      <c r="E2" s="1"/>
      <c r="F2" s="1"/>
      <c r="G2" s="2"/>
      <c r="H2" s="2"/>
      <c r="I2" s="2"/>
      <c r="J2" s="2"/>
    </row>
    <row r="3" spans="1:10" x14ac:dyDescent="0.25">
      <c r="A3" s="5" t="s">
        <v>207</v>
      </c>
      <c r="B3" s="4"/>
      <c r="F3" s="1"/>
      <c r="G3" s="2"/>
      <c r="H3" s="2"/>
      <c r="I3" s="2"/>
      <c r="J3" s="2"/>
    </row>
    <row r="4" spans="1:10" x14ac:dyDescent="0.25">
      <c r="A4" s="6" t="s">
        <v>208</v>
      </c>
      <c r="B4" s="7"/>
      <c r="F4" s="1"/>
      <c r="G4" s="2"/>
      <c r="H4" s="2"/>
      <c r="I4" s="2"/>
      <c r="J4" s="2"/>
    </row>
    <row r="5" spans="1:10" x14ac:dyDescent="0.25">
      <c r="A5" s="8" t="s">
        <v>209</v>
      </c>
      <c r="B5" s="4"/>
      <c r="F5" s="1"/>
      <c r="G5" s="2"/>
      <c r="H5" s="2"/>
      <c r="I5" s="2"/>
      <c r="J5" s="2"/>
    </row>
    <row r="6" spans="1:10" x14ac:dyDescent="0.25">
      <c r="A6" s="9"/>
      <c r="B6" s="4"/>
      <c r="C6" s="4"/>
      <c r="E6" s="10"/>
      <c r="F6" s="10"/>
      <c r="G6" s="2"/>
      <c r="H6" s="2"/>
      <c r="I6" s="2"/>
      <c r="J6" s="2"/>
    </row>
    <row r="7" spans="1:10" x14ac:dyDescent="0.25">
      <c r="A7" s="306" t="s">
        <v>210</v>
      </c>
      <c r="B7" s="306"/>
      <c r="C7" s="216"/>
      <c r="E7" s="13"/>
      <c r="F7" s="13"/>
      <c r="G7" s="2"/>
      <c r="H7" s="2"/>
      <c r="I7" s="2"/>
      <c r="J7" s="2"/>
    </row>
    <row r="8" spans="1:10" x14ac:dyDescent="0.25">
      <c r="A8" s="14" t="s">
        <v>211</v>
      </c>
      <c r="B8" s="15">
        <v>2023</v>
      </c>
      <c r="E8" s="1"/>
      <c r="F8" s="1"/>
      <c r="G8" s="2"/>
      <c r="H8" s="2"/>
      <c r="I8" s="2"/>
      <c r="J8" s="2"/>
    </row>
    <row r="9" spans="1:10" ht="15" customHeight="1" x14ac:dyDescent="0.25">
      <c r="A9" s="14" t="s">
        <v>212</v>
      </c>
      <c r="B9" s="16">
        <v>0.64870000000000005</v>
      </c>
      <c r="C9" s="2"/>
      <c r="D9" s="307"/>
      <c r="E9" s="307"/>
      <c r="F9" s="215"/>
      <c r="G9" s="1"/>
      <c r="H9" s="3"/>
      <c r="I9" s="2"/>
      <c r="J9" s="2"/>
    </row>
    <row r="10" spans="1:10" x14ac:dyDescent="0.25">
      <c r="A10" s="14" t="s">
        <v>213</v>
      </c>
      <c r="B10" s="16">
        <f>1-B9</f>
        <v>0.35129999999999995</v>
      </c>
      <c r="C10" s="217"/>
      <c r="D10" s="307"/>
      <c r="E10" s="307"/>
      <c r="F10" s="215"/>
      <c r="G10" s="2"/>
      <c r="H10" s="2"/>
      <c r="I10" s="2"/>
      <c r="J10" s="2"/>
    </row>
    <row r="11" spans="1:10" x14ac:dyDescent="0.25">
      <c r="A11" s="14" t="s">
        <v>214</v>
      </c>
      <c r="B11" s="16">
        <v>0</v>
      </c>
      <c r="C11" s="2"/>
      <c r="D11" s="307"/>
      <c r="E11" s="307"/>
      <c r="F11" s="215"/>
      <c r="G11" s="2"/>
      <c r="H11" s="2"/>
      <c r="I11" s="2"/>
      <c r="J11" s="2"/>
    </row>
    <row r="12" spans="1:10" x14ac:dyDescent="0.25">
      <c r="A12" s="14" t="s">
        <v>215</v>
      </c>
      <c r="B12" s="17">
        <v>2107186673</v>
      </c>
      <c r="C12" s="2"/>
      <c r="D12" s="307"/>
      <c r="E12" s="307"/>
      <c r="F12" s="215"/>
      <c r="G12" s="2"/>
      <c r="H12" s="2"/>
      <c r="I12" s="2"/>
      <c r="J12" s="2"/>
    </row>
    <row r="13" spans="1:10" x14ac:dyDescent="0.25">
      <c r="A13" s="14" t="s">
        <v>216</v>
      </c>
      <c r="B13" s="17">
        <f>B12*$B$9</f>
        <v>1366931994.7751002</v>
      </c>
      <c r="C13" s="2"/>
      <c r="D13" s="18"/>
      <c r="E13" s="11"/>
      <c r="F13" s="11"/>
      <c r="G13" s="19"/>
      <c r="H13" s="2"/>
      <c r="I13" s="2"/>
      <c r="J13" s="2"/>
    </row>
    <row r="14" spans="1:10" x14ac:dyDescent="0.25">
      <c r="A14" s="14" t="s">
        <v>217</v>
      </c>
      <c r="B14" s="17">
        <f>292513592</f>
        <v>292513592</v>
      </c>
      <c r="C14" s="12"/>
      <c r="D14" s="295">
        <f>State!X5+'Non-State'!AM2</f>
        <v>292513588.74122602</v>
      </c>
      <c r="E14" s="20" t="s">
        <v>218</v>
      </c>
      <c r="F14" s="20"/>
      <c r="G14" s="21"/>
      <c r="H14" s="2"/>
      <c r="I14" s="2"/>
      <c r="J14" s="2"/>
    </row>
    <row r="15" spans="1:10" ht="26.25" x14ac:dyDescent="0.25">
      <c r="A15" s="14" t="s">
        <v>219</v>
      </c>
      <c r="B15" s="22">
        <f>D27</f>
        <v>602771271.51917613</v>
      </c>
      <c r="C15" s="12"/>
      <c r="D15" s="1"/>
      <c r="E15" s="2" t="s">
        <v>220</v>
      </c>
      <c r="F15" s="2"/>
      <c r="G15" s="2"/>
      <c r="H15" s="2"/>
      <c r="I15" s="2"/>
      <c r="J15" s="2"/>
    </row>
    <row r="16" spans="1:10" x14ac:dyDescent="0.25">
      <c r="A16" s="14" t="s">
        <v>221</v>
      </c>
      <c r="B16" s="17">
        <v>0</v>
      </c>
      <c r="C16" s="12"/>
      <c r="D16" s="296">
        <f>B14</f>
        <v>292513592</v>
      </c>
      <c r="E16" s="23" t="s">
        <v>222</v>
      </c>
      <c r="F16" s="23"/>
      <c r="G16" s="2"/>
      <c r="H16" s="2"/>
      <c r="I16" s="2"/>
      <c r="J16" s="2"/>
    </row>
    <row r="17" spans="1:10" ht="26.25" x14ac:dyDescent="0.25">
      <c r="A17" s="14" t="s">
        <v>223</v>
      </c>
      <c r="B17" s="16">
        <v>1</v>
      </c>
      <c r="C17" s="12"/>
      <c r="D17" s="24" t="b">
        <f>D14&lt;=D16</f>
        <v>1</v>
      </c>
      <c r="E17" s="25" t="s">
        <v>224</v>
      </c>
      <c r="F17" s="25"/>
      <c r="G17" s="2"/>
      <c r="H17" s="2"/>
      <c r="I17" s="2"/>
      <c r="J17" s="2"/>
    </row>
    <row r="18" spans="1:10" x14ac:dyDescent="0.25">
      <c r="A18" s="12"/>
      <c r="B18" s="12"/>
      <c r="C18" s="12"/>
      <c r="D18" s="262">
        <f>D16-D14</f>
        <v>3.2587739825248718</v>
      </c>
      <c r="E18" s="2" t="s">
        <v>225</v>
      </c>
      <c r="F18" s="2"/>
      <c r="G18" s="2"/>
      <c r="H18" s="2"/>
      <c r="I18" s="2"/>
      <c r="J18" s="2"/>
    </row>
    <row r="19" spans="1:10" x14ac:dyDescent="0.25">
      <c r="A19" s="26"/>
      <c r="B19" s="27" t="s">
        <v>226</v>
      </c>
      <c r="C19" s="27" t="s">
        <v>227</v>
      </c>
      <c r="D19" s="27" t="s">
        <v>228</v>
      </c>
      <c r="E19" s="27"/>
      <c r="F19" s="27"/>
      <c r="G19" s="2"/>
      <c r="H19" s="2"/>
      <c r="I19" s="2"/>
      <c r="J19" s="2"/>
    </row>
    <row r="20" spans="1:10" x14ac:dyDescent="0.25">
      <c r="A20" s="28" t="s">
        <v>229</v>
      </c>
      <c r="B20" s="226">
        <f>SUM(C20:D20)</f>
        <v>1</v>
      </c>
      <c r="C20" s="226">
        <f>B9</f>
        <v>0.64870000000000005</v>
      </c>
      <c r="D20" s="227">
        <f>B10</f>
        <v>0.35129999999999995</v>
      </c>
      <c r="E20" s="29"/>
      <c r="F20" s="29"/>
      <c r="G20" s="2"/>
      <c r="H20" s="2"/>
      <c r="I20" s="2"/>
      <c r="J20" s="2"/>
    </row>
    <row r="21" spans="1:10" x14ac:dyDescent="0.25">
      <c r="A21" s="30" t="s">
        <v>230</v>
      </c>
      <c r="B21" s="228">
        <f>ROUND(C21/C20,0)</f>
        <v>2107186673</v>
      </c>
      <c r="C21" s="229">
        <f>B13-(B13*B11)</f>
        <v>1366931994.7751002</v>
      </c>
      <c r="D21" s="229">
        <f>B21-C21</f>
        <v>740254678.22489977</v>
      </c>
      <c r="E21" s="2"/>
      <c r="F21" s="2"/>
      <c r="G21" s="2"/>
      <c r="H21" s="2"/>
      <c r="I21" s="2"/>
      <c r="J21" s="2"/>
    </row>
    <row r="22" spans="1:10" x14ac:dyDescent="0.25">
      <c r="A22" s="30" t="s">
        <v>231</v>
      </c>
      <c r="B22" s="228">
        <f>B14-(B14*B11)</f>
        <v>292513592</v>
      </c>
      <c r="C22" s="229">
        <f>ROUND(B22*C20,0)</f>
        <v>189753567</v>
      </c>
      <c r="D22" s="229">
        <f>B22-C22</f>
        <v>102760025</v>
      </c>
      <c r="E22" s="2"/>
      <c r="F22" s="2"/>
      <c r="G22" s="31"/>
      <c r="H22" s="2"/>
      <c r="I22" s="1"/>
      <c r="J22" s="2"/>
    </row>
    <row r="23" spans="1:10" x14ac:dyDescent="0.25">
      <c r="A23" s="30"/>
      <c r="B23" s="230"/>
      <c r="C23" s="231"/>
      <c r="D23" s="231"/>
      <c r="E23" s="2"/>
      <c r="F23" s="2"/>
      <c r="G23" s="2"/>
      <c r="H23" s="2"/>
      <c r="I23" s="2"/>
      <c r="J23" s="2"/>
    </row>
    <row r="24" spans="1:10" x14ac:dyDescent="0.25">
      <c r="A24" s="30" t="s">
        <v>232</v>
      </c>
      <c r="B24" s="232">
        <f>State!P3</f>
        <v>96595077</v>
      </c>
      <c r="C24" s="233">
        <f>B24-D24</f>
        <v>62661226</v>
      </c>
      <c r="D24" s="234">
        <f>State!R3</f>
        <v>33933851</v>
      </c>
      <c r="E24" s="2"/>
      <c r="F24" s="2"/>
      <c r="G24" s="2"/>
      <c r="H24" s="21"/>
      <c r="I24" s="2"/>
      <c r="J24" s="2"/>
    </row>
    <row r="25" spans="1:10" x14ac:dyDescent="0.25">
      <c r="A25" s="30" t="s">
        <v>233</v>
      </c>
      <c r="B25" s="235">
        <f>State!P4</f>
        <v>244636559.63932201</v>
      </c>
      <c r="C25" s="236">
        <f>B25-D25</f>
        <v>158695737.63932201</v>
      </c>
      <c r="D25" s="237">
        <f>State!R4</f>
        <v>85940822</v>
      </c>
      <c r="E25" s="2"/>
      <c r="F25" s="2"/>
      <c r="G25" s="2"/>
      <c r="H25" s="2"/>
      <c r="I25" s="2"/>
      <c r="J25" s="2"/>
    </row>
    <row r="26" spans="1:10" x14ac:dyDescent="0.25">
      <c r="A26" s="30" t="s">
        <v>234</v>
      </c>
      <c r="B26" s="238">
        <f>B25+B24</f>
        <v>341231636.63932204</v>
      </c>
      <c r="C26" s="238">
        <f>C25+C24</f>
        <v>221356963.63932201</v>
      </c>
      <c r="D26" s="238">
        <f>D25+D24</f>
        <v>119874673</v>
      </c>
      <c r="E26" s="2"/>
      <c r="F26" s="2"/>
      <c r="G26" s="2"/>
      <c r="H26" s="21"/>
      <c r="I26" s="2"/>
      <c r="J26" s="2"/>
    </row>
    <row r="27" spans="1:10" ht="25.5" x14ac:dyDescent="0.25">
      <c r="A27" s="32" t="s">
        <v>235</v>
      </c>
      <c r="B27" s="239">
        <f>B21-B26-B33</f>
        <v>1715830545.3110805</v>
      </c>
      <c r="C27" s="239">
        <f>C21-C26-C33</f>
        <v>1113059273.7919042</v>
      </c>
      <c r="D27" s="239">
        <f>D21-D26-D33</f>
        <v>602771271.51917613</v>
      </c>
      <c r="E27" s="2"/>
      <c r="F27" s="2"/>
      <c r="G27" s="2"/>
      <c r="H27" s="2"/>
      <c r="I27" s="2"/>
      <c r="J27" s="2"/>
    </row>
    <row r="28" spans="1:10" x14ac:dyDescent="0.25">
      <c r="A28" s="30"/>
      <c r="B28" s="240"/>
      <c r="C28" s="231"/>
      <c r="D28" s="231"/>
      <c r="E28" s="2"/>
      <c r="F28" s="2"/>
      <c r="G28" s="1"/>
      <c r="H28" s="21"/>
      <c r="I28" s="1"/>
      <c r="J28" s="2"/>
    </row>
    <row r="29" spans="1:10" ht="25.5" x14ac:dyDescent="0.25">
      <c r="A29" s="30" t="s">
        <v>236</v>
      </c>
      <c r="B29" s="230">
        <f>D29/D$20</f>
        <v>1715830548.019289</v>
      </c>
      <c r="C29" s="233">
        <f>ROUND(C$20*$B29,0)</f>
        <v>1113059277</v>
      </c>
      <c r="D29" s="233">
        <f>B15</f>
        <v>602771271.51917613</v>
      </c>
      <c r="E29" s="2"/>
      <c r="F29" s="2"/>
      <c r="G29" s="33" t="s">
        <v>237</v>
      </c>
      <c r="H29" s="33" t="s">
        <v>237</v>
      </c>
      <c r="I29" s="2"/>
      <c r="J29" s="2"/>
    </row>
    <row r="30" spans="1:10" x14ac:dyDescent="0.25">
      <c r="A30" s="30" t="s">
        <v>238</v>
      </c>
      <c r="B30" s="238">
        <f>D30/D$20</f>
        <v>0</v>
      </c>
      <c r="C30" s="236">
        <f>ROUND(C$20*$B30,0)</f>
        <v>0</v>
      </c>
      <c r="D30" s="241">
        <f>B16-(B16*B11)</f>
        <v>0</v>
      </c>
      <c r="E30" s="2"/>
      <c r="F30" s="2"/>
      <c r="G30" s="34" t="s">
        <v>239</v>
      </c>
      <c r="H30" s="34" t="s">
        <v>240</v>
      </c>
      <c r="I30" s="34" t="s">
        <v>241</v>
      </c>
      <c r="J30" s="2"/>
    </row>
    <row r="31" spans="1:10" x14ac:dyDescent="0.25">
      <c r="A31" s="30" t="s">
        <v>242</v>
      </c>
      <c r="B31" s="238">
        <f>SUM(B29:B30)</f>
        <v>1715830548.019289</v>
      </c>
      <c r="C31" s="238">
        <f>SUM(C29:C30)</f>
        <v>1113059277</v>
      </c>
      <c r="D31" s="238">
        <f>SUM(D29:D30)</f>
        <v>602771271.51917613</v>
      </c>
      <c r="E31" s="2"/>
      <c r="F31" s="2"/>
      <c r="G31" s="279">
        <v>45827140.489710212</v>
      </c>
      <c r="H31" s="280">
        <v>1926530079</v>
      </c>
      <c r="I31" s="35">
        <f>B12/H31</f>
        <v>1.0937730461461432</v>
      </c>
      <c r="J31" s="2"/>
    </row>
    <row r="32" spans="1:10" x14ac:dyDescent="0.25">
      <c r="A32" s="36" t="s">
        <v>243</v>
      </c>
      <c r="B32" s="242">
        <f>SUM(B31,B26)</f>
        <v>2057062184.6586111</v>
      </c>
      <c r="C32" s="242">
        <f>SUM(C31,C26)</f>
        <v>1334416240.639322</v>
      </c>
      <c r="D32" s="242">
        <f>SUM(D31,D26)</f>
        <v>722645944.51917613</v>
      </c>
      <c r="E32" s="2"/>
      <c r="F32" s="2"/>
      <c r="G32" s="2"/>
      <c r="H32" s="2"/>
      <c r="I32" s="2"/>
      <c r="J32" s="2"/>
    </row>
    <row r="33" spans="1:10" x14ac:dyDescent="0.25">
      <c r="A33" s="37" t="s">
        <v>244</v>
      </c>
      <c r="B33" s="243">
        <f>G31*I31</f>
        <v>50124491.049597599</v>
      </c>
      <c r="C33" s="244">
        <f>B33*B9</f>
        <v>32515757.343873966</v>
      </c>
      <c r="D33" s="244">
        <f>B33*B10</f>
        <v>17608733.705723632</v>
      </c>
      <c r="E33" s="2"/>
      <c r="F33" s="2"/>
      <c r="G33" s="2"/>
      <c r="H33" s="38"/>
      <c r="I33" s="39">
        <v>1.0900000000000001</v>
      </c>
      <c r="J33" s="2"/>
    </row>
    <row r="34" spans="1:10" ht="12.75" customHeight="1" x14ac:dyDescent="0.25">
      <c r="A34" s="1"/>
      <c r="B34" s="2">
        <f>SUM(B32:B33)</f>
        <v>2107186675.7082086</v>
      </c>
      <c r="C34" s="1">
        <f>B33*StateMatch</f>
        <v>17608733.705723632</v>
      </c>
      <c r="D34" s="1"/>
      <c r="E34" s="2"/>
      <c r="F34" s="2"/>
      <c r="G34" s="2"/>
      <c r="H34" s="2"/>
      <c r="J34" s="2"/>
    </row>
    <row r="35" spans="1:10" ht="12.75" customHeight="1" x14ac:dyDescent="0.25">
      <c r="A35" s="23" t="s">
        <v>245</v>
      </c>
      <c r="B35" s="1"/>
      <c r="C35" s="2"/>
      <c r="D35" s="1"/>
      <c r="E35" s="2"/>
      <c r="F35" s="2"/>
      <c r="G35" s="2"/>
      <c r="H35" s="2"/>
      <c r="J35" s="2"/>
    </row>
    <row r="36" spans="1:10" x14ac:dyDescent="0.25">
      <c r="A36" s="40" t="s">
        <v>246</v>
      </c>
      <c r="B36" s="41">
        <f>B31</f>
        <v>1715830548.019289</v>
      </c>
      <c r="C36" s="2"/>
      <c r="D36" s="2"/>
      <c r="E36" s="2"/>
      <c r="F36" s="2"/>
      <c r="J36" s="2"/>
    </row>
    <row r="37" spans="1:10" x14ac:dyDescent="0.25">
      <c r="A37" s="42" t="s">
        <v>247</v>
      </c>
      <c r="B37" s="43">
        <f>D29</f>
        <v>602771271.51917613</v>
      </c>
      <c r="C37" s="2"/>
      <c r="D37" s="44"/>
      <c r="E37" s="2"/>
      <c r="F37" s="2"/>
      <c r="G37" s="2"/>
      <c r="H37" s="2"/>
      <c r="I37" s="2"/>
      <c r="J37" s="2"/>
    </row>
    <row r="38" spans="1:10" x14ac:dyDescent="0.25">
      <c r="A38" s="45" t="s">
        <v>248</v>
      </c>
      <c r="B38" s="34">
        <f>B36-B37</f>
        <v>1113059276.500113</v>
      </c>
      <c r="C38" s="2"/>
      <c r="D38" s="2"/>
      <c r="E38" s="2"/>
      <c r="F38" s="2"/>
      <c r="I38" s="2"/>
      <c r="J38" s="2"/>
    </row>
    <row r="39" spans="1:10" x14ac:dyDescent="0.25">
      <c r="A39" s="23" t="s">
        <v>249</v>
      </c>
      <c r="B39" s="2"/>
      <c r="C39" s="1"/>
      <c r="D39" s="1"/>
      <c r="E39" s="2"/>
      <c r="F39" s="2"/>
      <c r="I39" s="2"/>
      <c r="J39" s="2"/>
    </row>
    <row r="40" spans="1:10" ht="12.75" customHeight="1" x14ac:dyDescent="0.25">
      <c r="A40" s="40" t="s">
        <v>250</v>
      </c>
      <c r="B40" s="46">
        <f>'Non-State'!AF3</f>
        <v>142701649.43579653</v>
      </c>
      <c r="C40" s="2"/>
      <c r="D40" s="2"/>
      <c r="E40" s="2"/>
      <c r="F40" s="2"/>
      <c r="G40" s="2"/>
      <c r="H40" s="2"/>
      <c r="I40" s="2"/>
      <c r="J40" s="2"/>
    </row>
    <row r="41" spans="1:10" x14ac:dyDescent="0.25">
      <c r="A41" s="42" t="s">
        <v>251</v>
      </c>
      <c r="B41" s="47">
        <f>'Non-State'!AF4+'Non-State'!AF5</f>
        <v>60959090.140576556</v>
      </c>
      <c r="C41" s="48">
        <f>SUM(B40:B41)</f>
        <v>203660739.5763731</v>
      </c>
      <c r="D41" s="2"/>
      <c r="E41" s="2"/>
      <c r="F41" s="2"/>
      <c r="G41" s="2"/>
      <c r="H41" s="2"/>
      <c r="I41" s="2"/>
      <c r="J41" s="2"/>
    </row>
    <row r="42" spans="1:10" x14ac:dyDescent="0.25">
      <c r="A42" s="49" t="s">
        <v>252</v>
      </c>
      <c r="B42" s="50">
        <f>D29-B40-B41</f>
        <v>399110531.94280308</v>
      </c>
      <c r="C42" s="48">
        <f>SUM(B40:B42)</f>
        <v>602771271.51917624</v>
      </c>
      <c r="D42" s="2"/>
      <c r="E42" s="2"/>
      <c r="F42" s="2"/>
      <c r="G42" s="2"/>
      <c r="H42" s="2"/>
      <c r="I42" s="2"/>
      <c r="J42" s="2"/>
    </row>
    <row r="43" spans="1:10" x14ac:dyDescent="0.25">
      <c r="A43" s="51" t="s">
        <v>253</v>
      </c>
      <c r="B43" s="52">
        <f>B17</f>
        <v>1</v>
      </c>
      <c r="C43" s="2"/>
      <c r="D43" s="1"/>
      <c r="E43" s="2"/>
      <c r="F43" s="2"/>
      <c r="G43" s="2"/>
      <c r="H43" s="2"/>
      <c r="I43" s="2"/>
      <c r="J43" s="2"/>
    </row>
    <row r="44" spans="1:10" x14ac:dyDescent="0.25">
      <c r="A44" s="51" t="s">
        <v>254</v>
      </c>
      <c r="B44" s="53">
        <f>1+((1-C20)*B43)</f>
        <v>1.3512999999999999</v>
      </c>
      <c r="C44" s="54"/>
      <c r="D44" s="1"/>
      <c r="E44" s="2"/>
      <c r="F44" s="2" t="s">
        <v>255</v>
      </c>
      <c r="G44" s="2"/>
      <c r="H44" s="2"/>
      <c r="I44" s="2"/>
      <c r="J44" s="2"/>
    </row>
    <row r="45" spans="1:10" ht="25.5" x14ac:dyDescent="0.25">
      <c r="A45" s="1"/>
      <c r="B45" s="1"/>
      <c r="C45" s="1"/>
      <c r="D45" s="1"/>
      <c r="E45" s="2"/>
      <c r="F45" s="247" t="s">
        <v>256</v>
      </c>
      <c r="G45" s="104" t="s">
        <v>257</v>
      </c>
      <c r="H45" s="55" t="s">
        <v>258</v>
      </c>
      <c r="I45" s="55" t="s">
        <v>259</v>
      </c>
      <c r="J45" s="2"/>
    </row>
    <row r="46" spans="1:10" x14ac:dyDescent="0.25">
      <c r="A46" s="23" t="s">
        <v>260</v>
      </c>
      <c r="B46" s="1"/>
      <c r="C46" s="2"/>
      <c r="D46" s="56" t="s">
        <v>261</v>
      </c>
      <c r="E46" s="1"/>
      <c r="F46" s="199">
        <f>SUMIF('Non-State'!$G:$G,2,'Non-State'!BD:BD)</f>
        <v>80967918.357783034</v>
      </c>
      <c r="G46" t="s">
        <v>262</v>
      </c>
      <c r="H46" s="3">
        <f>'Non-State'!BA6+Recoupments!D14</f>
        <v>10635005.172029998</v>
      </c>
      <c r="I46" s="282">
        <f>SUMIF('Non-State'!G:G,"=2",'Non-State'!AL:AL)</f>
        <v>423387.19751138013</v>
      </c>
      <c r="J46" s="2"/>
    </row>
    <row r="47" spans="1:10" x14ac:dyDescent="0.25">
      <c r="A47" s="37" t="s">
        <v>2</v>
      </c>
      <c r="B47" s="57" t="s">
        <v>261</v>
      </c>
      <c r="C47" s="57" t="s">
        <v>263</v>
      </c>
      <c r="D47" s="57" t="s">
        <v>264</v>
      </c>
      <c r="E47" s="246" t="s">
        <v>265</v>
      </c>
      <c r="H47" s="2"/>
      <c r="I47" s="2"/>
      <c r="J47" s="2"/>
    </row>
    <row r="48" spans="1:10" x14ac:dyDescent="0.25">
      <c r="A48" s="245" t="s">
        <v>266</v>
      </c>
      <c r="B48" s="255">
        <f>E48/$E$53</f>
        <v>0.17687119697997217</v>
      </c>
      <c r="C48" s="256" t="s">
        <v>21</v>
      </c>
      <c r="D48" s="281">
        <f>E48/$E$53</f>
        <v>0.17687119697997217</v>
      </c>
      <c r="E48" s="257">
        <f>INDEX('Non-State'!V:V,MATCH('DSH Assumptions'!$C48,'Non-State'!B:B,0))</f>
        <v>299755501.62327653</v>
      </c>
      <c r="F48" s="201">
        <f>D48*$F$46</f>
        <v>14320892.636917748</v>
      </c>
      <c r="G48" s="199">
        <f>D48*$B$42</f>
        <v>70591157.512036994</v>
      </c>
      <c r="H48" s="54">
        <f>$H$46*D48</f>
        <v>1881026.0946651406</v>
      </c>
      <c r="I48" s="54">
        <f t="shared" ref="I48:I53" si="0">($I$46*D48)*$B$10</f>
        <v>26307.100643974572</v>
      </c>
      <c r="J48" s="2"/>
    </row>
    <row r="49" spans="1:10" x14ac:dyDescent="0.25">
      <c r="A49" s="245" t="s">
        <v>267</v>
      </c>
      <c r="B49" s="255">
        <f t="shared" ref="B49:B52" si="1">E49/$E$53</f>
        <v>0.18132361638172903</v>
      </c>
      <c r="C49" s="256" t="s">
        <v>22</v>
      </c>
      <c r="D49" s="281">
        <f t="shared" ref="D49:D52" si="2">E49/$E$53</f>
        <v>0.18132361638172903</v>
      </c>
      <c r="E49" s="257">
        <f>INDEX('Non-State'!V:V,MATCH('DSH Assumptions'!$C49,'Non-State'!B:B,0))</f>
        <v>307301315.94465506</v>
      </c>
      <c r="F49" s="201">
        <f t="shared" ref="F49:F51" si="3">D49*$F$46</f>
        <v>14681395.767533807</v>
      </c>
      <c r="G49" s="199">
        <f>D49*$B$42</f>
        <v>72368164.987904638</v>
      </c>
      <c r="H49" s="54">
        <f t="shared" ref="H49:H52" si="4">$H$46*D49</f>
        <v>1928377.5980308715</v>
      </c>
      <c r="I49" s="54">
        <f t="shared" si="0"/>
        <v>26969.33535098832</v>
      </c>
      <c r="J49" s="2"/>
    </row>
    <row r="50" spans="1:10" x14ac:dyDescent="0.25">
      <c r="A50" s="245" t="s">
        <v>268</v>
      </c>
      <c r="B50" s="255">
        <f t="shared" si="1"/>
        <v>0.35312087856686447</v>
      </c>
      <c r="C50" s="256" t="s">
        <v>20</v>
      </c>
      <c r="D50" s="281">
        <f t="shared" si="2"/>
        <v>0.35312087856686447</v>
      </c>
      <c r="E50" s="257">
        <f>INDEX('Non-State'!V:V,MATCH('DSH Assumptions'!$C50,'Non-State'!B:B,0))</f>
        <v>598457679.34984004</v>
      </c>
      <c r="F50" s="201">
        <f t="shared" si="3"/>
        <v>28591462.4662305</v>
      </c>
      <c r="G50" s="199">
        <f t="shared" ref="G50:G52" si="5">D50*$B$42</f>
        <v>140934261.68493125</v>
      </c>
      <c r="H50" s="54">
        <f t="shared" si="4"/>
        <v>3755442.3699103808</v>
      </c>
      <c r="I50" s="54">
        <f t="shared" si="0"/>
        <v>52521.759622620324</v>
      </c>
      <c r="J50" s="2"/>
    </row>
    <row r="51" spans="1:10" x14ac:dyDescent="0.25">
      <c r="A51" s="245" t="s">
        <v>269</v>
      </c>
      <c r="B51" s="255">
        <f t="shared" si="1"/>
        <v>0.20139272338442063</v>
      </c>
      <c r="C51" s="256" t="s">
        <v>19</v>
      </c>
      <c r="D51" s="281">
        <f t="shared" si="2"/>
        <v>0.20139272338442063</v>
      </c>
      <c r="E51" s="257">
        <f>INDEX('Non-State'!V:V,MATCH('DSH Assumptions'!$C51,'Non-State'!B:B,0))</f>
        <v>341313780.03966665</v>
      </c>
      <c r="F51" s="201">
        <f t="shared" si="3"/>
        <v>16306349.584841352</v>
      </c>
      <c r="G51" s="199">
        <f t="shared" si="5"/>
        <v>80377956.959365919</v>
      </c>
      <c r="H51" s="54">
        <f t="shared" si="4"/>
        <v>2141812.6548025203</v>
      </c>
      <c r="I51" s="54">
        <f t="shared" si="0"/>
        <v>29954.332494498838</v>
      </c>
      <c r="J51" s="2"/>
    </row>
    <row r="52" spans="1:10" x14ac:dyDescent="0.25">
      <c r="A52" s="245" t="s">
        <v>270</v>
      </c>
      <c r="B52" s="255">
        <f t="shared" si="1"/>
        <v>8.729158468701359E-2</v>
      </c>
      <c r="C52" s="256" t="s">
        <v>23</v>
      </c>
      <c r="D52" s="281">
        <f t="shared" si="2"/>
        <v>8.729158468701359E-2</v>
      </c>
      <c r="E52" s="257">
        <f>INDEX('Non-State'!V:V,MATCH('DSH Assumptions'!$C52,'Non-State'!B:B,0))</f>
        <v>147938913.75264102</v>
      </c>
      <c r="F52" s="213">
        <f>D52*$F$46</f>
        <v>7067817.9022596199</v>
      </c>
      <c r="G52" s="200">
        <f t="shared" si="5"/>
        <v>34838990.79856424</v>
      </c>
      <c r="H52" s="253">
        <f t="shared" si="4"/>
        <v>928346.45462108415</v>
      </c>
      <c r="I52" s="253">
        <f t="shared" si="0"/>
        <v>12983.394373665744</v>
      </c>
      <c r="J52" s="2"/>
    </row>
    <row r="53" spans="1:10" x14ac:dyDescent="0.25">
      <c r="A53" s="1"/>
      <c r="B53" s="248">
        <f>SUM(B48:B52)</f>
        <v>0.99999999999999989</v>
      </c>
      <c r="C53" s="249"/>
      <c r="D53" s="248">
        <f>SUM(D48:D52)</f>
        <v>0.99999999999999989</v>
      </c>
      <c r="E53" s="200">
        <f>SUM(E48:E52)</f>
        <v>1694767190.7100794</v>
      </c>
      <c r="F53" s="199">
        <f>SUM(F48:F52)</f>
        <v>80967918.357783034</v>
      </c>
      <c r="G53" s="199">
        <f>SUM(G48:G52)</f>
        <v>399110531.94280303</v>
      </c>
      <c r="H53" s="2">
        <f>SUM(H48:H52)</f>
        <v>10635005.172029996</v>
      </c>
      <c r="I53" s="2">
        <f t="shared" si="0"/>
        <v>148735.92248574778</v>
      </c>
      <c r="J53" s="2"/>
    </row>
    <row r="54" spans="1:10" x14ac:dyDescent="0.25"/>
  </sheetData>
  <mergeCells count="3">
    <mergeCell ref="A1:D1"/>
    <mergeCell ref="A7:B7"/>
    <mergeCell ref="D9:E12"/>
  </mergeCells>
  <dataValidations disablePrompts="1" count="1">
    <dataValidation type="list" operator="equal" allowBlank="1" showInputMessage="1" showErrorMessage="1" sqref="D46" xr:uid="{00000000-0002-0000-0000-000000000000}">
      <formula1>$B$47:$C$47</formula1>
      <formula2>0</formula2>
    </dataValidation>
  </dataValidations>
  <pageMargins left="0.5" right="0.5" top="0.5" bottom="0.5" header="0.51180555555555496" footer="0.25"/>
  <pageSetup scale="61" firstPageNumber="0" orientation="landscape" horizontalDpi="300" verticalDpi="300" r:id="rId1"/>
  <headerFooter>
    <oddFooter>&amp;LTexas HHSC - Rate Analysis Department&amp;C&amp;A  &amp;P of &amp;N&amp;RApril 15,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AMR25"/>
  <sheetViews>
    <sheetView workbookViewId="0">
      <selection activeCell="R2" sqref="R2"/>
    </sheetView>
  </sheetViews>
  <sheetFormatPr defaultColWidth="0" defaultRowHeight="12.75" x14ac:dyDescent="0.2"/>
  <cols>
    <col min="1" max="1" width="10" style="122" bestFit="1" customWidth="1"/>
    <col min="2" max="2" width="10.7109375" style="114" bestFit="1" customWidth="1"/>
    <col min="3" max="3" width="52.42578125" style="116" bestFit="1" customWidth="1"/>
    <col min="4" max="4" width="18.7109375" style="121" customWidth="1"/>
    <col min="5" max="5" width="18.7109375" style="124" customWidth="1"/>
    <col min="6" max="6" width="16.42578125" style="124" customWidth="1"/>
    <col min="7" max="7" width="13.5703125" style="124" customWidth="1"/>
    <col min="8" max="8" width="16.7109375" style="124" customWidth="1"/>
    <col min="9" max="10" width="13" style="124" customWidth="1"/>
    <col min="11" max="11" width="17.42578125" style="117" customWidth="1"/>
    <col min="12" max="12" width="18.5703125" style="117" customWidth="1"/>
    <col min="13" max="13" width="18.7109375" style="117" customWidth="1"/>
    <col min="14" max="14" width="13.28515625" style="114" customWidth="1"/>
    <col min="15" max="15" width="16.28515625" style="114" customWidth="1"/>
    <col min="16" max="16" width="18.28515625" style="117" customWidth="1"/>
    <col min="17" max="17" width="15" style="117" customWidth="1"/>
    <col min="18" max="18" width="20.28515625" style="126" bestFit="1" customWidth="1"/>
    <col min="19" max="19" width="20.5703125" style="126" customWidth="1"/>
    <col min="20" max="20" width="13.7109375" style="114" customWidth="1"/>
    <col min="21" max="21" width="13.28515625" style="114" bestFit="1" customWidth="1"/>
    <col min="22" max="22" width="17.42578125" style="114" customWidth="1"/>
    <col min="23" max="23" width="17.7109375" style="114" customWidth="1"/>
    <col min="24" max="24" width="14.7109375" style="114" bestFit="1" customWidth="1"/>
    <col min="25" max="25" width="22.28515625" style="114" customWidth="1"/>
    <col min="26" max="62" width="9.28515625" style="114" hidden="1" customWidth="1"/>
    <col min="63" max="1022" width="9.28515625" style="121" hidden="1" customWidth="1"/>
    <col min="1023" max="1024" width="11.5703125" style="121" hidden="1" customWidth="1"/>
    <col min="1025" max="1032" width="11.5703125" style="122" hidden="1" customWidth="1"/>
    <col min="1033" max="16384" width="9.28515625" style="122" hidden="1"/>
  </cols>
  <sheetData>
    <row r="1" spans="1:62" ht="15.75" thickBot="1" x14ac:dyDescent="0.3">
      <c r="D1" s="116"/>
      <c r="E1" s="115"/>
      <c r="F1" s="115"/>
      <c r="G1" s="115"/>
      <c r="H1" s="115"/>
      <c r="I1" s="115"/>
      <c r="J1" s="115"/>
      <c r="L1" s="118"/>
      <c r="M1" s="119"/>
      <c r="O1" s="149" t="s">
        <v>271</v>
      </c>
      <c r="P1" s="297">
        <f>'DSH Assumptions'!D16</f>
        <v>292513592</v>
      </c>
      <c r="Q1" s="120" t="s">
        <v>272</v>
      </c>
      <c r="R1" s="259">
        <f>'DSH Assumptions'!D14</f>
        <v>292513588.74122602</v>
      </c>
      <c r="S1" s="287" t="s">
        <v>273</v>
      </c>
      <c r="T1" s="118"/>
      <c r="U1" s="118"/>
      <c r="V1" s="223"/>
    </row>
    <row r="2" spans="1:62" ht="15.75" thickBot="1" x14ac:dyDescent="0.3">
      <c r="B2" s="123" t="s">
        <v>274</v>
      </c>
      <c r="D2" s="124"/>
      <c r="O2" s="121"/>
      <c r="P2" s="150" t="s">
        <v>275</v>
      </c>
      <c r="Q2" s="125" t="b">
        <f>'DSH Assumptions'!D17</f>
        <v>1</v>
      </c>
      <c r="R2" s="251">
        <v>0.84664411750296098</v>
      </c>
      <c r="S2" s="286">
        <f>P1-R1</f>
        <v>3.2587739825248718</v>
      </c>
      <c r="V2" s="224"/>
    </row>
    <row r="3" spans="1:62" x14ac:dyDescent="0.2">
      <c r="B3" s="127">
        <f>COUNTIF(I:I,"1")</f>
        <v>3</v>
      </c>
      <c r="C3" s="128" t="s">
        <v>276</v>
      </c>
      <c r="D3" s="129"/>
      <c r="E3" s="129"/>
      <c r="F3" s="129"/>
      <c r="G3" s="129"/>
      <c r="H3" s="129"/>
      <c r="I3" s="129"/>
      <c r="J3" s="129"/>
      <c r="K3" s="130">
        <f t="shared" ref="K3:T3" si="0">SUMIF($I$7:$I$18,1,K$7:K$18)</f>
        <v>107327864.32376951</v>
      </c>
      <c r="L3" s="130">
        <f t="shared" si="0"/>
        <v>13064920.669999998</v>
      </c>
      <c r="M3" s="130">
        <f t="shared" si="0"/>
        <v>34771603.822982728</v>
      </c>
      <c r="N3" s="130">
        <f t="shared" si="0"/>
        <v>0</v>
      </c>
      <c r="O3" s="130">
        <f t="shared" si="0"/>
        <v>107327864.32376951</v>
      </c>
      <c r="P3" s="130">
        <f t="shared" si="0"/>
        <v>96595077</v>
      </c>
      <c r="Q3" s="130">
        <f t="shared" si="0"/>
        <v>96595077</v>
      </c>
      <c r="R3" s="130">
        <f t="shared" si="0"/>
        <v>33933851</v>
      </c>
      <c r="S3" s="130">
        <f t="shared" si="0"/>
        <v>10732787.323769519</v>
      </c>
      <c r="T3" s="130">
        <f t="shared" si="0"/>
        <v>73397571.599999994</v>
      </c>
      <c r="U3" s="130">
        <f>SUMIF($I$7:$I$18,1,U$7:U$18)</f>
        <v>24903798</v>
      </c>
      <c r="V3" s="130">
        <f>SUMIF($I$7:$I$18,1,V$7:V$18)</f>
        <v>23197505.399999999</v>
      </c>
      <c r="W3" s="130">
        <f>SUMIF($I$7:$I$18,1,W$7:W$18)</f>
        <v>8149283.6399999997</v>
      </c>
      <c r="X3" s="130">
        <f>SUMIF($I$7:$I$18,1,X$7:X$18)</f>
        <v>0</v>
      </c>
      <c r="Y3" s="131"/>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row>
    <row r="4" spans="1:62" x14ac:dyDescent="0.2">
      <c r="B4" s="147">
        <f>COUNTIF(J:J,"1")</f>
        <v>9</v>
      </c>
      <c r="C4" s="128" t="s">
        <v>277</v>
      </c>
      <c r="D4" s="129"/>
      <c r="E4" s="129"/>
      <c r="F4" s="129"/>
      <c r="G4" s="129"/>
      <c r="H4" s="129"/>
      <c r="I4" s="129"/>
      <c r="J4" s="129"/>
      <c r="K4" s="130">
        <f t="shared" ref="K4:S4" si="1">SUMIF($J$7:$J$18,1,K$7:K$18)</f>
        <v>321106390.52713722</v>
      </c>
      <c r="L4" s="130">
        <f t="shared" si="1"/>
        <v>2757615.21</v>
      </c>
      <c r="M4" s="130">
        <f t="shared" si="1"/>
        <v>5729576.9713667147</v>
      </c>
      <c r="N4" s="130">
        <f t="shared" si="1"/>
        <v>52485.552305212041</v>
      </c>
      <c r="O4" s="130">
        <f t="shared" si="1"/>
        <v>321053904.974832</v>
      </c>
      <c r="P4" s="130">
        <f t="shared" si="1"/>
        <v>244636559.63932201</v>
      </c>
      <c r="Q4" s="130">
        <f t="shared" si="1"/>
        <v>244636559.63932201</v>
      </c>
      <c r="R4" s="130">
        <f t="shared" si="1"/>
        <v>85940822</v>
      </c>
      <c r="S4" s="130">
        <f t="shared" si="1"/>
        <v>76417345.335510045</v>
      </c>
      <c r="T4" s="130">
        <f t="shared" ref="T4" si="2">SUMIF($J$7:$J$32,1,T$7:T$32)</f>
        <v>180758162.74000001</v>
      </c>
      <c r="U4" s="130">
        <f>SUMIF($J$7:$J$18,1,U$7:U$18)</f>
        <v>61331246</v>
      </c>
      <c r="V4" s="130">
        <f>SUMIF($J$7:$J$18,1,V$7:V$18)</f>
        <v>63878396.890000001</v>
      </c>
      <c r="W4" s="130">
        <f>SUMIF($J$7:$J$18,1,W$7:W$18)</f>
        <v>22440480.830000002</v>
      </c>
      <c r="X4" s="130">
        <f>SUMIF($J$7:$J$18,1,X$7:X$18)</f>
        <v>244636559.62999997</v>
      </c>
      <c r="Y4" s="131"/>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row>
    <row r="5" spans="1:62" ht="17.25" customHeight="1" x14ac:dyDescent="0.2">
      <c r="B5" s="148">
        <f>SUM(B3:B4)</f>
        <v>12</v>
      </c>
      <c r="C5" s="128" t="s">
        <v>278</v>
      </c>
      <c r="D5" s="129"/>
      <c r="E5" s="129"/>
      <c r="F5" s="129"/>
      <c r="G5" s="129"/>
      <c r="H5" s="129"/>
      <c r="I5" s="129"/>
      <c r="J5" s="129"/>
      <c r="K5" s="130">
        <f t="shared" ref="K5:X5" si="3">SUM(K3:K4)</f>
        <v>428434254.85090673</v>
      </c>
      <c r="L5" s="130">
        <f t="shared" si="3"/>
        <v>15822535.879999999</v>
      </c>
      <c r="M5" s="130">
        <f t="shared" si="3"/>
        <v>40501180.794349447</v>
      </c>
      <c r="N5" s="130">
        <f t="shared" si="3"/>
        <v>52485.552305212041</v>
      </c>
      <c r="O5" s="130">
        <f t="shared" si="3"/>
        <v>428381769.29860151</v>
      </c>
      <c r="P5" s="130">
        <f t="shared" si="3"/>
        <v>341231636.63932204</v>
      </c>
      <c r="Q5" s="130">
        <f t="shared" si="3"/>
        <v>341231636.63932204</v>
      </c>
      <c r="R5" s="130">
        <f t="shared" si="3"/>
        <v>119874673</v>
      </c>
      <c r="S5" s="130">
        <f t="shared" si="3"/>
        <v>87150132.65927957</v>
      </c>
      <c r="T5" s="130">
        <f t="shared" si="3"/>
        <v>254155734.34</v>
      </c>
      <c r="U5" s="130">
        <f t="shared" si="3"/>
        <v>86235044</v>
      </c>
      <c r="V5" s="130">
        <f t="shared" si="3"/>
        <v>87075902.289999992</v>
      </c>
      <c r="W5" s="130">
        <f t="shared" si="3"/>
        <v>30589764.470000003</v>
      </c>
      <c r="X5" s="130">
        <f t="shared" si="3"/>
        <v>244636559.62999997</v>
      </c>
      <c r="Y5" s="131" t="s">
        <v>279</v>
      </c>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row>
    <row r="6" spans="1:62" ht="89.25" x14ac:dyDescent="0.2">
      <c r="B6" s="132" t="s">
        <v>0</v>
      </c>
      <c r="C6" s="133" t="s">
        <v>1</v>
      </c>
      <c r="D6" s="133" t="s">
        <v>2</v>
      </c>
      <c r="E6" s="133" t="s">
        <v>280</v>
      </c>
      <c r="F6" s="133" t="s">
        <v>281</v>
      </c>
      <c r="G6" s="133" t="s">
        <v>282</v>
      </c>
      <c r="H6" s="133" t="s">
        <v>283</v>
      </c>
      <c r="I6" s="133" t="s">
        <v>284</v>
      </c>
      <c r="J6" s="133" t="s">
        <v>285</v>
      </c>
      <c r="K6" s="134" t="s">
        <v>286</v>
      </c>
      <c r="L6" s="134" t="s">
        <v>287</v>
      </c>
      <c r="M6" s="134" t="s">
        <v>288</v>
      </c>
      <c r="N6" s="135" t="s">
        <v>289</v>
      </c>
      <c r="O6" s="135" t="s">
        <v>290</v>
      </c>
      <c r="P6" s="136" t="s">
        <v>291</v>
      </c>
      <c r="Q6" s="137" t="s">
        <v>292</v>
      </c>
      <c r="R6" s="136" t="s">
        <v>293</v>
      </c>
      <c r="S6" s="136" t="s">
        <v>294</v>
      </c>
      <c r="T6" s="133" t="s">
        <v>295</v>
      </c>
      <c r="U6" s="133" t="s">
        <v>296</v>
      </c>
      <c r="V6" s="136" t="s">
        <v>297</v>
      </c>
      <c r="W6" s="136" t="s">
        <v>298</v>
      </c>
      <c r="X6" s="136" t="s">
        <v>299</v>
      </c>
      <c r="Y6" s="138" t="s">
        <v>300</v>
      </c>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row>
    <row r="7" spans="1:62" x14ac:dyDescent="0.2">
      <c r="B7" s="189" t="s">
        <v>7</v>
      </c>
      <c r="C7" s="139" t="s">
        <v>301</v>
      </c>
      <c r="D7" s="139" t="s">
        <v>266</v>
      </c>
      <c r="E7" s="140">
        <v>3</v>
      </c>
      <c r="F7" s="140">
        <v>3</v>
      </c>
      <c r="G7" s="192">
        <v>2</v>
      </c>
      <c r="H7" s="140">
        <v>2</v>
      </c>
      <c r="I7" s="140">
        <v>2</v>
      </c>
      <c r="J7" s="140">
        <v>1</v>
      </c>
      <c r="K7" s="141">
        <v>26301049.308462415</v>
      </c>
      <c r="L7" s="141">
        <v>1658914.51</v>
      </c>
      <c r="M7" s="141">
        <v>3038330.5856449576</v>
      </c>
      <c r="N7" s="141">
        <f t="shared" ref="N7:N18" si="4">IF(L7-M7&gt;0,L7-M7,0)</f>
        <v>0</v>
      </c>
      <c r="O7" s="151">
        <f t="shared" ref="O7:O18" si="5">K7-N7</f>
        <v>26301049.308462415</v>
      </c>
      <c r="P7" s="278">
        <f t="shared" ref="P7:P18" si="6">ROUND(O7*0.9,0)*IF(J7=1,$R$2,1)</f>
        <v>20040865.493342008</v>
      </c>
      <c r="Q7" s="152">
        <f t="shared" ref="Q7:Q18" si="7">P7</f>
        <v>20040865.493342008</v>
      </c>
      <c r="R7" s="142">
        <f>ROUND(Q7*'DSH Assumptions'!$D$20,0)</f>
        <v>7040356</v>
      </c>
      <c r="S7" s="142">
        <f t="shared" ref="S7:S18" si="8">MAX(O7-Q7,0)</f>
        <v>6260183.8151204064</v>
      </c>
      <c r="T7" s="143">
        <v>18810233.670000002</v>
      </c>
      <c r="U7" s="143">
        <v>6382313</v>
      </c>
      <c r="V7" s="144">
        <f t="shared" ref="V7:V18" si="9">ROUND(Q7-T7,2)</f>
        <v>1230631.82</v>
      </c>
      <c r="W7" s="144">
        <f t="shared" ref="W7:W18" si="10">ROUND(V7*StateMatch,2)</f>
        <v>432320.96</v>
      </c>
      <c r="X7" s="145">
        <f t="shared" ref="X7:X18" si="11">ROUND(IF(J7=1,Q7,0),2)</f>
        <v>20040865.489999998</v>
      </c>
      <c r="Y7" s="222">
        <f t="shared" ref="Y7:Y18" si="12">T7+V7</f>
        <v>20040865.490000002</v>
      </c>
    </row>
    <row r="8" spans="1:62" x14ac:dyDescent="0.2">
      <c r="B8" s="153" t="s">
        <v>8</v>
      </c>
      <c r="C8" s="139" t="s">
        <v>302</v>
      </c>
      <c r="D8" s="139" t="s">
        <v>303</v>
      </c>
      <c r="E8" s="140">
        <v>3</v>
      </c>
      <c r="F8" s="140">
        <v>3</v>
      </c>
      <c r="G8" s="192">
        <v>2</v>
      </c>
      <c r="H8" s="140">
        <v>2</v>
      </c>
      <c r="I8" s="140">
        <v>2</v>
      </c>
      <c r="J8" s="140">
        <v>1</v>
      </c>
      <c r="K8" s="141">
        <v>42391920.730332516</v>
      </c>
      <c r="L8" s="141">
        <v>57451.67</v>
      </c>
      <c r="M8" s="141">
        <v>252744.77250643598</v>
      </c>
      <c r="N8" s="141">
        <f t="shared" si="4"/>
        <v>0</v>
      </c>
      <c r="O8" s="151">
        <f t="shared" si="5"/>
        <v>42391920.730332516</v>
      </c>
      <c r="P8" s="278">
        <f t="shared" si="6"/>
        <v>32301783.574534629</v>
      </c>
      <c r="Q8" s="152">
        <f t="shared" si="7"/>
        <v>32301783.574534629</v>
      </c>
      <c r="R8" s="142">
        <f>ROUND(Q8*'DSH Assumptions'!$D$20,0)</f>
        <v>11347617</v>
      </c>
      <c r="S8" s="142">
        <f t="shared" si="8"/>
        <v>10090137.155797888</v>
      </c>
      <c r="T8" s="143">
        <v>29163263.310000002</v>
      </c>
      <c r="U8" s="143">
        <v>9895095</v>
      </c>
      <c r="V8" s="144">
        <f t="shared" si="9"/>
        <v>3138520.26</v>
      </c>
      <c r="W8" s="144">
        <f t="shared" si="10"/>
        <v>1102562.17</v>
      </c>
      <c r="X8" s="145">
        <f t="shared" si="11"/>
        <v>32301783.57</v>
      </c>
      <c r="Y8" s="222">
        <f t="shared" si="12"/>
        <v>32301783.57</v>
      </c>
    </row>
    <row r="9" spans="1:62" x14ac:dyDescent="0.2">
      <c r="B9" s="189" t="s">
        <v>9</v>
      </c>
      <c r="C9" s="139" t="s">
        <v>304</v>
      </c>
      <c r="D9" s="139" t="s">
        <v>305</v>
      </c>
      <c r="E9" s="140">
        <v>3</v>
      </c>
      <c r="F9" s="140">
        <v>3</v>
      </c>
      <c r="G9" s="192">
        <v>1</v>
      </c>
      <c r="H9" s="140">
        <v>2</v>
      </c>
      <c r="I9" s="140">
        <v>2</v>
      </c>
      <c r="J9" s="140">
        <v>1</v>
      </c>
      <c r="K9" s="141">
        <v>50527592.673369236</v>
      </c>
      <c r="L9" s="141">
        <v>373028.29</v>
      </c>
      <c r="M9" s="141">
        <v>1169811.6759779861</v>
      </c>
      <c r="N9" s="141">
        <f t="shared" si="4"/>
        <v>0</v>
      </c>
      <c r="O9" s="151">
        <f t="shared" si="5"/>
        <v>50527592.673369236</v>
      </c>
      <c r="P9" s="278">
        <f t="shared" si="6"/>
        <v>38500999.853879526</v>
      </c>
      <c r="Q9" s="152">
        <f t="shared" si="7"/>
        <v>38500999.853879526</v>
      </c>
      <c r="R9" s="142">
        <f>ROUND(Q9*'DSH Assumptions'!$D$20,0)</f>
        <v>13525401</v>
      </c>
      <c r="S9" s="142">
        <f t="shared" si="8"/>
        <v>12026592.81948971</v>
      </c>
      <c r="T9" s="143">
        <v>31672750.869999997</v>
      </c>
      <c r="U9" s="143">
        <v>10746564</v>
      </c>
      <c r="V9" s="144">
        <f t="shared" si="9"/>
        <v>6828248.9800000004</v>
      </c>
      <c r="W9" s="144">
        <f t="shared" si="10"/>
        <v>2398763.87</v>
      </c>
      <c r="X9" s="145">
        <f t="shared" si="11"/>
        <v>38500999.850000001</v>
      </c>
      <c r="Y9" s="222">
        <f t="shared" si="12"/>
        <v>38500999.849999994</v>
      </c>
    </row>
    <row r="10" spans="1:62" x14ac:dyDescent="0.2">
      <c r="B10" s="153" t="s">
        <v>10</v>
      </c>
      <c r="C10" s="139" t="s">
        <v>306</v>
      </c>
      <c r="D10" s="139" t="s">
        <v>305</v>
      </c>
      <c r="E10" s="140">
        <v>3</v>
      </c>
      <c r="F10" s="140">
        <v>3</v>
      </c>
      <c r="G10" s="192">
        <v>1</v>
      </c>
      <c r="H10" s="140">
        <v>2</v>
      </c>
      <c r="I10" s="140">
        <v>2</v>
      </c>
      <c r="J10" s="140">
        <v>1</v>
      </c>
      <c r="K10" s="141">
        <v>56567570.132569276</v>
      </c>
      <c r="L10" s="141">
        <v>144054.10999999999</v>
      </c>
      <c r="M10" s="141">
        <v>336380.38062188996</v>
      </c>
      <c r="N10" s="141">
        <f t="shared" si="4"/>
        <v>0</v>
      </c>
      <c r="O10" s="151">
        <f t="shared" si="5"/>
        <v>56567570.132569276</v>
      </c>
      <c r="P10" s="278">
        <f t="shared" si="6"/>
        <v>43103340.343743272</v>
      </c>
      <c r="Q10" s="152">
        <f t="shared" si="7"/>
        <v>43103340.343743272</v>
      </c>
      <c r="R10" s="142">
        <f>ROUND(Q10*'DSH Assumptions'!$D$20,0)</f>
        <v>15142203</v>
      </c>
      <c r="S10" s="142">
        <f t="shared" si="8"/>
        <v>13464229.788826004</v>
      </c>
      <c r="T10" s="143">
        <v>30691557.219999999</v>
      </c>
      <c r="U10" s="143">
        <v>10413645</v>
      </c>
      <c r="V10" s="144">
        <f t="shared" si="9"/>
        <v>12411783.119999999</v>
      </c>
      <c r="W10" s="144">
        <f t="shared" si="10"/>
        <v>4360259.41</v>
      </c>
      <c r="X10" s="145">
        <f t="shared" si="11"/>
        <v>43103340.340000004</v>
      </c>
      <c r="Y10" s="222">
        <f t="shared" si="12"/>
        <v>43103340.339999996</v>
      </c>
    </row>
    <row r="11" spans="1:62" x14ac:dyDescent="0.2">
      <c r="B11" s="153" t="s">
        <v>11</v>
      </c>
      <c r="C11" s="139" t="s">
        <v>307</v>
      </c>
      <c r="D11" s="139" t="s">
        <v>308</v>
      </c>
      <c r="E11" s="140">
        <v>3</v>
      </c>
      <c r="F11" s="140">
        <v>3</v>
      </c>
      <c r="G11" s="192">
        <v>1</v>
      </c>
      <c r="H11" s="140">
        <v>2</v>
      </c>
      <c r="I11" s="140">
        <v>2</v>
      </c>
      <c r="J11" s="140">
        <v>1</v>
      </c>
      <c r="K11" s="141">
        <v>10483929.859760169</v>
      </c>
      <c r="L11" s="141">
        <v>131492.9</v>
      </c>
      <c r="M11" s="141">
        <v>79007.347694787954</v>
      </c>
      <c r="N11" s="141">
        <f t="shared" si="4"/>
        <v>52485.552305212041</v>
      </c>
      <c r="O11" s="151">
        <f t="shared" si="5"/>
        <v>10431444.307454957</v>
      </c>
      <c r="P11" s="278">
        <f t="shared" si="6"/>
        <v>7948548.9683530489</v>
      </c>
      <c r="Q11" s="152">
        <f t="shared" si="7"/>
        <v>7948548.9683530489</v>
      </c>
      <c r="R11" s="142">
        <f>ROUND(Q11*'DSH Assumptions'!$D$20,0)</f>
        <v>2792325</v>
      </c>
      <c r="S11" s="142">
        <f t="shared" si="8"/>
        <v>2482895.3391019078</v>
      </c>
      <c r="T11" s="143">
        <v>0</v>
      </c>
      <c r="U11" s="143">
        <v>0</v>
      </c>
      <c r="V11" s="144">
        <f t="shared" si="9"/>
        <v>7948548.9699999997</v>
      </c>
      <c r="W11" s="144">
        <f t="shared" si="10"/>
        <v>2792325.25</v>
      </c>
      <c r="X11" s="145">
        <f t="shared" si="11"/>
        <v>7948548.9699999997</v>
      </c>
      <c r="Y11" s="222">
        <f t="shared" si="12"/>
        <v>7948548.9699999997</v>
      </c>
    </row>
    <row r="12" spans="1:62" x14ac:dyDescent="0.2">
      <c r="B12" s="153" t="s">
        <v>12</v>
      </c>
      <c r="C12" s="139" t="s">
        <v>309</v>
      </c>
      <c r="D12" s="139" t="s">
        <v>266</v>
      </c>
      <c r="E12" s="140">
        <v>3</v>
      </c>
      <c r="F12" s="140">
        <v>3</v>
      </c>
      <c r="G12" s="192">
        <v>2</v>
      </c>
      <c r="H12" s="140">
        <v>2</v>
      </c>
      <c r="I12" s="140">
        <v>1</v>
      </c>
      <c r="J12" s="140">
        <v>2</v>
      </c>
      <c r="K12" s="141">
        <v>60301807.15240714</v>
      </c>
      <c r="L12" s="141">
        <v>10206170.109999999</v>
      </c>
      <c r="M12" s="141">
        <v>18158129.378390178</v>
      </c>
      <c r="N12" s="141">
        <f t="shared" si="4"/>
        <v>0</v>
      </c>
      <c r="O12" s="151">
        <f t="shared" si="5"/>
        <v>60301807.15240714</v>
      </c>
      <c r="P12" s="278">
        <f t="shared" si="6"/>
        <v>54271626</v>
      </c>
      <c r="Q12" s="152">
        <f t="shared" si="7"/>
        <v>54271626</v>
      </c>
      <c r="R12" s="142">
        <f>ROUND(Q12*'DSH Assumptions'!$D$20,0)</f>
        <v>19065622</v>
      </c>
      <c r="S12" s="142">
        <f t="shared" si="8"/>
        <v>6030181.1524071395</v>
      </c>
      <c r="T12" s="143">
        <v>34111287</v>
      </c>
      <c r="U12" s="143">
        <v>11573961</v>
      </c>
      <c r="V12" s="144">
        <f t="shared" si="9"/>
        <v>20160339</v>
      </c>
      <c r="W12" s="144">
        <f t="shared" si="10"/>
        <v>7082327.0899999999</v>
      </c>
      <c r="X12" s="145">
        <f t="shared" si="11"/>
        <v>0</v>
      </c>
      <c r="Y12" s="222">
        <f t="shared" si="12"/>
        <v>54271626</v>
      </c>
    </row>
    <row r="13" spans="1:62" ht="15" x14ac:dyDescent="0.25">
      <c r="A13"/>
      <c r="B13" s="190" t="s">
        <v>13</v>
      </c>
      <c r="C13" s="139" t="s">
        <v>310</v>
      </c>
      <c r="D13" s="139" t="s">
        <v>270</v>
      </c>
      <c r="E13" s="140">
        <v>3</v>
      </c>
      <c r="F13" s="140">
        <v>3</v>
      </c>
      <c r="G13" s="192">
        <v>2</v>
      </c>
      <c r="H13" s="140">
        <v>2</v>
      </c>
      <c r="I13" s="140">
        <v>2</v>
      </c>
      <c r="J13" s="140">
        <v>1</v>
      </c>
      <c r="K13" s="141">
        <v>14141666.812487073</v>
      </c>
      <c r="L13" s="141">
        <v>107516.59</v>
      </c>
      <c r="M13" s="141">
        <v>264827.33766952</v>
      </c>
      <c r="N13" s="141">
        <f t="shared" si="4"/>
        <v>0</v>
      </c>
      <c r="O13" s="151">
        <f t="shared" si="5"/>
        <v>14141666.812487073</v>
      </c>
      <c r="P13" s="278">
        <f t="shared" si="6"/>
        <v>10775663.005518936</v>
      </c>
      <c r="Q13" s="152">
        <f t="shared" si="7"/>
        <v>10775663.005518936</v>
      </c>
      <c r="R13" s="142">
        <f>ROUND(Q13*'DSH Assumptions'!$D$20,0)</f>
        <v>3785490</v>
      </c>
      <c r="S13" s="142">
        <f t="shared" si="8"/>
        <v>3366003.8069681376</v>
      </c>
      <c r="T13" s="143">
        <v>8717606.4400000013</v>
      </c>
      <c r="U13" s="143">
        <v>2957884</v>
      </c>
      <c r="V13" s="144">
        <f t="shared" si="9"/>
        <v>2058056.57</v>
      </c>
      <c r="W13" s="144">
        <f t="shared" si="10"/>
        <v>722995.27</v>
      </c>
      <c r="X13" s="145">
        <f t="shared" si="11"/>
        <v>10775663.01</v>
      </c>
      <c r="Y13" s="222">
        <f t="shared" si="12"/>
        <v>10775663.010000002</v>
      </c>
    </row>
    <row r="14" spans="1:62" x14ac:dyDescent="0.2">
      <c r="B14" s="153" t="s">
        <v>14</v>
      </c>
      <c r="C14" s="139" t="s">
        <v>311</v>
      </c>
      <c r="D14" s="139" t="s">
        <v>312</v>
      </c>
      <c r="E14" s="140">
        <v>3</v>
      </c>
      <c r="F14" s="140">
        <v>3</v>
      </c>
      <c r="G14" s="192">
        <v>1</v>
      </c>
      <c r="H14" s="140">
        <v>2</v>
      </c>
      <c r="I14" s="140">
        <v>1</v>
      </c>
      <c r="J14" s="140">
        <v>2</v>
      </c>
      <c r="K14" s="141">
        <v>11860223.52327566</v>
      </c>
      <c r="L14" s="141">
        <v>963087.87</v>
      </c>
      <c r="M14" s="141">
        <v>7480452.4175289422</v>
      </c>
      <c r="N14" s="141">
        <f t="shared" si="4"/>
        <v>0</v>
      </c>
      <c r="O14" s="151">
        <f t="shared" si="5"/>
        <v>11860223.52327566</v>
      </c>
      <c r="P14" s="278">
        <f t="shared" si="6"/>
        <v>10674201</v>
      </c>
      <c r="Q14" s="152">
        <f t="shared" si="7"/>
        <v>10674201</v>
      </c>
      <c r="R14" s="142">
        <f>ROUND(Q14*'DSH Assumptions'!$D$20,0)</f>
        <v>3749847</v>
      </c>
      <c r="S14" s="142">
        <f t="shared" si="8"/>
        <v>1186022.5232756604</v>
      </c>
      <c r="T14" s="143">
        <v>7341043.8000000007</v>
      </c>
      <c r="U14" s="143">
        <v>2490816</v>
      </c>
      <c r="V14" s="144">
        <f t="shared" si="9"/>
        <v>3333157.2</v>
      </c>
      <c r="W14" s="144">
        <f t="shared" si="10"/>
        <v>1170938.1200000001</v>
      </c>
      <c r="X14" s="145">
        <f t="shared" si="11"/>
        <v>0</v>
      </c>
      <c r="Y14" s="222">
        <f t="shared" si="12"/>
        <v>10674201</v>
      </c>
    </row>
    <row r="15" spans="1:62" x14ac:dyDescent="0.2">
      <c r="B15" s="153" t="s">
        <v>15</v>
      </c>
      <c r="C15" s="139" t="s">
        <v>313</v>
      </c>
      <c r="D15" s="139" t="s">
        <v>314</v>
      </c>
      <c r="E15" s="140">
        <v>3</v>
      </c>
      <c r="F15" s="140">
        <v>3</v>
      </c>
      <c r="G15" s="192">
        <v>1</v>
      </c>
      <c r="H15" s="140">
        <v>2</v>
      </c>
      <c r="I15" s="140">
        <v>2</v>
      </c>
      <c r="J15" s="140">
        <v>1</v>
      </c>
      <c r="K15" s="141">
        <v>30494116.756723903</v>
      </c>
      <c r="L15" s="141">
        <v>99710.080000000002</v>
      </c>
      <c r="M15" s="141">
        <v>132452.43010111802</v>
      </c>
      <c r="N15" s="141">
        <f t="shared" si="4"/>
        <v>0</v>
      </c>
      <c r="O15" s="151">
        <f t="shared" si="5"/>
        <v>30494116.756723903</v>
      </c>
      <c r="P15" s="278">
        <f t="shared" si="6"/>
        <v>23235898.044854101</v>
      </c>
      <c r="Q15" s="152">
        <f t="shared" si="7"/>
        <v>23235898.044854101</v>
      </c>
      <c r="R15" s="142">
        <f>ROUND(Q15*'DSH Assumptions'!$D$20,0)</f>
        <v>8162771</v>
      </c>
      <c r="S15" s="142">
        <f t="shared" si="8"/>
        <v>7258218.7118698023</v>
      </c>
      <c r="T15" s="143">
        <v>0</v>
      </c>
      <c r="U15" s="143">
        <v>0</v>
      </c>
      <c r="V15" s="144">
        <f t="shared" si="9"/>
        <v>23235898.039999999</v>
      </c>
      <c r="W15" s="144">
        <f t="shared" si="10"/>
        <v>8162770.9800000004</v>
      </c>
      <c r="X15" s="145">
        <f t="shared" si="11"/>
        <v>23235898.039999999</v>
      </c>
      <c r="Y15" s="222">
        <f t="shared" si="12"/>
        <v>23235898.039999999</v>
      </c>
    </row>
    <row r="16" spans="1:62" x14ac:dyDescent="0.2">
      <c r="B16" s="153" t="s">
        <v>16</v>
      </c>
      <c r="C16" s="139" t="s">
        <v>315</v>
      </c>
      <c r="D16" s="139" t="s">
        <v>316</v>
      </c>
      <c r="E16" s="140">
        <v>3</v>
      </c>
      <c r="F16" s="140">
        <v>3</v>
      </c>
      <c r="G16" s="192">
        <v>1</v>
      </c>
      <c r="H16" s="140">
        <v>2</v>
      </c>
      <c r="I16" s="140">
        <v>2</v>
      </c>
      <c r="J16" s="140">
        <v>1</v>
      </c>
      <c r="K16" s="141">
        <v>41223060.5900831</v>
      </c>
      <c r="L16" s="141">
        <v>115382.52</v>
      </c>
      <c r="M16" s="141">
        <v>264178.14601119194</v>
      </c>
      <c r="N16" s="141">
        <f t="shared" si="4"/>
        <v>0</v>
      </c>
      <c r="O16" s="151">
        <f t="shared" si="5"/>
        <v>41223060.5900831</v>
      </c>
      <c r="P16" s="278">
        <f t="shared" si="6"/>
        <v>31411135.975668568</v>
      </c>
      <c r="Q16" s="152">
        <f t="shared" si="7"/>
        <v>31411135.975668568</v>
      </c>
      <c r="R16" s="142">
        <f>ROUND(Q16*'DSH Assumptions'!$D$20,0)</f>
        <v>11034732</v>
      </c>
      <c r="S16" s="142">
        <f t="shared" si="8"/>
        <v>9811924.6144145317</v>
      </c>
      <c r="T16" s="143">
        <v>28193375.960000001</v>
      </c>
      <c r="U16" s="143">
        <v>9566013</v>
      </c>
      <c r="V16" s="144">
        <f t="shared" si="9"/>
        <v>3217760.02</v>
      </c>
      <c r="W16" s="144">
        <f t="shared" si="10"/>
        <v>1130399.1000000001</v>
      </c>
      <c r="X16" s="145">
        <f t="shared" si="11"/>
        <v>31411135.98</v>
      </c>
      <c r="Y16" s="222">
        <f t="shared" si="12"/>
        <v>31411135.98</v>
      </c>
    </row>
    <row r="17" spans="2:62" x14ac:dyDescent="0.2">
      <c r="B17" s="190" t="s">
        <v>18</v>
      </c>
      <c r="C17" s="139" t="s">
        <v>317</v>
      </c>
      <c r="D17" s="139" t="s">
        <v>267</v>
      </c>
      <c r="E17" s="140">
        <v>3</v>
      </c>
      <c r="F17" s="140">
        <v>3</v>
      </c>
      <c r="G17" s="192">
        <v>2</v>
      </c>
      <c r="H17" s="140">
        <v>2</v>
      </c>
      <c r="I17" s="140">
        <v>2</v>
      </c>
      <c r="J17" s="140">
        <v>1</v>
      </c>
      <c r="K17" s="141">
        <v>48975483.663349532</v>
      </c>
      <c r="L17" s="141">
        <v>70064.539999999994</v>
      </c>
      <c r="M17" s="141">
        <v>191844.29513882799</v>
      </c>
      <c r="N17" s="141">
        <f t="shared" si="4"/>
        <v>0</v>
      </c>
      <c r="O17" s="151">
        <f t="shared" si="5"/>
        <v>48975483.663349532</v>
      </c>
      <c r="P17" s="278">
        <f t="shared" si="6"/>
        <v>37318324.37942788</v>
      </c>
      <c r="Q17" s="152">
        <f t="shared" si="7"/>
        <v>37318324.37942788</v>
      </c>
      <c r="R17" s="142">
        <f>ROUND(Q17*'DSH Assumptions'!$D$20,0)</f>
        <v>13109927</v>
      </c>
      <c r="S17" s="142">
        <f t="shared" si="8"/>
        <v>11657159.283921652</v>
      </c>
      <c r="T17" s="143">
        <v>33509375.270000003</v>
      </c>
      <c r="U17" s="143">
        <v>11369732</v>
      </c>
      <c r="V17" s="144">
        <f t="shared" si="9"/>
        <v>3808949.11</v>
      </c>
      <c r="W17" s="144">
        <f t="shared" si="10"/>
        <v>1338083.82</v>
      </c>
      <c r="X17" s="145">
        <f t="shared" si="11"/>
        <v>37318324.380000003</v>
      </c>
      <c r="Y17" s="222">
        <f t="shared" si="12"/>
        <v>37318324.380000003</v>
      </c>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row>
    <row r="18" spans="2:62" x14ac:dyDescent="0.2">
      <c r="B18" s="190" t="s">
        <v>17</v>
      </c>
      <c r="C18" s="290" t="s">
        <v>318</v>
      </c>
      <c r="D18" s="139" t="s">
        <v>268</v>
      </c>
      <c r="E18" s="140">
        <v>3</v>
      </c>
      <c r="F18" s="140">
        <v>3</v>
      </c>
      <c r="G18" s="192">
        <v>2</v>
      </c>
      <c r="H18" s="140">
        <v>2</v>
      </c>
      <c r="I18" s="140">
        <v>1</v>
      </c>
      <c r="J18" s="140">
        <v>2</v>
      </c>
      <c r="K18" s="141">
        <v>35165833.648086719</v>
      </c>
      <c r="L18" s="141">
        <v>1895662.69</v>
      </c>
      <c r="M18" s="141">
        <v>9133022.0270636082</v>
      </c>
      <c r="N18" s="141">
        <f t="shared" si="4"/>
        <v>0</v>
      </c>
      <c r="O18" s="151">
        <f t="shared" si="5"/>
        <v>35165833.648086719</v>
      </c>
      <c r="P18" s="278">
        <f t="shared" si="6"/>
        <v>31649250</v>
      </c>
      <c r="Q18" s="152">
        <f t="shared" si="7"/>
        <v>31649250</v>
      </c>
      <c r="R18" s="142">
        <f>ROUND(Q18*'DSH Assumptions'!$D$20,0)</f>
        <v>11118382</v>
      </c>
      <c r="S18" s="142">
        <f t="shared" si="8"/>
        <v>3516583.6480867192</v>
      </c>
      <c r="T18" s="143">
        <v>31945240.799999997</v>
      </c>
      <c r="U18" s="143">
        <v>10839021</v>
      </c>
      <c r="V18" s="277">
        <f t="shared" si="9"/>
        <v>-295990.8</v>
      </c>
      <c r="W18" s="144">
        <f t="shared" si="10"/>
        <v>-103981.57</v>
      </c>
      <c r="X18" s="145">
        <f t="shared" si="11"/>
        <v>0</v>
      </c>
      <c r="Y18" s="222">
        <f t="shared" si="12"/>
        <v>31649249.999999996</v>
      </c>
    </row>
    <row r="19" spans="2:62" ht="15" x14ac:dyDescent="0.25">
      <c r="D19"/>
      <c r="K19"/>
      <c r="L19"/>
      <c r="M19"/>
      <c r="N19"/>
      <c r="O19" s="126"/>
      <c r="T19" s="126"/>
      <c r="U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row>
    <row r="20" spans="2:62" ht="15" x14ac:dyDescent="0.25">
      <c r="D20"/>
      <c r="K20"/>
      <c r="L20"/>
      <c r="M20"/>
      <c r="N20"/>
    </row>
    <row r="21" spans="2:62" ht="15" x14ac:dyDescent="0.25">
      <c r="D21"/>
      <c r="K21"/>
      <c r="L21"/>
      <c r="M21"/>
      <c r="N21"/>
    </row>
    <row r="22" spans="2:62" ht="15" x14ac:dyDescent="0.25">
      <c r="D22"/>
      <c r="K22"/>
      <c r="L22"/>
      <c r="M22"/>
      <c r="N22"/>
      <c r="P22" s="146"/>
    </row>
    <row r="23" spans="2:62" ht="15" x14ac:dyDescent="0.25">
      <c r="Q23" s="252"/>
    </row>
    <row r="25" spans="2:62" x14ac:dyDescent="0.2">
      <c r="T25" s="126"/>
    </row>
  </sheetData>
  <autoFilter ref="B6:Y18" xr:uid="{A73645B2-CFF4-42E9-84A7-1DDC1C6612EB}"/>
  <conditionalFormatting sqref="B8">
    <cfRule type="expression" dxfId="21" priority="59">
      <formula>B8:B16&lt;&gt;#REF!</formula>
    </cfRule>
  </conditionalFormatting>
  <conditionalFormatting sqref="B15">
    <cfRule type="expression" dxfId="20" priority="60">
      <formula>B15:B31&lt;&gt;#REF!</formula>
    </cfRule>
  </conditionalFormatting>
  <conditionalFormatting sqref="B14">
    <cfRule type="expression" dxfId="19" priority="62">
      <formula>B14:B30&lt;&gt;#REF!</formula>
    </cfRule>
  </conditionalFormatting>
  <conditionalFormatting sqref="B7">
    <cfRule type="expression" dxfId="18" priority="77">
      <formula>B7:B16&lt;&gt;#REF!</formula>
    </cfRule>
  </conditionalFormatting>
  <conditionalFormatting sqref="B9:B13">
    <cfRule type="expression" dxfId="17" priority="78">
      <formula>B9:B26&lt;&gt;#REF!</formula>
    </cfRule>
  </conditionalFormatting>
  <printOptions horizontalCentered="1"/>
  <pageMargins left="0.2" right="0.2" top="0.5" bottom="0.5" header="0.51180555555555496" footer="0.3"/>
  <pageSetup firstPageNumber="0" orientation="landscape" horizontalDpi="300" verticalDpi="300" r:id="rId1"/>
  <headerFooter>
    <oddFooter>&amp;LTexas Health and Human Services Commission&amp;RApril 27, 2015</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17375E"/>
  </sheetPr>
  <dimension ref="B1:BN200"/>
  <sheetViews>
    <sheetView zoomScale="80" zoomScaleNormal="80" workbookViewId="0">
      <selection activeCell="B82" sqref="B82"/>
    </sheetView>
  </sheetViews>
  <sheetFormatPr defaultColWidth="9.42578125" defaultRowHeight="15" outlineLevelCol="1" x14ac:dyDescent="0.25"/>
  <cols>
    <col min="1" max="1" width="10.28515625" bestFit="1" customWidth="1"/>
    <col min="2" max="2" width="19.28515625" customWidth="1"/>
    <col min="3" max="4" width="65.7109375" customWidth="1"/>
    <col min="5" max="5" width="16.7109375" customWidth="1"/>
    <col min="6" max="6" width="22.28515625" customWidth="1"/>
    <col min="7" max="7" width="23.28515625" customWidth="1"/>
    <col min="8" max="8" width="13.5703125" customWidth="1"/>
    <col min="9" max="9" width="16.7109375" customWidth="1"/>
    <col min="10" max="10" width="13" customWidth="1"/>
    <col min="11" max="11" width="16.5703125" customWidth="1"/>
    <col min="12" max="12" width="14.7109375" customWidth="1" outlineLevel="1"/>
    <col min="13" max="13" width="11.5703125" customWidth="1" outlineLevel="1"/>
    <col min="14" max="14" width="12.28515625" customWidth="1" outlineLevel="1"/>
    <col min="15" max="15" width="11.42578125" customWidth="1" outlineLevel="1"/>
    <col min="16" max="16" width="12.28515625" customWidth="1" outlineLevel="1"/>
    <col min="17" max="17" width="14.5703125" customWidth="1" outlineLevel="1"/>
    <col min="18" max="18" width="14.7109375" customWidth="1" outlineLevel="1"/>
    <col min="19" max="19" width="16" customWidth="1" outlineLevel="1"/>
    <col min="20" max="20" width="15.7109375" customWidth="1" outlineLevel="1"/>
    <col min="21" max="21" width="14.42578125" customWidth="1" outlineLevel="1"/>
    <col min="22" max="24" width="15.28515625" customWidth="1" outlineLevel="1"/>
    <col min="25" max="25" width="14.7109375" customWidth="1" outlineLevel="1"/>
    <col min="26" max="26" width="23.5703125" customWidth="1" outlineLevel="1"/>
    <col min="27" max="27" width="30.5703125" customWidth="1" outlineLevel="1"/>
    <col min="28" max="28" width="20" customWidth="1" outlineLevel="1"/>
    <col min="29" max="29" width="21.7109375" customWidth="1" outlineLevel="1"/>
    <col min="30" max="30" width="14.7109375" customWidth="1" outlineLevel="1"/>
    <col min="31" max="31" width="22.7109375" customWidth="1" outlineLevel="1"/>
    <col min="32" max="33" width="18.28515625" customWidth="1" outlineLevel="1"/>
    <col min="34" max="34" width="18" customWidth="1" outlineLevel="1"/>
    <col min="35" max="35" width="18.42578125" customWidth="1" outlineLevel="1"/>
    <col min="36" max="36" width="13.28515625" customWidth="1" outlineLevel="1"/>
    <col min="37" max="37" width="17.28515625" customWidth="1" outlineLevel="1"/>
    <col min="38" max="38" width="13.28515625" customWidth="1" outlineLevel="1"/>
    <col min="39" max="39" width="15.28515625" customWidth="1" outlineLevel="1"/>
    <col min="40" max="42" width="17.28515625" customWidth="1" outlineLevel="1"/>
    <col min="43" max="43" width="15.28515625" customWidth="1" outlineLevel="1"/>
    <col min="44" max="44" width="15.7109375" customWidth="1" outlineLevel="1"/>
    <col min="45" max="45" width="15.28515625" customWidth="1" outlineLevel="1"/>
    <col min="46" max="48" width="21.28515625" customWidth="1"/>
    <col min="49" max="49" width="14.7109375" customWidth="1"/>
    <col min="50" max="52" width="23.28515625" customWidth="1"/>
    <col min="53" max="53" width="17.28515625" customWidth="1"/>
    <col min="54" max="54" width="29.5703125" customWidth="1"/>
    <col min="55" max="57" width="20.5703125" customWidth="1"/>
    <col min="58" max="58" width="6.42578125" customWidth="1"/>
    <col min="59" max="59" width="18.28515625" style="62" customWidth="1"/>
    <col min="60" max="60" width="18.7109375" style="62" customWidth="1"/>
    <col min="61" max="61" width="24.5703125" style="62" customWidth="1"/>
    <col min="62" max="62" width="24.28515625" style="62" customWidth="1"/>
    <col min="63" max="63" width="17" style="62" customWidth="1"/>
    <col min="64" max="64" width="17.7109375" style="62" customWidth="1"/>
    <col min="65" max="65" width="18.5703125" style="62" customWidth="1"/>
    <col min="66" max="66" width="24.28515625" style="62" customWidth="1"/>
    <col min="67" max="67" width="19.7109375" customWidth="1"/>
    <col min="68" max="68" width="14.5703125" customWidth="1"/>
    <col min="69" max="69" width="25.28515625" customWidth="1"/>
    <col min="70" max="70" width="14.7109375" customWidth="1"/>
    <col min="71" max="71" width="15" customWidth="1"/>
    <col min="72" max="72" width="14.7109375" customWidth="1"/>
    <col min="73" max="73" width="15.7109375" customWidth="1"/>
    <col min="74" max="74" width="15.42578125" customWidth="1"/>
    <col min="75" max="75" width="13.7109375" customWidth="1"/>
    <col min="76" max="76" width="14.7109375" customWidth="1"/>
    <col min="77" max="78" width="14.42578125" customWidth="1"/>
    <col min="79" max="79" width="29.28515625" customWidth="1"/>
    <col min="80" max="80" width="15.7109375" customWidth="1"/>
    <col min="81" max="81" width="14.7109375" customWidth="1"/>
    <col min="82" max="86" width="13.7109375" customWidth="1"/>
    <col min="87" max="87" width="34.28515625" customWidth="1"/>
    <col min="88" max="88" width="15.7109375" customWidth="1"/>
    <col min="89" max="89" width="24.42578125" customWidth="1"/>
    <col min="90" max="90" width="21.28515625" customWidth="1"/>
    <col min="91" max="91" width="23.28515625" customWidth="1"/>
    <col min="92" max="92" width="15.28515625" customWidth="1"/>
    <col min="93" max="93" width="14.7109375" customWidth="1"/>
    <col min="94" max="94" width="15.28515625" customWidth="1"/>
    <col min="95" max="96" width="15.7109375" customWidth="1"/>
    <col min="97" max="97" width="9.28515625" customWidth="1"/>
    <col min="98" max="98" width="17.42578125" customWidth="1"/>
    <col min="99" max="99" width="16" customWidth="1"/>
    <col min="100" max="100" width="15.7109375" customWidth="1"/>
    <col min="101" max="101" width="16.28515625" customWidth="1"/>
    <col min="102" max="102" width="15.28515625" customWidth="1"/>
    <col min="103" max="103" width="15.7109375" customWidth="1"/>
    <col min="104" max="104" width="16" customWidth="1"/>
    <col min="105" max="105" width="16.42578125" customWidth="1"/>
    <col min="106" max="107" width="15" customWidth="1"/>
    <col min="108" max="1029" width="9.42578125" customWidth="1"/>
    <col min="1030" max="1030" width="11.5703125" customWidth="1"/>
  </cols>
  <sheetData>
    <row r="1" spans="2:66" x14ac:dyDescent="0.25">
      <c r="B1" s="59"/>
      <c r="C1" s="63"/>
      <c r="D1" s="63"/>
      <c r="E1" s="63"/>
      <c r="F1" s="63"/>
      <c r="G1" s="63"/>
      <c r="H1" s="63"/>
      <c r="I1" s="63"/>
      <c r="J1" s="63"/>
      <c r="K1" s="60"/>
      <c r="L1" s="64"/>
      <c r="M1" s="64"/>
      <c r="N1" s="64"/>
      <c r="O1" s="60"/>
      <c r="P1" s="60"/>
      <c r="Q1" s="60"/>
      <c r="R1" s="60"/>
      <c r="S1" s="60"/>
      <c r="T1" s="60"/>
      <c r="U1" s="60"/>
      <c r="V1" s="65"/>
      <c r="W1" s="66"/>
      <c r="X1" s="64"/>
      <c r="Y1" s="60"/>
      <c r="Z1" s="60"/>
      <c r="AA1" s="60"/>
      <c r="AB1" s="60"/>
      <c r="AC1" s="60"/>
      <c r="AD1" s="60"/>
      <c r="AE1" s="60"/>
      <c r="AF1" s="60"/>
      <c r="AG1" s="60"/>
      <c r="AH1" s="60"/>
      <c r="AI1" s="60"/>
      <c r="AJ1" s="60"/>
      <c r="AK1" s="60"/>
      <c r="AL1" s="60"/>
      <c r="AM1" s="60" t="s">
        <v>319</v>
      </c>
      <c r="AN1" s="60"/>
      <c r="AO1" s="60"/>
      <c r="AP1" s="60"/>
      <c r="AQ1" s="60"/>
      <c r="AR1" s="60"/>
      <c r="AS1" s="60"/>
      <c r="AT1" s="207"/>
      <c r="AU1" s="66"/>
      <c r="AV1" s="60"/>
      <c r="AW1" s="60"/>
      <c r="AX1" s="261">
        <f>'DSH Assumptions'!B27-'Non-State'!AT6-'Non-State'!AX6</f>
        <v>-7843879.2389192581</v>
      </c>
      <c r="AY1" s="154"/>
      <c r="AZ1" s="113" t="s">
        <v>320</v>
      </c>
      <c r="BA1" s="62"/>
      <c r="BB1" s="155" t="s">
        <v>321</v>
      </c>
      <c r="BC1" s="260">
        <f>'DSH Assumptions'!$D$27-AU6-BC6+BB6</f>
        <v>-5486673.0797529295</v>
      </c>
      <c r="BD1" s="212"/>
      <c r="BE1" s="212"/>
      <c r="BF1" s="112"/>
      <c r="BG1" s="308" t="s">
        <v>322</v>
      </c>
      <c r="BH1" s="309"/>
      <c r="BI1" s="309"/>
      <c r="BJ1" s="309"/>
      <c r="BK1" s="309"/>
      <c r="BL1" s="309"/>
      <c r="BM1" s="309"/>
      <c r="BN1" s="310"/>
    </row>
    <row r="2" spans="2:66" x14ac:dyDescent="0.25">
      <c r="B2" s="67" t="s">
        <v>274</v>
      </c>
      <c r="C2" s="68"/>
      <c r="D2" s="68"/>
      <c r="E2" s="60"/>
      <c r="F2" s="60"/>
      <c r="G2" s="60"/>
      <c r="H2" s="60"/>
      <c r="I2" s="60"/>
      <c r="J2" s="60"/>
      <c r="K2" s="60"/>
      <c r="L2" s="26"/>
      <c r="M2" s="26"/>
      <c r="N2" s="26"/>
      <c r="O2" s="26"/>
      <c r="P2" s="26"/>
      <c r="Q2" s="26"/>
      <c r="R2" s="26"/>
      <c r="S2" s="26"/>
      <c r="T2" s="26"/>
      <c r="U2" s="2"/>
      <c r="V2" s="2"/>
      <c r="W2" s="2"/>
      <c r="X2" s="2"/>
      <c r="Y2" s="2"/>
      <c r="Z2" s="2"/>
      <c r="AA2" s="2"/>
      <c r="AB2" s="2"/>
      <c r="AC2" s="2"/>
      <c r="AD2" s="2"/>
      <c r="AE2" s="2"/>
      <c r="AF2" s="69"/>
      <c r="AG2" s="69"/>
      <c r="AH2" s="69"/>
      <c r="AI2" s="69"/>
      <c r="AJ2" s="69"/>
      <c r="AK2" s="69"/>
      <c r="AL2" s="69"/>
      <c r="AM2" s="202">
        <f>SUMIF(J:J,1,AM:AM)</f>
        <v>47877029.111226059</v>
      </c>
      <c r="AN2" s="62"/>
      <c r="AO2" s="211"/>
      <c r="AP2" s="62"/>
      <c r="AQ2" s="2"/>
      <c r="AR2" s="2"/>
      <c r="AS2" s="2"/>
      <c r="AT2" s="54"/>
      <c r="AU2" s="54"/>
      <c r="AV2" s="54"/>
      <c r="AW2" s="54"/>
      <c r="AX2" s="110"/>
      <c r="AY2" s="110"/>
      <c r="AZ2" s="99"/>
      <c r="BA2" s="62"/>
      <c r="BB2" s="62">
        <f>BB6-BA6</f>
        <v>6014027.2690409999</v>
      </c>
      <c r="BC2" s="111"/>
      <c r="BD2" s="207"/>
      <c r="BE2" s="111"/>
      <c r="BF2" s="111"/>
      <c r="BK2" s="220">
        <f>'DSH Assumptions'!$B$33-BK6</f>
        <v>-4.0239840745925903E-4</v>
      </c>
      <c r="BL2" s="220">
        <f>'DSH Assumptions'!C34-'Non-State'!BL6</f>
        <v>-2.4276372045278549E-2</v>
      </c>
      <c r="BN2" s="70"/>
    </row>
    <row r="3" spans="2:66" ht="26.25" x14ac:dyDescent="0.25">
      <c r="B3" s="298" t="s">
        <v>323</v>
      </c>
      <c r="C3" s="156" t="s">
        <v>324</v>
      </c>
      <c r="D3" s="156"/>
      <c r="E3" s="60"/>
      <c r="F3" s="60"/>
      <c r="G3" s="221"/>
      <c r="H3" s="60"/>
      <c r="I3" s="60"/>
      <c r="J3" s="60"/>
      <c r="K3" s="60"/>
      <c r="L3" s="157">
        <f>SUMIF($F:$F,1,L:L)</f>
        <v>298370</v>
      </c>
      <c r="M3" s="157">
        <f>SUMIF($F:$F,1,M:M)</f>
        <v>999284</v>
      </c>
      <c r="N3" s="157"/>
      <c r="O3" s="157">
        <f>SUMIF($F:$F,1,O:O)</f>
        <v>704993.89631609095</v>
      </c>
      <c r="P3" s="157">
        <f>SUMIF($F:$F,1,P:P)</f>
        <v>1003363.8963160909</v>
      </c>
      <c r="Q3" s="157">
        <f>SUMIF($F:$F,1,Q:Q)</f>
        <v>1003363.8963160909</v>
      </c>
      <c r="R3" s="157"/>
      <c r="S3" s="157">
        <f t="shared" ref="S3:AY3" si="0">SUMIF($F:$F,1,S:S)</f>
        <v>0</v>
      </c>
      <c r="T3" s="157">
        <f t="shared" si="0"/>
        <v>216437106.7264874</v>
      </c>
      <c r="U3" s="157">
        <f t="shared" si="0"/>
        <v>216437106.7264874</v>
      </c>
      <c r="V3" s="157">
        <f t="shared" si="0"/>
        <v>1694767190.7100794</v>
      </c>
      <c r="W3" s="157">
        <f t="shared" si="0"/>
        <v>902225149.31000006</v>
      </c>
      <c r="X3" s="157">
        <f t="shared" si="0"/>
        <v>1504743549.2637568</v>
      </c>
      <c r="Y3" s="157">
        <f t="shared" si="0"/>
        <v>27469913.994426951</v>
      </c>
      <c r="Z3" s="157">
        <f t="shared" si="0"/>
        <v>1667297276.7156522</v>
      </c>
      <c r="AA3" s="157">
        <f t="shared" si="0"/>
        <v>216437106.7264874</v>
      </c>
      <c r="AB3" s="157">
        <f t="shared" si="0"/>
        <v>0</v>
      </c>
      <c r="AC3" s="157">
        <f t="shared" si="0"/>
        <v>1450860169.9891648</v>
      </c>
      <c r="AD3" s="157">
        <f t="shared" si="0"/>
        <v>47071461.417552516</v>
      </c>
      <c r="AE3" s="157">
        <f t="shared" si="0"/>
        <v>263508568.14403993</v>
      </c>
      <c r="AF3" s="157">
        <f t="shared" si="0"/>
        <v>142701649.43579653</v>
      </c>
      <c r="AG3" s="157">
        <f t="shared" si="0"/>
        <v>404595685.93616605</v>
      </c>
      <c r="AH3" s="157">
        <f t="shared" si="0"/>
        <v>810805903.51600266</v>
      </c>
      <c r="AI3" s="157">
        <f t="shared" si="0"/>
        <v>810805903.51600266</v>
      </c>
      <c r="AJ3" s="157">
        <f t="shared" si="0"/>
        <v>0</v>
      </c>
      <c r="AK3" s="157">
        <f t="shared" si="0"/>
        <v>856491373.19964981</v>
      </c>
      <c r="AL3" s="157">
        <f t="shared" si="0"/>
        <v>254081.21926146792</v>
      </c>
      <c r="AM3" s="157">
        <f t="shared" si="0"/>
        <v>811059984.73526394</v>
      </c>
      <c r="AN3" s="157">
        <f t="shared" si="0"/>
        <v>0</v>
      </c>
      <c r="AO3" s="157">
        <f t="shared" si="0"/>
        <v>89258.732326553669</v>
      </c>
      <c r="AP3" s="157">
        <f t="shared" si="0"/>
        <v>151076.94297085039</v>
      </c>
      <c r="AQ3" s="157">
        <f t="shared" si="0"/>
        <v>547537671.04726005</v>
      </c>
      <c r="AR3" s="157">
        <f t="shared" si="0"/>
        <v>856237291.9803884</v>
      </c>
      <c r="AS3" s="157">
        <f t="shared" si="0"/>
        <v>263522313.68800399</v>
      </c>
      <c r="AT3" s="157">
        <f t="shared" si="0"/>
        <v>550722169.66999996</v>
      </c>
      <c r="AU3" s="157">
        <f t="shared" si="0"/>
        <v>363565708.57000005</v>
      </c>
      <c r="AV3" s="157">
        <f t="shared" si="0"/>
        <v>0</v>
      </c>
      <c r="AW3" s="157">
        <f t="shared" si="0"/>
        <v>550722169.66999996</v>
      </c>
      <c r="AX3" s="157">
        <f t="shared" si="0"/>
        <v>260337815.06999999</v>
      </c>
      <c r="AY3" s="157">
        <f t="shared" si="0"/>
        <v>91456674.434090987</v>
      </c>
      <c r="AZ3" s="158" t="s">
        <v>325</v>
      </c>
      <c r="BA3" s="157">
        <f>SUMIF($F:$F,1,BA:BA)</f>
        <v>0</v>
      </c>
      <c r="BB3" s="157">
        <f>SUMIF($F:$F,1,BB:BB)</f>
        <v>12049401.001070999</v>
      </c>
      <c r="BC3" s="157">
        <f>SUMIF($F:$F,1,BC:BC)</f>
        <v>196021363.47999999</v>
      </c>
      <c r="BD3" s="157"/>
      <c r="BE3" s="157"/>
      <c r="BF3" s="158"/>
      <c r="BG3" s="71">
        <f t="shared" ref="BG3:BM3" si="1">SUMIF($F:$F,1,BG:BG)</f>
        <v>0</v>
      </c>
      <c r="BH3" s="71">
        <f t="shared" si="1"/>
        <v>0</v>
      </c>
      <c r="BI3" s="71">
        <f t="shared" si="1"/>
        <v>0</v>
      </c>
      <c r="BJ3" s="71">
        <f t="shared" si="1"/>
        <v>0</v>
      </c>
      <c r="BK3" s="72">
        <f t="shared" si="1"/>
        <v>0</v>
      </c>
      <c r="BL3" s="72">
        <f t="shared" si="1"/>
        <v>0</v>
      </c>
      <c r="BM3" s="72">
        <f t="shared" si="1"/>
        <v>793566089.53999996</v>
      </c>
      <c r="BN3" s="73"/>
    </row>
    <row r="4" spans="2:66" x14ac:dyDescent="0.25">
      <c r="B4" s="299" t="s">
        <v>326</v>
      </c>
      <c r="C4" s="59" t="s">
        <v>327</v>
      </c>
      <c r="D4" s="59"/>
      <c r="E4" s="60"/>
      <c r="F4" s="60"/>
      <c r="G4" s="221"/>
      <c r="H4" s="60"/>
      <c r="I4" s="60"/>
      <c r="J4" s="60"/>
      <c r="K4" s="60"/>
      <c r="L4" s="71">
        <f>SUMIF($F:$F,2,L:L)</f>
        <v>65524.094149391422</v>
      </c>
      <c r="M4" s="71">
        <f>SUMIF($F:$F,2,M:M)</f>
        <v>407065</v>
      </c>
      <c r="N4" s="71"/>
      <c r="O4" s="71">
        <f>SUMIF($F:$F,2,O:O)</f>
        <v>124340.36968684341</v>
      </c>
      <c r="P4" s="71">
        <f>SUMIF($F:$F,2,P:P)</f>
        <v>189864.46383623482</v>
      </c>
      <c r="Q4" s="71">
        <f>SUMIF($F:$F,2,Q:Q)</f>
        <v>189864.46383623482</v>
      </c>
      <c r="R4" s="71"/>
      <c r="S4" s="71">
        <f t="shared" ref="S4:AY4" si="2">SUMIF($F:$F,2,S:S)</f>
        <v>0</v>
      </c>
      <c r="T4" s="71">
        <f t="shared" si="2"/>
        <v>40955943.674840644</v>
      </c>
      <c r="U4" s="71">
        <f t="shared" si="2"/>
        <v>40955943.674840644</v>
      </c>
      <c r="V4" s="71">
        <f t="shared" si="2"/>
        <v>280468451.55081475</v>
      </c>
      <c r="W4" s="71">
        <f t="shared" si="2"/>
        <v>112346820.87</v>
      </c>
      <c r="X4" s="71">
        <f t="shared" si="2"/>
        <v>172725829.8444038</v>
      </c>
      <c r="Y4" s="71">
        <f t="shared" si="2"/>
        <v>0</v>
      </c>
      <c r="Z4" s="71">
        <f t="shared" si="2"/>
        <v>280468451.55081475</v>
      </c>
      <c r="AA4" s="71">
        <f t="shared" si="2"/>
        <v>40955943.674840644</v>
      </c>
      <c r="AB4" s="71">
        <f t="shared" si="2"/>
        <v>0</v>
      </c>
      <c r="AC4" s="71">
        <f t="shared" si="2"/>
        <v>239512507.87597409</v>
      </c>
      <c r="AD4" s="71">
        <f t="shared" si="2"/>
        <v>7770703.2053883951</v>
      </c>
      <c r="AE4" s="71">
        <f t="shared" si="2"/>
        <v>48726646.880229041</v>
      </c>
      <c r="AF4" s="71">
        <f t="shared" si="2"/>
        <v>26387653.844650008</v>
      </c>
      <c r="AG4" s="71">
        <f t="shared" si="2"/>
        <v>0</v>
      </c>
      <c r="AH4" s="71">
        <f t="shared" si="2"/>
        <v>75114300.724879056</v>
      </c>
      <c r="AI4" s="71">
        <f t="shared" si="2"/>
        <v>75114300.724879056</v>
      </c>
      <c r="AJ4" s="71">
        <f t="shared" si="2"/>
        <v>0</v>
      </c>
      <c r="AK4" s="71">
        <f t="shared" si="2"/>
        <v>205354150.82593566</v>
      </c>
      <c r="AL4" s="71">
        <f t="shared" si="2"/>
        <v>60919.040932470249</v>
      </c>
      <c r="AM4" s="71">
        <f t="shared" si="2"/>
        <v>75175219.765811533</v>
      </c>
      <c r="AN4" s="71">
        <f t="shared" si="2"/>
        <v>0</v>
      </c>
      <c r="AO4" s="71">
        <f t="shared" si="2"/>
        <v>21400.859079576796</v>
      </c>
      <c r="AP4" s="71">
        <f t="shared" si="2"/>
        <v>0</v>
      </c>
      <c r="AQ4" s="71">
        <f t="shared" si="2"/>
        <v>26409054.703729585</v>
      </c>
      <c r="AR4" s="71">
        <f t="shared" si="2"/>
        <v>205293231.78500319</v>
      </c>
      <c r="AS4" s="71">
        <f t="shared" si="2"/>
        <v>48766165.062081948</v>
      </c>
      <c r="AT4" s="71">
        <f t="shared" si="2"/>
        <v>52750990.770000003</v>
      </c>
      <c r="AU4" s="71">
        <f t="shared" si="2"/>
        <v>17898411.18</v>
      </c>
      <c r="AV4" s="71">
        <f t="shared" si="2"/>
        <v>0</v>
      </c>
      <c r="AW4" s="71">
        <f t="shared" si="2"/>
        <v>52750990.770000003</v>
      </c>
      <c r="AX4" s="71">
        <f t="shared" si="2"/>
        <v>22424229</v>
      </c>
      <c r="AY4" s="71">
        <f t="shared" si="2"/>
        <v>7877631.6476999987</v>
      </c>
      <c r="AZ4" s="102">
        <f>Recoupments!I3</f>
        <v>33430615.530000001</v>
      </c>
      <c r="BA4" s="71">
        <f>SUMIF($F:$F,2,BA:BA)</f>
        <v>0</v>
      </c>
      <c r="BB4" s="71">
        <f>SUMIF($F:$F,2,BB:BB)</f>
        <v>0</v>
      </c>
      <c r="BC4" s="71">
        <f>SUMIF($F:$F,2,BC:BC)</f>
        <v>8510643.5299999993</v>
      </c>
      <c r="BD4" s="71"/>
      <c r="BE4" s="71"/>
      <c r="BF4" s="102"/>
      <c r="BG4" s="71">
        <f t="shared" ref="BG4:BM4" si="3">SUMIF($F:$F,2,BG:BG)</f>
        <v>72119512.326071605</v>
      </c>
      <c r="BH4" s="71">
        <f t="shared" si="3"/>
        <v>205293231.78500319</v>
      </c>
      <c r="BI4" s="71">
        <f t="shared" si="3"/>
        <v>72119512.326071605</v>
      </c>
      <c r="BJ4" s="71">
        <f t="shared" si="3"/>
        <v>205293231.78500319</v>
      </c>
      <c r="BK4" s="72">
        <f t="shared" si="3"/>
        <v>32459291.59</v>
      </c>
      <c r="BL4" s="72">
        <f t="shared" si="3"/>
        <v>11402949.140000001</v>
      </c>
      <c r="BM4" s="72">
        <f t="shared" si="3"/>
        <v>106127672.59999999</v>
      </c>
      <c r="BN4" s="73"/>
    </row>
    <row r="5" spans="2:66" ht="15.75" thickBot="1" x14ac:dyDescent="0.3">
      <c r="B5" s="300" t="s">
        <v>328</v>
      </c>
      <c r="C5" s="59" t="s">
        <v>329</v>
      </c>
      <c r="D5" s="59"/>
      <c r="E5" s="60"/>
      <c r="F5" s="60"/>
      <c r="G5" s="60"/>
      <c r="H5" s="60"/>
      <c r="I5" s="60"/>
      <c r="J5" s="60"/>
      <c r="K5" s="60"/>
      <c r="L5" s="71">
        <f>SUMIF($F:$F,3,L:L)</f>
        <v>1626417.8145833334</v>
      </c>
      <c r="M5" s="71">
        <f>SUMIF($F:$F,3,M:M)</f>
        <v>8349141</v>
      </c>
      <c r="N5" s="71"/>
      <c r="O5" s="71">
        <f>SUMIF($F:$F,3,O:O)</f>
        <v>2278946.9055666728</v>
      </c>
      <c r="P5" s="71">
        <f>SUMIF($F:$F,3,P:P)</f>
        <v>3905364.7201500051</v>
      </c>
      <c r="Q5" s="71">
        <f>SUMIF($F:$F,3,Q:Q)</f>
        <v>3978139.7306497185</v>
      </c>
      <c r="R5" s="71"/>
      <c r="S5" s="71">
        <f t="shared" ref="S5:AY5" si="4">SUMIF($F:$F,3,S:S)</f>
        <v>0</v>
      </c>
      <c r="T5" s="71">
        <f t="shared" si="4"/>
        <v>858109342.51183939</v>
      </c>
      <c r="U5" s="71">
        <f t="shared" si="4"/>
        <v>858109342.51183939</v>
      </c>
      <c r="V5" s="71">
        <f t="shared" si="4"/>
        <v>2422511033.6077943</v>
      </c>
      <c r="W5" s="71">
        <f t="shared" si="4"/>
        <v>945346298.63999987</v>
      </c>
      <c r="X5" s="71">
        <f t="shared" si="4"/>
        <v>1367828122.0791891</v>
      </c>
      <c r="Y5" s="71">
        <f t="shared" si="4"/>
        <v>42040137.331781805</v>
      </c>
      <c r="Z5" s="71">
        <f t="shared" si="4"/>
        <v>2380470896.2760124</v>
      </c>
      <c r="AA5" s="71">
        <f t="shared" si="4"/>
        <v>750298889.59871554</v>
      </c>
      <c r="AB5" s="71">
        <f t="shared" si="4"/>
        <v>107810452.9131237</v>
      </c>
      <c r="AC5" s="71">
        <f t="shared" si="4"/>
        <v>1630172006.6772947</v>
      </c>
      <c r="AD5" s="71">
        <f t="shared" si="4"/>
        <v>52886234.02491872</v>
      </c>
      <c r="AE5" s="71">
        <f t="shared" si="4"/>
        <v>803185123.62363482</v>
      </c>
      <c r="AF5" s="71">
        <f t="shared" si="4"/>
        <v>34571436.295926549</v>
      </c>
      <c r="AG5" s="71">
        <f t="shared" si="4"/>
        <v>0</v>
      </c>
      <c r="AH5" s="71">
        <f t="shared" si="4"/>
        <v>837756559.91956127</v>
      </c>
      <c r="AI5" s="71">
        <f t="shared" si="4"/>
        <v>836981350.3751756</v>
      </c>
      <c r="AJ5" s="71">
        <f t="shared" si="4"/>
        <v>775209.54438558931</v>
      </c>
      <c r="AK5" s="71">
        <f t="shared" si="4"/>
        <v>1543489545.9008358</v>
      </c>
      <c r="AL5" s="71">
        <f t="shared" si="4"/>
        <v>457869.6478171692</v>
      </c>
      <c r="AM5" s="71">
        <f t="shared" si="4"/>
        <v>837439220.02299237</v>
      </c>
      <c r="AN5" s="71">
        <f t="shared" si="4"/>
        <v>-272331.11294265743</v>
      </c>
      <c r="AO5" s="71">
        <f t="shared" si="4"/>
        <v>12113.684792423684</v>
      </c>
      <c r="AP5" s="71">
        <f t="shared" si="4"/>
        <v>0</v>
      </c>
      <c r="AQ5" s="71">
        <f t="shared" si="4"/>
        <v>34311218.86777629</v>
      </c>
      <c r="AR5" s="71">
        <f t="shared" si="4"/>
        <v>1543031676.2530191</v>
      </c>
      <c r="AS5" s="71">
        <f t="shared" si="4"/>
        <v>803128001.15521622</v>
      </c>
      <c r="AT5" s="71">
        <f t="shared" si="4"/>
        <v>578577723.03999972</v>
      </c>
      <c r="AU5" s="71">
        <f t="shared" si="4"/>
        <v>24278721.169999998</v>
      </c>
      <c r="AV5" s="71">
        <f t="shared" si="4"/>
        <v>0</v>
      </c>
      <c r="AW5" s="71">
        <f t="shared" si="4"/>
        <v>578577723.03999972</v>
      </c>
      <c r="AX5" s="71">
        <f t="shared" si="4"/>
        <v>258861497.00000021</v>
      </c>
      <c r="AY5" s="71">
        <f t="shared" si="4"/>
        <v>90938043.896100029</v>
      </c>
      <c r="AZ5" s="102" t="s">
        <v>330</v>
      </c>
      <c r="BA5" s="71">
        <f>SUMIF($F:$F,3,BA:BA)</f>
        <v>6035373.7320299987</v>
      </c>
      <c r="BB5" s="71">
        <f>SUMIF($F:$F,3,BB:BB)</f>
        <v>0</v>
      </c>
      <c r="BC5" s="71">
        <f>SUMIF($F:$F,3,BC:BC)</f>
        <v>10032497.67</v>
      </c>
      <c r="BD5" s="71"/>
      <c r="BE5" s="71"/>
      <c r="BF5" s="102"/>
      <c r="BG5" s="71">
        <f t="shared" ref="BG5:BM5" si="5">SUMIF($F:$F,3,BG:BG)</f>
        <v>39249333.818339631</v>
      </c>
      <c r="BH5" s="71">
        <f t="shared" si="5"/>
        <v>111725971.58650617</v>
      </c>
      <c r="BI5" s="71">
        <f t="shared" si="5"/>
        <v>39249333.818339631</v>
      </c>
      <c r="BJ5" s="71">
        <f t="shared" si="5"/>
        <v>111725971.58650617</v>
      </c>
      <c r="BK5" s="72">
        <f t="shared" si="5"/>
        <v>17665199.459999997</v>
      </c>
      <c r="BL5" s="72">
        <f t="shared" si="5"/>
        <v>6205784.5900000017</v>
      </c>
      <c r="BM5" s="72">
        <f t="shared" si="5"/>
        <v>856030233.73000002</v>
      </c>
      <c r="BN5" s="73"/>
    </row>
    <row r="6" spans="2:66" x14ac:dyDescent="0.25">
      <c r="B6" s="301" t="s">
        <v>331</v>
      </c>
      <c r="C6" s="59" t="s">
        <v>332</v>
      </c>
      <c r="D6" s="59"/>
      <c r="E6" s="60"/>
      <c r="F6" s="60"/>
      <c r="G6" s="60"/>
      <c r="H6" s="89"/>
      <c r="I6" s="60"/>
      <c r="J6" s="60"/>
      <c r="K6" s="89"/>
      <c r="L6" s="74">
        <f>L3+L4+L5</f>
        <v>1990311.9087327248</v>
      </c>
      <c r="M6" s="74">
        <f>M3+M4+M5</f>
        <v>9755490</v>
      </c>
      <c r="N6" s="204"/>
      <c r="O6" s="74">
        <f>O3+O4+O5</f>
        <v>3108281.1715696072</v>
      </c>
      <c r="P6" s="74">
        <f>P3+P4+P5</f>
        <v>5098593.0803023307</v>
      </c>
      <c r="Q6" s="74">
        <f>Q3+Q4+Q5</f>
        <v>5171368.0908020446</v>
      </c>
      <c r="R6" s="75">
        <f>SUM(R8:R200)</f>
        <v>1.0021950558017261</v>
      </c>
      <c r="S6" s="74">
        <f t="shared" ref="S6:BM6" si="6">S3+S4+S5</f>
        <v>0</v>
      </c>
      <c r="T6" s="74">
        <f t="shared" si="6"/>
        <v>1115502392.9131675</v>
      </c>
      <c r="U6" s="74">
        <f t="shared" si="6"/>
        <v>1115502392.9131675</v>
      </c>
      <c r="V6" s="74">
        <f t="shared" si="6"/>
        <v>4397746675.8686886</v>
      </c>
      <c r="W6" s="74">
        <f t="shared" si="6"/>
        <v>1959918268.8199999</v>
      </c>
      <c r="X6" s="74">
        <f t="shared" si="6"/>
        <v>3045297501.1873493</v>
      </c>
      <c r="Y6" s="74">
        <f t="shared" si="6"/>
        <v>69510051.326208755</v>
      </c>
      <c r="Z6" s="74">
        <f t="shared" si="6"/>
        <v>4328236624.5424795</v>
      </c>
      <c r="AA6" s="74">
        <f t="shared" si="6"/>
        <v>1007691940.0000436</v>
      </c>
      <c r="AB6" s="74">
        <f t="shared" si="6"/>
        <v>107810452.9131237</v>
      </c>
      <c r="AC6" s="74">
        <f t="shared" si="6"/>
        <v>3320544684.5424337</v>
      </c>
      <c r="AD6" s="74">
        <f t="shared" si="6"/>
        <v>107728398.64785963</v>
      </c>
      <c r="AE6" s="74">
        <f t="shared" si="6"/>
        <v>1115420338.6479039</v>
      </c>
      <c r="AF6" s="74">
        <f t="shared" si="6"/>
        <v>203660739.57637307</v>
      </c>
      <c r="AG6" s="74">
        <f t="shared" si="6"/>
        <v>404595685.93616605</v>
      </c>
      <c r="AH6" s="74">
        <f t="shared" si="6"/>
        <v>1723676764.1604428</v>
      </c>
      <c r="AI6" s="74">
        <f t="shared" si="6"/>
        <v>1722901554.6160574</v>
      </c>
      <c r="AJ6" s="74">
        <f t="shared" si="6"/>
        <v>775209.54438558931</v>
      </c>
      <c r="AK6" s="74">
        <f t="shared" si="6"/>
        <v>2605335069.9264212</v>
      </c>
      <c r="AL6" s="74">
        <f t="shared" si="6"/>
        <v>772869.90801110736</v>
      </c>
      <c r="AM6" s="74">
        <f t="shared" si="6"/>
        <v>1723674424.5240679</v>
      </c>
      <c r="AN6" s="74">
        <f t="shared" si="6"/>
        <v>-272331.11294265743</v>
      </c>
      <c r="AO6" s="74">
        <f t="shared" si="6"/>
        <v>122773.27619855414</v>
      </c>
      <c r="AP6" s="74">
        <f t="shared" si="6"/>
        <v>151076.94297085039</v>
      </c>
      <c r="AQ6" s="74">
        <f t="shared" si="6"/>
        <v>608257944.61876595</v>
      </c>
      <c r="AR6" s="74">
        <f t="shared" si="6"/>
        <v>2604562200.0184107</v>
      </c>
      <c r="AS6" s="74">
        <f t="shared" si="6"/>
        <v>1115416479.905302</v>
      </c>
      <c r="AT6" s="74">
        <f t="shared" si="6"/>
        <v>1182050883.4799995</v>
      </c>
      <c r="AU6" s="74">
        <f>AU3+AU4+AU5</f>
        <v>405742840.92000008</v>
      </c>
      <c r="AV6" s="74">
        <f t="shared" si="6"/>
        <v>0</v>
      </c>
      <c r="AW6" s="74">
        <f t="shared" si="6"/>
        <v>1182050883.4799995</v>
      </c>
      <c r="AX6" s="74">
        <f>AX3+AX4+AX5</f>
        <v>541623541.07000017</v>
      </c>
      <c r="AY6" s="74">
        <f>AY3+AY4+AY5</f>
        <v>190272349.97789103</v>
      </c>
      <c r="AZ6" s="103">
        <f>AX200-AZ4</f>
        <v>527805503.63999999</v>
      </c>
      <c r="BA6" s="210">
        <f>BA3+BA4+BA5</f>
        <v>6035373.7320299987</v>
      </c>
      <c r="BB6" s="74">
        <f t="shared" si="6"/>
        <v>12049401.001070999</v>
      </c>
      <c r="BC6" s="74">
        <f>BC3+BC4+BC5</f>
        <v>214564504.67999998</v>
      </c>
      <c r="BD6" s="74">
        <f>SUM(BD8:BD200)</f>
        <v>183922630.67674181</v>
      </c>
      <c r="BE6" s="74">
        <f>SUM(BE8:BE200)</f>
        <v>183922630.68000007</v>
      </c>
      <c r="BF6" s="103"/>
      <c r="BG6" s="74">
        <f t="shared" si="6"/>
        <v>111368846.14441124</v>
      </c>
      <c r="BH6" s="74">
        <f t="shared" si="6"/>
        <v>317019203.37150937</v>
      </c>
      <c r="BI6" s="74">
        <f t="shared" si="6"/>
        <v>111368846.14441124</v>
      </c>
      <c r="BJ6" s="74">
        <f t="shared" si="6"/>
        <v>317019203.37150937</v>
      </c>
      <c r="BK6" s="218">
        <f>BK3+BK4+BK5</f>
        <v>50124491.049999997</v>
      </c>
      <c r="BL6" s="76">
        <f>BL3+BL4+BL5</f>
        <v>17608733.730000004</v>
      </c>
      <c r="BM6" s="76">
        <f t="shared" si="6"/>
        <v>1755723995.8699999</v>
      </c>
    </row>
    <row r="7" spans="2:66" ht="102" x14ac:dyDescent="0.25">
      <c r="B7" s="302" t="s">
        <v>0</v>
      </c>
      <c r="C7" s="105" t="s">
        <v>1</v>
      </c>
      <c r="D7" s="105" t="s">
        <v>333</v>
      </c>
      <c r="E7" s="105" t="s">
        <v>2</v>
      </c>
      <c r="F7" s="105" t="s">
        <v>280</v>
      </c>
      <c r="G7" s="105" t="s">
        <v>334</v>
      </c>
      <c r="H7" s="105" t="s">
        <v>335</v>
      </c>
      <c r="I7" s="105" t="s">
        <v>336</v>
      </c>
      <c r="J7" s="105" t="s">
        <v>285</v>
      </c>
      <c r="K7" s="106" t="s">
        <v>337</v>
      </c>
      <c r="L7" s="105" t="s">
        <v>338</v>
      </c>
      <c r="M7" s="105" t="s">
        <v>339</v>
      </c>
      <c r="N7" s="105" t="s">
        <v>340</v>
      </c>
      <c r="O7" s="106" t="s">
        <v>341</v>
      </c>
      <c r="P7" s="106" t="s">
        <v>342</v>
      </c>
      <c r="Q7" s="106" t="s">
        <v>343</v>
      </c>
      <c r="R7" s="106" t="s">
        <v>344</v>
      </c>
      <c r="S7" s="106" t="s">
        <v>345</v>
      </c>
      <c r="T7" s="106" t="s">
        <v>346</v>
      </c>
      <c r="U7" s="106" t="s">
        <v>347</v>
      </c>
      <c r="V7" s="105" t="s">
        <v>348</v>
      </c>
      <c r="W7" s="105" t="s">
        <v>349</v>
      </c>
      <c r="X7" s="188" t="s">
        <v>350</v>
      </c>
      <c r="Y7" s="106" t="s">
        <v>289</v>
      </c>
      <c r="Z7" s="106" t="s">
        <v>290</v>
      </c>
      <c r="AA7" s="106" t="s">
        <v>351</v>
      </c>
      <c r="AB7" s="106" t="s">
        <v>352</v>
      </c>
      <c r="AC7" s="106" t="s">
        <v>294</v>
      </c>
      <c r="AD7" s="106" t="s">
        <v>353</v>
      </c>
      <c r="AE7" s="107" t="s">
        <v>354</v>
      </c>
      <c r="AF7" s="106" t="s">
        <v>355</v>
      </c>
      <c r="AG7" s="106" t="s">
        <v>356</v>
      </c>
      <c r="AH7" s="107" t="s">
        <v>357</v>
      </c>
      <c r="AI7" s="106" t="s">
        <v>358</v>
      </c>
      <c r="AJ7" s="106" t="s">
        <v>352</v>
      </c>
      <c r="AK7" s="106" t="s">
        <v>294</v>
      </c>
      <c r="AL7" s="106" t="s">
        <v>353</v>
      </c>
      <c r="AM7" s="107" t="s">
        <v>359</v>
      </c>
      <c r="AN7" s="107" t="s">
        <v>360</v>
      </c>
      <c r="AO7" s="107" t="s">
        <v>361</v>
      </c>
      <c r="AP7" s="107" t="s">
        <v>362</v>
      </c>
      <c r="AQ7" s="107" t="s">
        <v>363</v>
      </c>
      <c r="AR7" s="107" t="s">
        <v>294</v>
      </c>
      <c r="AS7" s="107" t="s">
        <v>364</v>
      </c>
      <c r="AT7" s="105" t="s">
        <v>365</v>
      </c>
      <c r="AU7" s="105" t="s">
        <v>366</v>
      </c>
      <c r="AV7" s="107" t="s">
        <v>367</v>
      </c>
      <c r="AW7" s="107" t="s">
        <v>368</v>
      </c>
      <c r="AX7" s="203" t="s">
        <v>297</v>
      </c>
      <c r="AY7" s="203" t="s">
        <v>369</v>
      </c>
      <c r="AZ7" s="109" t="s">
        <v>370</v>
      </c>
      <c r="BA7" s="108" t="s">
        <v>371</v>
      </c>
      <c r="BB7" s="108" t="s">
        <v>372</v>
      </c>
      <c r="BC7" s="203" t="s">
        <v>373</v>
      </c>
      <c r="BD7" s="203" t="s">
        <v>255</v>
      </c>
      <c r="BE7" s="109" t="s">
        <v>374</v>
      </c>
      <c r="BG7" s="108" t="s">
        <v>375</v>
      </c>
      <c r="BH7" s="108" t="s">
        <v>376</v>
      </c>
      <c r="BI7" s="108" t="s">
        <v>377</v>
      </c>
      <c r="BJ7" s="108" t="s">
        <v>378</v>
      </c>
      <c r="BK7" s="108" t="s">
        <v>379</v>
      </c>
      <c r="BL7" s="108" t="s">
        <v>380</v>
      </c>
      <c r="BM7" s="219" t="s">
        <v>381</v>
      </c>
      <c r="BN7" s="108" t="s">
        <v>300</v>
      </c>
    </row>
    <row r="8" spans="2:66" x14ac:dyDescent="0.25">
      <c r="B8" s="98" t="s">
        <v>19</v>
      </c>
      <c r="C8" s="78" t="s">
        <v>382</v>
      </c>
      <c r="D8" s="78" t="s">
        <v>383</v>
      </c>
      <c r="E8" s="79" t="s">
        <v>269</v>
      </c>
      <c r="F8" s="80">
        <v>1</v>
      </c>
      <c r="G8" s="80">
        <v>1</v>
      </c>
      <c r="H8" s="80">
        <v>2</v>
      </c>
      <c r="I8" s="80">
        <v>2</v>
      </c>
      <c r="J8" s="80">
        <v>2</v>
      </c>
      <c r="K8" s="80">
        <f>IF(G8=1,IF(H8=1,1,0),0)</f>
        <v>0</v>
      </c>
      <c r="L8" s="159">
        <v>53645</v>
      </c>
      <c r="M8" s="159">
        <v>213220</v>
      </c>
      <c r="N8" s="160">
        <v>0.79529515125134809</v>
      </c>
      <c r="O8" s="159">
        <v>169572.83214981243</v>
      </c>
      <c r="P8" s="159">
        <v>223217.83214981243</v>
      </c>
      <c r="Q8" s="161">
        <v>223217.83214981243</v>
      </c>
      <c r="R8" s="162">
        <v>4.3259733751745709E-2</v>
      </c>
      <c r="S8" s="163">
        <v>0</v>
      </c>
      <c r="T8" s="163">
        <v>48150647.972930573</v>
      </c>
      <c r="U8" s="81">
        <v>48150647.972930573</v>
      </c>
      <c r="V8" s="164">
        <v>341313780.03966665</v>
      </c>
      <c r="W8" s="165">
        <v>131430289.98</v>
      </c>
      <c r="X8" s="164">
        <v>119071385.63812852</v>
      </c>
      <c r="Y8" s="48">
        <v>12358904.341871485</v>
      </c>
      <c r="Z8" s="48">
        <v>328954875.69779515</v>
      </c>
      <c r="AA8" s="48">
        <v>48150647.972930573</v>
      </c>
      <c r="AB8" s="48">
        <v>0</v>
      </c>
      <c r="AC8" s="48">
        <v>280804227.7248646</v>
      </c>
      <c r="AD8" s="48">
        <v>9110364.7647418045</v>
      </c>
      <c r="AE8" s="48">
        <v>57261012.737672374</v>
      </c>
      <c r="AF8" s="81">
        <v>31009393.825719595</v>
      </c>
      <c r="AG8" s="191">
        <v>81482627.060272232</v>
      </c>
      <c r="AH8" s="81">
        <v>169753033.6236642</v>
      </c>
      <c r="AI8" s="81">
        <v>169753033.6236642</v>
      </c>
      <c r="AJ8" s="81">
        <v>0</v>
      </c>
      <c r="AK8" s="81">
        <v>159201842.07413095</v>
      </c>
      <c r="AL8" s="81">
        <v>47227.794007725322</v>
      </c>
      <c r="AM8" s="166">
        <v>169800261.41767192</v>
      </c>
      <c r="AN8" s="82">
        <v>0</v>
      </c>
      <c r="AO8" s="82">
        <v>16591.124034913904</v>
      </c>
      <c r="AP8" s="83">
        <v>30425.796985492365</v>
      </c>
      <c r="AQ8" s="48">
        <v>112539037.80701223</v>
      </c>
      <c r="AR8" s="48">
        <v>159154614.28012323</v>
      </c>
      <c r="AS8" s="48">
        <v>57261223.610659689</v>
      </c>
      <c r="AT8" s="167">
        <v>103344029.25</v>
      </c>
      <c r="AU8" s="167">
        <v>67153105.200000003</v>
      </c>
      <c r="AV8" s="167">
        <v>0</v>
      </c>
      <c r="AW8" s="167">
        <v>103344029.25</v>
      </c>
      <c r="AX8" s="82">
        <v>66456232.170000002</v>
      </c>
      <c r="AY8" s="82">
        <v>23346074.361320999</v>
      </c>
      <c r="AZ8" s="294">
        <v>61990579.109999999</v>
      </c>
      <c r="BA8" s="82">
        <v>0</v>
      </c>
      <c r="BB8" s="82">
        <v>2426661.6827566526</v>
      </c>
      <c r="BC8" s="82">
        <v>47812594.289999999</v>
      </c>
      <c r="BD8" s="82">
        <v>21777290.441342995</v>
      </c>
      <c r="BE8" s="294">
        <v>38083640.030000001</v>
      </c>
      <c r="BG8" s="83">
        <f t="shared" ref="BG8:BG29" si="7">IF(K8=1,AR8*StateMatch,0)</f>
        <v>0</v>
      </c>
      <c r="BH8" s="83">
        <f t="shared" ref="BH8:BH29" si="8">IF(K8=1,AR8,0)</f>
        <v>0</v>
      </c>
      <c r="BI8" s="83">
        <f t="shared" ref="BI8:BI29" si="9">BG8</f>
        <v>0</v>
      </c>
      <c r="BJ8" s="83">
        <f t="shared" ref="BJ8:BJ29" si="10">BI8/StateMatch</f>
        <v>0</v>
      </c>
      <c r="BK8" s="84">
        <f t="shared" ref="BK8:BK39" si="11">ROUND((BJ8/$BJ$6)*($BJ$200),2)</f>
        <v>0</v>
      </c>
      <c r="BL8" s="84">
        <f t="shared" ref="BL8:BL29" si="12">ROUND(BK8*StateMatch,2)</f>
        <v>0</v>
      </c>
      <c r="BM8" s="84">
        <f t="shared" ref="BM8:BM29" si="13">BK8+AZ8+AT8</f>
        <v>165334608.36000001</v>
      </c>
      <c r="BN8" s="83"/>
    </row>
    <row r="9" spans="2:66" x14ac:dyDescent="0.25">
      <c r="B9" s="98" t="s">
        <v>20</v>
      </c>
      <c r="C9" s="78" t="s">
        <v>384</v>
      </c>
      <c r="D9" s="78" t="s">
        <v>385</v>
      </c>
      <c r="E9" s="79" t="s">
        <v>268</v>
      </c>
      <c r="F9" s="80">
        <v>1</v>
      </c>
      <c r="G9" s="80">
        <v>1</v>
      </c>
      <c r="H9" s="80">
        <v>2</v>
      </c>
      <c r="I9" s="80">
        <v>2</v>
      </c>
      <c r="J9" s="80">
        <v>2</v>
      </c>
      <c r="K9" s="80">
        <f t="shared" ref="K9:K65" si="14">IF(G9=1,IF(H9=1,1,0),0)</f>
        <v>0</v>
      </c>
      <c r="L9" s="159">
        <v>109710</v>
      </c>
      <c r="M9" s="159">
        <v>297578</v>
      </c>
      <c r="N9" s="160">
        <v>0.79453383212507245</v>
      </c>
      <c r="O9" s="159">
        <v>236435.78869611482</v>
      </c>
      <c r="P9" s="159">
        <v>346145.78869611479</v>
      </c>
      <c r="Q9" s="161">
        <v>346145.78869611479</v>
      </c>
      <c r="R9" s="162">
        <v>6.7083236648548997E-2</v>
      </c>
      <c r="S9" s="163">
        <v>0</v>
      </c>
      <c r="T9" s="163">
        <v>74667618.882853851</v>
      </c>
      <c r="U9" s="81">
        <v>74667618.882853851</v>
      </c>
      <c r="V9" s="164">
        <v>598457679.34984004</v>
      </c>
      <c r="W9" s="165">
        <v>280697001.02999997</v>
      </c>
      <c r="X9" s="164">
        <v>328459254.96829271</v>
      </c>
      <c r="Y9" s="48">
        <v>0</v>
      </c>
      <c r="Z9" s="48">
        <v>598457679.34984004</v>
      </c>
      <c r="AA9" s="48">
        <v>74667618.882853851</v>
      </c>
      <c r="AB9" s="48">
        <v>0</v>
      </c>
      <c r="AC9" s="48">
        <v>523790060.46698618</v>
      </c>
      <c r="AD9" s="48">
        <v>16993755.93331876</v>
      </c>
      <c r="AE9" s="48">
        <v>91661374.816172615</v>
      </c>
      <c r="AF9" s="81">
        <v>49638725.100850061</v>
      </c>
      <c r="AG9" s="191">
        <v>142871184.08214217</v>
      </c>
      <c r="AH9" s="81">
        <v>284171283.99916482</v>
      </c>
      <c r="AI9" s="81">
        <v>284171283.99916482</v>
      </c>
      <c r="AJ9" s="81">
        <v>0</v>
      </c>
      <c r="AK9" s="81">
        <v>314286395.35067523</v>
      </c>
      <c r="AL9" s="81">
        <v>93234.179615463712</v>
      </c>
      <c r="AM9" s="166">
        <v>284264518.17878026</v>
      </c>
      <c r="AN9" s="82">
        <v>0</v>
      </c>
      <c r="AO9" s="82">
        <v>32753.167298912398</v>
      </c>
      <c r="AP9" s="83">
        <v>53348.422833062781</v>
      </c>
      <c r="AQ9" s="48">
        <v>192596010.77312419</v>
      </c>
      <c r="AR9" s="48">
        <v>314193161.17105979</v>
      </c>
      <c r="AS9" s="48">
        <v>91668507.40565607</v>
      </c>
      <c r="AT9" s="167">
        <v>183639333.46999997</v>
      </c>
      <c r="AU9" s="167">
        <v>118294576.78</v>
      </c>
      <c r="AV9" s="167">
        <v>0</v>
      </c>
      <c r="AW9" s="167">
        <v>183639333.46999997</v>
      </c>
      <c r="AX9" s="82">
        <v>100625184.70999999</v>
      </c>
      <c r="AY9" s="82">
        <v>35349627.388622992</v>
      </c>
      <c r="AZ9" s="294">
        <v>93863483.819999993</v>
      </c>
      <c r="BA9" s="82">
        <v>0</v>
      </c>
      <c r="BB9" s="82">
        <v>4254895.0677026473</v>
      </c>
      <c r="BC9" s="82">
        <v>78556329.060000002</v>
      </c>
      <c r="BD9" s="82">
        <v>32974241.865965992</v>
      </c>
      <c r="BE9" s="294">
        <v>61565704.329999998</v>
      </c>
      <c r="BG9" s="83">
        <f t="shared" si="7"/>
        <v>0</v>
      </c>
      <c r="BH9" s="83">
        <f t="shared" si="8"/>
        <v>0</v>
      </c>
      <c r="BI9" s="83">
        <f t="shared" si="9"/>
        <v>0</v>
      </c>
      <c r="BJ9" s="83">
        <f t="shared" si="10"/>
        <v>0</v>
      </c>
      <c r="BK9" s="84">
        <f t="shared" si="11"/>
        <v>0</v>
      </c>
      <c r="BL9" s="84">
        <f t="shared" si="12"/>
        <v>0</v>
      </c>
      <c r="BM9" s="84">
        <f t="shared" si="13"/>
        <v>277502817.28999996</v>
      </c>
      <c r="BN9" s="83"/>
    </row>
    <row r="10" spans="2:66" x14ac:dyDescent="0.25">
      <c r="B10" s="98" t="s">
        <v>21</v>
      </c>
      <c r="C10" s="78" t="s">
        <v>386</v>
      </c>
      <c r="D10" s="78" t="s">
        <v>387</v>
      </c>
      <c r="E10" s="79" t="s">
        <v>266</v>
      </c>
      <c r="F10" s="80">
        <v>1</v>
      </c>
      <c r="G10" s="80">
        <v>1</v>
      </c>
      <c r="H10" s="80">
        <v>2</v>
      </c>
      <c r="I10" s="80">
        <v>2</v>
      </c>
      <c r="J10" s="80">
        <v>2</v>
      </c>
      <c r="K10" s="80">
        <f t="shared" si="14"/>
        <v>0</v>
      </c>
      <c r="L10" s="159">
        <v>57687</v>
      </c>
      <c r="M10" s="159">
        <v>175154</v>
      </c>
      <c r="N10" s="160">
        <v>0.80582190437480594</v>
      </c>
      <c r="O10" s="159">
        <v>141142.92983886477</v>
      </c>
      <c r="P10" s="159">
        <v>198829.92983886477</v>
      </c>
      <c r="Q10" s="161">
        <v>198829.92983886477</v>
      </c>
      <c r="R10" s="162">
        <v>3.8533345404657436E-2</v>
      </c>
      <c r="S10" s="163">
        <v>0</v>
      </c>
      <c r="T10" s="163">
        <v>42889897.576499276</v>
      </c>
      <c r="U10" s="81">
        <v>42889897.576499276</v>
      </c>
      <c r="V10" s="164">
        <v>299755501.62327653</v>
      </c>
      <c r="W10" s="165">
        <v>335656476.38999999</v>
      </c>
      <c r="X10" s="164">
        <v>858559883.62962914</v>
      </c>
      <c r="Y10" s="48">
        <v>0</v>
      </c>
      <c r="Z10" s="48">
        <v>299755501.62327653</v>
      </c>
      <c r="AA10" s="48">
        <v>42889897.576499276</v>
      </c>
      <c r="AB10" s="48">
        <v>0</v>
      </c>
      <c r="AC10" s="48">
        <v>256865604.04677725</v>
      </c>
      <c r="AD10" s="48">
        <v>8333704.1160034686</v>
      </c>
      <c r="AE10" s="48">
        <v>51223601.692502744</v>
      </c>
      <c r="AF10" s="81">
        <v>27739866.308888871</v>
      </c>
      <c r="AG10" s="191">
        <v>71561323.264462605</v>
      </c>
      <c r="AH10" s="81">
        <v>150524791.26585424</v>
      </c>
      <c r="AI10" s="81">
        <v>150524791.26585424</v>
      </c>
      <c r="AJ10" s="81">
        <v>0</v>
      </c>
      <c r="AK10" s="81">
        <v>149230710.35742229</v>
      </c>
      <c r="AL10" s="81">
        <v>44269.822236762178</v>
      </c>
      <c r="AM10" s="166">
        <v>150569061.08809102</v>
      </c>
      <c r="AN10" s="82">
        <v>0</v>
      </c>
      <c r="AO10" s="82">
        <v>15551.988551774552</v>
      </c>
      <c r="AP10" s="83">
        <v>26721.159739329305</v>
      </c>
      <c r="AQ10" s="48">
        <v>99343462.721642584</v>
      </c>
      <c r="AR10" s="48">
        <v>149186440.53518552</v>
      </c>
      <c r="AS10" s="48">
        <v>51225598.366448432</v>
      </c>
      <c r="AT10" s="167">
        <v>134858157.88</v>
      </c>
      <c r="AU10" s="167">
        <v>90764480.099999994</v>
      </c>
      <c r="AV10" s="167">
        <v>0</v>
      </c>
      <c r="AW10" s="167">
        <v>134858157.88</v>
      </c>
      <c r="AX10" s="82">
        <v>15710903.210000001</v>
      </c>
      <c r="AY10" s="82">
        <v>5519240.2976729991</v>
      </c>
      <c r="AZ10" s="294">
        <v>14655179.15</v>
      </c>
      <c r="BA10" s="82">
        <v>0</v>
      </c>
      <c r="BB10" s="82">
        <v>2131191.9779511024</v>
      </c>
      <c r="BC10" s="82">
        <v>10710174.6</v>
      </c>
      <c r="BD10" s="82">
        <v>5148364.4353949996</v>
      </c>
      <c r="BE10" s="294">
        <v>19469257.07</v>
      </c>
      <c r="BG10" s="83">
        <f t="shared" si="7"/>
        <v>0</v>
      </c>
      <c r="BH10" s="83">
        <f t="shared" si="8"/>
        <v>0</v>
      </c>
      <c r="BI10" s="83">
        <f t="shared" si="9"/>
        <v>0</v>
      </c>
      <c r="BJ10" s="83">
        <f t="shared" si="10"/>
        <v>0</v>
      </c>
      <c r="BK10" s="84">
        <f t="shared" si="11"/>
        <v>0</v>
      </c>
      <c r="BL10" s="84">
        <f t="shared" si="12"/>
        <v>0</v>
      </c>
      <c r="BM10" s="84">
        <f t="shared" si="13"/>
        <v>149513337.03</v>
      </c>
      <c r="BN10" s="83"/>
    </row>
    <row r="11" spans="2:66" x14ac:dyDescent="0.25">
      <c r="B11" s="98" t="s">
        <v>22</v>
      </c>
      <c r="C11" s="78" t="s">
        <v>388</v>
      </c>
      <c r="D11" s="78" t="s">
        <v>389</v>
      </c>
      <c r="E11" s="79" t="s">
        <v>267</v>
      </c>
      <c r="F11" s="80">
        <v>1</v>
      </c>
      <c r="G11" s="80">
        <v>1</v>
      </c>
      <c r="H11" s="80">
        <v>2</v>
      </c>
      <c r="I11" s="80">
        <v>2</v>
      </c>
      <c r="J11" s="80">
        <v>2</v>
      </c>
      <c r="K11" s="80">
        <f t="shared" si="14"/>
        <v>0</v>
      </c>
      <c r="L11" s="159">
        <v>59344</v>
      </c>
      <c r="M11" s="159">
        <v>205411</v>
      </c>
      <c r="N11" s="160">
        <v>0.58114497814341715</v>
      </c>
      <c r="O11" s="159">
        <v>119373.57110541746</v>
      </c>
      <c r="P11" s="159">
        <v>178717.57110541745</v>
      </c>
      <c r="Q11" s="161">
        <v>178717.57110541745</v>
      </c>
      <c r="R11" s="162">
        <v>3.4635559660798981E-2</v>
      </c>
      <c r="S11" s="163">
        <v>0</v>
      </c>
      <c r="T11" s="163">
        <v>38551430.994539276</v>
      </c>
      <c r="U11" s="81">
        <v>38551430.994539276</v>
      </c>
      <c r="V11" s="164">
        <v>307301315.94465506</v>
      </c>
      <c r="W11" s="165">
        <v>97300744.829999998</v>
      </c>
      <c r="X11" s="164">
        <v>156623397.60026199</v>
      </c>
      <c r="Y11" s="48">
        <v>0</v>
      </c>
      <c r="Z11" s="48">
        <v>307301315.94465506</v>
      </c>
      <c r="AA11" s="48">
        <v>38551430.994539276</v>
      </c>
      <c r="AB11" s="48">
        <v>0</v>
      </c>
      <c r="AC11" s="48">
        <v>268749884.9501158</v>
      </c>
      <c r="AD11" s="48">
        <v>8719275.7111083474</v>
      </c>
      <c r="AE11" s="48">
        <v>47270706.705647625</v>
      </c>
      <c r="AF11" s="81">
        <v>25599197.264828127</v>
      </c>
      <c r="AG11" s="191">
        <v>73362752.94639191</v>
      </c>
      <c r="AH11" s="81">
        <v>146232656.91686767</v>
      </c>
      <c r="AI11" s="81">
        <v>146232656.91686767</v>
      </c>
      <c r="AJ11" s="81">
        <v>0</v>
      </c>
      <c r="AK11" s="81">
        <v>161068659.02778739</v>
      </c>
      <c r="AL11" s="81">
        <v>47781.591912251846</v>
      </c>
      <c r="AM11" s="166">
        <v>146280438.50877991</v>
      </c>
      <c r="AN11" s="82">
        <v>0</v>
      </c>
      <c r="AO11" s="82">
        <v>16785.67323877407</v>
      </c>
      <c r="AP11" s="83">
        <v>27393.817651370835</v>
      </c>
      <c r="AQ11" s="48">
        <v>99006129.702110186</v>
      </c>
      <c r="AR11" s="48">
        <v>161020877.43587515</v>
      </c>
      <c r="AS11" s="48">
        <v>47274308.806669727</v>
      </c>
      <c r="AT11" s="167">
        <v>93209731.450000003</v>
      </c>
      <c r="AU11" s="167">
        <v>61783331.420000002</v>
      </c>
      <c r="AV11" s="167">
        <v>0</v>
      </c>
      <c r="AW11" s="167">
        <v>93209731.450000003</v>
      </c>
      <c r="AX11" s="82">
        <v>53070707.060000002</v>
      </c>
      <c r="AY11" s="82">
        <v>18643739.390177999</v>
      </c>
      <c r="AZ11" s="294">
        <v>49504519.850000001</v>
      </c>
      <c r="BA11" s="82">
        <v>0</v>
      </c>
      <c r="BB11" s="82">
        <v>2184840.9647478196</v>
      </c>
      <c r="BC11" s="82">
        <v>39407639.25</v>
      </c>
      <c r="BD11" s="82">
        <v>17390937.823305</v>
      </c>
      <c r="BE11" s="294">
        <v>32072333.59</v>
      </c>
      <c r="BG11" s="83">
        <f t="shared" si="7"/>
        <v>0</v>
      </c>
      <c r="BH11" s="83">
        <f t="shared" si="8"/>
        <v>0</v>
      </c>
      <c r="BI11" s="83">
        <f t="shared" si="9"/>
        <v>0</v>
      </c>
      <c r="BJ11" s="83">
        <f t="shared" si="10"/>
        <v>0</v>
      </c>
      <c r="BK11" s="84">
        <f t="shared" si="11"/>
        <v>0</v>
      </c>
      <c r="BL11" s="84">
        <f t="shared" si="12"/>
        <v>0</v>
      </c>
      <c r="BM11" s="84">
        <f t="shared" si="13"/>
        <v>142714251.30000001</v>
      </c>
      <c r="BN11" s="83"/>
    </row>
    <row r="12" spans="2:66" x14ac:dyDescent="0.25">
      <c r="B12" s="98" t="s">
        <v>23</v>
      </c>
      <c r="C12" s="78" t="s">
        <v>390</v>
      </c>
      <c r="D12" s="78" t="s">
        <v>391</v>
      </c>
      <c r="E12" s="79" t="s">
        <v>270</v>
      </c>
      <c r="F12" s="80">
        <v>1</v>
      </c>
      <c r="G12" s="80">
        <v>1</v>
      </c>
      <c r="H12" s="80">
        <v>2</v>
      </c>
      <c r="I12" s="80">
        <v>2</v>
      </c>
      <c r="J12" s="80">
        <v>2</v>
      </c>
      <c r="K12" s="80">
        <f t="shared" si="14"/>
        <v>0</v>
      </c>
      <c r="L12" s="159">
        <v>17984</v>
      </c>
      <c r="M12" s="159">
        <v>107921</v>
      </c>
      <c r="N12" s="160">
        <v>0.35645309555954319</v>
      </c>
      <c r="O12" s="159">
        <v>38468.774525881461</v>
      </c>
      <c r="P12" s="159">
        <v>56452.774525881461</v>
      </c>
      <c r="Q12" s="161">
        <v>56452.774525881461</v>
      </c>
      <c r="R12" s="162">
        <v>1.0940577515769127E-2</v>
      </c>
      <c r="S12" s="163">
        <v>0</v>
      </c>
      <c r="T12" s="163">
        <v>12177511.299664441</v>
      </c>
      <c r="U12" s="81">
        <v>12177511.299664441</v>
      </c>
      <c r="V12" s="164">
        <v>147938913.75264102</v>
      </c>
      <c r="W12" s="165">
        <v>57140637.079999998</v>
      </c>
      <c r="X12" s="164">
        <v>42029627.427444533</v>
      </c>
      <c r="Y12" s="48">
        <v>15111009.652555466</v>
      </c>
      <c r="Z12" s="48">
        <v>132827904.10008556</v>
      </c>
      <c r="AA12" s="48">
        <v>12177511.299664441</v>
      </c>
      <c r="AB12" s="48">
        <v>0</v>
      </c>
      <c r="AC12" s="48">
        <v>120650392.80042112</v>
      </c>
      <c r="AD12" s="48">
        <v>3914360.8923801319</v>
      </c>
      <c r="AE12" s="48">
        <v>16091872.192044573</v>
      </c>
      <c r="AF12" s="81">
        <v>8714466.9355098773</v>
      </c>
      <c r="AG12" s="191">
        <v>35317798.582897201</v>
      </c>
      <c r="AH12" s="81">
        <v>60124137.710451648</v>
      </c>
      <c r="AI12" s="81">
        <v>60124137.710451648</v>
      </c>
      <c r="AJ12" s="81">
        <v>0</v>
      </c>
      <c r="AK12" s="81">
        <v>72703766.389633909</v>
      </c>
      <c r="AL12" s="81">
        <v>21567.83148926487</v>
      </c>
      <c r="AM12" s="166">
        <v>60145705.541940913</v>
      </c>
      <c r="AN12" s="82">
        <v>0</v>
      </c>
      <c r="AO12" s="82">
        <v>7576.7792021787482</v>
      </c>
      <c r="AP12" s="83">
        <v>13187.74576159511</v>
      </c>
      <c r="AQ12" s="48">
        <v>44053030.04337085</v>
      </c>
      <c r="AR12" s="48">
        <v>72682198.558144644</v>
      </c>
      <c r="AS12" s="48">
        <v>16092675.498570062</v>
      </c>
      <c r="AT12" s="167">
        <v>35670917.619999997</v>
      </c>
      <c r="AU12" s="167">
        <v>25570215.07</v>
      </c>
      <c r="AV12" s="167">
        <v>0</v>
      </c>
      <c r="AW12" s="167">
        <v>35670917.619999997</v>
      </c>
      <c r="AX12" s="82">
        <v>24474787.920000002</v>
      </c>
      <c r="AY12" s="82">
        <v>8597992.9962959997</v>
      </c>
      <c r="AZ12" s="294">
        <v>22830157.940000001</v>
      </c>
      <c r="BA12" s="82">
        <v>0</v>
      </c>
      <c r="BB12" s="82">
        <v>1051811.3079127753</v>
      </c>
      <c r="BC12" s="82">
        <v>19534626.280000001</v>
      </c>
      <c r="BD12" s="82">
        <v>8020234.4843219994</v>
      </c>
      <c r="BE12" s="294">
        <v>15088052.390000001</v>
      </c>
      <c r="BG12" s="83">
        <f t="shared" si="7"/>
        <v>0</v>
      </c>
      <c r="BH12" s="83">
        <f t="shared" si="8"/>
        <v>0</v>
      </c>
      <c r="BI12" s="83">
        <f t="shared" si="9"/>
        <v>0</v>
      </c>
      <c r="BJ12" s="83">
        <f t="shared" si="10"/>
        <v>0</v>
      </c>
      <c r="BK12" s="84">
        <f t="shared" si="11"/>
        <v>0</v>
      </c>
      <c r="BL12" s="84">
        <f t="shared" si="12"/>
        <v>0</v>
      </c>
      <c r="BM12" s="84">
        <f t="shared" si="13"/>
        <v>58501075.560000002</v>
      </c>
      <c r="BN12" s="83"/>
    </row>
    <row r="13" spans="2:66" x14ac:dyDescent="0.25">
      <c r="B13" s="98" t="s">
        <v>24</v>
      </c>
      <c r="C13" s="78" t="s">
        <v>392</v>
      </c>
      <c r="D13" s="78"/>
      <c r="E13" s="79" t="s">
        <v>393</v>
      </c>
      <c r="F13" s="80">
        <v>3</v>
      </c>
      <c r="G13" s="80">
        <v>2</v>
      </c>
      <c r="H13" s="80">
        <v>1</v>
      </c>
      <c r="I13" s="80">
        <v>2</v>
      </c>
      <c r="J13" s="80">
        <v>2</v>
      </c>
      <c r="K13" s="80">
        <f t="shared" si="14"/>
        <v>0</v>
      </c>
      <c r="L13" s="159">
        <v>803</v>
      </c>
      <c r="M13" s="159">
        <v>6452</v>
      </c>
      <c r="N13" s="160">
        <v>0.48689076915329232</v>
      </c>
      <c r="O13" s="159">
        <v>3141.419242577042</v>
      </c>
      <c r="P13" s="159">
        <v>3944.419242577042</v>
      </c>
      <c r="Q13" s="161">
        <v>3944.419242577042</v>
      </c>
      <c r="R13" s="162">
        <v>7.6443053225525514E-4</v>
      </c>
      <c r="S13" s="163">
        <v>0</v>
      </c>
      <c r="T13" s="163">
        <v>850856.49554875947</v>
      </c>
      <c r="U13" s="81">
        <v>850856.49554875947</v>
      </c>
      <c r="V13" s="164">
        <v>5763745.8804144124</v>
      </c>
      <c r="W13" s="165">
        <v>2531846.21</v>
      </c>
      <c r="X13" s="164">
        <v>3364457.2711876244</v>
      </c>
      <c r="Y13" s="48">
        <v>0</v>
      </c>
      <c r="Z13" s="48">
        <v>5763745.8804144124</v>
      </c>
      <c r="AA13" s="48">
        <v>850856.49554875947</v>
      </c>
      <c r="AB13" s="48">
        <v>0</v>
      </c>
      <c r="AC13" s="48">
        <v>4912889.3848656528</v>
      </c>
      <c r="AD13" s="48">
        <v>159392.95041101991</v>
      </c>
      <c r="AE13" s="48">
        <v>1010249.4459597794</v>
      </c>
      <c r="AF13" s="81">
        <v>0</v>
      </c>
      <c r="AG13" s="81">
        <v>0</v>
      </c>
      <c r="AH13" s="81">
        <v>1010249.4459597794</v>
      </c>
      <c r="AI13" s="81">
        <v>1010249.4459597794</v>
      </c>
      <c r="AJ13" s="81">
        <v>0</v>
      </c>
      <c r="AK13" s="81">
        <v>4753496.4344546329</v>
      </c>
      <c r="AL13" s="81">
        <v>1410.1416635515127</v>
      </c>
      <c r="AM13" s="166">
        <v>1011659.587623331</v>
      </c>
      <c r="AN13" s="82">
        <v>0</v>
      </c>
      <c r="AO13" s="82">
        <v>0</v>
      </c>
      <c r="AP13" s="83">
        <v>0</v>
      </c>
      <c r="AQ13" s="48">
        <v>0</v>
      </c>
      <c r="AR13" s="48">
        <v>4752086.2927910816</v>
      </c>
      <c r="AS13" s="48">
        <v>1011659.587623331</v>
      </c>
      <c r="AT13" s="167">
        <v>797343.72</v>
      </c>
      <c r="AU13" s="167">
        <v>0</v>
      </c>
      <c r="AV13" s="167">
        <v>0</v>
      </c>
      <c r="AW13" s="167">
        <v>797343.72</v>
      </c>
      <c r="AX13" s="82">
        <v>214315.87</v>
      </c>
      <c r="AY13" s="82">
        <v>75289.165130999987</v>
      </c>
      <c r="AZ13" s="294">
        <v>199914.51</v>
      </c>
      <c r="BA13" s="82">
        <v>0</v>
      </c>
      <c r="BB13" s="82">
        <v>0</v>
      </c>
      <c r="BC13" s="82">
        <v>0</v>
      </c>
      <c r="BD13" s="82">
        <v>70229.967362999989</v>
      </c>
      <c r="BE13" s="294">
        <v>0</v>
      </c>
      <c r="BG13" s="83">
        <f t="shared" si="7"/>
        <v>0</v>
      </c>
      <c r="BH13" s="83">
        <f t="shared" si="8"/>
        <v>0</v>
      </c>
      <c r="BI13" s="83">
        <f t="shared" si="9"/>
        <v>0</v>
      </c>
      <c r="BJ13" s="83">
        <f t="shared" si="10"/>
        <v>0</v>
      </c>
      <c r="BK13" s="84">
        <f t="shared" si="11"/>
        <v>0</v>
      </c>
      <c r="BL13" s="84">
        <f t="shared" si="12"/>
        <v>0</v>
      </c>
      <c r="BM13" s="84">
        <f t="shared" si="13"/>
        <v>997258.23</v>
      </c>
      <c r="BN13" s="83"/>
    </row>
    <row r="14" spans="2:66" x14ac:dyDescent="0.25">
      <c r="B14" s="98" t="s">
        <v>25</v>
      </c>
      <c r="C14" s="78" t="s">
        <v>394</v>
      </c>
      <c r="D14" s="78"/>
      <c r="E14" s="79" t="s">
        <v>266</v>
      </c>
      <c r="F14" s="80">
        <v>3</v>
      </c>
      <c r="G14" s="80">
        <v>2</v>
      </c>
      <c r="H14" s="80">
        <v>2</v>
      </c>
      <c r="I14" s="80">
        <v>2</v>
      </c>
      <c r="J14" s="80">
        <v>2</v>
      </c>
      <c r="K14" s="80">
        <f t="shared" si="14"/>
        <v>0</v>
      </c>
      <c r="L14" s="159">
        <v>19020</v>
      </c>
      <c r="M14" s="159">
        <v>84749</v>
      </c>
      <c r="N14" s="160">
        <v>0.40019017179796773</v>
      </c>
      <c r="O14" s="159">
        <v>33915.716869705968</v>
      </c>
      <c r="P14" s="159">
        <v>52935.716869705968</v>
      </c>
      <c r="Q14" s="161">
        <v>52935.716869705968</v>
      </c>
      <c r="R14" s="162">
        <v>1.0258969884647714E-2</v>
      </c>
      <c r="S14" s="163">
        <v>0</v>
      </c>
      <c r="T14" s="163">
        <v>11418841.602570757</v>
      </c>
      <c r="U14" s="81">
        <v>11418841.602570757</v>
      </c>
      <c r="V14" s="164">
        <v>15309008.333862856</v>
      </c>
      <c r="W14" s="165">
        <v>14021926.26</v>
      </c>
      <c r="X14" s="164">
        <v>14999852.660487648</v>
      </c>
      <c r="Y14" s="48">
        <v>0</v>
      </c>
      <c r="Z14" s="48">
        <v>15309008.333862856</v>
      </c>
      <c r="AA14" s="48">
        <v>11418841.602570757</v>
      </c>
      <c r="AB14" s="48">
        <v>0</v>
      </c>
      <c r="AC14" s="48">
        <v>3890166.7312920988</v>
      </c>
      <c r="AD14" s="48">
        <v>126211.91000179561</v>
      </c>
      <c r="AE14" s="48">
        <v>11545053.512572553</v>
      </c>
      <c r="AF14" s="81">
        <v>0</v>
      </c>
      <c r="AG14" s="81">
        <v>0</v>
      </c>
      <c r="AH14" s="81">
        <v>11545053.512572553</v>
      </c>
      <c r="AI14" s="81">
        <v>11545053.512572553</v>
      </c>
      <c r="AJ14" s="81">
        <v>0</v>
      </c>
      <c r="AK14" s="81">
        <v>3763954.821290303</v>
      </c>
      <c r="AL14" s="81">
        <v>1116.5906162788563</v>
      </c>
      <c r="AM14" s="166">
        <v>11546170.103188831</v>
      </c>
      <c r="AN14" s="82">
        <v>0</v>
      </c>
      <c r="AO14" s="82">
        <v>0</v>
      </c>
      <c r="AP14" s="83">
        <v>0</v>
      </c>
      <c r="AQ14" s="48">
        <v>0</v>
      </c>
      <c r="AR14" s="48">
        <v>3762838.2306740247</v>
      </c>
      <c r="AS14" s="48">
        <v>11546170.103188831</v>
      </c>
      <c r="AT14" s="167">
        <v>7720660.2599999998</v>
      </c>
      <c r="AU14" s="167">
        <v>0</v>
      </c>
      <c r="AV14" s="167">
        <v>0</v>
      </c>
      <c r="AW14" s="167">
        <v>7720660.2599999998</v>
      </c>
      <c r="AX14" s="82">
        <v>3825509.84</v>
      </c>
      <c r="AY14" s="82">
        <v>1343901.6067919997</v>
      </c>
      <c r="AZ14" s="294">
        <v>3568447.42</v>
      </c>
      <c r="BA14" s="82">
        <v>0</v>
      </c>
      <c r="BB14" s="82">
        <v>0</v>
      </c>
      <c r="BC14" s="82">
        <v>0</v>
      </c>
      <c r="BD14" s="82">
        <v>1253595.5786459998</v>
      </c>
      <c r="BE14" s="294">
        <v>0</v>
      </c>
      <c r="BG14" s="83">
        <f t="shared" si="7"/>
        <v>0</v>
      </c>
      <c r="BH14" s="83">
        <f t="shared" si="8"/>
        <v>0</v>
      </c>
      <c r="BI14" s="83">
        <f t="shared" si="9"/>
        <v>0</v>
      </c>
      <c r="BJ14" s="83">
        <f t="shared" si="10"/>
        <v>0</v>
      </c>
      <c r="BK14" s="84">
        <f t="shared" si="11"/>
        <v>0</v>
      </c>
      <c r="BL14" s="84">
        <f t="shared" si="12"/>
        <v>0</v>
      </c>
      <c r="BM14" s="84">
        <f t="shared" si="13"/>
        <v>11289107.68</v>
      </c>
      <c r="BN14" s="83"/>
    </row>
    <row r="15" spans="2:66" x14ac:dyDescent="0.25">
      <c r="B15" s="98" t="s">
        <v>26</v>
      </c>
      <c r="C15" s="78" t="s">
        <v>395</v>
      </c>
      <c r="D15" s="78"/>
      <c r="E15" s="79" t="s">
        <v>266</v>
      </c>
      <c r="F15" s="80">
        <v>3</v>
      </c>
      <c r="G15" s="80">
        <v>2</v>
      </c>
      <c r="H15" s="80">
        <v>2</v>
      </c>
      <c r="I15" s="80">
        <v>2</v>
      </c>
      <c r="J15" s="80">
        <v>2</v>
      </c>
      <c r="K15" s="80">
        <f t="shared" si="14"/>
        <v>0</v>
      </c>
      <c r="L15" s="159">
        <v>83938</v>
      </c>
      <c r="M15" s="159">
        <v>417466</v>
      </c>
      <c r="N15" s="160">
        <v>0.33016108228942082</v>
      </c>
      <c r="O15" s="159">
        <v>137831.02637903535</v>
      </c>
      <c r="P15" s="159">
        <v>221769.02637903535</v>
      </c>
      <c r="Q15" s="161">
        <v>221769.02637903535</v>
      </c>
      <c r="R15" s="162">
        <v>4.297895442825625E-2</v>
      </c>
      <c r="S15" s="163">
        <v>0</v>
      </c>
      <c r="T15" s="163">
        <v>47838123.942130849</v>
      </c>
      <c r="U15" s="81">
        <v>47838123.942130849</v>
      </c>
      <c r="V15" s="164">
        <v>222861757.65335429</v>
      </c>
      <c r="W15" s="165">
        <v>61456986.600000001</v>
      </c>
      <c r="X15" s="164">
        <v>93719189.332621276</v>
      </c>
      <c r="Y15" s="48">
        <v>0</v>
      </c>
      <c r="Z15" s="48">
        <v>222861757.65335429</v>
      </c>
      <c r="AA15" s="48">
        <v>47838123.942130849</v>
      </c>
      <c r="AB15" s="48">
        <v>0</v>
      </c>
      <c r="AC15" s="48">
        <v>175023633.71122342</v>
      </c>
      <c r="AD15" s="48">
        <v>5678437.1035971185</v>
      </c>
      <c r="AE15" s="48">
        <v>53516561.045727968</v>
      </c>
      <c r="AF15" s="81">
        <v>0</v>
      </c>
      <c r="AG15" s="81">
        <v>0</v>
      </c>
      <c r="AH15" s="81">
        <v>53516561.045727968</v>
      </c>
      <c r="AI15" s="81">
        <v>53516561.045727968</v>
      </c>
      <c r="AJ15" s="81">
        <v>0</v>
      </c>
      <c r="AK15" s="81">
        <v>169345196.60762632</v>
      </c>
      <c r="AL15" s="81">
        <v>50236.856291264623</v>
      </c>
      <c r="AM15" s="166">
        <v>53566797.902019233</v>
      </c>
      <c r="AN15" s="82">
        <v>0</v>
      </c>
      <c r="AO15" s="82">
        <v>0</v>
      </c>
      <c r="AP15" s="83">
        <v>0</v>
      </c>
      <c r="AQ15" s="48">
        <v>0</v>
      </c>
      <c r="AR15" s="48">
        <v>169294959.75133505</v>
      </c>
      <c r="AS15" s="48">
        <v>53566797.902019233</v>
      </c>
      <c r="AT15" s="167">
        <v>25320849.969999999</v>
      </c>
      <c r="AU15" s="167">
        <v>0</v>
      </c>
      <c r="AV15" s="167">
        <v>0</v>
      </c>
      <c r="AW15" s="167">
        <v>25320849.969999999</v>
      </c>
      <c r="AX15" s="82">
        <v>28245947.93</v>
      </c>
      <c r="AY15" s="82">
        <v>9922801.5078089982</v>
      </c>
      <c r="AZ15" s="294">
        <v>26347907.68</v>
      </c>
      <c r="BA15" s="82">
        <v>0</v>
      </c>
      <c r="BB15" s="82">
        <v>0</v>
      </c>
      <c r="BC15" s="82">
        <v>0</v>
      </c>
      <c r="BD15" s="82">
        <v>9256019.9679839984</v>
      </c>
      <c r="BE15" s="294">
        <v>0</v>
      </c>
      <c r="BG15" s="83">
        <f t="shared" si="7"/>
        <v>0</v>
      </c>
      <c r="BH15" s="83">
        <f t="shared" si="8"/>
        <v>0</v>
      </c>
      <c r="BI15" s="83">
        <f t="shared" si="9"/>
        <v>0</v>
      </c>
      <c r="BJ15" s="83">
        <f t="shared" si="10"/>
        <v>0</v>
      </c>
      <c r="BK15" s="84">
        <f t="shared" si="11"/>
        <v>0</v>
      </c>
      <c r="BL15" s="84">
        <f t="shared" si="12"/>
        <v>0</v>
      </c>
      <c r="BM15" s="84">
        <f t="shared" si="13"/>
        <v>51668757.649999999</v>
      </c>
      <c r="BN15" s="83"/>
    </row>
    <row r="16" spans="2:66" x14ac:dyDescent="0.25">
      <c r="B16" s="98" t="s">
        <v>27</v>
      </c>
      <c r="C16" s="78" t="s">
        <v>396</v>
      </c>
      <c r="D16" s="78"/>
      <c r="E16" s="79" t="s">
        <v>397</v>
      </c>
      <c r="F16" s="80">
        <v>3</v>
      </c>
      <c r="G16" s="80">
        <v>2</v>
      </c>
      <c r="H16" s="80">
        <v>1</v>
      </c>
      <c r="I16" s="80">
        <v>2</v>
      </c>
      <c r="J16" s="80">
        <v>2</v>
      </c>
      <c r="K16" s="80">
        <f t="shared" si="14"/>
        <v>0</v>
      </c>
      <c r="L16" s="159">
        <v>10932</v>
      </c>
      <c r="M16" s="159">
        <v>81728</v>
      </c>
      <c r="N16" s="160">
        <v>0.32651924679074007</v>
      </c>
      <c r="O16" s="159">
        <v>26685.765001713604</v>
      </c>
      <c r="P16" s="159">
        <v>37617.765001713604</v>
      </c>
      <c r="Q16" s="161">
        <v>37617.765001713604</v>
      </c>
      <c r="R16" s="162">
        <v>7.2903427232358592E-3</v>
      </c>
      <c r="S16" s="163">
        <v>0</v>
      </c>
      <c r="T16" s="163">
        <v>8114583.6006071167</v>
      </c>
      <c r="U16" s="81">
        <v>8114583.6006071167</v>
      </c>
      <c r="V16" s="164">
        <v>12958482.491460085</v>
      </c>
      <c r="W16" s="165">
        <v>11524462.84</v>
      </c>
      <c r="X16" s="164">
        <v>12538267.586062372</v>
      </c>
      <c r="Y16" s="48">
        <v>0</v>
      </c>
      <c r="Z16" s="48">
        <v>12958482.491460085</v>
      </c>
      <c r="AA16" s="48">
        <v>8114583.6006071167</v>
      </c>
      <c r="AB16" s="48">
        <v>0</v>
      </c>
      <c r="AC16" s="48">
        <v>4843898.8908529682</v>
      </c>
      <c r="AD16" s="48">
        <v>157154.63451795888</v>
      </c>
      <c r="AE16" s="48">
        <v>8271738.235125076</v>
      </c>
      <c r="AF16" s="81">
        <v>0</v>
      </c>
      <c r="AG16" s="81">
        <v>0</v>
      </c>
      <c r="AH16" s="81">
        <v>8271738.235125076</v>
      </c>
      <c r="AI16" s="81">
        <v>8271738.235125076</v>
      </c>
      <c r="AJ16" s="81">
        <v>0</v>
      </c>
      <c r="AK16" s="81">
        <v>4686744.2563350089</v>
      </c>
      <c r="AL16" s="81">
        <v>1390.3393919400282</v>
      </c>
      <c r="AM16" s="166">
        <v>8273128.5745170163</v>
      </c>
      <c r="AN16" s="82">
        <v>0</v>
      </c>
      <c r="AO16" s="82">
        <v>0</v>
      </c>
      <c r="AP16" s="83">
        <v>0</v>
      </c>
      <c r="AQ16" s="48">
        <v>0</v>
      </c>
      <c r="AR16" s="48">
        <v>4685353.9169430686</v>
      </c>
      <c r="AS16" s="48">
        <v>8273128.5745170163</v>
      </c>
      <c r="AT16" s="167">
        <v>5855478.3800000008</v>
      </c>
      <c r="AU16" s="167">
        <v>0</v>
      </c>
      <c r="AV16" s="167">
        <v>0</v>
      </c>
      <c r="AW16" s="167">
        <v>5855478.3800000008</v>
      </c>
      <c r="AX16" s="82">
        <v>2417650.19</v>
      </c>
      <c r="AY16" s="82">
        <v>849320.51174699981</v>
      </c>
      <c r="AZ16" s="294">
        <v>2255191.58</v>
      </c>
      <c r="BA16" s="82">
        <v>0</v>
      </c>
      <c r="BB16" s="82">
        <v>0</v>
      </c>
      <c r="BC16" s="82">
        <v>0</v>
      </c>
      <c r="BD16" s="82">
        <v>792248.80205399985</v>
      </c>
      <c r="BE16" s="294">
        <v>0</v>
      </c>
      <c r="BG16" s="83">
        <f t="shared" si="7"/>
        <v>0</v>
      </c>
      <c r="BH16" s="83">
        <f t="shared" si="8"/>
        <v>0</v>
      </c>
      <c r="BI16" s="83">
        <f t="shared" si="9"/>
        <v>0</v>
      </c>
      <c r="BJ16" s="83">
        <f t="shared" si="10"/>
        <v>0</v>
      </c>
      <c r="BK16" s="84">
        <f t="shared" si="11"/>
        <v>0</v>
      </c>
      <c r="BL16" s="84">
        <f t="shared" si="12"/>
        <v>0</v>
      </c>
      <c r="BM16" s="84">
        <f t="shared" si="13"/>
        <v>8110669.9600000009</v>
      </c>
      <c r="BN16" s="83"/>
    </row>
    <row r="17" spans="2:66" x14ac:dyDescent="0.25">
      <c r="B17" s="98" t="s">
        <v>28</v>
      </c>
      <c r="C17" s="78" t="s">
        <v>398</v>
      </c>
      <c r="D17" s="78" t="s">
        <v>399</v>
      </c>
      <c r="E17" s="79" t="s">
        <v>268</v>
      </c>
      <c r="F17" s="80">
        <v>3</v>
      </c>
      <c r="G17" s="80">
        <v>2</v>
      </c>
      <c r="H17" s="80">
        <v>2</v>
      </c>
      <c r="I17" s="80">
        <v>2</v>
      </c>
      <c r="J17" s="80">
        <v>2</v>
      </c>
      <c r="K17" s="80">
        <f t="shared" si="14"/>
        <v>0</v>
      </c>
      <c r="L17" s="159">
        <v>20522</v>
      </c>
      <c r="M17" s="159">
        <v>163102</v>
      </c>
      <c r="N17" s="160">
        <v>6.4494972669697628E-2</v>
      </c>
      <c r="O17" s="159">
        <v>10519.259032373022</v>
      </c>
      <c r="P17" s="159">
        <v>31041.259032373022</v>
      </c>
      <c r="Q17" s="161">
        <v>31041.259032373022</v>
      </c>
      <c r="R17" s="162">
        <v>6.0158123933314843E-3</v>
      </c>
      <c r="S17" s="163">
        <v>0</v>
      </c>
      <c r="T17" s="163">
        <v>6695955.7930891812</v>
      </c>
      <c r="U17" s="81">
        <v>6695955.7930891812</v>
      </c>
      <c r="V17" s="164">
        <v>63426410.530240953</v>
      </c>
      <c r="W17" s="165">
        <v>22794335.25</v>
      </c>
      <c r="X17" s="164">
        <v>26911488.81843264</v>
      </c>
      <c r="Y17" s="48">
        <v>0</v>
      </c>
      <c r="Z17" s="48">
        <v>63426410.530240953</v>
      </c>
      <c r="AA17" s="48">
        <v>6695955.7930891812</v>
      </c>
      <c r="AB17" s="48">
        <v>0</v>
      </c>
      <c r="AC17" s="48">
        <v>56730454.737151772</v>
      </c>
      <c r="AD17" s="48">
        <v>1840553.2570240665</v>
      </c>
      <c r="AE17" s="48">
        <v>8536509.0501132477</v>
      </c>
      <c r="AF17" s="81">
        <v>0</v>
      </c>
      <c r="AG17" s="81">
        <v>0</v>
      </c>
      <c r="AH17" s="81">
        <v>8536509.0501132477</v>
      </c>
      <c r="AI17" s="81">
        <v>8536509.0501132477</v>
      </c>
      <c r="AJ17" s="81">
        <v>0</v>
      </c>
      <c r="AK17" s="81">
        <v>54889901.480127707</v>
      </c>
      <c r="AL17" s="81">
        <v>16283.284957222502</v>
      </c>
      <c r="AM17" s="166">
        <v>8552792.3350704703</v>
      </c>
      <c r="AN17" s="82">
        <v>0</v>
      </c>
      <c r="AO17" s="82">
        <v>0</v>
      </c>
      <c r="AP17" s="83">
        <v>0</v>
      </c>
      <c r="AQ17" s="48">
        <v>0</v>
      </c>
      <c r="AR17" s="48">
        <v>54873618.195170484</v>
      </c>
      <c r="AS17" s="48">
        <v>8552792.3350704703</v>
      </c>
      <c r="AT17" s="167">
        <v>4913794.7699999996</v>
      </c>
      <c r="AU17" s="167">
        <v>0</v>
      </c>
      <c r="AV17" s="167">
        <v>0</v>
      </c>
      <c r="AW17" s="167">
        <v>4913794.7699999996</v>
      </c>
      <c r="AX17" s="82">
        <v>3638997.57</v>
      </c>
      <c r="AY17" s="82">
        <v>1278379.8463409997</v>
      </c>
      <c r="AZ17" s="294">
        <v>3394468.2</v>
      </c>
      <c r="BA17" s="82">
        <v>0</v>
      </c>
      <c r="BB17" s="82">
        <v>0</v>
      </c>
      <c r="BC17" s="82">
        <v>0</v>
      </c>
      <c r="BD17" s="82">
        <v>1192476.67866</v>
      </c>
      <c r="BE17" s="294">
        <v>0</v>
      </c>
      <c r="BG17" s="83">
        <f t="shared" si="7"/>
        <v>0</v>
      </c>
      <c r="BH17" s="83">
        <f t="shared" si="8"/>
        <v>0</v>
      </c>
      <c r="BI17" s="83">
        <f t="shared" si="9"/>
        <v>0</v>
      </c>
      <c r="BJ17" s="83">
        <f t="shared" si="10"/>
        <v>0</v>
      </c>
      <c r="BK17" s="84">
        <f t="shared" si="11"/>
        <v>0</v>
      </c>
      <c r="BL17" s="84">
        <f t="shared" si="12"/>
        <v>0</v>
      </c>
      <c r="BM17" s="84">
        <f t="shared" si="13"/>
        <v>8308262.9699999997</v>
      </c>
      <c r="BN17" s="83"/>
    </row>
    <row r="18" spans="2:66" x14ac:dyDescent="0.25">
      <c r="B18" s="98" t="s">
        <v>29</v>
      </c>
      <c r="C18" s="78" t="s">
        <v>400</v>
      </c>
      <c r="D18" s="78" t="s">
        <v>401</v>
      </c>
      <c r="E18" s="79" t="s">
        <v>308</v>
      </c>
      <c r="F18" s="80">
        <v>3</v>
      </c>
      <c r="G18" s="80">
        <v>2</v>
      </c>
      <c r="H18" s="80">
        <v>1</v>
      </c>
      <c r="I18" s="80">
        <v>2</v>
      </c>
      <c r="J18" s="80">
        <v>2</v>
      </c>
      <c r="K18" s="80">
        <f t="shared" si="14"/>
        <v>0</v>
      </c>
      <c r="L18" s="159">
        <v>11499</v>
      </c>
      <c r="M18" s="159">
        <v>47015</v>
      </c>
      <c r="N18" s="160">
        <v>0.39800977429538265</v>
      </c>
      <c r="O18" s="159">
        <v>18712.429538497414</v>
      </c>
      <c r="P18" s="159">
        <v>30211.429538497414</v>
      </c>
      <c r="Q18" s="161">
        <v>30211.429538497414</v>
      </c>
      <c r="R18" s="162">
        <v>5.8549909991862728E-3</v>
      </c>
      <c r="S18" s="163">
        <v>0</v>
      </c>
      <c r="T18" s="163">
        <v>6516952.0483957808</v>
      </c>
      <c r="U18" s="81">
        <v>6516952.0483957808</v>
      </c>
      <c r="V18" s="164">
        <v>7692169.6886541415</v>
      </c>
      <c r="W18" s="165">
        <v>4316063.4800000004</v>
      </c>
      <c r="X18" s="164">
        <v>12657684.149787329</v>
      </c>
      <c r="Y18" s="48">
        <v>0</v>
      </c>
      <c r="Z18" s="48">
        <v>7692169.6886541415</v>
      </c>
      <c r="AA18" s="48">
        <v>6516952.0483957808</v>
      </c>
      <c r="AB18" s="48">
        <v>0</v>
      </c>
      <c r="AC18" s="48">
        <v>1175217.6402583607</v>
      </c>
      <c r="AD18" s="48">
        <v>38128.5619075625</v>
      </c>
      <c r="AE18" s="48">
        <v>6555080.6103033433</v>
      </c>
      <c r="AF18" s="81">
        <v>0</v>
      </c>
      <c r="AG18" s="81">
        <v>0</v>
      </c>
      <c r="AH18" s="81">
        <v>6555080.6103033433</v>
      </c>
      <c r="AI18" s="81">
        <v>6555080.6103033433</v>
      </c>
      <c r="AJ18" s="81">
        <v>0</v>
      </c>
      <c r="AK18" s="81">
        <v>1137089.0783507982</v>
      </c>
      <c r="AL18" s="81">
        <v>337.32152882866632</v>
      </c>
      <c r="AM18" s="166">
        <v>6555417.931832172</v>
      </c>
      <c r="AN18" s="82">
        <v>0</v>
      </c>
      <c r="AO18" s="82">
        <v>0</v>
      </c>
      <c r="AP18" s="83">
        <v>0</v>
      </c>
      <c r="AQ18" s="48">
        <v>0</v>
      </c>
      <c r="AR18" s="48">
        <v>1136751.7568219695</v>
      </c>
      <c r="AS18" s="48">
        <v>6555417.931832172</v>
      </c>
      <c r="AT18" s="167">
        <v>5195950.76</v>
      </c>
      <c r="AU18" s="167">
        <v>0</v>
      </c>
      <c r="AV18" s="167">
        <v>0</v>
      </c>
      <c r="AW18" s="167">
        <v>5195950.76</v>
      </c>
      <c r="AX18" s="82">
        <v>1359467.17</v>
      </c>
      <c r="AY18" s="82">
        <v>477580.8168209999</v>
      </c>
      <c r="AZ18" s="294">
        <v>1268115.18</v>
      </c>
      <c r="BA18" s="82">
        <v>0</v>
      </c>
      <c r="BB18" s="82">
        <v>0</v>
      </c>
      <c r="BC18" s="82">
        <v>0</v>
      </c>
      <c r="BD18" s="82">
        <v>445488.86273399991</v>
      </c>
      <c r="BE18" s="294">
        <v>0</v>
      </c>
      <c r="BG18" s="83">
        <f t="shared" si="7"/>
        <v>0</v>
      </c>
      <c r="BH18" s="83">
        <f t="shared" si="8"/>
        <v>0</v>
      </c>
      <c r="BI18" s="83">
        <f t="shared" si="9"/>
        <v>0</v>
      </c>
      <c r="BJ18" s="83">
        <f t="shared" si="10"/>
        <v>0</v>
      </c>
      <c r="BK18" s="84">
        <f t="shared" si="11"/>
        <v>0</v>
      </c>
      <c r="BL18" s="84">
        <f t="shared" si="12"/>
        <v>0</v>
      </c>
      <c r="BM18" s="84">
        <f t="shared" si="13"/>
        <v>6464065.9399999995</v>
      </c>
      <c r="BN18" s="83"/>
    </row>
    <row r="19" spans="2:66" x14ac:dyDescent="0.25">
      <c r="B19" s="98" t="s">
        <v>30</v>
      </c>
      <c r="C19" s="78" t="s">
        <v>402</v>
      </c>
      <c r="D19" s="78"/>
      <c r="E19" s="79" t="s">
        <v>269</v>
      </c>
      <c r="F19" s="80">
        <v>3</v>
      </c>
      <c r="G19" s="80">
        <v>2</v>
      </c>
      <c r="H19" s="80">
        <v>2</v>
      </c>
      <c r="I19" s="80">
        <v>2</v>
      </c>
      <c r="J19" s="80">
        <v>2</v>
      </c>
      <c r="K19" s="80">
        <f t="shared" si="14"/>
        <v>0</v>
      </c>
      <c r="L19" s="159">
        <v>24588</v>
      </c>
      <c r="M19" s="159">
        <v>112684</v>
      </c>
      <c r="N19" s="160">
        <v>0.30667073220438346</v>
      </c>
      <c r="O19" s="159">
        <v>34556.884787718744</v>
      </c>
      <c r="P19" s="159">
        <v>59144.884787718744</v>
      </c>
      <c r="Q19" s="161">
        <v>59144.884787718744</v>
      </c>
      <c r="R19" s="162">
        <v>1.1462309906213906E-2</v>
      </c>
      <c r="S19" s="163">
        <v>0</v>
      </c>
      <c r="T19" s="163">
        <v>12758230.376960389</v>
      </c>
      <c r="U19" s="81">
        <v>12758230.376960389</v>
      </c>
      <c r="V19" s="164">
        <v>16543872.324033005</v>
      </c>
      <c r="W19" s="165">
        <v>14665357.15</v>
      </c>
      <c r="X19" s="164">
        <v>29474470.638325468</v>
      </c>
      <c r="Y19" s="48">
        <v>0</v>
      </c>
      <c r="Z19" s="48">
        <v>16543872.324033005</v>
      </c>
      <c r="AA19" s="48">
        <v>12758230.376960389</v>
      </c>
      <c r="AB19" s="48">
        <v>0</v>
      </c>
      <c r="AC19" s="48">
        <v>3785641.9470726158</v>
      </c>
      <c r="AD19" s="48">
        <v>122820.72562073832</v>
      </c>
      <c r="AE19" s="48">
        <v>12881051.102581128</v>
      </c>
      <c r="AF19" s="81">
        <v>0</v>
      </c>
      <c r="AG19" s="81">
        <v>0</v>
      </c>
      <c r="AH19" s="81">
        <v>12881051.102581128</v>
      </c>
      <c r="AI19" s="81">
        <v>12881051.102581128</v>
      </c>
      <c r="AJ19" s="81">
        <v>0</v>
      </c>
      <c r="AK19" s="81">
        <v>3662821.2214518767</v>
      </c>
      <c r="AL19" s="81">
        <v>1086.5889733443173</v>
      </c>
      <c r="AM19" s="166">
        <v>12882137.691554474</v>
      </c>
      <c r="AN19" s="82">
        <v>0</v>
      </c>
      <c r="AO19" s="82">
        <v>0</v>
      </c>
      <c r="AP19" s="83">
        <v>0</v>
      </c>
      <c r="AQ19" s="48">
        <v>0</v>
      </c>
      <c r="AR19" s="48">
        <v>3661734.6324785315</v>
      </c>
      <c r="AS19" s="48">
        <v>12882137.691554474</v>
      </c>
      <c r="AT19" s="167">
        <v>9627237.1400000006</v>
      </c>
      <c r="AU19" s="167">
        <v>0</v>
      </c>
      <c r="AV19" s="167">
        <v>0</v>
      </c>
      <c r="AW19" s="167">
        <v>9627237.1400000006</v>
      </c>
      <c r="AX19" s="82">
        <v>3254900.55</v>
      </c>
      <c r="AY19" s="82">
        <v>1143446.5632149999</v>
      </c>
      <c r="AZ19" s="294">
        <v>3036181.31</v>
      </c>
      <c r="BA19" s="82">
        <v>0</v>
      </c>
      <c r="BB19" s="82">
        <v>0</v>
      </c>
      <c r="BC19" s="82">
        <v>0</v>
      </c>
      <c r="BD19" s="82">
        <v>1066610.4942029999</v>
      </c>
      <c r="BE19" s="294">
        <v>0</v>
      </c>
      <c r="BG19" s="83">
        <f t="shared" si="7"/>
        <v>0</v>
      </c>
      <c r="BH19" s="83">
        <f t="shared" si="8"/>
        <v>0</v>
      </c>
      <c r="BI19" s="83">
        <f t="shared" si="9"/>
        <v>0</v>
      </c>
      <c r="BJ19" s="83">
        <f t="shared" si="10"/>
        <v>0</v>
      </c>
      <c r="BK19" s="84">
        <f t="shared" si="11"/>
        <v>0</v>
      </c>
      <c r="BL19" s="84">
        <f t="shared" si="12"/>
        <v>0</v>
      </c>
      <c r="BM19" s="84">
        <f t="shared" si="13"/>
        <v>12663418.450000001</v>
      </c>
      <c r="BN19" s="83"/>
    </row>
    <row r="20" spans="2:66" x14ac:dyDescent="0.25">
      <c r="B20" s="250" t="s">
        <v>31</v>
      </c>
      <c r="C20" s="78" t="s">
        <v>403</v>
      </c>
      <c r="D20" s="78" t="s">
        <v>404</v>
      </c>
      <c r="E20" s="79" t="s">
        <v>405</v>
      </c>
      <c r="F20" s="80">
        <v>3</v>
      </c>
      <c r="G20" s="80">
        <v>2</v>
      </c>
      <c r="H20" s="80">
        <v>1</v>
      </c>
      <c r="I20" s="80">
        <v>2</v>
      </c>
      <c r="J20" s="80">
        <v>2</v>
      </c>
      <c r="K20" s="80">
        <f t="shared" si="14"/>
        <v>0</v>
      </c>
      <c r="L20" s="159">
        <v>28235</v>
      </c>
      <c r="M20" s="159">
        <v>126106</v>
      </c>
      <c r="N20" s="160">
        <v>0.33337929157985458</v>
      </c>
      <c r="O20" s="159">
        <v>42041.128943969139</v>
      </c>
      <c r="P20" s="159">
        <v>70276.128943969146</v>
      </c>
      <c r="Q20" s="161">
        <v>70276.128943969146</v>
      </c>
      <c r="R20" s="162">
        <v>1.3619550902094048E-2</v>
      </c>
      <c r="S20" s="163">
        <v>0</v>
      </c>
      <c r="T20" s="163">
        <v>15159367.480149498</v>
      </c>
      <c r="U20" s="81">
        <v>15159367.480149498</v>
      </c>
      <c r="V20" s="164">
        <v>33582710.218196161</v>
      </c>
      <c r="W20" s="165">
        <v>11200607.779999999</v>
      </c>
      <c r="X20" s="164">
        <v>10083575.418829419</v>
      </c>
      <c r="Y20" s="48">
        <v>1117032.3611705806</v>
      </c>
      <c r="Z20" s="48">
        <v>32465677.857025579</v>
      </c>
      <c r="AA20" s="48">
        <v>15159367.480149498</v>
      </c>
      <c r="AB20" s="48">
        <v>0</v>
      </c>
      <c r="AC20" s="48">
        <v>17306310.376876079</v>
      </c>
      <c r="AD20" s="48">
        <v>561483.00024763565</v>
      </c>
      <c r="AE20" s="48">
        <v>15720850.480397133</v>
      </c>
      <c r="AF20" s="81">
        <v>0</v>
      </c>
      <c r="AG20" s="81">
        <v>0</v>
      </c>
      <c r="AH20" s="81">
        <v>15720850.480397133</v>
      </c>
      <c r="AI20" s="81">
        <v>15720850.480397133</v>
      </c>
      <c r="AJ20" s="81">
        <v>0</v>
      </c>
      <c r="AK20" s="81">
        <v>16744827.376628445</v>
      </c>
      <c r="AL20" s="81">
        <v>4967.4127367828369</v>
      </c>
      <c r="AM20" s="166">
        <v>15725817.893133916</v>
      </c>
      <c r="AN20" s="82">
        <v>0</v>
      </c>
      <c r="AO20" s="82">
        <v>0</v>
      </c>
      <c r="AP20" s="83">
        <v>0</v>
      </c>
      <c r="AQ20" s="48">
        <v>0</v>
      </c>
      <c r="AR20" s="48">
        <v>16739859.963891663</v>
      </c>
      <c r="AS20" s="48">
        <v>15725817.893133916</v>
      </c>
      <c r="AT20" s="167">
        <v>11806773.23</v>
      </c>
      <c r="AU20" s="167">
        <v>0</v>
      </c>
      <c r="AV20" s="167">
        <v>0</v>
      </c>
      <c r="AW20" s="167">
        <v>11806773.23</v>
      </c>
      <c r="AX20" s="82">
        <v>3919044.66</v>
      </c>
      <c r="AY20" s="82">
        <v>1376760.3890579999</v>
      </c>
      <c r="AZ20" s="294">
        <v>3655696.99</v>
      </c>
      <c r="BA20" s="82">
        <v>0</v>
      </c>
      <c r="BB20" s="82">
        <v>0</v>
      </c>
      <c r="BC20" s="82">
        <v>0</v>
      </c>
      <c r="BD20" s="82">
        <v>1284246.3525869998</v>
      </c>
      <c r="BE20" s="294">
        <v>0</v>
      </c>
      <c r="BG20" s="83">
        <f t="shared" si="7"/>
        <v>0</v>
      </c>
      <c r="BH20" s="83">
        <f t="shared" si="8"/>
        <v>0</v>
      </c>
      <c r="BI20" s="83">
        <f t="shared" si="9"/>
        <v>0</v>
      </c>
      <c r="BJ20" s="83">
        <f t="shared" si="10"/>
        <v>0</v>
      </c>
      <c r="BK20" s="84">
        <f t="shared" si="11"/>
        <v>0</v>
      </c>
      <c r="BL20" s="84">
        <f t="shared" si="12"/>
        <v>0</v>
      </c>
      <c r="BM20" s="84">
        <f t="shared" si="13"/>
        <v>15462470.220000001</v>
      </c>
      <c r="BN20" s="83"/>
    </row>
    <row r="21" spans="2:66" x14ac:dyDescent="0.25">
      <c r="B21" s="98" t="s">
        <v>32</v>
      </c>
      <c r="C21" s="78" t="s">
        <v>406</v>
      </c>
      <c r="D21" s="78"/>
      <c r="E21" s="79" t="s">
        <v>407</v>
      </c>
      <c r="F21" s="80">
        <v>3</v>
      </c>
      <c r="G21" s="80">
        <v>1</v>
      </c>
      <c r="H21" s="80">
        <v>1</v>
      </c>
      <c r="I21" s="80">
        <v>2</v>
      </c>
      <c r="J21" s="80">
        <v>2</v>
      </c>
      <c r="K21" s="80">
        <f t="shared" si="14"/>
        <v>1</v>
      </c>
      <c r="L21" s="159">
        <v>14</v>
      </c>
      <c r="M21" s="159">
        <v>376</v>
      </c>
      <c r="N21" s="160">
        <v>0.51911346769143762</v>
      </c>
      <c r="O21" s="159">
        <v>195.18666385198054</v>
      </c>
      <c r="P21" s="159">
        <v>209.18666385198054</v>
      </c>
      <c r="Q21" s="161">
        <v>282.67393886318132</v>
      </c>
      <c r="R21" s="162">
        <v>5.4782358631506604E-5</v>
      </c>
      <c r="S21" s="163">
        <v>0</v>
      </c>
      <c r="T21" s="163">
        <v>60976.012490739449</v>
      </c>
      <c r="U21" s="81">
        <v>60976.012490739449</v>
      </c>
      <c r="V21" s="164">
        <v>945694.29108935653</v>
      </c>
      <c r="W21" s="165">
        <v>580717.18000000005</v>
      </c>
      <c r="X21" s="164">
        <v>383773.27713139274</v>
      </c>
      <c r="Y21" s="48">
        <v>196943.90286860731</v>
      </c>
      <c r="Z21" s="48">
        <v>748750.38822074921</v>
      </c>
      <c r="AA21" s="48">
        <v>60976.012490739449</v>
      </c>
      <c r="AB21" s="48">
        <v>0</v>
      </c>
      <c r="AC21" s="48">
        <v>687774.37573000975</v>
      </c>
      <c r="AD21" s="48">
        <v>22314.035260474611</v>
      </c>
      <c r="AE21" s="48">
        <v>83290.047751214064</v>
      </c>
      <c r="AF21" s="81">
        <v>45105.277901960064</v>
      </c>
      <c r="AG21" s="81">
        <v>0</v>
      </c>
      <c r="AH21" s="81">
        <v>128395.32565317414</v>
      </c>
      <c r="AI21" s="81">
        <v>128395.32565317414</v>
      </c>
      <c r="AJ21" s="81">
        <v>0</v>
      </c>
      <c r="AK21" s="81">
        <v>620355.06256757514</v>
      </c>
      <c r="AL21" s="81">
        <v>184.03054088374577</v>
      </c>
      <c r="AM21" s="166">
        <v>128579.35619405788</v>
      </c>
      <c r="AN21" s="82">
        <v>0</v>
      </c>
      <c r="AO21" s="82">
        <v>64.649929012459879</v>
      </c>
      <c r="AP21" s="83">
        <v>0</v>
      </c>
      <c r="AQ21" s="48">
        <v>45169.927830972527</v>
      </c>
      <c r="AR21" s="48">
        <v>620171.03202669136</v>
      </c>
      <c r="AS21" s="48">
        <v>83409.428363085346</v>
      </c>
      <c r="AT21" s="167">
        <v>0</v>
      </c>
      <c r="AU21" s="167">
        <v>0</v>
      </c>
      <c r="AV21" s="167">
        <v>0</v>
      </c>
      <c r="AW21" s="167">
        <v>0</v>
      </c>
      <c r="AX21" s="82">
        <v>128579.36</v>
      </c>
      <c r="AY21" s="82">
        <v>45169.929167999995</v>
      </c>
      <c r="AZ21" s="294">
        <v>119939.23</v>
      </c>
      <c r="BA21" s="82">
        <v>0</v>
      </c>
      <c r="BB21" s="82">
        <v>0</v>
      </c>
      <c r="BC21" s="82">
        <v>45169.93</v>
      </c>
      <c r="BD21" s="82">
        <v>42134.651498999992</v>
      </c>
      <c r="BE21" s="294">
        <v>42134.65</v>
      </c>
      <c r="BG21" s="83">
        <f t="shared" si="7"/>
        <v>217866.08355097665</v>
      </c>
      <c r="BH21" s="83">
        <f t="shared" si="8"/>
        <v>620171.03202669136</v>
      </c>
      <c r="BI21" s="83">
        <f t="shared" si="9"/>
        <v>217866.08355097665</v>
      </c>
      <c r="BJ21" s="83">
        <f t="shared" si="10"/>
        <v>620171.03202669136</v>
      </c>
      <c r="BK21" s="84">
        <f t="shared" si="11"/>
        <v>98056.39</v>
      </c>
      <c r="BL21" s="84">
        <f t="shared" si="12"/>
        <v>34447.21</v>
      </c>
      <c r="BM21" s="84">
        <f t="shared" si="13"/>
        <v>217995.62</v>
      </c>
      <c r="BN21" s="83"/>
    </row>
    <row r="22" spans="2:66" x14ac:dyDescent="0.25">
      <c r="B22" s="98" t="s">
        <v>33</v>
      </c>
      <c r="C22" s="78" t="s">
        <v>408</v>
      </c>
      <c r="D22" s="78"/>
      <c r="E22" s="79" t="s">
        <v>409</v>
      </c>
      <c r="F22" s="80">
        <v>3</v>
      </c>
      <c r="G22" s="80">
        <v>1</v>
      </c>
      <c r="H22" s="80">
        <v>1</v>
      </c>
      <c r="I22" s="80">
        <v>2</v>
      </c>
      <c r="J22" s="80">
        <v>2</v>
      </c>
      <c r="K22" s="80">
        <f t="shared" si="14"/>
        <v>1</v>
      </c>
      <c r="L22" s="159">
        <v>16</v>
      </c>
      <c r="M22" s="159">
        <v>295</v>
      </c>
      <c r="N22" s="160">
        <v>0.36192637091097396</v>
      </c>
      <c r="O22" s="159">
        <v>106.76827941873732</v>
      </c>
      <c r="P22" s="159">
        <v>122.76827941873732</v>
      </c>
      <c r="Q22" s="161">
        <v>165.89677597853975</v>
      </c>
      <c r="R22" s="162">
        <v>3.2150882794561108E-5</v>
      </c>
      <c r="S22" s="163">
        <v>0</v>
      </c>
      <c r="T22" s="163">
        <v>35785.838358225927</v>
      </c>
      <c r="U22" s="81">
        <v>35785.838358225927</v>
      </c>
      <c r="V22" s="164">
        <v>448125.08173796436</v>
      </c>
      <c r="W22" s="165">
        <v>107273.1</v>
      </c>
      <c r="X22" s="164">
        <v>233045.71701368387</v>
      </c>
      <c r="Y22" s="48">
        <v>0</v>
      </c>
      <c r="Z22" s="48">
        <v>448125.08173796436</v>
      </c>
      <c r="AA22" s="48">
        <v>35785.838358225927</v>
      </c>
      <c r="AB22" s="48">
        <v>0</v>
      </c>
      <c r="AC22" s="48">
        <v>412339.24337973841</v>
      </c>
      <c r="AD22" s="48">
        <v>13377.864515942361</v>
      </c>
      <c r="AE22" s="48">
        <v>49163.702874168288</v>
      </c>
      <c r="AF22" s="81">
        <v>26624.339170179304</v>
      </c>
      <c r="AG22" s="81">
        <v>0</v>
      </c>
      <c r="AH22" s="81">
        <v>75788.042044347589</v>
      </c>
      <c r="AI22" s="81">
        <v>75788.042044347589</v>
      </c>
      <c r="AJ22" s="81">
        <v>0</v>
      </c>
      <c r="AK22" s="81">
        <v>372337.0396936168</v>
      </c>
      <c r="AL22" s="81">
        <v>110.45511021102531</v>
      </c>
      <c r="AM22" s="166">
        <v>75898.497154558616</v>
      </c>
      <c r="AN22" s="82">
        <v>0</v>
      </c>
      <c r="AO22" s="82">
        <v>38.802880217133186</v>
      </c>
      <c r="AP22" s="83">
        <v>0</v>
      </c>
      <c r="AQ22" s="48">
        <v>26663.142050396436</v>
      </c>
      <c r="AR22" s="48">
        <v>372226.58458340575</v>
      </c>
      <c r="AS22" s="48">
        <v>49235.355104162183</v>
      </c>
      <c r="AT22" s="167">
        <v>59192.81</v>
      </c>
      <c r="AU22" s="167">
        <v>20084.11</v>
      </c>
      <c r="AV22" s="167">
        <v>0</v>
      </c>
      <c r="AW22" s="167">
        <v>59192.81</v>
      </c>
      <c r="AX22" s="82">
        <v>16705.689999999999</v>
      </c>
      <c r="AY22" s="82">
        <v>5868.7088969999986</v>
      </c>
      <c r="AZ22" s="294">
        <v>15583.12</v>
      </c>
      <c r="BA22" s="82">
        <v>0</v>
      </c>
      <c r="BB22" s="82">
        <v>0</v>
      </c>
      <c r="BC22" s="82">
        <v>6579.03</v>
      </c>
      <c r="BD22" s="82">
        <v>5474.3500559999993</v>
      </c>
      <c r="BE22" s="294">
        <v>5474.35</v>
      </c>
      <c r="BG22" s="83">
        <f t="shared" si="7"/>
        <v>130763.19916415043</v>
      </c>
      <c r="BH22" s="83">
        <f t="shared" si="8"/>
        <v>372226.58458340575</v>
      </c>
      <c r="BI22" s="83">
        <f t="shared" si="9"/>
        <v>130763.19916415043</v>
      </c>
      <c r="BJ22" s="83">
        <f t="shared" si="10"/>
        <v>372226.58458340575</v>
      </c>
      <c r="BK22" s="84">
        <f t="shared" si="11"/>
        <v>58853.43</v>
      </c>
      <c r="BL22" s="84">
        <f t="shared" si="12"/>
        <v>20675.21</v>
      </c>
      <c r="BM22" s="84">
        <f t="shared" si="13"/>
        <v>133629.35999999999</v>
      </c>
      <c r="BN22" s="83"/>
    </row>
    <row r="23" spans="2:66" x14ac:dyDescent="0.25">
      <c r="B23" s="98" t="s">
        <v>34</v>
      </c>
      <c r="C23" s="78" t="s">
        <v>410</v>
      </c>
      <c r="D23" s="78"/>
      <c r="E23" s="79" t="s">
        <v>269</v>
      </c>
      <c r="F23" s="80">
        <v>3</v>
      </c>
      <c r="G23" s="80">
        <v>2</v>
      </c>
      <c r="H23" s="80">
        <v>2</v>
      </c>
      <c r="I23" s="80">
        <v>2</v>
      </c>
      <c r="J23" s="80">
        <v>1</v>
      </c>
      <c r="K23" s="80">
        <f t="shared" si="14"/>
        <v>0</v>
      </c>
      <c r="L23" s="159">
        <v>13563</v>
      </c>
      <c r="M23" s="159">
        <v>32698</v>
      </c>
      <c r="N23" s="160">
        <v>0.77852584451595996</v>
      </c>
      <c r="O23" s="159">
        <v>25456.238063982859</v>
      </c>
      <c r="P23" s="159">
        <v>39019.238063982863</v>
      </c>
      <c r="Q23" s="161">
        <v>39019.238063982863</v>
      </c>
      <c r="R23" s="162">
        <v>7.5619489428201533E-3</v>
      </c>
      <c r="S23" s="163">
        <v>0</v>
      </c>
      <c r="T23" s="163">
        <v>8416897.4230063148</v>
      </c>
      <c r="U23" s="81">
        <v>8416897.4230063148</v>
      </c>
      <c r="V23" s="164">
        <v>4161788.8108771802</v>
      </c>
      <c r="W23" s="165">
        <v>0</v>
      </c>
      <c r="X23" s="164">
        <v>32606.44709977544</v>
      </c>
      <c r="Y23" s="48">
        <v>0</v>
      </c>
      <c r="Z23" s="48">
        <v>4161788.8108771802</v>
      </c>
      <c r="AA23" s="48">
        <v>4161788.8108771802</v>
      </c>
      <c r="AB23" s="48">
        <v>4255108.6121291351</v>
      </c>
      <c r="AC23" s="48">
        <v>0</v>
      </c>
      <c r="AD23" s="48">
        <v>0</v>
      </c>
      <c r="AE23" s="48">
        <v>4161788.8108771802</v>
      </c>
      <c r="AF23" s="81">
        <v>0</v>
      </c>
      <c r="AG23" s="81">
        <v>0</v>
      </c>
      <c r="AH23" s="81">
        <v>4161788.8108771802</v>
      </c>
      <c r="AI23" s="81">
        <v>4161788.8108771802</v>
      </c>
      <c r="AJ23" s="81">
        <v>0</v>
      </c>
      <c r="AK23" s="81">
        <v>0</v>
      </c>
      <c r="AL23" s="81">
        <v>0</v>
      </c>
      <c r="AM23" s="166">
        <v>4161788.8108771802</v>
      </c>
      <c r="AN23" s="82">
        <v>0</v>
      </c>
      <c r="AO23" s="82">
        <v>0</v>
      </c>
      <c r="AP23" s="83">
        <v>0</v>
      </c>
      <c r="AQ23" s="48">
        <v>0</v>
      </c>
      <c r="AR23" s="48">
        <v>0</v>
      </c>
      <c r="AS23" s="48">
        <v>4161788.8108771802</v>
      </c>
      <c r="AT23" s="167">
        <v>2944774.08</v>
      </c>
      <c r="AU23" s="167">
        <v>0</v>
      </c>
      <c r="AV23" s="167">
        <v>0</v>
      </c>
      <c r="AW23" s="167">
        <v>2944774.08</v>
      </c>
      <c r="AX23" s="82">
        <v>1217014.73</v>
      </c>
      <c r="AY23" s="82">
        <v>427537.27464899991</v>
      </c>
      <c r="AZ23" s="294">
        <v>1135235.1100000001</v>
      </c>
      <c r="BA23" s="82">
        <v>0</v>
      </c>
      <c r="BB23" s="82">
        <v>0</v>
      </c>
      <c r="BC23" s="82">
        <v>0</v>
      </c>
      <c r="BD23" s="82">
        <v>398808.09414299997</v>
      </c>
      <c r="BE23" s="294">
        <v>0</v>
      </c>
      <c r="BG23" s="83">
        <f t="shared" si="7"/>
        <v>0</v>
      </c>
      <c r="BH23" s="83">
        <f t="shared" si="8"/>
        <v>0</v>
      </c>
      <c r="BI23" s="83">
        <f t="shared" si="9"/>
        <v>0</v>
      </c>
      <c r="BJ23" s="83">
        <f t="shared" si="10"/>
        <v>0</v>
      </c>
      <c r="BK23" s="84">
        <f t="shared" si="11"/>
        <v>0</v>
      </c>
      <c r="BL23" s="84">
        <f t="shared" si="12"/>
        <v>0</v>
      </c>
      <c r="BM23" s="84">
        <f t="shared" si="13"/>
        <v>4080009.1900000004</v>
      </c>
      <c r="BN23" s="83"/>
    </row>
    <row r="24" spans="2:66" x14ac:dyDescent="0.25">
      <c r="B24" s="98" t="s">
        <v>35</v>
      </c>
      <c r="C24" s="78" t="s">
        <v>411</v>
      </c>
      <c r="D24" s="78" t="s">
        <v>412</v>
      </c>
      <c r="E24" s="79" t="s">
        <v>413</v>
      </c>
      <c r="F24" s="80">
        <v>3</v>
      </c>
      <c r="G24" s="80">
        <v>2</v>
      </c>
      <c r="H24" s="80">
        <v>1</v>
      </c>
      <c r="I24" s="80">
        <v>2</v>
      </c>
      <c r="J24" s="80">
        <v>1</v>
      </c>
      <c r="K24" s="80">
        <f t="shared" si="14"/>
        <v>0</v>
      </c>
      <c r="L24" s="159">
        <v>8622</v>
      </c>
      <c r="M24" s="159">
        <v>20003</v>
      </c>
      <c r="N24" s="160">
        <v>0.41754815089542052</v>
      </c>
      <c r="O24" s="159">
        <v>8352.2156623610972</v>
      </c>
      <c r="P24" s="159">
        <v>16974.215662361097</v>
      </c>
      <c r="Q24" s="161">
        <v>16974.215662361097</v>
      </c>
      <c r="R24" s="162">
        <v>3.289611959431755E-3</v>
      </c>
      <c r="S24" s="163">
        <v>0</v>
      </c>
      <c r="T24" s="163">
        <v>3661533.1091756625</v>
      </c>
      <c r="U24" s="81">
        <v>3661533.1091756625</v>
      </c>
      <c r="V24" s="164">
        <v>1981194.3468828886</v>
      </c>
      <c r="W24" s="165">
        <v>0</v>
      </c>
      <c r="X24" s="164">
        <v>0</v>
      </c>
      <c r="Y24" s="48">
        <v>0</v>
      </c>
      <c r="Z24" s="48">
        <v>1981194.3468828886</v>
      </c>
      <c r="AA24" s="48">
        <v>1981194.3468828886</v>
      </c>
      <c r="AB24" s="48">
        <v>1680338.7622927739</v>
      </c>
      <c r="AC24" s="48">
        <v>0</v>
      </c>
      <c r="AD24" s="48">
        <v>0</v>
      </c>
      <c r="AE24" s="48">
        <v>1981194.3468828886</v>
      </c>
      <c r="AF24" s="81">
        <v>0</v>
      </c>
      <c r="AG24" s="81">
        <v>0</v>
      </c>
      <c r="AH24" s="81">
        <v>1981194.3468828886</v>
      </c>
      <c r="AI24" s="81">
        <v>1981194.3468828886</v>
      </c>
      <c r="AJ24" s="81">
        <v>0</v>
      </c>
      <c r="AK24" s="81">
        <v>0</v>
      </c>
      <c r="AL24" s="81">
        <v>0</v>
      </c>
      <c r="AM24" s="166">
        <v>1981194.3468828886</v>
      </c>
      <c r="AN24" s="82">
        <v>0</v>
      </c>
      <c r="AO24" s="82">
        <v>0</v>
      </c>
      <c r="AP24" s="83">
        <v>0</v>
      </c>
      <c r="AQ24" s="48">
        <v>0</v>
      </c>
      <c r="AR24" s="48">
        <v>0</v>
      </c>
      <c r="AS24" s="48">
        <v>1981194.3468828886</v>
      </c>
      <c r="AT24" s="167">
        <v>0</v>
      </c>
      <c r="AU24" s="167">
        <v>0</v>
      </c>
      <c r="AV24" s="167">
        <v>0</v>
      </c>
      <c r="AW24" s="167">
        <v>0</v>
      </c>
      <c r="AX24" s="82">
        <v>1981194.35</v>
      </c>
      <c r="AY24" s="82">
        <v>695993.57515499997</v>
      </c>
      <c r="AZ24" s="294">
        <v>1848064.22</v>
      </c>
      <c r="BA24" s="82">
        <v>0</v>
      </c>
      <c r="BB24" s="82">
        <v>0</v>
      </c>
      <c r="BC24" s="82">
        <v>0</v>
      </c>
      <c r="BD24" s="82">
        <v>649224.96048599994</v>
      </c>
      <c r="BE24" s="294">
        <v>0</v>
      </c>
      <c r="BG24" s="83">
        <f t="shared" si="7"/>
        <v>0</v>
      </c>
      <c r="BH24" s="83">
        <f t="shared" si="8"/>
        <v>0</v>
      </c>
      <c r="BI24" s="83">
        <f t="shared" si="9"/>
        <v>0</v>
      </c>
      <c r="BJ24" s="83">
        <f t="shared" si="10"/>
        <v>0</v>
      </c>
      <c r="BK24" s="84">
        <f t="shared" si="11"/>
        <v>0</v>
      </c>
      <c r="BL24" s="84">
        <f t="shared" si="12"/>
        <v>0</v>
      </c>
      <c r="BM24" s="84">
        <f t="shared" si="13"/>
        <v>1848064.22</v>
      </c>
      <c r="BN24" s="83"/>
    </row>
    <row r="25" spans="2:66" x14ac:dyDescent="0.25">
      <c r="B25" s="98" t="s">
        <v>36</v>
      </c>
      <c r="C25" s="78" t="s">
        <v>414</v>
      </c>
      <c r="D25" s="78"/>
      <c r="E25" s="79" t="s">
        <v>267</v>
      </c>
      <c r="F25" s="80">
        <v>3</v>
      </c>
      <c r="G25" s="80">
        <v>2</v>
      </c>
      <c r="H25" s="80">
        <v>2</v>
      </c>
      <c r="I25" s="80">
        <v>2</v>
      </c>
      <c r="J25" s="80">
        <v>1</v>
      </c>
      <c r="K25" s="80">
        <f t="shared" si="14"/>
        <v>0</v>
      </c>
      <c r="L25" s="159">
        <v>21653</v>
      </c>
      <c r="M25" s="159">
        <v>92770</v>
      </c>
      <c r="N25" s="160">
        <v>0.41930279550913019</v>
      </c>
      <c r="O25" s="159">
        <v>38898.720339382009</v>
      </c>
      <c r="P25" s="159">
        <v>60551.720339382009</v>
      </c>
      <c r="Q25" s="161">
        <v>60551.720339382009</v>
      </c>
      <c r="R25" s="162">
        <v>1.1734955379074683E-2</v>
      </c>
      <c r="S25" s="163">
        <v>0</v>
      </c>
      <c r="T25" s="163">
        <v>13061700.949860128</v>
      </c>
      <c r="U25" s="81">
        <v>13061700.949860128</v>
      </c>
      <c r="V25" s="164">
        <v>442557.48722536874</v>
      </c>
      <c r="W25" s="165">
        <v>131428.35999999999</v>
      </c>
      <c r="X25" s="164">
        <v>42269.14479928129</v>
      </c>
      <c r="Y25" s="48">
        <v>89159.215200718696</v>
      </c>
      <c r="Z25" s="48">
        <v>353398.27202465001</v>
      </c>
      <c r="AA25" s="48">
        <v>353398.27202465001</v>
      </c>
      <c r="AB25" s="48">
        <v>12708302.677835478</v>
      </c>
      <c r="AC25" s="48">
        <v>0</v>
      </c>
      <c r="AD25" s="48">
        <v>0</v>
      </c>
      <c r="AE25" s="48">
        <v>353398.27202465001</v>
      </c>
      <c r="AF25" s="81">
        <v>0</v>
      </c>
      <c r="AG25" s="81">
        <v>0</v>
      </c>
      <c r="AH25" s="81">
        <v>353398.27202465001</v>
      </c>
      <c r="AI25" s="81">
        <v>353398.27202465001</v>
      </c>
      <c r="AJ25" s="81">
        <v>0</v>
      </c>
      <c r="AK25" s="81">
        <v>0</v>
      </c>
      <c r="AL25" s="81">
        <v>0</v>
      </c>
      <c r="AM25" s="166">
        <v>353398.27202465001</v>
      </c>
      <c r="AN25" s="82">
        <v>0</v>
      </c>
      <c r="AO25" s="82">
        <v>0</v>
      </c>
      <c r="AP25" s="83">
        <v>0</v>
      </c>
      <c r="AQ25" s="48">
        <v>0</v>
      </c>
      <c r="AR25" s="48">
        <v>0</v>
      </c>
      <c r="AS25" s="48">
        <v>353398.27202465001</v>
      </c>
      <c r="AT25" s="167">
        <v>0</v>
      </c>
      <c r="AU25" s="167">
        <v>0</v>
      </c>
      <c r="AV25" s="167">
        <v>0</v>
      </c>
      <c r="AW25" s="167">
        <v>0</v>
      </c>
      <c r="AX25" s="82">
        <v>353398.27</v>
      </c>
      <c r="AY25" s="82">
        <v>124148.81225099998</v>
      </c>
      <c r="AZ25" s="294">
        <v>329651</v>
      </c>
      <c r="BA25" s="82">
        <v>0</v>
      </c>
      <c r="BB25" s="82">
        <v>0</v>
      </c>
      <c r="BC25" s="82">
        <v>0</v>
      </c>
      <c r="BD25" s="82">
        <v>115806.39629999998</v>
      </c>
      <c r="BE25" s="294">
        <v>0</v>
      </c>
      <c r="BG25" s="83">
        <f t="shared" si="7"/>
        <v>0</v>
      </c>
      <c r="BH25" s="83">
        <f t="shared" si="8"/>
        <v>0</v>
      </c>
      <c r="BI25" s="83">
        <f t="shared" si="9"/>
        <v>0</v>
      </c>
      <c r="BJ25" s="83">
        <f t="shared" si="10"/>
        <v>0</v>
      </c>
      <c r="BK25" s="84">
        <f t="shared" si="11"/>
        <v>0</v>
      </c>
      <c r="BL25" s="84">
        <f t="shared" si="12"/>
        <v>0</v>
      </c>
      <c r="BM25" s="84">
        <f t="shared" si="13"/>
        <v>329651</v>
      </c>
      <c r="BN25" s="83"/>
    </row>
    <row r="26" spans="2:66" x14ac:dyDescent="0.25">
      <c r="B26" s="98" t="s">
        <v>37</v>
      </c>
      <c r="C26" s="78" t="s">
        <v>415</v>
      </c>
      <c r="D26" s="78"/>
      <c r="E26" s="79" t="s">
        <v>416</v>
      </c>
      <c r="F26" s="80">
        <v>3</v>
      </c>
      <c r="G26" s="80">
        <v>1</v>
      </c>
      <c r="H26" s="80">
        <v>1</v>
      </c>
      <c r="I26" s="80">
        <v>2</v>
      </c>
      <c r="J26" s="80">
        <v>2</v>
      </c>
      <c r="K26" s="80">
        <f t="shared" si="14"/>
        <v>1</v>
      </c>
      <c r="L26" s="159">
        <v>2</v>
      </c>
      <c r="M26" s="159">
        <v>390</v>
      </c>
      <c r="N26" s="160">
        <v>0.66432525753898286</v>
      </c>
      <c r="O26" s="159">
        <v>259.08685044020331</v>
      </c>
      <c r="P26" s="159">
        <v>261.08685044020331</v>
      </c>
      <c r="Q26" s="161">
        <v>352.80666099984671</v>
      </c>
      <c r="R26" s="162">
        <v>6.8374117218612197E-5</v>
      </c>
      <c r="S26" s="163">
        <v>0</v>
      </c>
      <c r="T26" s="163">
        <v>76104.445476861743</v>
      </c>
      <c r="U26" s="81">
        <v>76104.445476861743</v>
      </c>
      <c r="V26" s="164">
        <v>1212650.1528326727</v>
      </c>
      <c r="W26" s="165">
        <v>212955.41</v>
      </c>
      <c r="X26" s="164">
        <v>722158.23433617572</v>
      </c>
      <c r="Y26" s="48">
        <v>0</v>
      </c>
      <c r="Z26" s="48">
        <v>1212650.1528326727</v>
      </c>
      <c r="AA26" s="48">
        <v>76104.445476861743</v>
      </c>
      <c r="AB26" s="48">
        <v>0</v>
      </c>
      <c r="AC26" s="48">
        <v>1136545.707355811</v>
      </c>
      <c r="AD26" s="48">
        <v>36873.896271811995</v>
      </c>
      <c r="AE26" s="48">
        <v>112978.34174867373</v>
      </c>
      <c r="AF26" s="81">
        <v>61182.814022366387</v>
      </c>
      <c r="AG26" s="81">
        <v>0</v>
      </c>
      <c r="AH26" s="81">
        <v>174161.15577104012</v>
      </c>
      <c r="AI26" s="81">
        <v>174161.15577104012</v>
      </c>
      <c r="AJ26" s="81">
        <v>0</v>
      </c>
      <c r="AK26" s="81">
        <v>1038488.9970616326</v>
      </c>
      <c r="AL26" s="81">
        <v>308.07146320378894</v>
      </c>
      <c r="AM26" s="166">
        <v>174469.22723424391</v>
      </c>
      <c r="AN26" s="82">
        <v>0</v>
      </c>
      <c r="AO26" s="82">
        <v>108.22550502349104</v>
      </c>
      <c r="AP26" s="83">
        <v>0</v>
      </c>
      <c r="AQ26" s="48">
        <v>61291.039527389876</v>
      </c>
      <c r="AR26" s="48">
        <v>1038180.9255984288</v>
      </c>
      <c r="AS26" s="48">
        <v>113178.18770685403</v>
      </c>
      <c r="AT26" s="167">
        <v>82514.42</v>
      </c>
      <c r="AU26" s="167">
        <v>27997.14</v>
      </c>
      <c r="AV26" s="167">
        <v>0</v>
      </c>
      <c r="AW26" s="167">
        <v>82514.42</v>
      </c>
      <c r="AX26" s="82">
        <v>91954.81</v>
      </c>
      <c r="AY26" s="82">
        <v>32303.724752999995</v>
      </c>
      <c r="AZ26" s="294">
        <v>85775.73</v>
      </c>
      <c r="BA26" s="82">
        <v>0</v>
      </c>
      <c r="BB26" s="82">
        <v>0</v>
      </c>
      <c r="BC26" s="82">
        <v>33293.9</v>
      </c>
      <c r="BD26" s="82">
        <v>30133.013948999993</v>
      </c>
      <c r="BE26" s="294">
        <v>30133.01</v>
      </c>
      <c r="BG26" s="83">
        <f t="shared" si="7"/>
        <v>364712.95916272799</v>
      </c>
      <c r="BH26" s="83">
        <f t="shared" si="8"/>
        <v>1038180.9255984288</v>
      </c>
      <c r="BI26" s="83">
        <f t="shared" si="9"/>
        <v>364712.95916272799</v>
      </c>
      <c r="BJ26" s="83">
        <f t="shared" si="10"/>
        <v>1038180.9255984288</v>
      </c>
      <c r="BK26" s="84">
        <f t="shared" si="11"/>
        <v>164148.70000000001</v>
      </c>
      <c r="BL26" s="84">
        <f t="shared" si="12"/>
        <v>57665.440000000002</v>
      </c>
      <c r="BM26" s="84">
        <f t="shared" si="13"/>
        <v>332438.84999999998</v>
      </c>
      <c r="BN26" s="83"/>
    </row>
    <row r="27" spans="2:66" x14ac:dyDescent="0.25">
      <c r="B27" s="98" t="s">
        <v>38</v>
      </c>
      <c r="C27" s="78" t="s">
        <v>417</v>
      </c>
      <c r="D27" s="78"/>
      <c r="E27" s="79" t="s">
        <v>312</v>
      </c>
      <c r="F27" s="80">
        <v>3</v>
      </c>
      <c r="G27" s="80">
        <v>2</v>
      </c>
      <c r="H27" s="80">
        <v>1</v>
      </c>
      <c r="I27" s="80">
        <v>2</v>
      </c>
      <c r="J27" s="80">
        <v>2</v>
      </c>
      <c r="K27" s="80">
        <f t="shared" si="14"/>
        <v>0</v>
      </c>
      <c r="L27" s="159">
        <v>20614</v>
      </c>
      <c r="M27" s="159">
        <v>148623</v>
      </c>
      <c r="N27" s="160">
        <v>0.15273195260497011</v>
      </c>
      <c r="O27" s="159">
        <v>22699.480992008474</v>
      </c>
      <c r="P27" s="159">
        <v>43313.480992008474</v>
      </c>
      <c r="Q27" s="161">
        <v>43313.480992008474</v>
      </c>
      <c r="R27" s="162">
        <v>8.3941754900568755E-3</v>
      </c>
      <c r="S27" s="163">
        <v>0</v>
      </c>
      <c r="T27" s="163">
        <v>9343214.9019738268</v>
      </c>
      <c r="U27" s="81">
        <v>9343214.9019738268</v>
      </c>
      <c r="V27" s="164">
        <v>52305877.869642727</v>
      </c>
      <c r="W27" s="165">
        <v>27433334.07</v>
      </c>
      <c r="X27" s="164">
        <v>40885572.119503714</v>
      </c>
      <c r="Y27" s="48">
        <v>0</v>
      </c>
      <c r="Z27" s="48">
        <v>52305877.869642727</v>
      </c>
      <c r="AA27" s="48">
        <v>9343214.9019738268</v>
      </c>
      <c r="AB27" s="48">
        <v>0</v>
      </c>
      <c r="AC27" s="48">
        <v>42962662.967668898</v>
      </c>
      <c r="AD27" s="48">
        <v>1393873.3546548744</v>
      </c>
      <c r="AE27" s="48">
        <v>10737088.256628701</v>
      </c>
      <c r="AF27" s="81">
        <v>0</v>
      </c>
      <c r="AG27" s="81">
        <v>0</v>
      </c>
      <c r="AH27" s="81">
        <v>10737088.256628701</v>
      </c>
      <c r="AI27" s="81">
        <v>10737088.256628701</v>
      </c>
      <c r="AJ27" s="81">
        <v>0</v>
      </c>
      <c r="AK27" s="81">
        <v>41568789.613014027</v>
      </c>
      <c r="AL27" s="81">
        <v>12331.529631923169</v>
      </c>
      <c r="AM27" s="166">
        <v>10749419.786260625</v>
      </c>
      <c r="AN27" s="82">
        <v>0</v>
      </c>
      <c r="AO27" s="82">
        <v>0</v>
      </c>
      <c r="AP27" s="83">
        <v>0</v>
      </c>
      <c r="AQ27" s="48">
        <v>0</v>
      </c>
      <c r="AR27" s="48">
        <v>41556458.0833821</v>
      </c>
      <c r="AS27" s="48">
        <v>10749419.786260625</v>
      </c>
      <c r="AT27" s="167">
        <v>6642178.04</v>
      </c>
      <c r="AU27" s="167">
        <v>0</v>
      </c>
      <c r="AV27" s="167">
        <v>0</v>
      </c>
      <c r="AW27" s="167">
        <v>6642178.04</v>
      </c>
      <c r="AX27" s="82">
        <v>4107241.75</v>
      </c>
      <c r="AY27" s="82">
        <v>1442874.0267749997</v>
      </c>
      <c r="AZ27" s="294">
        <v>3831247.82</v>
      </c>
      <c r="BA27" s="82">
        <v>0</v>
      </c>
      <c r="BB27" s="82">
        <v>0</v>
      </c>
      <c r="BC27" s="82">
        <v>0</v>
      </c>
      <c r="BD27" s="82">
        <v>1345917.3591659998</v>
      </c>
      <c r="BE27" s="294">
        <v>0</v>
      </c>
      <c r="BG27" s="83">
        <f t="shared" si="7"/>
        <v>0</v>
      </c>
      <c r="BH27" s="83">
        <f t="shared" si="8"/>
        <v>0</v>
      </c>
      <c r="BI27" s="83">
        <f t="shared" si="9"/>
        <v>0</v>
      </c>
      <c r="BJ27" s="83">
        <f t="shared" si="10"/>
        <v>0</v>
      </c>
      <c r="BK27" s="84">
        <f t="shared" si="11"/>
        <v>0</v>
      </c>
      <c r="BL27" s="84">
        <f t="shared" si="12"/>
        <v>0</v>
      </c>
      <c r="BM27" s="84">
        <f t="shared" si="13"/>
        <v>10473425.859999999</v>
      </c>
      <c r="BN27" s="83"/>
    </row>
    <row r="28" spans="2:66" x14ac:dyDescent="0.25">
      <c r="B28" s="98" t="s">
        <v>39</v>
      </c>
      <c r="C28" s="78" t="s">
        <v>418</v>
      </c>
      <c r="D28" s="78" t="s">
        <v>419</v>
      </c>
      <c r="E28" s="79" t="s">
        <v>270</v>
      </c>
      <c r="F28" s="80">
        <v>3</v>
      </c>
      <c r="G28" s="80">
        <v>2</v>
      </c>
      <c r="H28" s="80">
        <v>2</v>
      </c>
      <c r="I28" s="80">
        <v>2</v>
      </c>
      <c r="J28" s="80">
        <v>2</v>
      </c>
      <c r="K28" s="80">
        <f t="shared" si="14"/>
        <v>0</v>
      </c>
      <c r="L28" s="159">
        <v>29715</v>
      </c>
      <c r="M28" s="159">
        <v>143007</v>
      </c>
      <c r="N28" s="160">
        <v>0.32919141040831829</v>
      </c>
      <c r="O28" s="159">
        <v>47076.676028262373</v>
      </c>
      <c r="P28" s="159">
        <v>76791.676028262373</v>
      </c>
      <c r="Q28" s="161">
        <v>76791.676028262373</v>
      </c>
      <c r="R28" s="162">
        <v>1.4882267367883921E-2</v>
      </c>
      <c r="S28" s="163">
        <v>0</v>
      </c>
      <c r="T28" s="163">
        <v>16564845.75661757</v>
      </c>
      <c r="U28" s="81">
        <v>16564845.75661757</v>
      </c>
      <c r="V28" s="164">
        <v>14160503.491093403</v>
      </c>
      <c r="W28" s="165">
        <v>14189323.810000001</v>
      </c>
      <c r="X28" s="164">
        <v>24891295.383797683</v>
      </c>
      <c r="Y28" s="48">
        <v>0</v>
      </c>
      <c r="Z28" s="48">
        <v>14160503.491093403</v>
      </c>
      <c r="AA28" s="48">
        <v>14160503.491093403</v>
      </c>
      <c r="AB28" s="48">
        <v>2404342.2655241676</v>
      </c>
      <c r="AC28" s="48">
        <v>0</v>
      </c>
      <c r="AD28" s="48">
        <v>0</v>
      </c>
      <c r="AE28" s="48">
        <v>14160503.491093403</v>
      </c>
      <c r="AF28" s="81">
        <v>0</v>
      </c>
      <c r="AG28" s="81">
        <v>0</v>
      </c>
      <c r="AH28" s="81">
        <v>14160503.491093403</v>
      </c>
      <c r="AI28" s="81">
        <v>14160503.491093403</v>
      </c>
      <c r="AJ28" s="81">
        <v>0</v>
      </c>
      <c r="AK28" s="81">
        <v>0</v>
      </c>
      <c r="AL28" s="81">
        <v>0</v>
      </c>
      <c r="AM28" s="166">
        <v>14160503.491093403</v>
      </c>
      <c r="AN28" s="82">
        <v>0</v>
      </c>
      <c r="AO28" s="82">
        <v>0</v>
      </c>
      <c r="AP28" s="83">
        <v>0</v>
      </c>
      <c r="AQ28" s="48">
        <v>0</v>
      </c>
      <c r="AR28" s="48">
        <v>0</v>
      </c>
      <c r="AS28" s="48">
        <v>14160503.491093403</v>
      </c>
      <c r="AT28" s="167">
        <v>12317845.620000001</v>
      </c>
      <c r="AU28" s="167">
        <v>0</v>
      </c>
      <c r="AV28" s="167">
        <v>0</v>
      </c>
      <c r="AW28" s="167">
        <v>12317845.620000001</v>
      </c>
      <c r="AX28" s="82">
        <v>1842657.87</v>
      </c>
      <c r="AY28" s="82">
        <v>647325.70973099989</v>
      </c>
      <c r="AZ28" s="294">
        <v>1718836.97</v>
      </c>
      <c r="BA28" s="82">
        <v>0</v>
      </c>
      <c r="BB28" s="82">
        <v>0</v>
      </c>
      <c r="BC28" s="82">
        <v>0</v>
      </c>
      <c r="BD28" s="82">
        <v>603827.42756099987</v>
      </c>
      <c r="BE28" s="294">
        <v>0</v>
      </c>
      <c r="BG28" s="83">
        <f t="shared" si="7"/>
        <v>0</v>
      </c>
      <c r="BH28" s="83">
        <f t="shared" si="8"/>
        <v>0</v>
      </c>
      <c r="BI28" s="83">
        <f t="shared" si="9"/>
        <v>0</v>
      </c>
      <c r="BJ28" s="83">
        <f t="shared" si="10"/>
        <v>0</v>
      </c>
      <c r="BK28" s="84">
        <f t="shared" si="11"/>
        <v>0</v>
      </c>
      <c r="BL28" s="84">
        <f t="shared" si="12"/>
        <v>0</v>
      </c>
      <c r="BM28" s="84">
        <f t="shared" si="13"/>
        <v>14036682.590000002</v>
      </c>
      <c r="BN28" s="83"/>
    </row>
    <row r="29" spans="2:66" x14ac:dyDescent="0.25">
      <c r="B29" s="98" t="s">
        <v>40</v>
      </c>
      <c r="C29" s="78" t="s">
        <v>420</v>
      </c>
      <c r="D29" s="78" t="s">
        <v>421</v>
      </c>
      <c r="E29" s="79" t="s">
        <v>422</v>
      </c>
      <c r="F29" s="80">
        <v>3</v>
      </c>
      <c r="G29" s="80">
        <v>2</v>
      </c>
      <c r="H29" s="80">
        <v>2</v>
      </c>
      <c r="I29" s="80">
        <v>2</v>
      </c>
      <c r="J29" s="80">
        <v>2</v>
      </c>
      <c r="K29" s="80">
        <f t="shared" si="14"/>
        <v>0</v>
      </c>
      <c r="L29" s="159">
        <v>35662</v>
      </c>
      <c r="M29" s="159">
        <v>184171</v>
      </c>
      <c r="N29" s="160">
        <v>0.22930493372510774</v>
      </c>
      <c r="O29" s="159">
        <v>42231.318949086817</v>
      </c>
      <c r="P29" s="159">
        <v>77893.318949086824</v>
      </c>
      <c r="Q29" s="161">
        <v>77893.318949086824</v>
      </c>
      <c r="R29" s="162">
        <v>1.5095766347716215E-2</v>
      </c>
      <c r="S29" s="163">
        <v>0</v>
      </c>
      <c r="T29" s="163">
        <v>16802482.776749942</v>
      </c>
      <c r="U29" s="81">
        <v>16802482.776749942</v>
      </c>
      <c r="V29" s="164">
        <v>33684328.321250223</v>
      </c>
      <c r="W29" s="165">
        <v>16421349.48</v>
      </c>
      <c r="X29" s="164">
        <v>28703898.035349201</v>
      </c>
      <c r="Y29" s="48">
        <v>0</v>
      </c>
      <c r="Z29" s="48">
        <v>33684328.321250223</v>
      </c>
      <c r="AA29" s="48">
        <v>16802482.776749942</v>
      </c>
      <c r="AB29" s="48">
        <v>0</v>
      </c>
      <c r="AC29" s="48">
        <v>16881845.54450028</v>
      </c>
      <c r="AD29" s="48">
        <v>547711.73517773265</v>
      </c>
      <c r="AE29" s="48">
        <v>17350194.511927675</v>
      </c>
      <c r="AF29" s="81">
        <v>0</v>
      </c>
      <c r="AG29" s="81">
        <v>0</v>
      </c>
      <c r="AH29" s="81">
        <v>17350194.511927675</v>
      </c>
      <c r="AI29" s="81">
        <v>17350194.511927675</v>
      </c>
      <c r="AJ29" s="81">
        <v>0</v>
      </c>
      <c r="AK29" s="81">
        <v>16334133.809322547</v>
      </c>
      <c r="AL29" s="81">
        <v>4845.5790259141577</v>
      </c>
      <c r="AM29" s="166">
        <v>17355040.090953588</v>
      </c>
      <c r="AN29" s="82">
        <v>0</v>
      </c>
      <c r="AO29" s="82">
        <v>0</v>
      </c>
      <c r="AP29" s="83">
        <v>0</v>
      </c>
      <c r="AQ29" s="48">
        <v>0</v>
      </c>
      <c r="AR29" s="48">
        <v>16329288.230296634</v>
      </c>
      <c r="AS29" s="48">
        <v>17355040.090953588</v>
      </c>
      <c r="AT29" s="167">
        <v>12938747.859999999</v>
      </c>
      <c r="AU29" s="167">
        <v>0</v>
      </c>
      <c r="AV29" s="167">
        <v>0</v>
      </c>
      <c r="AW29" s="167">
        <v>12938747.859999999</v>
      </c>
      <c r="AX29" s="82">
        <v>4416292.2300000004</v>
      </c>
      <c r="AY29" s="82">
        <v>1551443.460399</v>
      </c>
      <c r="AZ29" s="294">
        <v>4119531.06</v>
      </c>
      <c r="BA29" s="82">
        <v>0</v>
      </c>
      <c r="BB29" s="82">
        <v>0</v>
      </c>
      <c r="BC29" s="82">
        <v>0</v>
      </c>
      <c r="BD29" s="82">
        <v>1447191.2613779998</v>
      </c>
      <c r="BE29" s="294">
        <v>0</v>
      </c>
      <c r="BG29" s="83">
        <f t="shared" si="7"/>
        <v>0</v>
      </c>
      <c r="BH29" s="83">
        <f t="shared" si="8"/>
        <v>0</v>
      </c>
      <c r="BI29" s="83">
        <f t="shared" si="9"/>
        <v>0</v>
      </c>
      <c r="BJ29" s="83">
        <f t="shared" si="10"/>
        <v>0</v>
      </c>
      <c r="BK29" s="84">
        <f t="shared" si="11"/>
        <v>0</v>
      </c>
      <c r="BL29" s="84">
        <f t="shared" si="12"/>
        <v>0</v>
      </c>
      <c r="BM29" s="84">
        <f t="shared" si="13"/>
        <v>17058278.919999998</v>
      </c>
      <c r="BN29" s="83"/>
    </row>
    <row r="30" spans="2:66" x14ac:dyDescent="0.25">
      <c r="B30" s="98" t="s">
        <v>41</v>
      </c>
      <c r="C30" s="78" t="s">
        <v>423</v>
      </c>
      <c r="D30" s="78"/>
      <c r="E30" s="79" t="s">
        <v>424</v>
      </c>
      <c r="F30" s="80">
        <v>3</v>
      </c>
      <c r="G30" s="80">
        <v>2</v>
      </c>
      <c r="H30" s="80">
        <v>1</v>
      </c>
      <c r="I30" s="80">
        <v>2</v>
      </c>
      <c r="J30" s="80">
        <v>2</v>
      </c>
      <c r="K30" s="80">
        <f t="shared" si="14"/>
        <v>0</v>
      </c>
      <c r="L30" s="159">
        <v>6468</v>
      </c>
      <c r="M30" s="159">
        <v>44764</v>
      </c>
      <c r="N30" s="160">
        <v>0.16974834501468583</v>
      </c>
      <c r="O30" s="159">
        <v>7598.6149162373968</v>
      </c>
      <c r="P30" s="159">
        <v>14066.614916237397</v>
      </c>
      <c r="Q30" s="161">
        <v>14066.614916237397</v>
      </c>
      <c r="R30" s="162">
        <v>2.72611739933196E-3</v>
      </c>
      <c r="S30" s="163">
        <v>0</v>
      </c>
      <c r="T30" s="163">
        <v>3034330.2615175517</v>
      </c>
      <c r="U30" s="81">
        <v>3034330.2615175517</v>
      </c>
      <c r="V30" s="164">
        <v>5557493.4725134177</v>
      </c>
      <c r="W30" s="165">
        <v>4100248.36</v>
      </c>
      <c r="X30" s="164">
        <v>2818375.2529495563</v>
      </c>
      <c r="Y30" s="48">
        <v>1281873.1070504435</v>
      </c>
      <c r="Z30" s="48">
        <v>4275620.3654629737</v>
      </c>
      <c r="AA30" s="48">
        <v>3034330.2615175517</v>
      </c>
      <c r="AB30" s="48">
        <v>0</v>
      </c>
      <c r="AC30" s="48">
        <v>1241290.103945422</v>
      </c>
      <c r="AD30" s="48">
        <v>40272.205719378893</v>
      </c>
      <c r="AE30" s="48">
        <v>3074602.4672369305</v>
      </c>
      <c r="AF30" s="81">
        <v>0</v>
      </c>
      <c r="AG30" s="81">
        <v>0</v>
      </c>
      <c r="AH30" s="81">
        <v>3074602.4672369305</v>
      </c>
      <c r="AI30" s="81">
        <v>3074602.4672369305</v>
      </c>
      <c r="AJ30" s="81">
        <v>0</v>
      </c>
      <c r="AK30" s="81">
        <v>1201017.8982260432</v>
      </c>
      <c r="AL30" s="81">
        <v>356.28624115165042</v>
      </c>
      <c r="AM30" s="166">
        <v>3074958.7534780824</v>
      </c>
      <c r="AN30" s="82">
        <v>0</v>
      </c>
      <c r="AO30" s="82">
        <v>0</v>
      </c>
      <c r="AP30" s="83">
        <v>0</v>
      </c>
      <c r="AQ30" s="48">
        <v>0</v>
      </c>
      <c r="AR30" s="48">
        <v>1200661.6119848914</v>
      </c>
      <c r="AS30" s="48">
        <v>3074958.7534780824</v>
      </c>
      <c r="AT30" s="167">
        <v>2125445.98</v>
      </c>
      <c r="AU30" s="167">
        <v>0</v>
      </c>
      <c r="AV30" s="167">
        <v>0</v>
      </c>
      <c r="AW30" s="167">
        <v>2125445.98</v>
      </c>
      <c r="AX30" s="82">
        <v>949512.77</v>
      </c>
      <c r="AY30" s="82">
        <v>333563.83610099996</v>
      </c>
      <c r="AZ30" s="294">
        <v>885708.45</v>
      </c>
      <c r="BA30" s="82">
        <v>0</v>
      </c>
      <c r="BB30" s="82">
        <v>0</v>
      </c>
      <c r="BC30" s="82">
        <v>0</v>
      </c>
      <c r="BD30" s="82">
        <v>311149.37848499994</v>
      </c>
      <c r="BE30" s="294">
        <v>0</v>
      </c>
      <c r="BG30" s="83">
        <f t="shared" ref="BG30:BG52" si="15">IF(K30=1,AR30*StateMatch,0)</f>
        <v>0</v>
      </c>
      <c r="BH30" s="83">
        <f t="shared" ref="BH30:BH52" si="16">IF(K30=1,AR30,0)</f>
        <v>0</v>
      </c>
      <c r="BI30" s="83">
        <f t="shared" ref="BI30:BI52" si="17">BG30</f>
        <v>0</v>
      </c>
      <c r="BJ30" s="83">
        <f t="shared" ref="BJ30:BJ52" si="18">BI30/StateMatch</f>
        <v>0</v>
      </c>
      <c r="BK30" s="84">
        <f t="shared" si="11"/>
        <v>0</v>
      </c>
      <c r="BL30" s="84">
        <f t="shared" ref="BL30:BL52" si="19">ROUND(BK30*StateMatch,2)</f>
        <v>0</v>
      </c>
      <c r="BM30" s="84">
        <f t="shared" ref="BM30:BM52" si="20">BK30+AZ30+AT30</f>
        <v>3011154.4299999997</v>
      </c>
      <c r="BN30" s="83"/>
    </row>
    <row r="31" spans="2:66" x14ac:dyDescent="0.25">
      <c r="B31" s="98" t="s">
        <v>42</v>
      </c>
      <c r="C31" s="78" t="s">
        <v>425</v>
      </c>
      <c r="D31" s="78" t="s">
        <v>426</v>
      </c>
      <c r="E31" s="79" t="s">
        <v>413</v>
      </c>
      <c r="F31" s="80">
        <v>3</v>
      </c>
      <c r="G31" s="80">
        <v>2</v>
      </c>
      <c r="H31" s="80">
        <v>2</v>
      </c>
      <c r="I31" s="80">
        <v>2</v>
      </c>
      <c r="J31" s="80">
        <v>2</v>
      </c>
      <c r="K31" s="80">
        <f t="shared" si="14"/>
        <v>0</v>
      </c>
      <c r="L31" s="159">
        <v>6573</v>
      </c>
      <c r="M31" s="159">
        <v>32528</v>
      </c>
      <c r="N31" s="160">
        <v>0.28142921178368918</v>
      </c>
      <c r="O31" s="159">
        <v>9154.3294008998419</v>
      </c>
      <c r="P31" s="159">
        <v>15727.329400899842</v>
      </c>
      <c r="Q31" s="161">
        <v>15727.329400899842</v>
      </c>
      <c r="R31" s="162">
        <v>3.0479647434811861E-3</v>
      </c>
      <c r="S31" s="163">
        <v>0</v>
      </c>
      <c r="T31" s="163">
        <v>3392565.4337006593</v>
      </c>
      <c r="U31" s="81">
        <v>3392565.4337006593</v>
      </c>
      <c r="V31" s="164">
        <v>11239429.028342051</v>
      </c>
      <c r="W31" s="165">
        <v>3252040.41</v>
      </c>
      <c r="X31" s="164">
        <v>3653234.2739792233</v>
      </c>
      <c r="Y31" s="48">
        <v>0</v>
      </c>
      <c r="Z31" s="48">
        <v>11239429.028342051</v>
      </c>
      <c r="AA31" s="48">
        <v>3392565.4337006593</v>
      </c>
      <c r="AB31" s="48">
        <v>0</v>
      </c>
      <c r="AC31" s="48">
        <v>7846863.5946413921</v>
      </c>
      <c r="AD31" s="48">
        <v>254582.31233042819</v>
      </c>
      <c r="AE31" s="48">
        <v>3647147.7460310874</v>
      </c>
      <c r="AF31" s="81">
        <v>0</v>
      </c>
      <c r="AG31" s="81">
        <v>0</v>
      </c>
      <c r="AH31" s="81">
        <v>3647147.7460310874</v>
      </c>
      <c r="AI31" s="81">
        <v>3647147.7460310874</v>
      </c>
      <c r="AJ31" s="81">
        <v>0</v>
      </c>
      <c r="AK31" s="81">
        <v>7592281.2823109645</v>
      </c>
      <c r="AL31" s="81">
        <v>2252.2773089693737</v>
      </c>
      <c r="AM31" s="166">
        <v>3649400.0233400567</v>
      </c>
      <c r="AN31" s="82">
        <v>0</v>
      </c>
      <c r="AO31" s="82">
        <v>0</v>
      </c>
      <c r="AP31" s="83">
        <v>0</v>
      </c>
      <c r="AQ31" s="48">
        <v>0</v>
      </c>
      <c r="AR31" s="48">
        <v>7590029.0050019948</v>
      </c>
      <c r="AS31" s="48">
        <v>3649400.0233400567</v>
      </c>
      <c r="AT31" s="167">
        <v>2693339.71</v>
      </c>
      <c r="AU31" s="167">
        <v>0</v>
      </c>
      <c r="AV31" s="167">
        <v>0</v>
      </c>
      <c r="AW31" s="167">
        <v>2693339.71</v>
      </c>
      <c r="AX31" s="82">
        <v>956060.31</v>
      </c>
      <c r="AY31" s="82">
        <v>335863.98690299998</v>
      </c>
      <c r="AZ31" s="294">
        <v>891816.02</v>
      </c>
      <c r="BA31" s="82">
        <v>0</v>
      </c>
      <c r="BB31" s="82">
        <v>0</v>
      </c>
      <c r="BC31" s="82">
        <v>0</v>
      </c>
      <c r="BD31" s="82">
        <v>313294.96782599995</v>
      </c>
      <c r="BE31" s="294">
        <v>0</v>
      </c>
      <c r="BG31" s="83">
        <f t="shared" si="15"/>
        <v>0</v>
      </c>
      <c r="BH31" s="83">
        <f t="shared" si="16"/>
        <v>0</v>
      </c>
      <c r="BI31" s="83">
        <f t="shared" si="17"/>
        <v>0</v>
      </c>
      <c r="BJ31" s="83">
        <f t="shared" si="18"/>
        <v>0</v>
      </c>
      <c r="BK31" s="84">
        <f t="shared" si="11"/>
        <v>0</v>
      </c>
      <c r="BL31" s="84">
        <f t="shared" si="19"/>
        <v>0</v>
      </c>
      <c r="BM31" s="84">
        <f t="shared" si="20"/>
        <v>3585155.73</v>
      </c>
      <c r="BN31" s="83"/>
    </row>
    <row r="32" spans="2:66" x14ac:dyDescent="0.25">
      <c r="B32" s="98" t="s">
        <v>43</v>
      </c>
      <c r="C32" s="78" t="s">
        <v>427</v>
      </c>
      <c r="D32" s="78" t="s">
        <v>428</v>
      </c>
      <c r="E32" s="79" t="s">
        <v>429</v>
      </c>
      <c r="F32" s="80">
        <v>3</v>
      </c>
      <c r="G32" s="80">
        <v>1</v>
      </c>
      <c r="H32" s="80">
        <v>1</v>
      </c>
      <c r="I32" s="80">
        <v>2</v>
      </c>
      <c r="J32" s="80">
        <v>2</v>
      </c>
      <c r="K32" s="80">
        <f t="shared" si="14"/>
        <v>1</v>
      </c>
      <c r="L32" s="159">
        <v>706</v>
      </c>
      <c r="M32" s="159">
        <v>2558</v>
      </c>
      <c r="N32" s="160">
        <v>0.66706037114827565</v>
      </c>
      <c r="O32" s="159">
        <v>1706.3404293972892</v>
      </c>
      <c r="P32" s="159">
        <v>2412.340429397289</v>
      </c>
      <c r="Q32" s="161">
        <v>3259.7956222445564</v>
      </c>
      <c r="R32" s="162">
        <v>6.3175011308577592E-4</v>
      </c>
      <c r="S32" s="163">
        <v>0</v>
      </c>
      <c r="T32" s="163">
        <v>703175.32411592198</v>
      </c>
      <c r="U32" s="81">
        <v>703175.32411592198</v>
      </c>
      <c r="V32" s="164">
        <v>6543634.2395856865</v>
      </c>
      <c r="W32" s="165">
        <v>474047.39</v>
      </c>
      <c r="X32" s="164">
        <v>950483.22446973599</v>
      </c>
      <c r="Y32" s="48">
        <v>0</v>
      </c>
      <c r="Z32" s="48">
        <v>6543634.2395856865</v>
      </c>
      <c r="AA32" s="48">
        <v>703175.32411592198</v>
      </c>
      <c r="AB32" s="48">
        <v>0</v>
      </c>
      <c r="AC32" s="48">
        <v>5840458.9154697647</v>
      </c>
      <c r="AD32" s="48">
        <v>189486.85902817824</v>
      </c>
      <c r="AE32" s="48">
        <v>892662.18314410024</v>
      </c>
      <c r="AF32" s="81">
        <v>483416.40964779147</v>
      </c>
      <c r="AG32" s="81">
        <v>0</v>
      </c>
      <c r="AH32" s="81">
        <v>1376078.5927918917</v>
      </c>
      <c r="AI32" s="81">
        <v>1376078.5927918917</v>
      </c>
      <c r="AJ32" s="81">
        <v>0</v>
      </c>
      <c r="AK32" s="81">
        <v>5167555.6467937948</v>
      </c>
      <c r="AL32" s="81">
        <v>1532.9738050178739</v>
      </c>
      <c r="AM32" s="166">
        <v>1377611.5665969094</v>
      </c>
      <c r="AN32" s="82">
        <v>0</v>
      </c>
      <c r="AO32" s="82">
        <v>538.53369770277902</v>
      </c>
      <c r="AP32" s="83">
        <v>0</v>
      </c>
      <c r="AQ32" s="48">
        <v>483954.94334549428</v>
      </c>
      <c r="AR32" s="48">
        <v>5166022.672988777</v>
      </c>
      <c r="AS32" s="48">
        <v>893656.62325141509</v>
      </c>
      <c r="AT32" s="167">
        <v>624824.25</v>
      </c>
      <c r="AU32" s="167">
        <v>212002.86</v>
      </c>
      <c r="AV32" s="167">
        <v>0</v>
      </c>
      <c r="AW32" s="167">
        <v>624824.25</v>
      </c>
      <c r="AX32" s="82">
        <v>752787.32</v>
      </c>
      <c r="AY32" s="82">
        <v>264454.18551599997</v>
      </c>
      <c r="AZ32" s="294">
        <v>702202.34</v>
      </c>
      <c r="BA32" s="82">
        <v>0</v>
      </c>
      <c r="BB32" s="82">
        <v>0</v>
      </c>
      <c r="BC32" s="82">
        <v>271952.08</v>
      </c>
      <c r="BD32" s="82">
        <v>246683.68204199994</v>
      </c>
      <c r="BE32" s="294">
        <v>246683.68</v>
      </c>
      <c r="BG32" s="83">
        <f t="shared" si="15"/>
        <v>1814823.765020957</v>
      </c>
      <c r="BH32" s="83">
        <f t="shared" si="16"/>
        <v>5166022.672988777</v>
      </c>
      <c r="BI32" s="83">
        <f t="shared" si="17"/>
        <v>1814823.765020957</v>
      </c>
      <c r="BJ32" s="83">
        <f t="shared" si="18"/>
        <v>5166022.672988777</v>
      </c>
      <c r="BK32" s="84">
        <f t="shared" si="11"/>
        <v>816809.37</v>
      </c>
      <c r="BL32" s="84">
        <f t="shared" si="19"/>
        <v>286945.13</v>
      </c>
      <c r="BM32" s="84">
        <f t="shared" si="20"/>
        <v>2143835.96</v>
      </c>
      <c r="BN32" s="83"/>
    </row>
    <row r="33" spans="2:66" x14ac:dyDescent="0.25">
      <c r="B33" s="98" t="s">
        <v>44</v>
      </c>
      <c r="C33" s="78" t="s">
        <v>428</v>
      </c>
      <c r="D33" s="78" t="s">
        <v>430</v>
      </c>
      <c r="E33" s="79" t="s">
        <v>431</v>
      </c>
      <c r="F33" s="80">
        <v>3</v>
      </c>
      <c r="G33" s="80">
        <v>1</v>
      </c>
      <c r="H33" s="80">
        <v>1</v>
      </c>
      <c r="I33" s="80">
        <v>2</v>
      </c>
      <c r="J33" s="80">
        <v>2</v>
      </c>
      <c r="K33" s="80">
        <f t="shared" si="14"/>
        <v>1</v>
      </c>
      <c r="L33" s="159">
        <v>558</v>
      </c>
      <c r="M33" s="159">
        <v>3131</v>
      </c>
      <c r="N33" s="160">
        <v>0.666223845973138</v>
      </c>
      <c r="O33" s="159">
        <v>2085.9468617418952</v>
      </c>
      <c r="P33" s="159">
        <v>2643.9468617418952</v>
      </c>
      <c r="Q33" s="161">
        <v>3572.765394271823</v>
      </c>
      <c r="R33" s="162">
        <v>6.9240382018368114E-4</v>
      </c>
      <c r="S33" s="163">
        <v>0</v>
      </c>
      <c r="T33" s="163">
        <v>770686.49548568611</v>
      </c>
      <c r="U33" s="81">
        <v>770686.49548568611</v>
      </c>
      <c r="V33" s="164">
        <v>2490404.2175296526</v>
      </c>
      <c r="W33" s="165">
        <v>724865.72</v>
      </c>
      <c r="X33" s="164">
        <v>575436.33486315561</v>
      </c>
      <c r="Y33" s="48">
        <v>149429.38513684436</v>
      </c>
      <c r="Z33" s="48">
        <v>2340974.832392808</v>
      </c>
      <c r="AA33" s="48">
        <v>770686.49548568611</v>
      </c>
      <c r="AB33" s="48">
        <v>0</v>
      </c>
      <c r="AC33" s="48">
        <v>1570288.3369071218</v>
      </c>
      <c r="AD33" s="48">
        <v>50946.16862058339</v>
      </c>
      <c r="AE33" s="48">
        <v>821632.66410626948</v>
      </c>
      <c r="AF33" s="81">
        <v>444950.7552035338</v>
      </c>
      <c r="AG33" s="81">
        <v>0</v>
      </c>
      <c r="AH33" s="81">
        <v>1266583.4193098033</v>
      </c>
      <c r="AI33" s="81">
        <v>1266583.4193098033</v>
      </c>
      <c r="AJ33" s="81">
        <v>0</v>
      </c>
      <c r="AK33" s="81">
        <v>1074391.4130830048</v>
      </c>
      <c r="AL33" s="81">
        <v>318.7220429090633</v>
      </c>
      <c r="AM33" s="166">
        <v>1266902.1413527124</v>
      </c>
      <c r="AN33" s="82">
        <v>0</v>
      </c>
      <c r="AO33" s="82">
        <v>111.96705367395393</v>
      </c>
      <c r="AP33" s="83">
        <v>0</v>
      </c>
      <c r="AQ33" s="48">
        <v>445062.72225720773</v>
      </c>
      <c r="AR33" s="48">
        <v>1074072.6910400956</v>
      </c>
      <c r="AS33" s="48">
        <v>821839.41909550468</v>
      </c>
      <c r="AT33" s="167">
        <v>872194.97</v>
      </c>
      <c r="AU33" s="167">
        <v>295935.75</v>
      </c>
      <c r="AV33" s="167">
        <v>0</v>
      </c>
      <c r="AW33" s="167">
        <v>872194.97</v>
      </c>
      <c r="AX33" s="82">
        <v>394707.17</v>
      </c>
      <c r="AY33" s="82">
        <v>138660.62882099996</v>
      </c>
      <c r="AZ33" s="294">
        <v>368184.07</v>
      </c>
      <c r="BA33" s="82">
        <v>0</v>
      </c>
      <c r="BB33" s="82">
        <v>0</v>
      </c>
      <c r="BC33" s="82">
        <v>149126.97</v>
      </c>
      <c r="BD33" s="82">
        <v>129343.06379099998</v>
      </c>
      <c r="BE33" s="294">
        <v>129343.06</v>
      </c>
      <c r="BG33" s="83">
        <f t="shared" si="15"/>
        <v>377321.73636238556</v>
      </c>
      <c r="BH33" s="83">
        <f t="shared" si="16"/>
        <v>1074072.6910400956</v>
      </c>
      <c r="BI33" s="83">
        <f t="shared" si="17"/>
        <v>377321.73636238556</v>
      </c>
      <c r="BJ33" s="83">
        <f t="shared" si="18"/>
        <v>1074072.6910400956</v>
      </c>
      <c r="BK33" s="84">
        <f t="shared" si="11"/>
        <v>169823.61</v>
      </c>
      <c r="BL33" s="84">
        <f t="shared" si="19"/>
        <v>59659.03</v>
      </c>
      <c r="BM33" s="84">
        <f t="shared" si="20"/>
        <v>1410202.65</v>
      </c>
      <c r="BN33" s="83"/>
    </row>
    <row r="34" spans="2:66" x14ac:dyDescent="0.25">
      <c r="B34" s="98" t="s">
        <v>45</v>
      </c>
      <c r="C34" s="78" t="s">
        <v>432</v>
      </c>
      <c r="D34" s="78"/>
      <c r="E34" s="79" t="s">
        <v>433</v>
      </c>
      <c r="F34" s="80">
        <v>3</v>
      </c>
      <c r="G34" s="80">
        <v>2</v>
      </c>
      <c r="H34" s="80">
        <v>1</v>
      </c>
      <c r="I34" s="80">
        <v>2</v>
      </c>
      <c r="J34" s="80">
        <v>2</v>
      </c>
      <c r="K34" s="80">
        <f t="shared" si="14"/>
        <v>0</v>
      </c>
      <c r="L34" s="159">
        <v>13394</v>
      </c>
      <c r="M34" s="159">
        <v>86053</v>
      </c>
      <c r="N34" s="160">
        <v>0.28048281471927139</v>
      </c>
      <c r="O34" s="159">
        <v>24136.387655037463</v>
      </c>
      <c r="P34" s="159">
        <v>37530.387655037463</v>
      </c>
      <c r="Q34" s="161">
        <v>37530.387655037463</v>
      </c>
      <c r="R34" s="162">
        <v>7.2734089473061349E-3</v>
      </c>
      <c r="S34" s="163">
        <v>0</v>
      </c>
      <c r="T34" s="163">
        <v>8095735.3042138973</v>
      </c>
      <c r="U34" s="81">
        <v>8095735.3042138973</v>
      </c>
      <c r="V34" s="164">
        <v>11900185.242964042</v>
      </c>
      <c r="W34" s="165">
        <v>17527007.539999999</v>
      </c>
      <c r="X34" s="164">
        <v>19927645.143132374</v>
      </c>
      <c r="Y34" s="48">
        <v>0</v>
      </c>
      <c r="Z34" s="48">
        <v>11900185.242964042</v>
      </c>
      <c r="AA34" s="48">
        <v>8095735.3042138973</v>
      </c>
      <c r="AB34" s="48">
        <v>0</v>
      </c>
      <c r="AC34" s="48">
        <v>3804449.938750145</v>
      </c>
      <c r="AD34" s="48">
        <v>123430.928914552</v>
      </c>
      <c r="AE34" s="48">
        <v>8219166.2331284489</v>
      </c>
      <c r="AF34" s="81">
        <v>0</v>
      </c>
      <c r="AG34" s="81">
        <v>0</v>
      </c>
      <c r="AH34" s="81">
        <v>8219166.2331284489</v>
      </c>
      <c r="AI34" s="81">
        <v>8219166.2331284489</v>
      </c>
      <c r="AJ34" s="81">
        <v>0</v>
      </c>
      <c r="AK34" s="81">
        <v>3681019.0098355934</v>
      </c>
      <c r="AL34" s="81">
        <v>1091.987412143676</v>
      </c>
      <c r="AM34" s="166">
        <v>8220258.2205405924</v>
      </c>
      <c r="AN34" s="82">
        <v>0</v>
      </c>
      <c r="AO34" s="82">
        <v>0</v>
      </c>
      <c r="AP34" s="83">
        <v>0</v>
      </c>
      <c r="AQ34" s="48">
        <v>0</v>
      </c>
      <c r="AR34" s="48">
        <v>3679927.0224234499</v>
      </c>
      <c r="AS34" s="48">
        <v>8220258.2205405924</v>
      </c>
      <c r="AT34" s="167">
        <v>6576561.46</v>
      </c>
      <c r="AU34" s="167">
        <v>0</v>
      </c>
      <c r="AV34" s="167">
        <v>0</v>
      </c>
      <c r="AW34" s="167">
        <v>6576561.46</v>
      </c>
      <c r="AX34" s="82">
        <v>1643696.76</v>
      </c>
      <c r="AY34" s="82">
        <v>577430.67178799992</v>
      </c>
      <c r="AZ34" s="294">
        <v>1533245.43</v>
      </c>
      <c r="BA34" s="82">
        <v>0</v>
      </c>
      <c r="BB34" s="82">
        <v>0</v>
      </c>
      <c r="BC34" s="82">
        <v>0</v>
      </c>
      <c r="BD34" s="82">
        <v>538629.1195589999</v>
      </c>
      <c r="BE34" s="294">
        <v>0</v>
      </c>
      <c r="BG34" s="83">
        <f t="shared" si="15"/>
        <v>0</v>
      </c>
      <c r="BH34" s="83">
        <f t="shared" si="16"/>
        <v>0</v>
      </c>
      <c r="BI34" s="83">
        <f t="shared" si="17"/>
        <v>0</v>
      </c>
      <c r="BJ34" s="83">
        <f t="shared" si="18"/>
        <v>0</v>
      </c>
      <c r="BK34" s="84">
        <f t="shared" si="11"/>
        <v>0</v>
      </c>
      <c r="BL34" s="84">
        <f t="shared" si="19"/>
        <v>0</v>
      </c>
      <c r="BM34" s="84">
        <f t="shared" si="20"/>
        <v>8109806.8899999997</v>
      </c>
      <c r="BN34" s="83"/>
    </row>
    <row r="35" spans="2:66" x14ac:dyDescent="0.25">
      <c r="B35" s="98" t="s">
        <v>46</v>
      </c>
      <c r="C35" s="78" t="s">
        <v>434</v>
      </c>
      <c r="D35" s="78" t="s">
        <v>435</v>
      </c>
      <c r="E35" s="79" t="s">
        <v>267</v>
      </c>
      <c r="F35" s="80">
        <v>3</v>
      </c>
      <c r="G35" s="80">
        <v>2</v>
      </c>
      <c r="H35" s="80">
        <v>2</v>
      </c>
      <c r="I35" s="80">
        <v>2</v>
      </c>
      <c r="J35" s="80">
        <v>2</v>
      </c>
      <c r="K35" s="80">
        <f t="shared" si="14"/>
        <v>0</v>
      </c>
      <c r="L35" s="159">
        <v>87141</v>
      </c>
      <c r="M35" s="159">
        <v>521276</v>
      </c>
      <c r="N35" s="160">
        <v>0.2791379800927466</v>
      </c>
      <c r="O35" s="159">
        <v>145507.92971082657</v>
      </c>
      <c r="P35" s="159">
        <v>232648.92971082657</v>
      </c>
      <c r="Q35" s="161">
        <v>232648.92971082657</v>
      </c>
      <c r="R35" s="162">
        <v>4.5087485439623362E-2</v>
      </c>
      <c r="S35" s="163">
        <v>0</v>
      </c>
      <c r="T35" s="163">
        <v>50185043.945175208</v>
      </c>
      <c r="U35" s="81">
        <v>50185043.945175208</v>
      </c>
      <c r="V35" s="164">
        <v>121862295.38276188</v>
      </c>
      <c r="W35" s="165">
        <v>52545194.159999996</v>
      </c>
      <c r="X35" s="164">
        <v>63031171.062984064</v>
      </c>
      <c r="Y35" s="48">
        <v>0</v>
      </c>
      <c r="Z35" s="48">
        <v>121862295.38276188</v>
      </c>
      <c r="AA35" s="48">
        <v>50185043.945175208</v>
      </c>
      <c r="AB35" s="48">
        <v>0</v>
      </c>
      <c r="AC35" s="48">
        <v>71677251.437586665</v>
      </c>
      <c r="AD35" s="48">
        <v>2325484.5955180973</v>
      </c>
      <c r="AE35" s="48">
        <v>52510528.540693305</v>
      </c>
      <c r="AF35" s="81">
        <v>0</v>
      </c>
      <c r="AG35" s="81">
        <v>0</v>
      </c>
      <c r="AH35" s="81">
        <v>52510528.540693305</v>
      </c>
      <c r="AI35" s="81">
        <v>52510528.540693305</v>
      </c>
      <c r="AJ35" s="81">
        <v>0</v>
      </c>
      <c r="AK35" s="81">
        <v>69351766.842068583</v>
      </c>
      <c r="AL35" s="81">
        <v>20573.448873561912</v>
      </c>
      <c r="AM35" s="166">
        <v>52531101.98956687</v>
      </c>
      <c r="AN35" s="82">
        <v>0</v>
      </c>
      <c r="AO35" s="82">
        <v>0</v>
      </c>
      <c r="AP35" s="83">
        <v>0</v>
      </c>
      <c r="AQ35" s="48">
        <v>0</v>
      </c>
      <c r="AR35" s="48">
        <v>69331193.393195003</v>
      </c>
      <c r="AS35" s="48">
        <v>52531101.98956687</v>
      </c>
      <c r="AT35" s="167">
        <v>37372931.189999998</v>
      </c>
      <c r="AU35" s="167">
        <v>0</v>
      </c>
      <c r="AV35" s="167">
        <v>0</v>
      </c>
      <c r="AW35" s="167">
        <v>37372931.189999998</v>
      </c>
      <c r="AX35" s="82">
        <v>15158170.800000001</v>
      </c>
      <c r="AY35" s="82">
        <v>5325065.4020399991</v>
      </c>
      <c r="AZ35" s="294">
        <v>14139588.65</v>
      </c>
      <c r="BA35" s="82">
        <v>0</v>
      </c>
      <c r="BB35" s="82">
        <v>0</v>
      </c>
      <c r="BC35" s="82">
        <v>0</v>
      </c>
      <c r="BD35" s="82">
        <v>4967237.492744999</v>
      </c>
      <c r="BE35" s="294">
        <v>0</v>
      </c>
      <c r="BG35" s="83">
        <f t="shared" si="15"/>
        <v>0</v>
      </c>
      <c r="BH35" s="83">
        <f t="shared" si="16"/>
        <v>0</v>
      </c>
      <c r="BI35" s="83">
        <f t="shared" si="17"/>
        <v>0</v>
      </c>
      <c r="BJ35" s="83">
        <f t="shared" si="18"/>
        <v>0</v>
      </c>
      <c r="BK35" s="84">
        <f t="shared" si="11"/>
        <v>0</v>
      </c>
      <c r="BL35" s="84">
        <f t="shared" si="19"/>
        <v>0</v>
      </c>
      <c r="BM35" s="84">
        <f t="shared" si="20"/>
        <v>51512519.839999996</v>
      </c>
      <c r="BN35" s="83"/>
    </row>
    <row r="36" spans="2:66" x14ac:dyDescent="0.25">
      <c r="B36" s="98" t="s">
        <v>47</v>
      </c>
      <c r="C36" s="78" t="s">
        <v>436</v>
      </c>
      <c r="D36" s="78"/>
      <c r="E36" s="79" t="s">
        <v>303</v>
      </c>
      <c r="F36" s="80">
        <v>3</v>
      </c>
      <c r="G36" s="80">
        <v>2</v>
      </c>
      <c r="H36" s="80">
        <v>2</v>
      </c>
      <c r="I36" s="80">
        <v>2</v>
      </c>
      <c r="J36" s="80">
        <v>2</v>
      </c>
      <c r="K36" s="80">
        <f t="shared" si="14"/>
        <v>0</v>
      </c>
      <c r="L36" s="159">
        <v>28898</v>
      </c>
      <c r="M36" s="159">
        <v>165416</v>
      </c>
      <c r="N36" s="160">
        <v>0.2267337883625648</v>
      </c>
      <c r="O36" s="159">
        <v>37505.396335782018</v>
      </c>
      <c r="P36" s="159">
        <v>66403.396335782018</v>
      </c>
      <c r="Q36" s="161">
        <v>66403.396335782018</v>
      </c>
      <c r="R36" s="162">
        <v>1.2869013277441199E-2</v>
      </c>
      <c r="S36" s="163">
        <v>0</v>
      </c>
      <c r="T36" s="163">
        <v>14323974.614292102</v>
      </c>
      <c r="U36" s="81">
        <v>14323974.614292102</v>
      </c>
      <c r="V36" s="164">
        <v>20602303.981931299</v>
      </c>
      <c r="W36" s="165">
        <v>10756695.67</v>
      </c>
      <c r="X36" s="164">
        <v>17209313.627631899</v>
      </c>
      <c r="Y36" s="48">
        <v>0</v>
      </c>
      <c r="Z36" s="48">
        <v>20602303.981931299</v>
      </c>
      <c r="AA36" s="48">
        <v>14323974.614292102</v>
      </c>
      <c r="AB36" s="48">
        <v>0</v>
      </c>
      <c r="AC36" s="48">
        <v>6278329.367639197</v>
      </c>
      <c r="AD36" s="48">
        <v>203693.05375425829</v>
      </c>
      <c r="AE36" s="48">
        <v>14527667.668046361</v>
      </c>
      <c r="AF36" s="81">
        <v>0</v>
      </c>
      <c r="AG36" s="81">
        <v>0</v>
      </c>
      <c r="AH36" s="81">
        <v>14527667.668046361</v>
      </c>
      <c r="AI36" s="81">
        <v>14527667.668046361</v>
      </c>
      <c r="AJ36" s="81">
        <v>0</v>
      </c>
      <c r="AK36" s="81">
        <v>6074636.3138849381</v>
      </c>
      <c r="AL36" s="81">
        <v>1802.0625186636794</v>
      </c>
      <c r="AM36" s="166">
        <v>14529469.730565025</v>
      </c>
      <c r="AN36" s="82">
        <v>0</v>
      </c>
      <c r="AO36" s="82">
        <v>0</v>
      </c>
      <c r="AP36" s="83">
        <v>0</v>
      </c>
      <c r="AQ36" s="48">
        <v>0</v>
      </c>
      <c r="AR36" s="48">
        <v>6072834.2513662744</v>
      </c>
      <c r="AS36" s="48">
        <v>14529469.730565025</v>
      </c>
      <c r="AT36" s="167">
        <v>11556560.15</v>
      </c>
      <c r="AU36" s="167">
        <v>0</v>
      </c>
      <c r="AV36" s="167">
        <v>0</v>
      </c>
      <c r="AW36" s="167">
        <v>11556560.15</v>
      </c>
      <c r="AX36" s="82">
        <v>2972909.58</v>
      </c>
      <c r="AY36" s="82">
        <v>1044383.1354539999</v>
      </c>
      <c r="AZ36" s="294">
        <v>2773139.26</v>
      </c>
      <c r="BA36" s="82">
        <v>0</v>
      </c>
      <c r="BB36" s="82">
        <v>0</v>
      </c>
      <c r="BC36" s="82">
        <v>0</v>
      </c>
      <c r="BD36" s="82">
        <v>974203.82203799975</v>
      </c>
      <c r="BE36" s="294">
        <v>0</v>
      </c>
      <c r="BG36" s="83">
        <f t="shared" si="15"/>
        <v>0</v>
      </c>
      <c r="BH36" s="83">
        <f t="shared" si="16"/>
        <v>0</v>
      </c>
      <c r="BI36" s="83">
        <f t="shared" si="17"/>
        <v>0</v>
      </c>
      <c r="BJ36" s="83">
        <f t="shared" si="18"/>
        <v>0</v>
      </c>
      <c r="BK36" s="84">
        <f t="shared" si="11"/>
        <v>0</v>
      </c>
      <c r="BL36" s="84">
        <f t="shared" si="19"/>
        <v>0</v>
      </c>
      <c r="BM36" s="84">
        <f t="shared" si="20"/>
        <v>14329699.41</v>
      </c>
      <c r="BN36" s="83"/>
    </row>
    <row r="37" spans="2:66" x14ac:dyDescent="0.25">
      <c r="B37" s="98" t="s">
        <v>48</v>
      </c>
      <c r="C37" s="78" t="s">
        <v>437</v>
      </c>
      <c r="D37" s="78" t="s">
        <v>438</v>
      </c>
      <c r="E37" s="79" t="s">
        <v>439</v>
      </c>
      <c r="F37" s="80">
        <v>3</v>
      </c>
      <c r="G37" s="80">
        <v>2</v>
      </c>
      <c r="H37" s="80">
        <v>1</v>
      </c>
      <c r="I37" s="80">
        <v>2</v>
      </c>
      <c r="J37" s="80">
        <v>2</v>
      </c>
      <c r="K37" s="80">
        <f t="shared" si="14"/>
        <v>0</v>
      </c>
      <c r="L37" s="159">
        <v>11082</v>
      </c>
      <c r="M37" s="159">
        <v>39134</v>
      </c>
      <c r="N37" s="160">
        <v>0.32766472882123648</v>
      </c>
      <c r="O37" s="159">
        <v>12822.831497690269</v>
      </c>
      <c r="P37" s="159">
        <v>23904.831497690269</v>
      </c>
      <c r="Q37" s="161">
        <v>23904.831497690269</v>
      </c>
      <c r="R37" s="162">
        <v>4.6327689683697826E-3</v>
      </c>
      <c r="S37" s="163">
        <v>0</v>
      </c>
      <c r="T37" s="163">
        <v>5156546.4784417059</v>
      </c>
      <c r="U37" s="81">
        <v>5156546.4784417059</v>
      </c>
      <c r="V37" s="164">
        <v>12925056.915896378</v>
      </c>
      <c r="W37" s="165">
        <v>3940598.38</v>
      </c>
      <c r="X37" s="164">
        <v>6286915.2211181913</v>
      </c>
      <c r="Y37" s="48">
        <v>0</v>
      </c>
      <c r="Z37" s="48">
        <v>12925056.915896378</v>
      </c>
      <c r="AA37" s="48">
        <v>5156546.4784417059</v>
      </c>
      <c r="AB37" s="48">
        <v>0</v>
      </c>
      <c r="AC37" s="48">
        <v>7768510.4374546725</v>
      </c>
      <c r="AD37" s="48">
        <v>252040.2357804284</v>
      </c>
      <c r="AE37" s="48">
        <v>5408586.7142221341</v>
      </c>
      <c r="AF37" s="81">
        <v>0</v>
      </c>
      <c r="AG37" s="81">
        <v>0</v>
      </c>
      <c r="AH37" s="81">
        <v>5408586.7142221341</v>
      </c>
      <c r="AI37" s="81">
        <v>5408586.7142221341</v>
      </c>
      <c r="AJ37" s="81">
        <v>0</v>
      </c>
      <c r="AK37" s="81">
        <v>7516470.2016742444</v>
      </c>
      <c r="AL37" s="81">
        <v>2229.7876816310991</v>
      </c>
      <c r="AM37" s="166">
        <v>5410816.5019037649</v>
      </c>
      <c r="AN37" s="82">
        <v>0</v>
      </c>
      <c r="AO37" s="82">
        <v>0</v>
      </c>
      <c r="AP37" s="83">
        <v>0</v>
      </c>
      <c r="AQ37" s="48">
        <v>0</v>
      </c>
      <c r="AR37" s="48">
        <v>7514240.4139926136</v>
      </c>
      <c r="AS37" s="48">
        <v>5410816.5019037649</v>
      </c>
      <c r="AT37" s="167">
        <v>4183458.4099999997</v>
      </c>
      <c r="AU37" s="167">
        <v>0</v>
      </c>
      <c r="AV37" s="167">
        <v>0</v>
      </c>
      <c r="AW37" s="167">
        <v>4183458.4099999997</v>
      </c>
      <c r="AX37" s="82">
        <v>1227358.0900000001</v>
      </c>
      <c r="AY37" s="82">
        <v>431170.89701699995</v>
      </c>
      <c r="AZ37" s="294">
        <v>1144883.43</v>
      </c>
      <c r="BA37" s="82">
        <v>0</v>
      </c>
      <c r="BB37" s="82">
        <v>0</v>
      </c>
      <c r="BC37" s="82">
        <v>0</v>
      </c>
      <c r="BD37" s="82">
        <v>402197.54895899992</v>
      </c>
      <c r="BE37" s="294">
        <v>0</v>
      </c>
      <c r="BG37" s="83">
        <f t="shared" si="15"/>
        <v>0</v>
      </c>
      <c r="BH37" s="83">
        <f t="shared" si="16"/>
        <v>0</v>
      </c>
      <c r="BI37" s="83">
        <f t="shared" si="17"/>
        <v>0</v>
      </c>
      <c r="BJ37" s="83">
        <f t="shared" si="18"/>
        <v>0</v>
      </c>
      <c r="BK37" s="84">
        <f t="shared" si="11"/>
        <v>0</v>
      </c>
      <c r="BL37" s="84">
        <f t="shared" si="19"/>
        <v>0</v>
      </c>
      <c r="BM37" s="84">
        <f t="shared" si="20"/>
        <v>5328341.84</v>
      </c>
      <c r="BN37" s="83"/>
    </row>
    <row r="38" spans="2:66" x14ac:dyDescent="0.25">
      <c r="B38" s="98" t="s">
        <v>49</v>
      </c>
      <c r="C38" s="78" t="s">
        <v>440</v>
      </c>
      <c r="D38" s="78"/>
      <c r="E38" s="79" t="s">
        <v>266</v>
      </c>
      <c r="F38" s="80">
        <v>3</v>
      </c>
      <c r="G38" s="80">
        <v>2</v>
      </c>
      <c r="H38" s="80">
        <v>2</v>
      </c>
      <c r="I38" s="80">
        <v>2</v>
      </c>
      <c r="J38" s="80">
        <v>2</v>
      </c>
      <c r="K38" s="80">
        <f t="shared" si="14"/>
        <v>0</v>
      </c>
      <c r="L38" s="159">
        <v>15658</v>
      </c>
      <c r="M38" s="159">
        <v>61618</v>
      </c>
      <c r="N38" s="160">
        <v>0.34453842877151608</v>
      </c>
      <c r="O38" s="159">
        <v>21229.768904043278</v>
      </c>
      <c r="P38" s="159">
        <v>36887.768904043274</v>
      </c>
      <c r="Q38" s="161">
        <v>36887.768904043274</v>
      </c>
      <c r="R38" s="162">
        <v>7.1488690939971464E-3</v>
      </c>
      <c r="S38" s="163">
        <v>0</v>
      </c>
      <c r="T38" s="163">
        <v>7957115.0651321085</v>
      </c>
      <c r="U38" s="81">
        <v>7957115.0651321085</v>
      </c>
      <c r="V38" s="164">
        <v>17918282.321363553</v>
      </c>
      <c r="W38" s="165">
        <v>6755841.2599999998</v>
      </c>
      <c r="X38" s="164">
        <v>9697696.1083205938</v>
      </c>
      <c r="Y38" s="48">
        <v>0</v>
      </c>
      <c r="Z38" s="48">
        <v>17918282.321363553</v>
      </c>
      <c r="AA38" s="48">
        <v>7957115.0651321085</v>
      </c>
      <c r="AB38" s="48">
        <v>0</v>
      </c>
      <c r="AC38" s="48">
        <v>9961167.2562314458</v>
      </c>
      <c r="AD38" s="48">
        <v>323178.42192813626</v>
      </c>
      <c r="AE38" s="48">
        <v>8280293.4870602451</v>
      </c>
      <c r="AF38" s="81">
        <v>0</v>
      </c>
      <c r="AG38" s="81">
        <v>0</v>
      </c>
      <c r="AH38" s="81">
        <v>8280293.4870602451</v>
      </c>
      <c r="AI38" s="81">
        <v>8280293.4870602451</v>
      </c>
      <c r="AJ38" s="81">
        <v>0</v>
      </c>
      <c r="AK38" s="81">
        <v>9637988.8343033083</v>
      </c>
      <c r="AL38" s="81">
        <v>2859.1437472393213</v>
      </c>
      <c r="AM38" s="166">
        <v>8283152.6308074845</v>
      </c>
      <c r="AN38" s="82">
        <v>0</v>
      </c>
      <c r="AO38" s="82">
        <v>0</v>
      </c>
      <c r="AP38" s="83">
        <v>0</v>
      </c>
      <c r="AQ38" s="48">
        <v>0</v>
      </c>
      <c r="AR38" s="48">
        <v>9635129.690556068</v>
      </c>
      <c r="AS38" s="48">
        <v>8283152.6308074845</v>
      </c>
      <c r="AT38" s="167">
        <v>5706145.0600000005</v>
      </c>
      <c r="AU38" s="167">
        <v>0</v>
      </c>
      <c r="AV38" s="167">
        <v>0</v>
      </c>
      <c r="AW38" s="167">
        <v>5706145.0600000005</v>
      </c>
      <c r="AX38" s="82">
        <v>2577007.5699999998</v>
      </c>
      <c r="AY38" s="82">
        <v>905302.75934099976</v>
      </c>
      <c r="AZ38" s="294">
        <v>2403840.64</v>
      </c>
      <c r="BA38" s="82">
        <v>0</v>
      </c>
      <c r="BB38" s="82">
        <v>0</v>
      </c>
      <c r="BC38" s="82">
        <v>0</v>
      </c>
      <c r="BD38" s="82">
        <v>844469.21683199995</v>
      </c>
      <c r="BE38" s="294">
        <v>0</v>
      </c>
      <c r="BG38" s="83">
        <f t="shared" si="15"/>
        <v>0</v>
      </c>
      <c r="BH38" s="83">
        <f t="shared" si="16"/>
        <v>0</v>
      </c>
      <c r="BI38" s="83">
        <f t="shared" si="17"/>
        <v>0</v>
      </c>
      <c r="BJ38" s="83">
        <f t="shared" si="18"/>
        <v>0</v>
      </c>
      <c r="BK38" s="84">
        <f t="shared" si="11"/>
        <v>0</v>
      </c>
      <c r="BL38" s="84">
        <f t="shared" si="19"/>
        <v>0</v>
      </c>
      <c r="BM38" s="84">
        <f t="shared" si="20"/>
        <v>8109985.7000000011</v>
      </c>
      <c r="BN38" s="83"/>
    </row>
    <row r="39" spans="2:66" x14ac:dyDescent="0.25">
      <c r="B39" s="98" t="s">
        <v>50</v>
      </c>
      <c r="C39" s="78" t="s">
        <v>441</v>
      </c>
      <c r="D39" s="78"/>
      <c r="E39" s="79" t="s">
        <v>442</v>
      </c>
      <c r="F39" s="80">
        <v>3</v>
      </c>
      <c r="G39" s="80">
        <v>2</v>
      </c>
      <c r="H39" s="80">
        <v>2</v>
      </c>
      <c r="I39" s="80">
        <v>2</v>
      </c>
      <c r="J39" s="80">
        <v>2</v>
      </c>
      <c r="K39" s="80">
        <f t="shared" si="14"/>
        <v>0</v>
      </c>
      <c r="L39" s="159">
        <v>7377</v>
      </c>
      <c r="M39" s="159">
        <v>39226</v>
      </c>
      <c r="N39" s="160">
        <v>0.26752470860606231</v>
      </c>
      <c r="O39" s="159">
        <v>10493.9242197814</v>
      </c>
      <c r="P39" s="159">
        <v>17870.924219781402</v>
      </c>
      <c r="Q39" s="161">
        <v>17870.924219781402</v>
      </c>
      <c r="R39" s="162">
        <v>3.4633945514106947E-3</v>
      </c>
      <c r="S39" s="163">
        <v>0</v>
      </c>
      <c r="T39" s="163">
        <v>3854963.4353589271</v>
      </c>
      <c r="U39" s="81">
        <v>3854963.4353589271</v>
      </c>
      <c r="V39" s="164">
        <v>15173059.545930341</v>
      </c>
      <c r="W39" s="165">
        <v>6483759.4699999997</v>
      </c>
      <c r="X39" s="164">
        <v>10750749.013989087</v>
      </c>
      <c r="Y39" s="48">
        <v>0</v>
      </c>
      <c r="Z39" s="48">
        <v>15173059.545930341</v>
      </c>
      <c r="AA39" s="48">
        <v>3854963.4353589271</v>
      </c>
      <c r="AB39" s="48">
        <v>0</v>
      </c>
      <c r="AC39" s="48">
        <v>11318096.110571414</v>
      </c>
      <c r="AD39" s="48">
        <v>367202.39166321047</v>
      </c>
      <c r="AE39" s="48">
        <v>4222165.8270221371</v>
      </c>
      <c r="AF39" s="81">
        <v>0</v>
      </c>
      <c r="AG39" s="81">
        <v>0</v>
      </c>
      <c r="AH39" s="81">
        <v>4222165.8270221371</v>
      </c>
      <c r="AI39" s="81">
        <v>4222165.8270221371</v>
      </c>
      <c r="AJ39" s="81">
        <v>0</v>
      </c>
      <c r="AK39" s="81">
        <v>10950893.718908204</v>
      </c>
      <c r="AL39" s="81">
        <v>3248.6216617786772</v>
      </c>
      <c r="AM39" s="166">
        <v>4225414.4486839157</v>
      </c>
      <c r="AN39" s="82">
        <v>0</v>
      </c>
      <c r="AO39" s="82">
        <v>0</v>
      </c>
      <c r="AP39" s="83">
        <v>0</v>
      </c>
      <c r="AQ39" s="48">
        <v>0</v>
      </c>
      <c r="AR39" s="48">
        <v>10947645.097246425</v>
      </c>
      <c r="AS39" s="48">
        <v>4225414.4486839157</v>
      </c>
      <c r="AT39" s="167">
        <v>0</v>
      </c>
      <c r="AU39" s="167">
        <v>0</v>
      </c>
      <c r="AV39" s="167">
        <v>0</v>
      </c>
      <c r="AW39" s="167">
        <v>0</v>
      </c>
      <c r="AX39" s="82">
        <v>4225414.45</v>
      </c>
      <c r="AY39" s="82">
        <v>1484388.0962849997</v>
      </c>
      <c r="AZ39" s="294">
        <v>3941479.68</v>
      </c>
      <c r="BA39" s="82">
        <v>0</v>
      </c>
      <c r="BB39" s="82">
        <v>0</v>
      </c>
      <c r="BC39" s="82">
        <v>0</v>
      </c>
      <c r="BD39" s="82">
        <v>1384641.8115839998</v>
      </c>
      <c r="BE39" s="294">
        <v>0</v>
      </c>
      <c r="BG39" s="83">
        <f t="shared" si="15"/>
        <v>0</v>
      </c>
      <c r="BH39" s="83">
        <f t="shared" si="16"/>
        <v>0</v>
      </c>
      <c r="BI39" s="83">
        <f t="shared" si="17"/>
        <v>0</v>
      </c>
      <c r="BJ39" s="83">
        <f t="shared" si="18"/>
        <v>0</v>
      </c>
      <c r="BK39" s="84">
        <f t="shared" si="11"/>
        <v>0</v>
      </c>
      <c r="BL39" s="84">
        <f t="shared" si="19"/>
        <v>0</v>
      </c>
      <c r="BM39" s="84">
        <f t="shared" si="20"/>
        <v>3941479.68</v>
      </c>
      <c r="BN39" s="83"/>
    </row>
    <row r="40" spans="2:66" x14ac:dyDescent="0.25">
      <c r="B40" s="98" t="s">
        <v>51</v>
      </c>
      <c r="C40" s="78" t="s">
        <v>443</v>
      </c>
      <c r="D40" s="78"/>
      <c r="E40" s="79" t="s">
        <v>303</v>
      </c>
      <c r="F40" s="80">
        <v>3</v>
      </c>
      <c r="G40" s="80">
        <v>2</v>
      </c>
      <c r="H40" s="80">
        <v>2</v>
      </c>
      <c r="I40" s="80">
        <v>2</v>
      </c>
      <c r="J40" s="80">
        <v>2</v>
      </c>
      <c r="K40" s="80">
        <f t="shared" si="14"/>
        <v>0</v>
      </c>
      <c r="L40" s="159">
        <v>22371</v>
      </c>
      <c r="M40" s="159">
        <v>128976</v>
      </c>
      <c r="N40" s="160">
        <v>0.32259529085770855</v>
      </c>
      <c r="O40" s="159">
        <v>41607.050233663816</v>
      </c>
      <c r="P40" s="159">
        <v>63978.050233663816</v>
      </c>
      <c r="Q40" s="161">
        <v>63978.050233663816</v>
      </c>
      <c r="R40" s="162">
        <v>1.239897992202786E-2</v>
      </c>
      <c r="S40" s="163">
        <v>0</v>
      </c>
      <c r="T40" s="163">
        <v>13800799.627549846</v>
      </c>
      <c r="U40" s="81">
        <v>13800799.627549846</v>
      </c>
      <c r="V40" s="164">
        <v>11242351.803173883</v>
      </c>
      <c r="W40" s="165">
        <v>9839672.0299999993</v>
      </c>
      <c r="X40" s="164">
        <v>19335872.81394013</v>
      </c>
      <c r="Y40" s="48">
        <v>0</v>
      </c>
      <c r="Z40" s="48">
        <v>11242351.803173883</v>
      </c>
      <c r="AA40" s="48">
        <v>11242351.803173883</v>
      </c>
      <c r="AB40" s="48">
        <v>2558447.8243759628</v>
      </c>
      <c r="AC40" s="48">
        <v>0</v>
      </c>
      <c r="AD40" s="48">
        <v>0</v>
      </c>
      <c r="AE40" s="48">
        <v>11242351.803173883</v>
      </c>
      <c r="AF40" s="81">
        <v>0</v>
      </c>
      <c r="AG40" s="81">
        <v>0</v>
      </c>
      <c r="AH40" s="81">
        <v>11242351.803173883</v>
      </c>
      <c r="AI40" s="81">
        <v>11242351.803173883</v>
      </c>
      <c r="AJ40" s="81">
        <v>0</v>
      </c>
      <c r="AK40" s="81">
        <v>0</v>
      </c>
      <c r="AL40" s="81">
        <v>0</v>
      </c>
      <c r="AM40" s="166">
        <v>11242351.803173883</v>
      </c>
      <c r="AN40" s="82">
        <v>0</v>
      </c>
      <c r="AO40" s="82">
        <v>0</v>
      </c>
      <c r="AP40" s="83">
        <v>0</v>
      </c>
      <c r="AQ40" s="48">
        <v>0</v>
      </c>
      <c r="AR40" s="48">
        <v>0</v>
      </c>
      <c r="AS40" s="48">
        <v>11242351.803173883</v>
      </c>
      <c r="AT40" s="167">
        <v>11132807.9</v>
      </c>
      <c r="AU40" s="167">
        <v>0</v>
      </c>
      <c r="AV40" s="167">
        <v>0</v>
      </c>
      <c r="AW40" s="167">
        <v>11132807.9</v>
      </c>
      <c r="AX40" s="82">
        <v>109543.9</v>
      </c>
      <c r="AY40" s="82">
        <v>38482.772069999992</v>
      </c>
      <c r="AZ40" s="294">
        <v>102182.89</v>
      </c>
      <c r="BA40" s="82">
        <v>0</v>
      </c>
      <c r="BB40" s="82">
        <v>0</v>
      </c>
      <c r="BC40" s="82">
        <v>0</v>
      </c>
      <c r="BD40" s="82">
        <v>35896.849256999994</v>
      </c>
      <c r="BE40" s="294">
        <v>0</v>
      </c>
      <c r="BG40" s="83">
        <f t="shared" si="15"/>
        <v>0</v>
      </c>
      <c r="BH40" s="83">
        <f t="shared" si="16"/>
        <v>0</v>
      </c>
      <c r="BI40" s="83">
        <f t="shared" si="17"/>
        <v>0</v>
      </c>
      <c r="BJ40" s="83">
        <f t="shared" si="18"/>
        <v>0</v>
      </c>
      <c r="BK40" s="84">
        <f t="shared" ref="BK40:BK71" si="21">ROUND((BJ40/$BJ$6)*($BJ$200),2)</f>
        <v>0</v>
      </c>
      <c r="BL40" s="84">
        <f t="shared" si="19"/>
        <v>0</v>
      </c>
      <c r="BM40" s="84">
        <f t="shared" si="20"/>
        <v>11234990.790000001</v>
      </c>
      <c r="BN40" s="83"/>
    </row>
    <row r="41" spans="2:66" x14ac:dyDescent="0.25">
      <c r="B41" s="98" t="s">
        <v>52</v>
      </c>
      <c r="C41" s="78" t="s">
        <v>444</v>
      </c>
      <c r="D41" s="78"/>
      <c r="E41" s="79" t="s">
        <v>445</v>
      </c>
      <c r="F41" s="80">
        <v>3</v>
      </c>
      <c r="G41" s="80">
        <v>2</v>
      </c>
      <c r="H41" s="80">
        <v>1</v>
      </c>
      <c r="I41" s="80">
        <v>2</v>
      </c>
      <c r="J41" s="80">
        <v>2</v>
      </c>
      <c r="K41" s="80">
        <f t="shared" si="14"/>
        <v>0</v>
      </c>
      <c r="L41" s="159">
        <v>788</v>
      </c>
      <c r="M41" s="159">
        <v>9851</v>
      </c>
      <c r="N41" s="160">
        <v>0.35289608231382319</v>
      </c>
      <c r="O41" s="159">
        <v>3476.3793068734722</v>
      </c>
      <c r="P41" s="159">
        <v>4264.3793068734722</v>
      </c>
      <c r="Q41" s="161">
        <v>4264.3793068734722</v>
      </c>
      <c r="R41" s="162">
        <v>8.2643896168649062E-4</v>
      </c>
      <c r="S41" s="163">
        <v>0</v>
      </c>
      <c r="T41" s="163">
        <v>919875.55317939597</v>
      </c>
      <c r="U41" s="81">
        <v>919875.55317939597</v>
      </c>
      <c r="V41" s="164">
        <v>8745985.2761818096</v>
      </c>
      <c r="W41" s="165">
        <v>3659047.45</v>
      </c>
      <c r="X41" s="164">
        <v>4605881.8458272526</v>
      </c>
      <c r="Y41" s="48">
        <v>0</v>
      </c>
      <c r="Z41" s="48">
        <v>8745985.2761818096</v>
      </c>
      <c r="AA41" s="48">
        <v>919875.55317939597</v>
      </c>
      <c r="AB41" s="48">
        <v>0</v>
      </c>
      <c r="AC41" s="48">
        <v>7826109.7230024133</v>
      </c>
      <c r="AD41" s="48">
        <v>253908.97723699437</v>
      </c>
      <c r="AE41" s="48">
        <v>1173784.5304163904</v>
      </c>
      <c r="AF41" s="81">
        <v>0</v>
      </c>
      <c r="AG41" s="81">
        <v>0</v>
      </c>
      <c r="AH41" s="81">
        <v>1173784.5304163904</v>
      </c>
      <c r="AI41" s="81">
        <v>1173784.5304163904</v>
      </c>
      <c r="AJ41" s="81">
        <v>0</v>
      </c>
      <c r="AK41" s="81">
        <v>7572200.7457654197</v>
      </c>
      <c r="AL41" s="81">
        <v>2246.3203462157899</v>
      </c>
      <c r="AM41" s="166">
        <v>1176030.8507626061</v>
      </c>
      <c r="AN41" s="82">
        <v>0</v>
      </c>
      <c r="AO41" s="82">
        <v>0</v>
      </c>
      <c r="AP41" s="83">
        <v>0</v>
      </c>
      <c r="AQ41" s="48">
        <v>0</v>
      </c>
      <c r="AR41" s="48">
        <v>7569954.4254192039</v>
      </c>
      <c r="AS41" s="48">
        <v>1176030.8507626061</v>
      </c>
      <c r="AT41" s="167">
        <v>853370.62</v>
      </c>
      <c r="AU41" s="167">
        <v>0</v>
      </c>
      <c r="AV41" s="167">
        <v>0</v>
      </c>
      <c r="AW41" s="167">
        <v>853370.62</v>
      </c>
      <c r="AX41" s="82">
        <v>322660.23</v>
      </c>
      <c r="AY41" s="82">
        <v>113350.53879899997</v>
      </c>
      <c r="AZ41" s="294">
        <v>300978.46000000002</v>
      </c>
      <c r="BA41" s="82">
        <v>0</v>
      </c>
      <c r="BB41" s="82">
        <v>0</v>
      </c>
      <c r="BC41" s="82">
        <v>0</v>
      </c>
      <c r="BD41" s="82">
        <v>105733.73299799999</v>
      </c>
      <c r="BE41" s="294">
        <v>0</v>
      </c>
      <c r="BG41" s="83">
        <f t="shared" si="15"/>
        <v>0</v>
      </c>
      <c r="BH41" s="83">
        <f t="shared" si="16"/>
        <v>0</v>
      </c>
      <c r="BI41" s="83">
        <f t="shared" si="17"/>
        <v>0</v>
      </c>
      <c r="BJ41" s="83">
        <f t="shared" si="18"/>
        <v>0</v>
      </c>
      <c r="BK41" s="84">
        <f t="shared" si="21"/>
        <v>0</v>
      </c>
      <c r="BL41" s="84">
        <f t="shared" si="19"/>
        <v>0</v>
      </c>
      <c r="BM41" s="84">
        <f t="shared" si="20"/>
        <v>1154349.08</v>
      </c>
      <c r="BN41" s="83"/>
    </row>
    <row r="42" spans="2:66" x14ac:dyDescent="0.25">
      <c r="B42" s="98" t="s">
        <v>53</v>
      </c>
      <c r="C42" s="78" t="s">
        <v>446</v>
      </c>
      <c r="D42" s="78" t="s">
        <v>447</v>
      </c>
      <c r="E42" s="79" t="s">
        <v>448</v>
      </c>
      <c r="F42" s="80">
        <v>3</v>
      </c>
      <c r="G42" s="80">
        <v>2</v>
      </c>
      <c r="H42" s="80">
        <v>1</v>
      </c>
      <c r="I42" s="80">
        <v>2</v>
      </c>
      <c r="J42" s="80">
        <v>2</v>
      </c>
      <c r="K42" s="80">
        <f t="shared" si="14"/>
        <v>0</v>
      </c>
      <c r="L42" s="159">
        <v>257</v>
      </c>
      <c r="M42" s="159">
        <v>2307</v>
      </c>
      <c r="N42" s="160">
        <v>0.19279075197398438</v>
      </c>
      <c r="O42" s="159">
        <v>444.76826480398194</v>
      </c>
      <c r="P42" s="159">
        <v>701.76826480398199</v>
      </c>
      <c r="Q42" s="161">
        <v>701.76826480398199</v>
      </c>
      <c r="R42" s="162">
        <v>1.3600306032212467E-4</v>
      </c>
      <c r="S42" s="163">
        <v>0</v>
      </c>
      <c r="T42" s="163">
        <v>151379.46799193148</v>
      </c>
      <c r="U42" s="81">
        <v>151379.46799193148</v>
      </c>
      <c r="V42" s="164">
        <v>3614079.1150965528</v>
      </c>
      <c r="W42" s="165">
        <v>801125.29</v>
      </c>
      <c r="X42" s="164">
        <v>1890022.8898064317</v>
      </c>
      <c r="Y42" s="48">
        <v>0</v>
      </c>
      <c r="Z42" s="48">
        <v>3614079.1150965528</v>
      </c>
      <c r="AA42" s="48">
        <v>151379.46799193148</v>
      </c>
      <c r="AB42" s="48">
        <v>0</v>
      </c>
      <c r="AC42" s="48">
        <v>3462699.6471046214</v>
      </c>
      <c r="AD42" s="48">
        <v>112343.24038303092</v>
      </c>
      <c r="AE42" s="48">
        <v>263722.70837496239</v>
      </c>
      <c r="AF42" s="81">
        <v>0</v>
      </c>
      <c r="AG42" s="81">
        <v>0</v>
      </c>
      <c r="AH42" s="81">
        <v>263722.70837496239</v>
      </c>
      <c r="AI42" s="81">
        <v>263722.70837496239</v>
      </c>
      <c r="AJ42" s="81">
        <v>0</v>
      </c>
      <c r="AK42" s="81">
        <v>3350356.4067215906</v>
      </c>
      <c r="AL42" s="81">
        <v>993.89517211384839</v>
      </c>
      <c r="AM42" s="166">
        <v>264716.60354707623</v>
      </c>
      <c r="AN42" s="82">
        <v>0</v>
      </c>
      <c r="AO42" s="82">
        <v>0</v>
      </c>
      <c r="AP42" s="83">
        <v>0</v>
      </c>
      <c r="AQ42" s="48">
        <v>0</v>
      </c>
      <c r="AR42" s="48">
        <v>3349362.5115494765</v>
      </c>
      <c r="AS42" s="48">
        <v>264716.60354707623</v>
      </c>
      <c r="AT42" s="167">
        <v>184872.01</v>
      </c>
      <c r="AU42" s="167">
        <v>0</v>
      </c>
      <c r="AV42" s="167">
        <v>0</v>
      </c>
      <c r="AW42" s="167">
        <v>184872.01</v>
      </c>
      <c r="AX42" s="82">
        <v>79844.59</v>
      </c>
      <c r="AY42" s="82">
        <v>28049.404466999993</v>
      </c>
      <c r="AZ42" s="294">
        <v>74479.28</v>
      </c>
      <c r="BA42" s="82">
        <v>0</v>
      </c>
      <c r="BB42" s="82">
        <v>0</v>
      </c>
      <c r="BC42" s="82">
        <v>0</v>
      </c>
      <c r="BD42" s="82">
        <v>26164.571063999996</v>
      </c>
      <c r="BE42" s="294">
        <v>0</v>
      </c>
      <c r="BG42" s="83">
        <f t="shared" si="15"/>
        <v>0</v>
      </c>
      <c r="BH42" s="83">
        <f t="shared" si="16"/>
        <v>0</v>
      </c>
      <c r="BI42" s="83">
        <f t="shared" si="17"/>
        <v>0</v>
      </c>
      <c r="BJ42" s="83">
        <f t="shared" si="18"/>
        <v>0</v>
      </c>
      <c r="BK42" s="84">
        <f t="shared" si="21"/>
        <v>0</v>
      </c>
      <c r="BL42" s="84">
        <f t="shared" si="19"/>
        <v>0</v>
      </c>
      <c r="BM42" s="84">
        <f t="shared" si="20"/>
        <v>259351.29</v>
      </c>
      <c r="BN42" s="83"/>
    </row>
    <row r="43" spans="2:66" x14ac:dyDescent="0.25">
      <c r="B43" s="98" t="s">
        <v>54</v>
      </c>
      <c r="C43" s="78" t="s">
        <v>449</v>
      </c>
      <c r="D43" s="78"/>
      <c r="E43" s="79" t="s">
        <v>450</v>
      </c>
      <c r="F43" s="80">
        <v>3</v>
      </c>
      <c r="G43" s="80">
        <v>2</v>
      </c>
      <c r="H43" s="80">
        <v>1</v>
      </c>
      <c r="I43" s="80">
        <v>2</v>
      </c>
      <c r="J43" s="80">
        <v>2</v>
      </c>
      <c r="K43" s="80">
        <f t="shared" si="14"/>
        <v>0</v>
      </c>
      <c r="L43" s="159">
        <v>11165</v>
      </c>
      <c r="M43" s="159">
        <v>56018</v>
      </c>
      <c r="N43" s="160">
        <v>0.19052557651810323</v>
      </c>
      <c r="O43" s="159">
        <v>10672.861745391107</v>
      </c>
      <c r="P43" s="159">
        <v>21837.861745391107</v>
      </c>
      <c r="Q43" s="161">
        <v>21837.861745391107</v>
      </c>
      <c r="R43" s="162">
        <v>4.2321891388095627E-3</v>
      </c>
      <c r="S43" s="163">
        <v>0</v>
      </c>
      <c r="T43" s="163">
        <v>4710677.3829706246</v>
      </c>
      <c r="U43" s="81">
        <v>4710677.3829706246</v>
      </c>
      <c r="V43" s="164">
        <v>4516883.1470090244</v>
      </c>
      <c r="W43" s="165">
        <v>2223713.65</v>
      </c>
      <c r="X43" s="164">
        <v>2871629.3897990193</v>
      </c>
      <c r="Y43" s="48">
        <v>0</v>
      </c>
      <c r="Z43" s="48">
        <v>4516883.1470090244</v>
      </c>
      <c r="AA43" s="48">
        <v>4516883.1470090244</v>
      </c>
      <c r="AB43" s="48">
        <v>193794.23596160021</v>
      </c>
      <c r="AC43" s="48">
        <v>0</v>
      </c>
      <c r="AD43" s="48">
        <v>0</v>
      </c>
      <c r="AE43" s="48">
        <v>4516883.1470090244</v>
      </c>
      <c r="AF43" s="81">
        <v>0</v>
      </c>
      <c r="AG43" s="81">
        <v>0</v>
      </c>
      <c r="AH43" s="81">
        <v>4516883.1470090244</v>
      </c>
      <c r="AI43" s="81">
        <v>4516883.1470090244</v>
      </c>
      <c r="AJ43" s="81">
        <v>0</v>
      </c>
      <c r="AK43" s="81">
        <v>0</v>
      </c>
      <c r="AL43" s="81">
        <v>0</v>
      </c>
      <c r="AM43" s="166">
        <v>4516883.1470090244</v>
      </c>
      <c r="AN43" s="82">
        <v>0</v>
      </c>
      <c r="AO43" s="82">
        <v>0</v>
      </c>
      <c r="AP43" s="83">
        <v>0</v>
      </c>
      <c r="AQ43" s="48">
        <v>0</v>
      </c>
      <c r="AR43" s="48">
        <v>0</v>
      </c>
      <c r="AS43" s="48">
        <v>4516883.1470090244</v>
      </c>
      <c r="AT43" s="167">
        <v>3812756.01</v>
      </c>
      <c r="AU43" s="167">
        <v>0</v>
      </c>
      <c r="AV43" s="167">
        <v>0</v>
      </c>
      <c r="AW43" s="167">
        <v>3812756.01</v>
      </c>
      <c r="AX43" s="82">
        <v>704127.14</v>
      </c>
      <c r="AY43" s="82">
        <v>247359.86428199997</v>
      </c>
      <c r="AZ43" s="294">
        <v>656811.98</v>
      </c>
      <c r="BA43" s="82">
        <v>0</v>
      </c>
      <c r="BB43" s="82">
        <v>0</v>
      </c>
      <c r="BC43" s="82">
        <v>0</v>
      </c>
      <c r="BD43" s="82">
        <v>230738.04857399996</v>
      </c>
      <c r="BE43" s="294">
        <v>0</v>
      </c>
      <c r="BG43" s="83">
        <f t="shared" si="15"/>
        <v>0</v>
      </c>
      <c r="BH43" s="83">
        <f t="shared" si="16"/>
        <v>0</v>
      </c>
      <c r="BI43" s="83">
        <f t="shared" si="17"/>
        <v>0</v>
      </c>
      <c r="BJ43" s="83">
        <f t="shared" si="18"/>
        <v>0</v>
      </c>
      <c r="BK43" s="84">
        <f t="shared" si="21"/>
        <v>0</v>
      </c>
      <c r="BL43" s="84">
        <f t="shared" si="19"/>
        <v>0</v>
      </c>
      <c r="BM43" s="84">
        <f t="shared" si="20"/>
        <v>4469567.99</v>
      </c>
      <c r="BN43" s="83"/>
    </row>
    <row r="44" spans="2:66" x14ac:dyDescent="0.25">
      <c r="B44" s="98" t="s">
        <v>55</v>
      </c>
      <c r="C44" s="78" t="s">
        <v>451</v>
      </c>
      <c r="D44" s="78" t="s">
        <v>451</v>
      </c>
      <c r="E44" s="79" t="s">
        <v>452</v>
      </c>
      <c r="F44" s="80">
        <v>3</v>
      </c>
      <c r="G44" s="80">
        <v>2</v>
      </c>
      <c r="H44" s="80">
        <v>1</v>
      </c>
      <c r="I44" s="80">
        <v>2</v>
      </c>
      <c r="J44" s="80">
        <v>2</v>
      </c>
      <c r="K44" s="80">
        <f t="shared" si="14"/>
        <v>0</v>
      </c>
      <c r="L44" s="159">
        <v>7653</v>
      </c>
      <c r="M44" s="159">
        <v>74725</v>
      </c>
      <c r="N44" s="160">
        <v>0.12916288407124638</v>
      </c>
      <c r="O44" s="159">
        <v>9651.6965122238853</v>
      </c>
      <c r="P44" s="159">
        <v>17304.696512223883</v>
      </c>
      <c r="Q44" s="161">
        <v>17304.696512223883</v>
      </c>
      <c r="R44" s="162">
        <v>3.3536593226617664E-3</v>
      </c>
      <c r="S44" s="163">
        <v>0</v>
      </c>
      <c r="T44" s="163">
        <v>3732821.6209862153</v>
      </c>
      <c r="U44" s="81">
        <v>3732821.6209862153</v>
      </c>
      <c r="V44" s="164">
        <v>30802400.922833107</v>
      </c>
      <c r="W44" s="165">
        <v>10797133.34</v>
      </c>
      <c r="X44" s="164">
        <v>6204588.6953957677</v>
      </c>
      <c r="Y44" s="48">
        <v>4592544.6446042322</v>
      </c>
      <c r="Z44" s="48">
        <v>26209856.278228875</v>
      </c>
      <c r="AA44" s="48">
        <v>3732821.6209862153</v>
      </c>
      <c r="AB44" s="48">
        <v>0</v>
      </c>
      <c r="AC44" s="48">
        <v>22477034.657242659</v>
      </c>
      <c r="AD44" s="48">
        <v>729241.10230229131</v>
      </c>
      <c r="AE44" s="48">
        <v>4462062.7232885063</v>
      </c>
      <c r="AF44" s="81">
        <v>0</v>
      </c>
      <c r="AG44" s="81">
        <v>0</v>
      </c>
      <c r="AH44" s="81">
        <v>4462062.7232885063</v>
      </c>
      <c r="AI44" s="81">
        <v>4462062.7232885063</v>
      </c>
      <c r="AJ44" s="81">
        <v>0</v>
      </c>
      <c r="AK44" s="81">
        <v>21747793.554940369</v>
      </c>
      <c r="AL44" s="81">
        <v>6451.5604892121773</v>
      </c>
      <c r="AM44" s="166">
        <v>4468514.2837777184</v>
      </c>
      <c r="AN44" s="82">
        <v>0</v>
      </c>
      <c r="AO44" s="82">
        <v>0</v>
      </c>
      <c r="AP44" s="83">
        <v>0</v>
      </c>
      <c r="AQ44" s="48">
        <v>0</v>
      </c>
      <c r="AR44" s="48">
        <v>21741341.994451158</v>
      </c>
      <c r="AS44" s="48">
        <v>4468514.2837777184</v>
      </c>
      <c r="AT44" s="167">
        <v>2607311.6900000004</v>
      </c>
      <c r="AU44" s="167">
        <v>0</v>
      </c>
      <c r="AV44" s="167">
        <v>0</v>
      </c>
      <c r="AW44" s="167">
        <v>2607311.6900000004</v>
      </c>
      <c r="AX44" s="82">
        <v>1861202.59</v>
      </c>
      <c r="AY44" s="82">
        <v>653840.46986699989</v>
      </c>
      <c r="AZ44" s="294">
        <v>1736135.54</v>
      </c>
      <c r="BA44" s="82">
        <v>0</v>
      </c>
      <c r="BB44" s="82">
        <v>0</v>
      </c>
      <c r="BC44" s="82">
        <v>0</v>
      </c>
      <c r="BD44" s="82">
        <v>609904.41520199995</v>
      </c>
      <c r="BE44" s="294">
        <v>0</v>
      </c>
      <c r="BG44" s="83">
        <f t="shared" si="15"/>
        <v>0</v>
      </c>
      <c r="BH44" s="83">
        <f t="shared" si="16"/>
        <v>0</v>
      </c>
      <c r="BI44" s="83">
        <f t="shared" si="17"/>
        <v>0</v>
      </c>
      <c r="BJ44" s="83">
        <f t="shared" si="18"/>
        <v>0</v>
      </c>
      <c r="BK44" s="84">
        <f t="shared" si="21"/>
        <v>0</v>
      </c>
      <c r="BL44" s="84">
        <f t="shared" si="19"/>
        <v>0</v>
      </c>
      <c r="BM44" s="84">
        <f t="shared" si="20"/>
        <v>4343447.2300000004</v>
      </c>
      <c r="BN44" s="83"/>
    </row>
    <row r="45" spans="2:66" x14ac:dyDescent="0.25">
      <c r="B45" s="98" t="s">
        <v>56</v>
      </c>
      <c r="C45" s="78" t="s">
        <v>453</v>
      </c>
      <c r="D45" s="78"/>
      <c r="E45" s="79" t="s">
        <v>454</v>
      </c>
      <c r="F45" s="80">
        <v>3</v>
      </c>
      <c r="G45" s="80">
        <v>2</v>
      </c>
      <c r="H45" s="80">
        <v>1</v>
      </c>
      <c r="I45" s="80">
        <v>2</v>
      </c>
      <c r="J45" s="80">
        <v>2</v>
      </c>
      <c r="K45" s="80">
        <f t="shared" si="14"/>
        <v>0</v>
      </c>
      <c r="L45" s="159">
        <v>88</v>
      </c>
      <c r="M45" s="159">
        <v>1935</v>
      </c>
      <c r="N45" s="160">
        <v>0.15763962289406766</v>
      </c>
      <c r="O45" s="159">
        <v>305.03267030002092</v>
      </c>
      <c r="P45" s="159">
        <v>393.03267030002092</v>
      </c>
      <c r="Q45" s="161">
        <v>393.03267030002092</v>
      </c>
      <c r="R45" s="162">
        <v>7.6169939064300897E-5</v>
      </c>
      <c r="S45" s="163">
        <v>0</v>
      </c>
      <c r="T45" s="163">
        <v>84781.657304044813</v>
      </c>
      <c r="U45" s="81">
        <v>84781.657304044813</v>
      </c>
      <c r="V45" s="164">
        <v>334607.93151278479</v>
      </c>
      <c r="W45" s="165">
        <v>615178.73</v>
      </c>
      <c r="X45" s="164">
        <v>918832.82148436643</v>
      </c>
      <c r="Y45" s="48">
        <v>0</v>
      </c>
      <c r="Z45" s="48">
        <v>334607.93151278479</v>
      </c>
      <c r="AA45" s="48">
        <v>84781.657304044813</v>
      </c>
      <c r="AB45" s="48">
        <v>0</v>
      </c>
      <c r="AC45" s="48">
        <v>249826.27420873998</v>
      </c>
      <c r="AD45" s="48">
        <v>8105.3212919859934</v>
      </c>
      <c r="AE45" s="48">
        <v>92886.978596030807</v>
      </c>
      <c r="AF45" s="81">
        <v>0</v>
      </c>
      <c r="AG45" s="81">
        <v>0</v>
      </c>
      <c r="AH45" s="81">
        <v>92886.978596030807</v>
      </c>
      <c r="AI45" s="81">
        <v>92886.978596030807</v>
      </c>
      <c r="AJ45" s="81">
        <v>0</v>
      </c>
      <c r="AK45" s="81">
        <v>241720.952916754</v>
      </c>
      <c r="AL45" s="81">
        <v>71.707382420787525</v>
      </c>
      <c r="AM45" s="166">
        <v>92958.685978451598</v>
      </c>
      <c r="AN45" s="82">
        <v>0</v>
      </c>
      <c r="AO45" s="82">
        <v>0</v>
      </c>
      <c r="AP45" s="83">
        <v>0</v>
      </c>
      <c r="AQ45" s="48">
        <v>0</v>
      </c>
      <c r="AR45" s="48">
        <v>241649.2455343332</v>
      </c>
      <c r="AS45" s="48">
        <v>92958.685978451598</v>
      </c>
      <c r="AT45" s="167">
        <v>37056.54</v>
      </c>
      <c r="AU45" s="167">
        <v>0</v>
      </c>
      <c r="AV45" s="167">
        <v>0</v>
      </c>
      <c r="AW45" s="167">
        <v>37056.54</v>
      </c>
      <c r="AX45" s="82">
        <v>55902.15</v>
      </c>
      <c r="AY45" s="82">
        <v>19638.425294999997</v>
      </c>
      <c r="AZ45" s="294">
        <v>52145.7</v>
      </c>
      <c r="BA45" s="82">
        <v>0</v>
      </c>
      <c r="BB45" s="82">
        <v>0</v>
      </c>
      <c r="BC45" s="82">
        <v>0</v>
      </c>
      <c r="BD45" s="82">
        <v>18318.784409999997</v>
      </c>
      <c r="BE45" s="294">
        <v>0</v>
      </c>
      <c r="BG45" s="83">
        <f t="shared" si="15"/>
        <v>0</v>
      </c>
      <c r="BH45" s="83">
        <f t="shared" si="16"/>
        <v>0</v>
      </c>
      <c r="BI45" s="83">
        <f t="shared" si="17"/>
        <v>0</v>
      </c>
      <c r="BJ45" s="83">
        <f t="shared" si="18"/>
        <v>0</v>
      </c>
      <c r="BK45" s="84">
        <f t="shared" si="21"/>
        <v>0</v>
      </c>
      <c r="BL45" s="84">
        <f t="shared" si="19"/>
        <v>0</v>
      </c>
      <c r="BM45" s="84">
        <f t="shared" si="20"/>
        <v>89202.239999999991</v>
      </c>
      <c r="BN45" s="83"/>
    </row>
    <row r="46" spans="2:66" x14ac:dyDescent="0.25">
      <c r="B46" s="98" t="s">
        <v>57</v>
      </c>
      <c r="C46" s="78" t="s">
        <v>455</v>
      </c>
      <c r="D46" s="78"/>
      <c r="E46" s="79" t="s">
        <v>450</v>
      </c>
      <c r="F46" s="80">
        <v>3</v>
      </c>
      <c r="G46" s="303">
        <v>1</v>
      </c>
      <c r="H46" s="80">
        <v>1</v>
      </c>
      <c r="I46" s="80">
        <v>2</v>
      </c>
      <c r="J46" s="80">
        <v>2</v>
      </c>
      <c r="K46" s="80">
        <f t="shared" si="14"/>
        <v>1</v>
      </c>
      <c r="L46" s="159">
        <v>11219</v>
      </c>
      <c r="M46" s="159">
        <v>96013</v>
      </c>
      <c r="N46" s="160">
        <v>0.22183032617284248</v>
      </c>
      <c r="O46" s="159">
        <v>21298.595106833127</v>
      </c>
      <c r="P46" s="159">
        <v>32517.595106833127</v>
      </c>
      <c r="Q46" s="161">
        <v>43941.026267863599</v>
      </c>
      <c r="R46" s="162">
        <v>8.4969829059390427E-3</v>
      </c>
      <c r="S46" s="163">
        <v>0</v>
      </c>
      <c r="T46" s="163">
        <v>9457534.3394898027</v>
      </c>
      <c r="U46" s="81">
        <v>9457534.3394898027</v>
      </c>
      <c r="V46" s="164">
        <v>30231162.065716267</v>
      </c>
      <c r="W46" s="165">
        <v>25877073.710000001</v>
      </c>
      <c r="X46" s="164">
        <v>36119983.978352062</v>
      </c>
      <c r="Y46" s="48">
        <v>0</v>
      </c>
      <c r="Z46" s="48">
        <v>30231162.065716267</v>
      </c>
      <c r="AA46" s="48">
        <v>9457534.3394898027</v>
      </c>
      <c r="AB46" s="48">
        <v>0</v>
      </c>
      <c r="AC46" s="48">
        <v>20773627.726226464</v>
      </c>
      <c r="AD46" s="48">
        <v>671185.82986586343</v>
      </c>
      <c r="AE46" s="48">
        <v>10128720.169355666</v>
      </c>
      <c r="AF46" s="81">
        <v>5485153.9933631029</v>
      </c>
      <c r="AG46" s="81">
        <v>0</v>
      </c>
      <c r="AH46" s="81">
        <v>15613874.162718769</v>
      </c>
      <c r="AI46" s="81">
        <v>15613874.162718769</v>
      </c>
      <c r="AJ46" s="81">
        <v>0</v>
      </c>
      <c r="AK46" s="81">
        <v>14617287.902997497</v>
      </c>
      <c r="AL46" s="81">
        <v>4324.2420345774917</v>
      </c>
      <c r="AM46" s="166">
        <v>15618198.404753346</v>
      </c>
      <c r="AN46" s="82">
        <v>0</v>
      </c>
      <c r="AO46" s="82">
        <v>1519.1062267470727</v>
      </c>
      <c r="AP46" s="83">
        <v>0</v>
      </c>
      <c r="AQ46" s="48">
        <v>5486673.0995898498</v>
      </c>
      <c r="AR46" s="48">
        <v>14612963.660962921</v>
      </c>
      <c r="AS46" s="48">
        <v>10131525.305163495</v>
      </c>
      <c r="AT46" s="167">
        <v>11800498.970000001</v>
      </c>
      <c r="AU46" s="167">
        <v>4003909.3</v>
      </c>
      <c r="AV46" s="167">
        <v>0</v>
      </c>
      <c r="AW46" s="167">
        <v>11800498.970000001</v>
      </c>
      <c r="AX46" s="82">
        <v>3817699.43</v>
      </c>
      <c r="AY46" s="82">
        <v>1341157.8097589999</v>
      </c>
      <c r="AZ46" s="294">
        <v>3586993.63</v>
      </c>
      <c r="BA46" s="82">
        <v>0</v>
      </c>
      <c r="BB46" s="82">
        <v>0</v>
      </c>
      <c r="BC46" s="82">
        <v>1482763.8</v>
      </c>
      <c r="BD46" s="82">
        <v>1260110.8622189998</v>
      </c>
      <c r="BE46" s="294">
        <v>1260110.8600000001</v>
      </c>
      <c r="BG46" s="83">
        <f t="shared" si="15"/>
        <v>5133534.1340962732</v>
      </c>
      <c r="BH46" s="83">
        <f t="shared" si="16"/>
        <v>14612963.660962921</v>
      </c>
      <c r="BI46" s="83">
        <f t="shared" si="17"/>
        <v>5133534.1340962732</v>
      </c>
      <c r="BJ46" s="83">
        <f t="shared" si="18"/>
        <v>14612963.660962921</v>
      </c>
      <c r="BK46" s="84">
        <f t="shared" si="21"/>
        <v>2310482.64</v>
      </c>
      <c r="BL46" s="84">
        <f t="shared" si="19"/>
        <v>811672.55</v>
      </c>
      <c r="BM46" s="84">
        <f t="shared" si="20"/>
        <v>17697975.240000002</v>
      </c>
      <c r="BN46" s="83"/>
    </row>
    <row r="47" spans="2:66" x14ac:dyDescent="0.25">
      <c r="B47" s="98" t="s">
        <v>58</v>
      </c>
      <c r="C47" s="78" t="s">
        <v>456</v>
      </c>
      <c r="D47" s="78" t="s">
        <v>457</v>
      </c>
      <c r="E47" s="79" t="s">
        <v>269</v>
      </c>
      <c r="F47" s="80">
        <v>3</v>
      </c>
      <c r="G47" s="80">
        <v>2</v>
      </c>
      <c r="H47" s="80">
        <v>2</v>
      </c>
      <c r="I47" s="80">
        <v>2</v>
      </c>
      <c r="J47" s="80">
        <v>2</v>
      </c>
      <c r="K47" s="80">
        <f t="shared" si="14"/>
        <v>0</v>
      </c>
      <c r="L47" s="159">
        <v>33568</v>
      </c>
      <c r="M47" s="159">
        <v>223690</v>
      </c>
      <c r="N47" s="160">
        <v>0.12901153691943593</v>
      </c>
      <c r="O47" s="159">
        <v>28858.590693508624</v>
      </c>
      <c r="P47" s="159">
        <v>62426.590693508624</v>
      </c>
      <c r="Q47" s="161">
        <v>62426.590693508624</v>
      </c>
      <c r="R47" s="162">
        <v>1.2098306243821565E-2</v>
      </c>
      <c r="S47" s="163">
        <v>0</v>
      </c>
      <c r="T47" s="163">
        <v>13466132.000672616</v>
      </c>
      <c r="U47" s="81">
        <v>13466132.000672616</v>
      </c>
      <c r="V47" s="164">
        <v>43686629.574300818</v>
      </c>
      <c r="W47" s="165">
        <v>20104485.440000001</v>
      </c>
      <c r="X47" s="164">
        <v>15837433.630905531</v>
      </c>
      <c r="Y47" s="48">
        <v>4267051.80909447</v>
      </c>
      <c r="Z47" s="48">
        <v>39419577.765206352</v>
      </c>
      <c r="AA47" s="48">
        <v>13466132.000672616</v>
      </c>
      <c r="AB47" s="48">
        <v>0</v>
      </c>
      <c r="AC47" s="48">
        <v>25953445.764533736</v>
      </c>
      <c r="AD47" s="48">
        <v>842029.19497536053</v>
      </c>
      <c r="AE47" s="48">
        <v>14308161.195647977</v>
      </c>
      <c r="AF47" s="81">
        <v>0</v>
      </c>
      <c r="AG47" s="81">
        <v>0</v>
      </c>
      <c r="AH47" s="81">
        <v>14308161.195647977</v>
      </c>
      <c r="AI47" s="81">
        <v>14308161.195647977</v>
      </c>
      <c r="AJ47" s="81">
        <v>0</v>
      </c>
      <c r="AK47" s="81">
        <v>25111416.569558375</v>
      </c>
      <c r="AL47" s="81">
        <v>7449.3912478541115</v>
      </c>
      <c r="AM47" s="166">
        <v>14315610.586895831</v>
      </c>
      <c r="AN47" s="82">
        <v>0</v>
      </c>
      <c r="AO47" s="82">
        <v>0</v>
      </c>
      <c r="AP47" s="83">
        <v>0</v>
      </c>
      <c r="AQ47" s="48">
        <v>0</v>
      </c>
      <c r="AR47" s="48">
        <v>25103967.178310521</v>
      </c>
      <c r="AS47" s="48">
        <v>14315610.586895831</v>
      </c>
      <c r="AT47" s="167">
        <v>10164918.350000001</v>
      </c>
      <c r="AU47" s="167">
        <v>0</v>
      </c>
      <c r="AV47" s="167">
        <v>0</v>
      </c>
      <c r="AW47" s="167">
        <v>10164918.350000001</v>
      </c>
      <c r="AX47" s="82">
        <v>4150692.24</v>
      </c>
      <c r="AY47" s="82">
        <v>1458138.1839119999</v>
      </c>
      <c r="AZ47" s="294">
        <v>3871778.57</v>
      </c>
      <c r="BA47" s="82">
        <v>0</v>
      </c>
      <c r="BB47" s="82">
        <v>0</v>
      </c>
      <c r="BC47" s="82">
        <v>0</v>
      </c>
      <c r="BD47" s="82">
        <v>1360155.8116409997</v>
      </c>
      <c r="BE47" s="294">
        <v>0</v>
      </c>
      <c r="BG47" s="83">
        <f t="shared" si="15"/>
        <v>0</v>
      </c>
      <c r="BH47" s="83">
        <f t="shared" si="16"/>
        <v>0</v>
      </c>
      <c r="BI47" s="83">
        <f t="shared" si="17"/>
        <v>0</v>
      </c>
      <c r="BJ47" s="83">
        <f t="shared" si="18"/>
        <v>0</v>
      </c>
      <c r="BK47" s="84">
        <f t="shared" si="21"/>
        <v>0</v>
      </c>
      <c r="BL47" s="84">
        <f t="shared" si="19"/>
        <v>0</v>
      </c>
      <c r="BM47" s="84">
        <f t="shared" si="20"/>
        <v>14036696.920000002</v>
      </c>
      <c r="BN47" s="83"/>
    </row>
    <row r="48" spans="2:66" x14ac:dyDescent="0.25">
      <c r="B48" s="98" t="s">
        <v>59</v>
      </c>
      <c r="C48" s="78" t="s">
        <v>458</v>
      </c>
      <c r="D48" s="78" t="s">
        <v>459</v>
      </c>
      <c r="E48" s="79" t="s">
        <v>422</v>
      </c>
      <c r="F48" s="80">
        <v>3</v>
      </c>
      <c r="G48" s="80">
        <v>2</v>
      </c>
      <c r="H48" s="80">
        <v>2</v>
      </c>
      <c r="I48" s="80">
        <v>2</v>
      </c>
      <c r="J48" s="80">
        <v>2</v>
      </c>
      <c r="K48" s="80">
        <f t="shared" si="14"/>
        <v>0</v>
      </c>
      <c r="L48" s="159">
        <v>11724</v>
      </c>
      <c r="M48" s="159">
        <v>47125</v>
      </c>
      <c r="N48" s="160">
        <v>0.25276885736867738</v>
      </c>
      <c r="O48" s="159">
        <v>11911.732403498921</v>
      </c>
      <c r="P48" s="159">
        <v>23635.732403498921</v>
      </c>
      <c r="Q48" s="161">
        <v>23635.732403498921</v>
      </c>
      <c r="R48" s="162">
        <v>4.5806174218045387E-3</v>
      </c>
      <c r="S48" s="163">
        <v>0</v>
      </c>
      <c r="T48" s="163">
        <v>5098498.7157273637</v>
      </c>
      <c r="U48" s="81">
        <v>5098498.7157273637</v>
      </c>
      <c r="V48" s="164">
        <v>14381005.631214879</v>
      </c>
      <c r="W48" s="165">
        <v>3348017.45</v>
      </c>
      <c r="X48" s="164">
        <v>6576003.0875602998</v>
      </c>
      <c r="Y48" s="48">
        <v>0</v>
      </c>
      <c r="Z48" s="48">
        <v>14381005.631214879</v>
      </c>
      <c r="AA48" s="48">
        <v>5098498.7157273637</v>
      </c>
      <c r="AB48" s="48">
        <v>0</v>
      </c>
      <c r="AC48" s="48">
        <v>9282506.9154875167</v>
      </c>
      <c r="AD48" s="48">
        <v>301160.08087381575</v>
      </c>
      <c r="AE48" s="48">
        <v>5399658.7966011791</v>
      </c>
      <c r="AF48" s="81">
        <v>0</v>
      </c>
      <c r="AG48" s="81">
        <v>0</v>
      </c>
      <c r="AH48" s="81">
        <v>5399658.7966011791</v>
      </c>
      <c r="AI48" s="81">
        <v>5399658.7966011791</v>
      </c>
      <c r="AJ48" s="81">
        <v>0</v>
      </c>
      <c r="AK48" s="81">
        <v>8981346.8346136995</v>
      </c>
      <c r="AL48" s="81">
        <v>2664.3485570949674</v>
      </c>
      <c r="AM48" s="166">
        <v>5402323.1451582741</v>
      </c>
      <c r="AN48" s="82">
        <v>0</v>
      </c>
      <c r="AO48" s="82">
        <v>0</v>
      </c>
      <c r="AP48" s="83">
        <v>0</v>
      </c>
      <c r="AQ48" s="48">
        <v>0</v>
      </c>
      <c r="AR48" s="48">
        <v>8978682.4860566054</v>
      </c>
      <c r="AS48" s="48">
        <v>5402323.1451582741</v>
      </c>
      <c r="AT48" s="167">
        <v>3857000.63</v>
      </c>
      <c r="AU48" s="167">
        <v>0</v>
      </c>
      <c r="AV48" s="167">
        <v>0</v>
      </c>
      <c r="AW48" s="167">
        <v>3857000.63</v>
      </c>
      <c r="AX48" s="82">
        <v>1545322.52</v>
      </c>
      <c r="AY48" s="82">
        <v>542871.80127599987</v>
      </c>
      <c r="AZ48" s="294">
        <v>1441481.63</v>
      </c>
      <c r="BA48" s="82">
        <v>0</v>
      </c>
      <c r="BB48" s="82">
        <v>0</v>
      </c>
      <c r="BC48" s="82">
        <v>0</v>
      </c>
      <c r="BD48" s="82">
        <v>506392.49661899987</v>
      </c>
      <c r="BE48" s="294">
        <v>0</v>
      </c>
      <c r="BG48" s="83">
        <f t="shared" si="15"/>
        <v>0</v>
      </c>
      <c r="BH48" s="83">
        <f t="shared" si="16"/>
        <v>0</v>
      </c>
      <c r="BI48" s="83">
        <f t="shared" si="17"/>
        <v>0</v>
      </c>
      <c r="BJ48" s="83">
        <f t="shared" si="18"/>
        <v>0</v>
      </c>
      <c r="BK48" s="84">
        <f t="shared" si="21"/>
        <v>0</v>
      </c>
      <c r="BL48" s="84">
        <f t="shared" si="19"/>
        <v>0</v>
      </c>
      <c r="BM48" s="84">
        <f t="shared" si="20"/>
        <v>5298482.26</v>
      </c>
      <c r="BN48" s="83"/>
    </row>
    <row r="49" spans="2:66" x14ac:dyDescent="0.25">
      <c r="B49" s="98" t="s">
        <v>60</v>
      </c>
      <c r="C49" s="78" t="s">
        <v>460</v>
      </c>
      <c r="D49" s="78"/>
      <c r="E49" s="79" t="s">
        <v>461</v>
      </c>
      <c r="F49" s="80">
        <v>3</v>
      </c>
      <c r="G49" s="80">
        <v>1</v>
      </c>
      <c r="H49" s="80">
        <v>1</v>
      </c>
      <c r="I49" s="80">
        <v>2</v>
      </c>
      <c r="J49" s="80">
        <v>2</v>
      </c>
      <c r="K49" s="80">
        <f t="shared" si="14"/>
        <v>1</v>
      </c>
      <c r="L49" s="159">
        <v>386</v>
      </c>
      <c r="M49" s="159">
        <v>2549</v>
      </c>
      <c r="N49" s="160">
        <v>1</v>
      </c>
      <c r="O49" s="159">
        <v>2549</v>
      </c>
      <c r="P49" s="159">
        <v>2935</v>
      </c>
      <c r="Q49" s="161">
        <v>3966.0654999999997</v>
      </c>
      <c r="R49" s="162">
        <v>7.6862558837519101E-4</v>
      </c>
      <c r="S49" s="163">
        <v>0</v>
      </c>
      <c r="T49" s="163">
        <v>855525.84168058971</v>
      </c>
      <c r="U49" s="81">
        <v>855525.84168058971</v>
      </c>
      <c r="V49" s="164">
        <v>4945882.0012379931</v>
      </c>
      <c r="W49" s="165">
        <v>374681.76</v>
      </c>
      <c r="X49" s="164">
        <v>2617565.1952343555</v>
      </c>
      <c r="Y49" s="48">
        <v>0</v>
      </c>
      <c r="Z49" s="48">
        <v>4945882.0012379931</v>
      </c>
      <c r="AA49" s="48">
        <v>855525.84168058971</v>
      </c>
      <c r="AB49" s="48">
        <v>0</v>
      </c>
      <c r="AC49" s="48">
        <v>4090356.1595574035</v>
      </c>
      <c r="AD49" s="48">
        <v>132706.82187801218</v>
      </c>
      <c r="AE49" s="48">
        <v>988232.66355860187</v>
      </c>
      <c r="AF49" s="81">
        <v>535172.08988459501</v>
      </c>
      <c r="AG49" s="81">
        <v>0</v>
      </c>
      <c r="AH49" s="81">
        <v>1523404.7534431969</v>
      </c>
      <c r="AI49" s="81">
        <v>1523404.7534431969</v>
      </c>
      <c r="AJ49" s="81">
        <v>0</v>
      </c>
      <c r="AK49" s="81">
        <v>3422477.2477947962</v>
      </c>
      <c r="AL49" s="81">
        <v>1015.2900767298592</v>
      </c>
      <c r="AM49" s="166">
        <v>1524420.0435199267</v>
      </c>
      <c r="AN49" s="82">
        <v>0</v>
      </c>
      <c r="AO49" s="82">
        <v>356.67140395519948</v>
      </c>
      <c r="AP49" s="83">
        <v>0</v>
      </c>
      <c r="AQ49" s="48">
        <v>535528.76128855022</v>
      </c>
      <c r="AR49" s="48">
        <v>3421461.9577180664</v>
      </c>
      <c r="AS49" s="48">
        <v>988891.28223137651</v>
      </c>
      <c r="AT49" s="167">
        <v>1219223.5</v>
      </c>
      <c r="AU49" s="167">
        <v>413682.54</v>
      </c>
      <c r="AV49" s="167">
        <v>0</v>
      </c>
      <c r="AW49" s="167">
        <v>1219223.5</v>
      </c>
      <c r="AX49" s="82">
        <v>305196.53999999998</v>
      </c>
      <c r="AY49" s="82">
        <v>107215.54450199998</v>
      </c>
      <c r="AZ49" s="294">
        <v>284688.28000000003</v>
      </c>
      <c r="BA49" s="82">
        <v>0</v>
      </c>
      <c r="BB49" s="82">
        <v>0</v>
      </c>
      <c r="BC49" s="82">
        <v>121846.22</v>
      </c>
      <c r="BD49" s="82">
        <v>100010.992764</v>
      </c>
      <c r="BE49" s="294">
        <v>100010.99</v>
      </c>
      <c r="BG49" s="83">
        <f t="shared" si="15"/>
        <v>1201959.5857463565</v>
      </c>
      <c r="BH49" s="83">
        <f t="shared" si="16"/>
        <v>3421461.9577180664</v>
      </c>
      <c r="BI49" s="83">
        <f t="shared" si="17"/>
        <v>1201959.5857463565</v>
      </c>
      <c r="BJ49" s="83">
        <f t="shared" si="18"/>
        <v>3421461.9577180664</v>
      </c>
      <c r="BK49" s="84">
        <f t="shared" si="21"/>
        <v>540973.66</v>
      </c>
      <c r="BL49" s="84">
        <f t="shared" si="19"/>
        <v>190044.05</v>
      </c>
      <c r="BM49" s="84">
        <f t="shared" si="20"/>
        <v>2044885.44</v>
      </c>
      <c r="BN49" s="83"/>
    </row>
    <row r="50" spans="2:66" x14ac:dyDescent="0.25">
      <c r="B50" s="98" t="s">
        <v>61</v>
      </c>
      <c r="C50" s="78" t="s">
        <v>462</v>
      </c>
      <c r="D50" s="78" t="s">
        <v>463</v>
      </c>
      <c r="E50" s="79" t="s">
        <v>464</v>
      </c>
      <c r="F50" s="80">
        <v>3</v>
      </c>
      <c r="G50" s="80">
        <v>2</v>
      </c>
      <c r="H50" s="80">
        <v>1</v>
      </c>
      <c r="I50" s="80">
        <v>2</v>
      </c>
      <c r="J50" s="80">
        <v>2</v>
      </c>
      <c r="K50" s="80">
        <f t="shared" si="14"/>
        <v>0</v>
      </c>
      <c r="L50" s="159">
        <v>268</v>
      </c>
      <c r="M50" s="159">
        <v>2495</v>
      </c>
      <c r="N50" s="160">
        <v>0.36413703752173865</v>
      </c>
      <c r="O50" s="159">
        <v>908.52190861673796</v>
      </c>
      <c r="P50" s="159">
        <v>1176.5219086167381</v>
      </c>
      <c r="Q50" s="161">
        <v>1176.5219086167381</v>
      </c>
      <c r="R50" s="162">
        <v>2.2801056720995737E-4</v>
      </c>
      <c r="S50" s="163">
        <v>0</v>
      </c>
      <c r="T50" s="163">
        <v>253789.27708707505</v>
      </c>
      <c r="U50" s="81">
        <v>253789.27708707505</v>
      </c>
      <c r="V50" s="164">
        <v>3760659.1809172905</v>
      </c>
      <c r="W50" s="165">
        <v>661636.57999999996</v>
      </c>
      <c r="X50" s="164">
        <v>464995.20504318736</v>
      </c>
      <c r="Y50" s="48">
        <v>196641.37495681259</v>
      </c>
      <c r="Z50" s="48">
        <v>3564017.8059604778</v>
      </c>
      <c r="AA50" s="48">
        <v>253789.27708707505</v>
      </c>
      <c r="AB50" s="48">
        <v>0</v>
      </c>
      <c r="AC50" s="48">
        <v>3310228.5288734026</v>
      </c>
      <c r="AD50" s="48">
        <v>107396.49326875492</v>
      </c>
      <c r="AE50" s="48">
        <v>361185.77035582997</v>
      </c>
      <c r="AF50" s="81">
        <v>0</v>
      </c>
      <c r="AG50" s="81">
        <v>0</v>
      </c>
      <c r="AH50" s="81">
        <v>361185.77035582997</v>
      </c>
      <c r="AI50" s="81">
        <v>361185.77035582997</v>
      </c>
      <c r="AJ50" s="81">
        <v>0</v>
      </c>
      <c r="AK50" s="81">
        <v>3202832.0356046478</v>
      </c>
      <c r="AL50" s="81">
        <v>950.13154149589388</v>
      </c>
      <c r="AM50" s="166">
        <v>362135.90189732588</v>
      </c>
      <c r="AN50" s="82">
        <v>0</v>
      </c>
      <c r="AO50" s="82">
        <v>0</v>
      </c>
      <c r="AP50" s="83">
        <v>0</v>
      </c>
      <c r="AQ50" s="48">
        <v>0</v>
      </c>
      <c r="AR50" s="48">
        <v>3201881.9040631521</v>
      </c>
      <c r="AS50" s="48">
        <v>362135.90189732588</v>
      </c>
      <c r="AT50" s="167">
        <v>175772.81</v>
      </c>
      <c r="AU50" s="167">
        <v>0</v>
      </c>
      <c r="AV50" s="167">
        <v>0</v>
      </c>
      <c r="AW50" s="167">
        <v>175772.81</v>
      </c>
      <c r="AX50" s="82">
        <v>186363.09</v>
      </c>
      <c r="AY50" s="82">
        <v>65469.353516999989</v>
      </c>
      <c r="AZ50" s="294">
        <v>173840.07</v>
      </c>
      <c r="BA50" s="82">
        <v>0</v>
      </c>
      <c r="BB50" s="82">
        <v>0</v>
      </c>
      <c r="BC50" s="82">
        <v>0</v>
      </c>
      <c r="BD50" s="82">
        <v>61070.016590999992</v>
      </c>
      <c r="BE50" s="294">
        <v>0</v>
      </c>
      <c r="BG50" s="83">
        <f t="shared" si="15"/>
        <v>0</v>
      </c>
      <c r="BH50" s="83">
        <f t="shared" si="16"/>
        <v>0</v>
      </c>
      <c r="BI50" s="83">
        <f t="shared" si="17"/>
        <v>0</v>
      </c>
      <c r="BJ50" s="83">
        <f t="shared" si="18"/>
        <v>0</v>
      </c>
      <c r="BK50" s="84">
        <f t="shared" si="21"/>
        <v>0</v>
      </c>
      <c r="BL50" s="84">
        <f t="shared" si="19"/>
        <v>0</v>
      </c>
      <c r="BM50" s="84">
        <f t="shared" si="20"/>
        <v>349612.88</v>
      </c>
      <c r="BN50" s="83"/>
    </row>
    <row r="51" spans="2:66" x14ac:dyDescent="0.25">
      <c r="B51" s="98" t="s">
        <v>62</v>
      </c>
      <c r="C51" s="78" t="s">
        <v>465</v>
      </c>
      <c r="D51" s="78" t="s">
        <v>466</v>
      </c>
      <c r="E51" s="79" t="s">
        <v>467</v>
      </c>
      <c r="F51" s="80">
        <v>3</v>
      </c>
      <c r="G51" s="80">
        <v>2</v>
      </c>
      <c r="H51" s="80">
        <v>1</v>
      </c>
      <c r="I51" s="80">
        <v>2</v>
      </c>
      <c r="J51" s="80">
        <v>2</v>
      </c>
      <c r="K51" s="80">
        <f t="shared" si="14"/>
        <v>0</v>
      </c>
      <c r="L51" s="159">
        <v>1240</v>
      </c>
      <c r="M51" s="159">
        <v>7142</v>
      </c>
      <c r="N51" s="160">
        <v>0.61566856992657815</v>
      </c>
      <c r="O51" s="159">
        <v>4397.1049264156209</v>
      </c>
      <c r="P51" s="159">
        <v>5637.1049264156209</v>
      </c>
      <c r="Q51" s="161">
        <v>5637.1049264156209</v>
      </c>
      <c r="R51" s="162">
        <v>1.0924739116887744E-3</v>
      </c>
      <c r="S51" s="163">
        <v>0</v>
      </c>
      <c r="T51" s="163">
        <v>1215988.2222856691</v>
      </c>
      <c r="U51" s="81">
        <v>1215988.2222856691</v>
      </c>
      <c r="V51" s="164">
        <v>4247796.5681406185</v>
      </c>
      <c r="W51" s="165">
        <v>1203703.92</v>
      </c>
      <c r="X51" s="164">
        <v>2142433.6117058415</v>
      </c>
      <c r="Y51" s="48">
        <v>0</v>
      </c>
      <c r="Z51" s="48">
        <v>4247796.5681406185</v>
      </c>
      <c r="AA51" s="48">
        <v>1215988.2222856691</v>
      </c>
      <c r="AB51" s="48">
        <v>0</v>
      </c>
      <c r="AC51" s="48">
        <v>3031808.3458549492</v>
      </c>
      <c r="AD51" s="48">
        <v>98363.476046344775</v>
      </c>
      <c r="AE51" s="48">
        <v>1314351.6983320138</v>
      </c>
      <c r="AF51" s="81">
        <v>0</v>
      </c>
      <c r="AG51" s="81">
        <v>0</v>
      </c>
      <c r="AH51" s="81">
        <v>1314351.6983320138</v>
      </c>
      <c r="AI51" s="81">
        <v>1314351.6983320138</v>
      </c>
      <c r="AJ51" s="81">
        <v>0</v>
      </c>
      <c r="AK51" s="81">
        <v>2933444.8698086049</v>
      </c>
      <c r="AL51" s="81">
        <v>870.21687839409185</v>
      </c>
      <c r="AM51" s="166">
        <v>1315221.9152104079</v>
      </c>
      <c r="AN51" s="82">
        <v>0</v>
      </c>
      <c r="AO51" s="82">
        <v>0</v>
      </c>
      <c r="AP51" s="83">
        <v>0</v>
      </c>
      <c r="AQ51" s="48">
        <v>0</v>
      </c>
      <c r="AR51" s="48">
        <v>2932574.6529302103</v>
      </c>
      <c r="AS51" s="48">
        <v>1315221.9152104079</v>
      </c>
      <c r="AT51" s="167">
        <v>1443024.9</v>
      </c>
      <c r="AU51" s="167">
        <v>0</v>
      </c>
      <c r="AV51" s="167">
        <v>0</v>
      </c>
      <c r="AW51" s="167">
        <v>1443024.9</v>
      </c>
      <c r="AX51" s="82">
        <v>-127802.98</v>
      </c>
      <c r="AY51" s="82">
        <v>-44897.186873999992</v>
      </c>
      <c r="AZ51" s="294">
        <v>0</v>
      </c>
      <c r="BA51" s="82">
        <v>44897.186873999992</v>
      </c>
      <c r="BB51" s="82">
        <v>0</v>
      </c>
      <c r="BC51" s="82">
        <v>0</v>
      </c>
      <c r="BD51" s="82">
        <v>0</v>
      </c>
      <c r="BE51" s="294">
        <v>0</v>
      </c>
      <c r="BG51" s="83">
        <f t="shared" si="15"/>
        <v>0</v>
      </c>
      <c r="BH51" s="83">
        <f t="shared" si="16"/>
        <v>0</v>
      </c>
      <c r="BI51" s="83">
        <f t="shared" si="17"/>
        <v>0</v>
      </c>
      <c r="BJ51" s="83">
        <f t="shared" si="18"/>
        <v>0</v>
      </c>
      <c r="BK51" s="84">
        <f t="shared" si="21"/>
        <v>0</v>
      </c>
      <c r="BL51" s="84">
        <f t="shared" si="19"/>
        <v>0</v>
      </c>
      <c r="BM51" s="84">
        <f t="shared" si="20"/>
        <v>1443024.9</v>
      </c>
      <c r="BN51" s="83"/>
    </row>
    <row r="52" spans="2:66" x14ac:dyDescent="0.25">
      <c r="B52" s="98" t="s">
        <v>63</v>
      </c>
      <c r="C52" s="78" t="s">
        <v>468</v>
      </c>
      <c r="D52" s="78" t="s">
        <v>469</v>
      </c>
      <c r="E52" s="79" t="s">
        <v>470</v>
      </c>
      <c r="F52" s="80">
        <v>3</v>
      </c>
      <c r="G52" s="80">
        <v>1</v>
      </c>
      <c r="H52" s="80">
        <v>1</v>
      </c>
      <c r="I52" s="80">
        <v>2</v>
      </c>
      <c r="J52" s="80">
        <v>2</v>
      </c>
      <c r="K52" s="80">
        <f t="shared" si="14"/>
        <v>1</v>
      </c>
      <c r="L52" s="159">
        <v>313</v>
      </c>
      <c r="M52" s="159">
        <v>2185</v>
      </c>
      <c r="N52" s="160">
        <v>0.83999621362817412</v>
      </c>
      <c r="O52" s="159">
        <v>1835.3917267775605</v>
      </c>
      <c r="P52" s="159">
        <v>2148.3917267775605</v>
      </c>
      <c r="Q52" s="161">
        <v>2903.1217403945175</v>
      </c>
      <c r="R52" s="162">
        <v>5.6262652642412108E-4</v>
      </c>
      <c r="S52" s="163">
        <v>0</v>
      </c>
      <c r="T52" s="163">
        <v>626236.67472265358</v>
      </c>
      <c r="U52" s="81">
        <v>626236.67472265358</v>
      </c>
      <c r="V52" s="164">
        <v>966664.29491783481</v>
      </c>
      <c r="W52" s="165">
        <v>172988.21</v>
      </c>
      <c r="X52" s="164">
        <v>189863.21131427033</v>
      </c>
      <c r="Y52" s="48">
        <v>0</v>
      </c>
      <c r="Z52" s="48">
        <v>966664.29491783481</v>
      </c>
      <c r="AA52" s="48">
        <v>626236.67472265358</v>
      </c>
      <c r="AB52" s="48">
        <v>0</v>
      </c>
      <c r="AC52" s="48">
        <v>340427.62019518123</v>
      </c>
      <c r="AD52" s="48">
        <v>11044.776003194273</v>
      </c>
      <c r="AE52" s="48">
        <v>637281.45072584786</v>
      </c>
      <c r="AF52" s="81">
        <v>345116.34598426125</v>
      </c>
      <c r="AG52" s="81">
        <v>0</v>
      </c>
      <c r="AH52" s="81">
        <v>982397.79671010911</v>
      </c>
      <c r="AI52" s="81">
        <v>966664.29491783481</v>
      </c>
      <c r="AJ52" s="81">
        <v>15733.501792274299</v>
      </c>
      <c r="AK52" s="81">
        <v>0</v>
      </c>
      <c r="AL52" s="81">
        <v>0</v>
      </c>
      <c r="AM52" s="166">
        <v>966664.29491783481</v>
      </c>
      <c r="AN52" s="82">
        <v>-5527.1791796259604</v>
      </c>
      <c r="AO52" s="82">
        <v>0</v>
      </c>
      <c r="AP52" s="83">
        <v>0</v>
      </c>
      <c r="AQ52" s="48">
        <v>339589.16680463532</v>
      </c>
      <c r="AR52" s="48">
        <v>0</v>
      </c>
      <c r="AS52" s="48">
        <v>627075.12811319949</v>
      </c>
      <c r="AT52" s="167">
        <v>609299.81000000006</v>
      </c>
      <c r="AU52" s="167">
        <v>206735.41999999998</v>
      </c>
      <c r="AV52" s="167">
        <v>0</v>
      </c>
      <c r="AW52" s="167">
        <v>609299.81000000006</v>
      </c>
      <c r="AX52" s="82">
        <v>357364.47999999998</v>
      </c>
      <c r="AY52" s="82">
        <v>125542.14182399998</v>
      </c>
      <c r="AZ52" s="294">
        <v>333350.69</v>
      </c>
      <c r="BA52" s="82">
        <v>0</v>
      </c>
      <c r="BB52" s="82">
        <v>0</v>
      </c>
      <c r="BC52" s="82">
        <v>132853.75</v>
      </c>
      <c r="BD52" s="82">
        <v>117106.09739699998</v>
      </c>
      <c r="BE52" s="294">
        <v>117106.1</v>
      </c>
      <c r="BG52" s="83">
        <f t="shared" si="15"/>
        <v>0</v>
      </c>
      <c r="BH52" s="83">
        <f t="shared" si="16"/>
        <v>0</v>
      </c>
      <c r="BI52" s="83">
        <f t="shared" si="17"/>
        <v>0</v>
      </c>
      <c r="BJ52" s="83">
        <f t="shared" si="18"/>
        <v>0</v>
      </c>
      <c r="BK52" s="84">
        <f t="shared" si="21"/>
        <v>0</v>
      </c>
      <c r="BL52" s="84">
        <f t="shared" si="19"/>
        <v>0</v>
      </c>
      <c r="BM52" s="84">
        <f t="shared" si="20"/>
        <v>942650.5</v>
      </c>
      <c r="BN52" s="83"/>
    </row>
    <row r="53" spans="2:66" x14ac:dyDescent="0.25">
      <c r="B53" s="98" t="s">
        <v>64</v>
      </c>
      <c r="C53" s="78" t="s">
        <v>471</v>
      </c>
      <c r="D53" s="78"/>
      <c r="E53" s="79" t="s">
        <v>472</v>
      </c>
      <c r="F53" s="80">
        <v>3</v>
      </c>
      <c r="G53" s="80">
        <v>2</v>
      </c>
      <c r="H53" s="80">
        <v>1</v>
      </c>
      <c r="I53" s="80">
        <v>2</v>
      </c>
      <c r="J53" s="80">
        <v>2</v>
      </c>
      <c r="K53" s="80">
        <f t="shared" si="14"/>
        <v>0</v>
      </c>
      <c r="L53" s="159">
        <v>9045</v>
      </c>
      <c r="M53" s="159">
        <v>32662</v>
      </c>
      <c r="N53" s="160">
        <v>0.20351605283824292</v>
      </c>
      <c r="O53" s="159">
        <v>6647.24131780269</v>
      </c>
      <c r="P53" s="159">
        <v>15692.241317802691</v>
      </c>
      <c r="Q53" s="161">
        <v>15692.241317802691</v>
      </c>
      <c r="R53" s="162">
        <v>3.0411646544469774E-3</v>
      </c>
      <c r="S53" s="163">
        <v>0</v>
      </c>
      <c r="T53" s="163">
        <v>3384996.5315167075</v>
      </c>
      <c r="U53" s="81">
        <v>3384996.5315167075</v>
      </c>
      <c r="V53" s="164">
        <v>3421779.5121770948</v>
      </c>
      <c r="W53" s="165">
        <v>5246236.78</v>
      </c>
      <c r="X53" s="164">
        <v>6838547.8366510849</v>
      </c>
      <c r="Y53" s="48">
        <v>0</v>
      </c>
      <c r="Z53" s="48">
        <v>3421779.5121770948</v>
      </c>
      <c r="AA53" s="48">
        <v>3384996.5315167075</v>
      </c>
      <c r="AB53" s="48">
        <v>0</v>
      </c>
      <c r="AC53" s="48">
        <v>36782.980660387315</v>
      </c>
      <c r="AD53" s="48">
        <v>1193.380789405041</v>
      </c>
      <c r="AE53" s="48">
        <v>3386189.9123061127</v>
      </c>
      <c r="AF53" s="81">
        <v>0</v>
      </c>
      <c r="AG53" s="81">
        <v>0</v>
      </c>
      <c r="AH53" s="81">
        <v>3386189.9123061127</v>
      </c>
      <c r="AI53" s="81">
        <v>3386189.9123061127</v>
      </c>
      <c r="AJ53" s="81">
        <v>0</v>
      </c>
      <c r="AK53" s="81">
        <v>35589.599870982114</v>
      </c>
      <c r="AL53" s="81">
        <v>10.557781679067839</v>
      </c>
      <c r="AM53" s="166">
        <v>3386200.4700877918</v>
      </c>
      <c r="AN53" s="82">
        <v>0</v>
      </c>
      <c r="AO53" s="82">
        <v>0</v>
      </c>
      <c r="AP53" s="83">
        <v>0</v>
      </c>
      <c r="AQ53" s="48">
        <v>0</v>
      </c>
      <c r="AR53" s="48">
        <v>35579.042089303024</v>
      </c>
      <c r="AS53" s="48">
        <v>3386200.4700877918</v>
      </c>
      <c r="AT53" s="167">
        <v>0</v>
      </c>
      <c r="AU53" s="167">
        <v>0</v>
      </c>
      <c r="AV53" s="167">
        <v>0</v>
      </c>
      <c r="AW53" s="167">
        <v>0</v>
      </c>
      <c r="AX53" s="82">
        <v>3386200.47</v>
      </c>
      <c r="AY53" s="82">
        <v>1189572.2251109998</v>
      </c>
      <c r="AZ53" s="294">
        <v>3158658.28</v>
      </c>
      <c r="BA53" s="82">
        <v>0</v>
      </c>
      <c r="BB53" s="82">
        <v>0</v>
      </c>
      <c r="BC53" s="82">
        <v>0</v>
      </c>
      <c r="BD53" s="82">
        <v>1109636.6537639997</v>
      </c>
      <c r="BE53" s="294">
        <v>0</v>
      </c>
      <c r="BG53" s="83">
        <f t="shared" ref="BG53:BG78" si="22">IF(K53=1,AR53*StateMatch,0)</f>
        <v>0</v>
      </c>
      <c r="BH53" s="83">
        <f t="shared" ref="BH53:BH78" si="23">IF(K53=1,AR53,0)</f>
        <v>0</v>
      </c>
      <c r="BI53" s="83">
        <f t="shared" ref="BI53:BI78" si="24">BG53</f>
        <v>0</v>
      </c>
      <c r="BJ53" s="83">
        <f t="shared" ref="BJ53:BJ78" si="25">BI53/StateMatch</f>
        <v>0</v>
      </c>
      <c r="BK53" s="84">
        <f t="shared" si="21"/>
        <v>0</v>
      </c>
      <c r="BL53" s="84">
        <f t="shared" ref="BL53:BL78" si="26">ROUND(BK53*StateMatch,2)</f>
        <v>0</v>
      </c>
      <c r="BM53" s="84">
        <f t="shared" ref="BM53:BM78" si="27">BK53+AZ53+AT53</f>
        <v>3158658.28</v>
      </c>
      <c r="BN53" s="83"/>
    </row>
    <row r="54" spans="2:66" x14ac:dyDescent="0.25">
      <c r="B54" s="98" t="s">
        <v>65</v>
      </c>
      <c r="C54" s="78" t="s">
        <v>473</v>
      </c>
      <c r="D54" s="78" t="s">
        <v>474</v>
      </c>
      <c r="E54" s="79" t="s">
        <v>422</v>
      </c>
      <c r="F54" s="80">
        <v>3</v>
      </c>
      <c r="G54" s="80">
        <v>2</v>
      </c>
      <c r="H54" s="80">
        <v>2</v>
      </c>
      <c r="I54" s="80">
        <v>2</v>
      </c>
      <c r="J54" s="80">
        <v>2</v>
      </c>
      <c r="K54" s="80">
        <f t="shared" si="14"/>
        <v>0</v>
      </c>
      <c r="L54" s="159">
        <v>15874</v>
      </c>
      <c r="M54" s="159">
        <v>65284</v>
      </c>
      <c r="N54" s="160">
        <v>0.37606760590051663</v>
      </c>
      <c r="O54" s="159">
        <v>24551.197583609326</v>
      </c>
      <c r="P54" s="159">
        <v>40425.197583609326</v>
      </c>
      <c r="Q54" s="161">
        <v>40425.197583609326</v>
      </c>
      <c r="R54" s="162">
        <v>7.8344246402095655E-3</v>
      </c>
      <c r="S54" s="163">
        <v>0</v>
      </c>
      <c r="T54" s="163">
        <v>8720179.0257426444</v>
      </c>
      <c r="U54" s="81">
        <v>8720179.0257426444</v>
      </c>
      <c r="V54" s="164">
        <v>22996880.567945853</v>
      </c>
      <c r="W54" s="165">
        <v>9924447.5399999991</v>
      </c>
      <c r="X54" s="164">
        <v>2766932.39538569</v>
      </c>
      <c r="Y54" s="48">
        <v>7157515.1446143091</v>
      </c>
      <c r="Z54" s="48">
        <v>15839365.423331544</v>
      </c>
      <c r="AA54" s="48">
        <v>8720179.0257426444</v>
      </c>
      <c r="AB54" s="48">
        <v>0</v>
      </c>
      <c r="AC54" s="48">
        <v>7119186.3975888994</v>
      </c>
      <c r="AD54" s="48">
        <v>230973.67669895655</v>
      </c>
      <c r="AE54" s="48">
        <v>8951152.7024416011</v>
      </c>
      <c r="AF54" s="81">
        <v>0</v>
      </c>
      <c r="AG54" s="81">
        <v>0</v>
      </c>
      <c r="AH54" s="81">
        <v>8951152.7024416011</v>
      </c>
      <c r="AI54" s="81">
        <v>8951152.7024416011</v>
      </c>
      <c r="AJ54" s="81">
        <v>0</v>
      </c>
      <c r="AK54" s="81">
        <v>6888212.7208899427</v>
      </c>
      <c r="AL54" s="81">
        <v>2043.4128602111477</v>
      </c>
      <c r="AM54" s="166">
        <v>8953196.1153018121</v>
      </c>
      <c r="AN54" s="82">
        <v>0</v>
      </c>
      <c r="AO54" s="82">
        <v>0</v>
      </c>
      <c r="AP54" s="83">
        <v>0</v>
      </c>
      <c r="AQ54" s="48">
        <v>0</v>
      </c>
      <c r="AR54" s="48">
        <v>6886169.3080297317</v>
      </c>
      <c r="AS54" s="48">
        <v>8953196.1153018121</v>
      </c>
      <c r="AT54" s="167">
        <v>8219554.2599999998</v>
      </c>
      <c r="AU54" s="167">
        <v>0</v>
      </c>
      <c r="AV54" s="167">
        <v>0</v>
      </c>
      <c r="AW54" s="167">
        <v>8219554.2599999998</v>
      </c>
      <c r="AX54" s="82">
        <v>733641.86</v>
      </c>
      <c r="AY54" s="82">
        <v>257728.38541799996</v>
      </c>
      <c r="AZ54" s="294">
        <v>684343.4</v>
      </c>
      <c r="BA54" s="82">
        <v>0</v>
      </c>
      <c r="BB54" s="82">
        <v>0</v>
      </c>
      <c r="BC54" s="82">
        <v>0</v>
      </c>
      <c r="BD54" s="82">
        <v>240409.83641999998</v>
      </c>
      <c r="BE54" s="294">
        <v>0</v>
      </c>
      <c r="BG54" s="83">
        <f t="shared" si="22"/>
        <v>0</v>
      </c>
      <c r="BH54" s="83">
        <f t="shared" si="23"/>
        <v>0</v>
      </c>
      <c r="BI54" s="83">
        <f t="shared" si="24"/>
        <v>0</v>
      </c>
      <c r="BJ54" s="83">
        <f t="shared" si="25"/>
        <v>0</v>
      </c>
      <c r="BK54" s="84">
        <f t="shared" si="21"/>
        <v>0</v>
      </c>
      <c r="BL54" s="84">
        <f t="shared" si="26"/>
        <v>0</v>
      </c>
      <c r="BM54" s="84">
        <f t="shared" si="27"/>
        <v>8903897.6600000001</v>
      </c>
      <c r="BN54" s="83"/>
    </row>
    <row r="55" spans="2:66" x14ac:dyDescent="0.25">
      <c r="B55" s="98" t="s">
        <v>66</v>
      </c>
      <c r="C55" s="78" t="s">
        <v>475</v>
      </c>
      <c r="D55" s="78"/>
      <c r="E55" s="79" t="s">
        <v>266</v>
      </c>
      <c r="F55" s="80">
        <v>3</v>
      </c>
      <c r="G55" s="80">
        <v>2</v>
      </c>
      <c r="H55" s="80">
        <v>2</v>
      </c>
      <c r="I55" s="80">
        <v>2</v>
      </c>
      <c r="J55" s="80">
        <v>2</v>
      </c>
      <c r="K55" s="80">
        <f t="shared" si="14"/>
        <v>0</v>
      </c>
      <c r="L55" s="159">
        <v>21032</v>
      </c>
      <c r="M55" s="159">
        <v>170659</v>
      </c>
      <c r="N55" s="160">
        <v>0.26474374414718582</v>
      </c>
      <c r="O55" s="159">
        <v>45180.902632414582</v>
      </c>
      <c r="P55" s="159">
        <v>66212.902632414582</v>
      </c>
      <c r="Q55" s="161">
        <v>66212.902632414582</v>
      </c>
      <c r="R55" s="162">
        <v>1.2832095497129057E-2</v>
      </c>
      <c r="S55" s="163">
        <v>0</v>
      </c>
      <c r="T55" s="163">
        <v>14282882.936429424</v>
      </c>
      <c r="U55" s="81">
        <v>14282882.936429424</v>
      </c>
      <c r="V55" s="164">
        <v>40395926.489571609</v>
      </c>
      <c r="W55" s="165">
        <v>18331451.25</v>
      </c>
      <c r="X55" s="164">
        <v>29610252.319275662</v>
      </c>
      <c r="Y55" s="48">
        <v>0</v>
      </c>
      <c r="Z55" s="48">
        <v>40395926.489571609</v>
      </c>
      <c r="AA55" s="48">
        <v>14282882.936429424</v>
      </c>
      <c r="AB55" s="48">
        <v>0</v>
      </c>
      <c r="AC55" s="48">
        <v>26113043.553142183</v>
      </c>
      <c r="AD55" s="48">
        <v>847207.15857530234</v>
      </c>
      <c r="AE55" s="48">
        <v>15130090.095004726</v>
      </c>
      <c r="AF55" s="81">
        <v>0</v>
      </c>
      <c r="AG55" s="81">
        <v>0</v>
      </c>
      <c r="AH55" s="81">
        <v>15130090.095004726</v>
      </c>
      <c r="AI55" s="81">
        <v>15130090.095004726</v>
      </c>
      <c r="AJ55" s="81">
        <v>0</v>
      </c>
      <c r="AK55" s="81">
        <v>25265836.394566882</v>
      </c>
      <c r="AL55" s="81">
        <v>7495.2004394513724</v>
      </c>
      <c r="AM55" s="166">
        <v>15137585.295444177</v>
      </c>
      <c r="AN55" s="82">
        <v>0</v>
      </c>
      <c r="AO55" s="82">
        <v>0</v>
      </c>
      <c r="AP55" s="83">
        <v>0</v>
      </c>
      <c r="AQ55" s="48">
        <v>0</v>
      </c>
      <c r="AR55" s="48">
        <v>25258341.194127433</v>
      </c>
      <c r="AS55" s="48">
        <v>15137585.295444177</v>
      </c>
      <c r="AT55" s="167">
        <v>9389239.3999999985</v>
      </c>
      <c r="AU55" s="167">
        <v>0</v>
      </c>
      <c r="AV55" s="167">
        <v>0</v>
      </c>
      <c r="AW55" s="167">
        <v>9389239.3999999985</v>
      </c>
      <c r="AX55" s="82">
        <v>5748345.9000000004</v>
      </c>
      <c r="AY55" s="82">
        <v>2019393.9146699999</v>
      </c>
      <c r="AZ55" s="294">
        <v>5362074.8499999996</v>
      </c>
      <c r="BA55" s="82">
        <v>0</v>
      </c>
      <c r="BB55" s="82">
        <v>0</v>
      </c>
      <c r="BC55" s="82">
        <v>0</v>
      </c>
      <c r="BD55" s="82">
        <v>1883696.8948049995</v>
      </c>
      <c r="BE55" s="294">
        <v>0</v>
      </c>
      <c r="BG55" s="83">
        <f t="shared" si="22"/>
        <v>0</v>
      </c>
      <c r="BH55" s="83">
        <f t="shared" si="23"/>
        <v>0</v>
      </c>
      <c r="BI55" s="83">
        <f t="shared" si="24"/>
        <v>0</v>
      </c>
      <c r="BJ55" s="83">
        <f t="shared" si="25"/>
        <v>0</v>
      </c>
      <c r="BK55" s="84">
        <f t="shared" si="21"/>
        <v>0</v>
      </c>
      <c r="BL55" s="84">
        <f t="shared" si="26"/>
        <v>0</v>
      </c>
      <c r="BM55" s="84">
        <f t="shared" si="27"/>
        <v>14751314.249999998</v>
      </c>
      <c r="BN55" s="83"/>
    </row>
    <row r="56" spans="2:66" x14ac:dyDescent="0.25">
      <c r="B56" s="98" t="s">
        <v>67</v>
      </c>
      <c r="C56" s="78" t="s">
        <v>476</v>
      </c>
      <c r="D56" s="78"/>
      <c r="E56" s="79" t="s">
        <v>267</v>
      </c>
      <c r="F56" s="80">
        <v>3</v>
      </c>
      <c r="G56" s="80">
        <v>2</v>
      </c>
      <c r="H56" s="80">
        <v>2</v>
      </c>
      <c r="I56" s="80">
        <v>2</v>
      </c>
      <c r="J56" s="80">
        <v>1</v>
      </c>
      <c r="K56" s="80">
        <f t="shared" si="14"/>
        <v>0</v>
      </c>
      <c r="L56" s="159">
        <v>12470</v>
      </c>
      <c r="M56" s="159">
        <v>19215</v>
      </c>
      <c r="N56" s="160">
        <v>0.55851812629484932</v>
      </c>
      <c r="O56" s="159">
        <v>10731.92579675553</v>
      </c>
      <c r="P56" s="159">
        <v>23201.925796755531</v>
      </c>
      <c r="Q56" s="161">
        <v>23201.925796755531</v>
      </c>
      <c r="R56" s="162">
        <v>4.4965454723248383E-3</v>
      </c>
      <c r="S56" s="163">
        <v>0</v>
      </c>
      <c r="T56" s="163">
        <v>5004921.6524235085</v>
      </c>
      <c r="U56" s="81">
        <v>5004921.6524235085</v>
      </c>
      <c r="V56" s="164">
        <v>1246124.7014026276</v>
      </c>
      <c r="W56" s="165">
        <v>759907.34</v>
      </c>
      <c r="X56" s="164">
        <v>1492644.600801351</v>
      </c>
      <c r="Y56" s="48">
        <v>0</v>
      </c>
      <c r="Z56" s="48">
        <v>1246124.7014026276</v>
      </c>
      <c r="AA56" s="48">
        <v>1246124.7014026276</v>
      </c>
      <c r="AB56" s="48">
        <v>3758796.9510208806</v>
      </c>
      <c r="AC56" s="48">
        <v>0</v>
      </c>
      <c r="AD56" s="48">
        <v>0</v>
      </c>
      <c r="AE56" s="48">
        <v>1246124.7014026276</v>
      </c>
      <c r="AF56" s="81">
        <v>0</v>
      </c>
      <c r="AG56" s="81">
        <v>0</v>
      </c>
      <c r="AH56" s="81">
        <v>1246124.7014026276</v>
      </c>
      <c r="AI56" s="81">
        <v>1246124.7014026276</v>
      </c>
      <c r="AJ56" s="81">
        <v>0</v>
      </c>
      <c r="AK56" s="81">
        <v>0</v>
      </c>
      <c r="AL56" s="81">
        <v>0</v>
      </c>
      <c r="AM56" s="166">
        <v>1246124.7014026276</v>
      </c>
      <c r="AN56" s="82">
        <v>0</v>
      </c>
      <c r="AO56" s="82">
        <v>0</v>
      </c>
      <c r="AP56" s="83">
        <v>0</v>
      </c>
      <c r="AQ56" s="48">
        <v>0</v>
      </c>
      <c r="AR56" s="48">
        <v>0</v>
      </c>
      <c r="AS56" s="48">
        <v>1246124.7014026276</v>
      </c>
      <c r="AT56" s="167">
        <v>3949044.81</v>
      </c>
      <c r="AU56" s="167">
        <v>0</v>
      </c>
      <c r="AV56" s="167">
        <v>0</v>
      </c>
      <c r="AW56" s="167">
        <v>3949044.81</v>
      </c>
      <c r="AX56" s="82">
        <v>-2702920.11</v>
      </c>
      <c r="AY56" s="82">
        <v>-949535.83464299981</v>
      </c>
      <c r="AZ56" s="294">
        <v>0</v>
      </c>
      <c r="BA56" s="82">
        <v>949535.83464299981</v>
      </c>
      <c r="BB56" s="82">
        <v>0</v>
      </c>
      <c r="BC56" s="82">
        <v>0</v>
      </c>
      <c r="BD56" s="82">
        <v>0</v>
      </c>
      <c r="BE56" s="294">
        <v>0</v>
      </c>
      <c r="BG56" s="83">
        <f t="shared" si="22"/>
        <v>0</v>
      </c>
      <c r="BH56" s="83">
        <f t="shared" si="23"/>
        <v>0</v>
      </c>
      <c r="BI56" s="83">
        <f t="shared" si="24"/>
        <v>0</v>
      </c>
      <c r="BJ56" s="83">
        <f t="shared" si="25"/>
        <v>0</v>
      </c>
      <c r="BK56" s="84">
        <f t="shared" si="21"/>
        <v>0</v>
      </c>
      <c r="BL56" s="84">
        <f t="shared" si="26"/>
        <v>0</v>
      </c>
      <c r="BM56" s="84">
        <f t="shared" si="27"/>
        <v>3949044.81</v>
      </c>
      <c r="BN56" s="83"/>
    </row>
    <row r="57" spans="2:66" x14ac:dyDescent="0.25">
      <c r="B57" s="98" t="s">
        <v>68</v>
      </c>
      <c r="C57" s="78" t="s">
        <v>477</v>
      </c>
      <c r="D57" s="78"/>
      <c r="E57" s="79" t="s">
        <v>478</v>
      </c>
      <c r="F57" s="80">
        <v>3</v>
      </c>
      <c r="G57" s="80">
        <v>2</v>
      </c>
      <c r="H57" s="80">
        <v>1</v>
      </c>
      <c r="I57" s="80">
        <v>2</v>
      </c>
      <c r="J57" s="80">
        <v>1</v>
      </c>
      <c r="K57" s="80">
        <f t="shared" si="14"/>
        <v>0</v>
      </c>
      <c r="L57" s="159">
        <v>5275</v>
      </c>
      <c r="M57" s="159">
        <v>16838</v>
      </c>
      <c r="N57" s="160">
        <v>0.72112750621853772</v>
      </c>
      <c r="O57" s="159">
        <v>12142.344949707738</v>
      </c>
      <c r="P57" s="159">
        <v>17417.344949707738</v>
      </c>
      <c r="Q57" s="161">
        <v>17417.344949707738</v>
      </c>
      <c r="R57" s="162">
        <v>3.3754906493356639E-3</v>
      </c>
      <c r="S57" s="163">
        <v>0</v>
      </c>
      <c r="T57" s="163">
        <v>3757121.1816698145</v>
      </c>
      <c r="U57" s="81">
        <v>3757121.1816698145</v>
      </c>
      <c r="V57" s="164">
        <v>3495524.1340673734</v>
      </c>
      <c r="W57" s="165">
        <v>18880.84</v>
      </c>
      <c r="X57" s="164">
        <v>0</v>
      </c>
      <c r="Y57" s="48">
        <v>18880.84</v>
      </c>
      <c r="Z57" s="48">
        <v>3476643.2940673735</v>
      </c>
      <c r="AA57" s="48">
        <v>3476643.2940673735</v>
      </c>
      <c r="AB57" s="48">
        <v>280477.88760244101</v>
      </c>
      <c r="AC57" s="48">
        <v>0</v>
      </c>
      <c r="AD57" s="48">
        <v>0</v>
      </c>
      <c r="AE57" s="48">
        <v>3476643.2940673735</v>
      </c>
      <c r="AF57" s="81">
        <v>0</v>
      </c>
      <c r="AG57" s="81">
        <v>0</v>
      </c>
      <c r="AH57" s="81">
        <v>3476643.2940673735</v>
      </c>
      <c r="AI57" s="81">
        <v>3476643.2940673735</v>
      </c>
      <c r="AJ57" s="81">
        <v>0</v>
      </c>
      <c r="AK57" s="81">
        <v>0</v>
      </c>
      <c r="AL57" s="81">
        <v>0</v>
      </c>
      <c r="AM57" s="166">
        <v>3476643.2940673735</v>
      </c>
      <c r="AN57" s="82">
        <v>0</v>
      </c>
      <c r="AO57" s="82">
        <v>0</v>
      </c>
      <c r="AP57" s="83">
        <v>0</v>
      </c>
      <c r="AQ57" s="48">
        <v>0</v>
      </c>
      <c r="AR57" s="48">
        <v>0</v>
      </c>
      <c r="AS57" s="48">
        <v>3476643.2940673735</v>
      </c>
      <c r="AT57" s="167">
        <v>2102923</v>
      </c>
      <c r="AU57" s="167">
        <v>0</v>
      </c>
      <c r="AV57" s="167">
        <v>0</v>
      </c>
      <c r="AW57" s="167">
        <v>2102923</v>
      </c>
      <c r="AX57" s="82">
        <v>1373720.29</v>
      </c>
      <c r="AY57" s="82">
        <v>482587.93787699996</v>
      </c>
      <c r="AZ57" s="294">
        <v>1281410.54</v>
      </c>
      <c r="BA57" s="82">
        <v>0</v>
      </c>
      <c r="BB57" s="82">
        <v>0</v>
      </c>
      <c r="BC57" s="82">
        <v>0</v>
      </c>
      <c r="BD57" s="82">
        <v>450159.52270199993</v>
      </c>
      <c r="BE57" s="294">
        <v>0</v>
      </c>
      <c r="BG57" s="83">
        <f t="shared" si="22"/>
        <v>0</v>
      </c>
      <c r="BH57" s="83">
        <f t="shared" si="23"/>
        <v>0</v>
      </c>
      <c r="BI57" s="83">
        <f t="shared" si="24"/>
        <v>0</v>
      </c>
      <c r="BJ57" s="83">
        <f t="shared" si="25"/>
        <v>0</v>
      </c>
      <c r="BK57" s="84">
        <f t="shared" si="21"/>
        <v>0</v>
      </c>
      <c r="BL57" s="84">
        <f t="shared" si="26"/>
        <v>0</v>
      </c>
      <c r="BM57" s="84">
        <f t="shared" si="27"/>
        <v>3384333.54</v>
      </c>
      <c r="BN57" s="83"/>
    </row>
    <row r="58" spans="2:66" x14ac:dyDescent="0.25">
      <c r="B58" s="98" t="s">
        <v>69</v>
      </c>
      <c r="C58" s="78" t="s">
        <v>479</v>
      </c>
      <c r="D58" s="78"/>
      <c r="E58" s="79" t="s">
        <v>480</v>
      </c>
      <c r="F58" s="80">
        <v>3</v>
      </c>
      <c r="G58" s="80">
        <v>2</v>
      </c>
      <c r="H58" s="80">
        <v>1</v>
      </c>
      <c r="I58" s="80">
        <v>2</v>
      </c>
      <c r="J58" s="80">
        <v>1</v>
      </c>
      <c r="K58" s="80">
        <f t="shared" si="14"/>
        <v>0</v>
      </c>
      <c r="L58" s="159">
        <v>3903</v>
      </c>
      <c r="M58" s="159">
        <v>17451</v>
      </c>
      <c r="N58" s="160">
        <v>0.50393417230721205</v>
      </c>
      <c r="O58" s="159">
        <v>8794.155240933158</v>
      </c>
      <c r="P58" s="159">
        <v>12697.155240933158</v>
      </c>
      <c r="Q58" s="161">
        <v>12697.155240933158</v>
      </c>
      <c r="R58" s="162">
        <v>2.4607153910477246E-3</v>
      </c>
      <c r="S58" s="163">
        <v>0</v>
      </c>
      <c r="T58" s="163">
        <v>2738922.0940623526</v>
      </c>
      <c r="U58" s="81">
        <v>2738922.0940623526</v>
      </c>
      <c r="V58" s="164">
        <v>3230041.0082686343</v>
      </c>
      <c r="W58" s="165">
        <v>247.83</v>
      </c>
      <c r="X58" s="164">
        <v>10425.99429586</v>
      </c>
      <c r="Y58" s="48">
        <v>0</v>
      </c>
      <c r="Z58" s="48">
        <v>3230041.0082686343</v>
      </c>
      <c r="AA58" s="48">
        <v>2738922.0940623526</v>
      </c>
      <c r="AB58" s="48">
        <v>0</v>
      </c>
      <c r="AC58" s="48">
        <v>491118.91420628177</v>
      </c>
      <c r="AD58" s="48">
        <v>15933.778802173552</v>
      </c>
      <c r="AE58" s="48">
        <v>2754855.8728645262</v>
      </c>
      <c r="AF58" s="81">
        <v>0</v>
      </c>
      <c r="AG58" s="81">
        <v>0</v>
      </c>
      <c r="AH58" s="81">
        <v>2754855.8728645262</v>
      </c>
      <c r="AI58" s="81">
        <v>2754855.8728645262</v>
      </c>
      <c r="AJ58" s="81">
        <v>0</v>
      </c>
      <c r="AK58" s="81">
        <v>475185.13540410809</v>
      </c>
      <c r="AL58" s="81">
        <v>140.96536445821013</v>
      </c>
      <c r="AM58" s="166">
        <v>2754996.8382289843</v>
      </c>
      <c r="AN58" s="82">
        <v>0</v>
      </c>
      <c r="AO58" s="82">
        <v>0</v>
      </c>
      <c r="AP58" s="83">
        <v>0</v>
      </c>
      <c r="AQ58" s="48">
        <v>0</v>
      </c>
      <c r="AR58" s="48">
        <v>475044.17003965005</v>
      </c>
      <c r="AS58" s="48">
        <v>2754996.8382289843</v>
      </c>
      <c r="AT58" s="167">
        <v>0</v>
      </c>
      <c r="AU58" s="167">
        <v>0</v>
      </c>
      <c r="AV58" s="167">
        <v>0</v>
      </c>
      <c r="AW58" s="167">
        <v>0</v>
      </c>
      <c r="AX58" s="82">
        <v>2754996.84</v>
      </c>
      <c r="AY58" s="82">
        <v>967830.38989199977</v>
      </c>
      <c r="AZ58" s="294">
        <v>2569869.58</v>
      </c>
      <c r="BA58" s="82">
        <v>0</v>
      </c>
      <c r="BB58" s="82">
        <v>0</v>
      </c>
      <c r="BC58" s="82">
        <v>0</v>
      </c>
      <c r="BD58" s="82">
        <v>902795.18345399993</v>
      </c>
      <c r="BE58" s="294">
        <v>0</v>
      </c>
      <c r="BG58" s="83">
        <f t="shared" si="22"/>
        <v>0</v>
      </c>
      <c r="BH58" s="83">
        <f t="shared" si="23"/>
        <v>0</v>
      </c>
      <c r="BI58" s="83">
        <f t="shared" si="24"/>
        <v>0</v>
      </c>
      <c r="BJ58" s="83">
        <f t="shared" si="25"/>
        <v>0</v>
      </c>
      <c r="BK58" s="84">
        <f t="shared" si="21"/>
        <v>0</v>
      </c>
      <c r="BL58" s="84">
        <f t="shared" si="26"/>
        <v>0</v>
      </c>
      <c r="BM58" s="84">
        <f t="shared" si="27"/>
        <v>2569869.58</v>
      </c>
      <c r="BN58" s="83"/>
    </row>
    <row r="59" spans="2:66" x14ac:dyDescent="0.25">
      <c r="B59" s="98" t="s">
        <v>70</v>
      </c>
      <c r="C59" s="78" t="s">
        <v>481</v>
      </c>
      <c r="D59" s="78" t="s">
        <v>482</v>
      </c>
      <c r="E59" s="79" t="s">
        <v>483</v>
      </c>
      <c r="F59" s="80">
        <v>3</v>
      </c>
      <c r="G59" s="80">
        <v>1</v>
      </c>
      <c r="H59" s="80">
        <v>1</v>
      </c>
      <c r="I59" s="80">
        <v>2</v>
      </c>
      <c r="J59" s="80">
        <v>2</v>
      </c>
      <c r="K59" s="80">
        <f t="shared" si="14"/>
        <v>1</v>
      </c>
      <c r="L59" s="159">
        <v>316</v>
      </c>
      <c r="M59" s="159">
        <v>940</v>
      </c>
      <c r="N59" s="160">
        <v>1</v>
      </c>
      <c r="O59" s="159">
        <v>940</v>
      </c>
      <c r="P59" s="159">
        <v>1256</v>
      </c>
      <c r="Q59" s="161">
        <v>1697.2328</v>
      </c>
      <c r="R59" s="162">
        <v>3.2892461294693016E-4</v>
      </c>
      <c r="S59" s="163">
        <v>0</v>
      </c>
      <c r="T59" s="163">
        <v>366112.59187421494</v>
      </c>
      <c r="U59" s="81">
        <v>366112.59187421494</v>
      </c>
      <c r="V59" s="164">
        <v>1665322.076253555</v>
      </c>
      <c r="W59" s="165">
        <v>608258.92000000004</v>
      </c>
      <c r="X59" s="164">
        <v>515483.17436891882</v>
      </c>
      <c r="Y59" s="48">
        <v>92775.745631081227</v>
      </c>
      <c r="Z59" s="48">
        <v>1572546.3306224737</v>
      </c>
      <c r="AA59" s="48">
        <v>366112.59187421494</v>
      </c>
      <c r="AB59" s="48">
        <v>0</v>
      </c>
      <c r="AC59" s="48">
        <v>1206433.7387482589</v>
      </c>
      <c r="AD59" s="48">
        <v>39141.3317154791</v>
      </c>
      <c r="AE59" s="48">
        <v>405253.92358969402</v>
      </c>
      <c r="AF59" s="81">
        <v>219463.08518122317</v>
      </c>
      <c r="AG59" s="81">
        <v>0</v>
      </c>
      <c r="AH59" s="81">
        <v>624717.00877091719</v>
      </c>
      <c r="AI59" s="81">
        <v>624717.00877091719</v>
      </c>
      <c r="AJ59" s="81">
        <v>0</v>
      </c>
      <c r="AK59" s="81">
        <v>947829.32185155654</v>
      </c>
      <c r="AL59" s="81">
        <v>281.17694734991437</v>
      </c>
      <c r="AM59" s="166">
        <v>624998.18571826711</v>
      </c>
      <c r="AN59" s="82">
        <v>0</v>
      </c>
      <c r="AO59" s="82">
        <v>98.777461604024907</v>
      </c>
      <c r="AP59" s="83">
        <v>0</v>
      </c>
      <c r="AQ59" s="48">
        <v>219561.86264282718</v>
      </c>
      <c r="AR59" s="48">
        <v>947548.14490420662</v>
      </c>
      <c r="AS59" s="48">
        <v>405436.3230754399</v>
      </c>
      <c r="AT59" s="167">
        <v>471985.74</v>
      </c>
      <c r="AU59" s="167">
        <v>160144.76</v>
      </c>
      <c r="AV59" s="167">
        <v>0</v>
      </c>
      <c r="AW59" s="167">
        <v>471985.74</v>
      </c>
      <c r="AX59" s="82">
        <v>153012.45000000001</v>
      </c>
      <c r="AY59" s="82">
        <v>53753.273684999993</v>
      </c>
      <c r="AZ59" s="294">
        <v>142730.49</v>
      </c>
      <c r="BA59" s="82">
        <v>0</v>
      </c>
      <c r="BB59" s="82">
        <v>0</v>
      </c>
      <c r="BC59" s="82">
        <v>59417.1</v>
      </c>
      <c r="BD59" s="82">
        <v>50141.221136999986</v>
      </c>
      <c r="BE59" s="294">
        <v>50141.22</v>
      </c>
      <c r="BG59" s="83">
        <f t="shared" si="22"/>
        <v>332873.66330484772</v>
      </c>
      <c r="BH59" s="83">
        <f t="shared" si="23"/>
        <v>947548.14490420662</v>
      </c>
      <c r="BI59" s="83">
        <f t="shared" si="24"/>
        <v>332873.66330484772</v>
      </c>
      <c r="BJ59" s="83">
        <f t="shared" si="25"/>
        <v>947548.14490420662</v>
      </c>
      <c r="BK59" s="84">
        <f t="shared" si="21"/>
        <v>149818.59</v>
      </c>
      <c r="BL59" s="84">
        <f t="shared" si="26"/>
        <v>52631.27</v>
      </c>
      <c r="BM59" s="84">
        <f t="shared" si="27"/>
        <v>764534.82</v>
      </c>
      <c r="BN59" s="83"/>
    </row>
    <row r="60" spans="2:66" x14ac:dyDescent="0.25">
      <c r="B60" s="98" t="s">
        <v>71</v>
      </c>
      <c r="C60" s="78" t="s">
        <v>484</v>
      </c>
      <c r="D60" s="78" t="s">
        <v>485</v>
      </c>
      <c r="E60" s="79" t="s">
        <v>486</v>
      </c>
      <c r="F60" s="80">
        <v>3</v>
      </c>
      <c r="G60" s="80">
        <v>1</v>
      </c>
      <c r="H60" s="80">
        <v>1</v>
      </c>
      <c r="I60" s="80">
        <v>2</v>
      </c>
      <c r="J60" s="80">
        <v>2</v>
      </c>
      <c r="K60" s="80">
        <f t="shared" si="14"/>
        <v>1</v>
      </c>
      <c r="L60" s="159">
        <v>1564</v>
      </c>
      <c r="M60" s="159">
        <v>9681</v>
      </c>
      <c r="N60" s="160">
        <v>0.47098670251580721</v>
      </c>
      <c r="O60" s="159">
        <v>4559.6222670555298</v>
      </c>
      <c r="P60" s="159">
        <v>6123.6222670555298</v>
      </c>
      <c r="Q60" s="161">
        <v>8274.8507694721375</v>
      </c>
      <c r="R60" s="162">
        <v>1.6036704490640472E-3</v>
      </c>
      <c r="S60" s="163">
        <v>0</v>
      </c>
      <c r="T60" s="163">
        <v>1784980.2705814936</v>
      </c>
      <c r="U60" s="81">
        <v>1784980.2705814936</v>
      </c>
      <c r="V60" s="164">
        <v>5140453.708390397</v>
      </c>
      <c r="W60" s="165">
        <v>3108811.61</v>
      </c>
      <c r="X60" s="164">
        <v>6883798.8984968718</v>
      </c>
      <c r="Y60" s="48">
        <v>0</v>
      </c>
      <c r="Z60" s="48">
        <v>5140453.708390397</v>
      </c>
      <c r="AA60" s="48">
        <v>1784980.2705814936</v>
      </c>
      <c r="AB60" s="48">
        <v>0</v>
      </c>
      <c r="AC60" s="48">
        <v>3355473.4378089034</v>
      </c>
      <c r="AD60" s="48">
        <v>108864.41142472305</v>
      </c>
      <c r="AE60" s="48">
        <v>1893844.6820062166</v>
      </c>
      <c r="AF60" s="81">
        <v>1025601.4132708242</v>
      </c>
      <c r="AG60" s="81">
        <v>0</v>
      </c>
      <c r="AH60" s="81">
        <v>2919446.0952770407</v>
      </c>
      <c r="AI60" s="81">
        <v>2919446.0952770407</v>
      </c>
      <c r="AJ60" s="81">
        <v>0</v>
      </c>
      <c r="AK60" s="81">
        <v>2221007.6131133563</v>
      </c>
      <c r="AL60" s="81">
        <v>658.86982634826961</v>
      </c>
      <c r="AM60" s="166">
        <v>2920104.9651033892</v>
      </c>
      <c r="AN60" s="82">
        <v>0</v>
      </c>
      <c r="AO60" s="82">
        <v>231.46096999614707</v>
      </c>
      <c r="AP60" s="83">
        <v>0</v>
      </c>
      <c r="AQ60" s="48">
        <v>1025832.8742408204</v>
      </c>
      <c r="AR60" s="48">
        <v>2220348.7432870078</v>
      </c>
      <c r="AS60" s="48">
        <v>1894272.0908625689</v>
      </c>
      <c r="AT60" s="167">
        <v>1623407.99</v>
      </c>
      <c r="AU60" s="167">
        <v>550822.33000000007</v>
      </c>
      <c r="AV60" s="167">
        <v>0</v>
      </c>
      <c r="AW60" s="167">
        <v>1623407.99</v>
      </c>
      <c r="AX60" s="82">
        <v>1296696.98</v>
      </c>
      <c r="AY60" s="82">
        <v>455529.6490739999</v>
      </c>
      <c r="AZ60" s="294">
        <v>1209562.96</v>
      </c>
      <c r="BA60" s="82">
        <v>0</v>
      </c>
      <c r="BB60" s="82">
        <v>0</v>
      </c>
      <c r="BC60" s="82">
        <v>475010.54</v>
      </c>
      <c r="BD60" s="82">
        <v>424919.46784799994</v>
      </c>
      <c r="BE60" s="294">
        <v>424919.47</v>
      </c>
      <c r="BG60" s="83">
        <f t="shared" si="22"/>
        <v>780008.51351672574</v>
      </c>
      <c r="BH60" s="83">
        <f t="shared" si="23"/>
        <v>2220348.7432870078</v>
      </c>
      <c r="BI60" s="83">
        <f t="shared" si="24"/>
        <v>780008.51351672574</v>
      </c>
      <c r="BJ60" s="83">
        <f t="shared" si="25"/>
        <v>2220348.7432870078</v>
      </c>
      <c r="BK60" s="84">
        <f t="shared" si="21"/>
        <v>351063.44</v>
      </c>
      <c r="BL60" s="84">
        <f t="shared" si="26"/>
        <v>123328.59</v>
      </c>
      <c r="BM60" s="84">
        <f t="shared" si="27"/>
        <v>3184034.3899999997</v>
      </c>
      <c r="BN60" s="83"/>
    </row>
    <row r="61" spans="2:66" x14ac:dyDescent="0.25">
      <c r="B61" s="98" t="s">
        <v>72</v>
      </c>
      <c r="C61" s="78" t="s">
        <v>487</v>
      </c>
      <c r="D61" s="78" t="s">
        <v>488</v>
      </c>
      <c r="E61" s="79" t="s">
        <v>489</v>
      </c>
      <c r="F61" s="80">
        <v>3</v>
      </c>
      <c r="G61" s="80">
        <v>1</v>
      </c>
      <c r="H61" s="80">
        <v>1</v>
      </c>
      <c r="I61" s="80">
        <v>2</v>
      </c>
      <c r="J61" s="80">
        <v>2</v>
      </c>
      <c r="K61" s="80">
        <f t="shared" si="14"/>
        <v>1</v>
      </c>
      <c r="L61" s="159">
        <v>11</v>
      </c>
      <c r="M61" s="159">
        <v>425</v>
      </c>
      <c r="N61" s="160">
        <v>0.61220030730763431</v>
      </c>
      <c r="O61" s="159">
        <v>260.18513060574458</v>
      </c>
      <c r="P61" s="159">
        <v>271.18513060574458</v>
      </c>
      <c r="Q61" s="161">
        <v>366.45246698754261</v>
      </c>
      <c r="R61" s="162">
        <v>7.1018681625364038E-5</v>
      </c>
      <c r="S61" s="163">
        <v>0</v>
      </c>
      <c r="T61" s="163">
        <v>79048.002423420883</v>
      </c>
      <c r="U61" s="81">
        <v>79048.002423420883</v>
      </c>
      <c r="V61" s="164">
        <v>767906.68939538649</v>
      </c>
      <c r="W61" s="165">
        <v>280262.51</v>
      </c>
      <c r="X61" s="164">
        <v>85882.648433098744</v>
      </c>
      <c r="Y61" s="48">
        <v>194379.86156690127</v>
      </c>
      <c r="Z61" s="48">
        <v>573526.82782848529</v>
      </c>
      <c r="AA61" s="48">
        <v>79048.002423420883</v>
      </c>
      <c r="AB61" s="48">
        <v>0</v>
      </c>
      <c r="AC61" s="48">
        <v>494478.82540506439</v>
      </c>
      <c r="AD61" s="48">
        <v>16042.787191563057</v>
      </c>
      <c r="AE61" s="48">
        <v>95090.789614983936</v>
      </c>
      <c r="AF61" s="81">
        <v>51495.906261359414</v>
      </c>
      <c r="AG61" s="81">
        <v>0</v>
      </c>
      <c r="AH61" s="81">
        <v>146586.69587634335</v>
      </c>
      <c r="AI61" s="81">
        <v>146586.69587634335</v>
      </c>
      <c r="AJ61" s="81">
        <v>0</v>
      </c>
      <c r="AK61" s="81">
        <v>426940.13195214194</v>
      </c>
      <c r="AL61" s="81">
        <v>126.65331219018118</v>
      </c>
      <c r="AM61" s="166">
        <v>146713.34918853352</v>
      </c>
      <c r="AN61" s="82">
        <v>0</v>
      </c>
      <c r="AO61" s="82">
        <v>44.493308572410641</v>
      </c>
      <c r="AP61" s="83">
        <v>0</v>
      </c>
      <c r="AQ61" s="48">
        <v>51540.399569931826</v>
      </c>
      <c r="AR61" s="48">
        <v>426813.47863995179</v>
      </c>
      <c r="AS61" s="48">
        <v>95172.949618601706</v>
      </c>
      <c r="AT61" s="167">
        <v>60100.869999999995</v>
      </c>
      <c r="AU61" s="167">
        <v>20392.230000000003</v>
      </c>
      <c r="AV61" s="167">
        <v>0</v>
      </c>
      <c r="AW61" s="167">
        <v>60100.869999999995</v>
      </c>
      <c r="AX61" s="82">
        <v>86612.479999999996</v>
      </c>
      <c r="AY61" s="82">
        <v>30426.964223999992</v>
      </c>
      <c r="AZ61" s="294">
        <v>80792.39</v>
      </c>
      <c r="BA61" s="82">
        <v>0</v>
      </c>
      <c r="BB61" s="82">
        <v>0</v>
      </c>
      <c r="BC61" s="82">
        <v>31148.17</v>
      </c>
      <c r="BD61" s="82">
        <v>28382.366606999996</v>
      </c>
      <c r="BE61" s="294">
        <v>28382.37</v>
      </c>
      <c r="BG61" s="83">
        <f t="shared" si="22"/>
        <v>149939.57504621503</v>
      </c>
      <c r="BH61" s="83">
        <f t="shared" si="23"/>
        <v>426813.47863995179</v>
      </c>
      <c r="BI61" s="83">
        <f t="shared" si="24"/>
        <v>149939.57504621503</v>
      </c>
      <c r="BJ61" s="83">
        <f t="shared" si="25"/>
        <v>426813.47863995179</v>
      </c>
      <c r="BK61" s="84">
        <f t="shared" si="21"/>
        <v>67484.27</v>
      </c>
      <c r="BL61" s="84">
        <f t="shared" si="26"/>
        <v>23707.22</v>
      </c>
      <c r="BM61" s="84">
        <f t="shared" si="27"/>
        <v>208377.53</v>
      </c>
      <c r="BN61" s="83"/>
    </row>
    <row r="62" spans="2:66" x14ac:dyDescent="0.25">
      <c r="B62" s="98" t="s">
        <v>73</v>
      </c>
      <c r="C62" s="78" t="s">
        <v>490</v>
      </c>
      <c r="D62" s="78"/>
      <c r="E62" s="79" t="s">
        <v>491</v>
      </c>
      <c r="F62" s="80">
        <v>3</v>
      </c>
      <c r="G62" s="80">
        <v>1</v>
      </c>
      <c r="H62" s="80">
        <v>1</v>
      </c>
      <c r="I62" s="80">
        <v>2</v>
      </c>
      <c r="J62" s="80">
        <v>2</v>
      </c>
      <c r="K62" s="80">
        <f t="shared" si="14"/>
        <v>1</v>
      </c>
      <c r="L62" s="159">
        <v>29</v>
      </c>
      <c r="M62" s="159">
        <v>681</v>
      </c>
      <c r="N62" s="160">
        <v>0.63800906408583402</v>
      </c>
      <c r="O62" s="159">
        <v>434.48417264245296</v>
      </c>
      <c r="P62" s="159">
        <v>463.48417264245296</v>
      </c>
      <c r="Q62" s="161">
        <v>626.3061624917467</v>
      </c>
      <c r="R62" s="162">
        <v>1.2137846504255335E-4</v>
      </c>
      <c r="S62" s="163">
        <v>0</v>
      </c>
      <c r="T62" s="163">
        <v>135101.42654363421</v>
      </c>
      <c r="U62" s="81">
        <v>135101.42654363421</v>
      </c>
      <c r="V62" s="164">
        <v>910165.40548498288</v>
      </c>
      <c r="W62" s="165">
        <v>229242.88</v>
      </c>
      <c r="X62" s="164">
        <v>247904.28619268886</v>
      </c>
      <c r="Y62" s="48">
        <v>0</v>
      </c>
      <c r="Z62" s="48">
        <v>910165.40548498288</v>
      </c>
      <c r="AA62" s="48">
        <v>135101.42654363421</v>
      </c>
      <c r="AB62" s="48">
        <v>0</v>
      </c>
      <c r="AC62" s="48">
        <v>775063.97894134861</v>
      </c>
      <c r="AD62" s="48">
        <v>25146.044350466167</v>
      </c>
      <c r="AE62" s="48">
        <v>160247.47089410038</v>
      </c>
      <c r="AF62" s="81">
        <v>86781.156967931936</v>
      </c>
      <c r="AG62" s="81">
        <v>0</v>
      </c>
      <c r="AH62" s="81">
        <v>247028.62786203233</v>
      </c>
      <c r="AI62" s="81">
        <v>247028.62786203233</v>
      </c>
      <c r="AJ62" s="81">
        <v>0</v>
      </c>
      <c r="AK62" s="81">
        <v>663136.7776229505</v>
      </c>
      <c r="AL62" s="81">
        <v>196.72188917223886</v>
      </c>
      <c r="AM62" s="166">
        <v>247225.34975120457</v>
      </c>
      <c r="AN62" s="82">
        <v>0</v>
      </c>
      <c r="AO62" s="82">
        <v>69.108399666207504</v>
      </c>
      <c r="AP62" s="83">
        <v>0</v>
      </c>
      <c r="AQ62" s="48">
        <v>86850.265367598142</v>
      </c>
      <c r="AR62" s="48">
        <v>662940.05573377828</v>
      </c>
      <c r="AS62" s="48">
        <v>160375.08438360645</v>
      </c>
      <c r="AT62" s="167">
        <v>106257.55</v>
      </c>
      <c r="AU62" s="167">
        <v>36053.19</v>
      </c>
      <c r="AV62" s="167">
        <v>0</v>
      </c>
      <c r="AW62" s="167">
        <v>106257.55</v>
      </c>
      <c r="AX62" s="82">
        <v>140967.79999999999</v>
      </c>
      <c r="AY62" s="82">
        <v>49521.988139999987</v>
      </c>
      <c r="AZ62" s="294">
        <v>131495.20000000001</v>
      </c>
      <c r="BA62" s="82">
        <v>0</v>
      </c>
      <c r="BB62" s="82">
        <v>0</v>
      </c>
      <c r="BC62" s="82">
        <v>50797.08</v>
      </c>
      <c r="BD62" s="82">
        <v>46194.263759999994</v>
      </c>
      <c r="BE62" s="294">
        <v>46194.26</v>
      </c>
      <c r="BG62" s="83">
        <f t="shared" si="22"/>
        <v>232890.84157927628</v>
      </c>
      <c r="BH62" s="83">
        <f t="shared" si="23"/>
        <v>662940.05573377828</v>
      </c>
      <c r="BI62" s="83">
        <f t="shared" si="24"/>
        <v>232890.84157927628</v>
      </c>
      <c r="BJ62" s="83">
        <f t="shared" si="25"/>
        <v>662940.05573377828</v>
      </c>
      <c r="BK62" s="84">
        <f t="shared" si="21"/>
        <v>104818.68</v>
      </c>
      <c r="BL62" s="84">
        <f t="shared" si="26"/>
        <v>36822.800000000003</v>
      </c>
      <c r="BM62" s="84">
        <f t="shared" si="27"/>
        <v>342571.43</v>
      </c>
      <c r="BN62" s="83"/>
    </row>
    <row r="63" spans="2:66" x14ac:dyDescent="0.25">
      <c r="B63" s="98" t="s">
        <v>74</v>
      </c>
      <c r="C63" s="78" t="s">
        <v>492</v>
      </c>
      <c r="D63" s="78"/>
      <c r="E63" s="79" t="s">
        <v>405</v>
      </c>
      <c r="F63" s="80">
        <v>2</v>
      </c>
      <c r="G63" s="80">
        <v>1</v>
      </c>
      <c r="H63" s="80">
        <v>1</v>
      </c>
      <c r="I63" s="80">
        <v>2</v>
      </c>
      <c r="J63" s="80">
        <v>2</v>
      </c>
      <c r="K63" s="80">
        <f t="shared" si="14"/>
        <v>1</v>
      </c>
      <c r="L63" s="159">
        <v>26010</v>
      </c>
      <c r="M63" s="159">
        <v>181198</v>
      </c>
      <c r="N63" s="160">
        <v>0.19648145788014829</v>
      </c>
      <c r="O63" s="159">
        <v>35602.047204967108</v>
      </c>
      <c r="P63" s="159">
        <v>61612.047204967108</v>
      </c>
      <c r="Q63" s="161">
        <v>61612.047204967108</v>
      </c>
      <c r="R63" s="162">
        <v>1.1940447285582623E-2</v>
      </c>
      <c r="S63" s="163">
        <v>0</v>
      </c>
      <c r="T63" s="163">
        <v>13290425.622747207</v>
      </c>
      <c r="U63" s="81">
        <v>13290425.622747207</v>
      </c>
      <c r="V63" s="164">
        <v>122391977.29626073</v>
      </c>
      <c r="W63" s="165">
        <v>40944347.039999999</v>
      </c>
      <c r="X63" s="164">
        <v>63833072.571263574</v>
      </c>
      <c r="Y63" s="48">
        <v>0</v>
      </c>
      <c r="Z63" s="48">
        <v>122391977.29626073</v>
      </c>
      <c r="AA63" s="48">
        <v>13290425.622747207</v>
      </c>
      <c r="AB63" s="48">
        <v>0</v>
      </c>
      <c r="AC63" s="48">
        <v>109101551.67351352</v>
      </c>
      <c r="AD63" s="48">
        <v>3539672.2485208591</v>
      </c>
      <c r="AE63" s="48">
        <v>16830097.871268068</v>
      </c>
      <c r="AF63" s="81">
        <v>9114249.0861360729</v>
      </c>
      <c r="AG63" s="81">
        <v>0</v>
      </c>
      <c r="AH63" s="81">
        <v>25944346.95740414</v>
      </c>
      <c r="AI63" s="81">
        <v>25944346.95740414</v>
      </c>
      <c r="AJ63" s="81">
        <v>0</v>
      </c>
      <c r="AK63" s="81">
        <v>96447630.338856593</v>
      </c>
      <c r="AL63" s="81">
        <v>28611.533376955267</v>
      </c>
      <c r="AM63" s="166">
        <v>25972958.490781095</v>
      </c>
      <c r="AN63" s="82">
        <v>0</v>
      </c>
      <c r="AO63" s="82">
        <v>10051.231675324383</v>
      </c>
      <c r="AP63" s="83">
        <v>0</v>
      </c>
      <c r="AQ63" s="48">
        <v>9124300.3178113978</v>
      </c>
      <c r="AR63" s="48">
        <v>96419018.805479631</v>
      </c>
      <c r="AS63" s="48">
        <v>16848658.172969699</v>
      </c>
      <c r="AT63" s="167">
        <v>17348568.260000002</v>
      </c>
      <c r="AU63" s="167">
        <v>5886369.2100000009</v>
      </c>
      <c r="AV63" s="167">
        <v>0</v>
      </c>
      <c r="AW63" s="167">
        <v>17348568.260000002</v>
      </c>
      <c r="AX63" s="82">
        <v>8624390.2300000004</v>
      </c>
      <c r="AY63" s="82">
        <v>3029748.2877989998</v>
      </c>
      <c r="AZ63" s="294">
        <v>8044857.9100000001</v>
      </c>
      <c r="BA63" s="82">
        <v>0</v>
      </c>
      <c r="BB63" s="82">
        <v>0</v>
      </c>
      <c r="BC63" s="82">
        <v>3237931.11</v>
      </c>
      <c r="BD63" s="82">
        <v>2826158.5837829998</v>
      </c>
      <c r="BE63" s="294">
        <v>2826158.58</v>
      </c>
      <c r="BG63" s="83">
        <f t="shared" si="22"/>
        <v>33872001.306364991</v>
      </c>
      <c r="BH63" s="83">
        <f t="shared" si="23"/>
        <v>96419018.805479631</v>
      </c>
      <c r="BI63" s="83">
        <f t="shared" si="24"/>
        <v>33872001.306364991</v>
      </c>
      <c r="BJ63" s="83">
        <f t="shared" si="25"/>
        <v>96419018.805479631</v>
      </c>
      <c r="BK63" s="84">
        <f t="shared" si="21"/>
        <v>15244988.93</v>
      </c>
      <c r="BL63" s="84">
        <f t="shared" si="26"/>
        <v>5355564.6100000003</v>
      </c>
      <c r="BM63" s="84">
        <f t="shared" si="27"/>
        <v>40638415.100000001</v>
      </c>
      <c r="BN63" s="83"/>
    </row>
    <row r="64" spans="2:66" x14ac:dyDescent="0.25">
      <c r="B64" s="98" t="s">
        <v>75</v>
      </c>
      <c r="C64" s="78" t="s">
        <v>493</v>
      </c>
      <c r="D64" s="78" t="s">
        <v>494</v>
      </c>
      <c r="E64" s="79" t="s">
        <v>495</v>
      </c>
      <c r="F64" s="80">
        <v>3</v>
      </c>
      <c r="G64" s="80">
        <v>1</v>
      </c>
      <c r="H64" s="80">
        <v>1</v>
      </c>
      <c r="I64" s="80">
        <v>2</v>
      </c>
      <c r="J64" s="80">
        <v>2</v>
      </c>
      <c r="K64" s="80">
        <f t="shared" si="14"/>
        <v>1</v>
      </c>
      <c r="L64" s="159">
        <v>17</v>
      </c>
      <c r="M64" s="159">
        <v>390</v>
      </c>
      <c r="N64" s="160">
        <v>0.47542575766968714</v>
      </c>
      <c r="O64" s="159">
        <v>185.41604549117798</v>
      </c>
      <c r="P64" s="159">
        <v>202.41604549117798</v>
      </c>
      <c r="Q64" s="161">
        <v>273.52480227222878</v>
      </c>
      <c r="R64" s="162">
        <v>5.3009251128530196E-5</v>
      </c>
      <c r="S64" s="163">
        <v>0</v>
      </c>
      <c r="T64" s="163">
        <v>59002.43873543325</v>
      </c>
      <c r="U64" s="81">
        <v>59002.43873543325</v>
      </c>
      <c r="V64" s="164">
        <v>978635.69641253212</v>
      </c>
      <c r="W64" s="165">
        <v>333626.84999999998</v>
      </c>
      <c r="X64" s="164">
        <v>98110.782108803629</v>
      </c>
      <c r="Y64" s="48">
        <v>235516.06789119635</v>
      </c>
      <c r="Z64" s="48">
        <v>743119.62852133578</v>
      </c>
      <c r="AA64" s="48">
        <v>59002.43873543325</v>
      </c>
      <c r="AB64" s="48">
        <v>0</v>
      </c>
      <c r="AC64" s="48">
        <v>684117.1897859025</v>
      </c>
      <c r="AD64" s="48">
        <v>22195.382139639303</v>
      </c>
      <c r="AE64" s="48">
        <v>81197.820875072561</v>
      </c>
      <c r="AF64" s="81">
        <v>43972.243677220569</v>
      </c>
      <c r="AG64" s="81">
        <v>0</v>
      </c>
      <c r="AH64" s="81">
        <v>125170.06455229313</v>
      </c>
      <c r="AI64" s="81">
        <v>125170.06455229313</v>
      </c>
      <c r="AJ64" s="81">
        <v>0</v>
      </c>
      <c r="AK64" s="81">
        <v>617949.56396904262</v>
      </c>
      <c r="AL64" s="81">
        <v>183.31694114886039</v>
      </c>
      <c r="AM64" s="166">
        <v>125353.38149344199</v>
      </c>
      <c r="AN64" s="82">
        <v>0</v>
      </c>
      <c r="AO64" s="82">
        <v>64.399241425594653</v>
      </c>
      <c r="AP64" s="83">
        <v>0</v>
      </c>
      <c r="AQ64" s="48">
        <v>44036.642918646161</v>
      </c>
      <c r="AR64" s="48">
        <v>617766.24702789378</v>
      </c>
      <c r="AS64" s="48">
        <v>81316.738574795832</v>
      </c>
      <c r="AT64" s="167">
        <v>50674.92</v>
      </c>
      <c r="AU64" s="167">
        <v>17194.010000000002</v>
      </c>
      <c r="AV64" s="167">
        <v>0</v>
      </c>
      <c r="AW64" s="167">
        <v>50674.92</v>
      </c>
      <c r="AX64" s="82">
        <v>74678.460000000006</v>
      </c>
      <c r="AY64" s="82">
        <v>26234.542997999997</v>
      </c>
      <c r="AZ64" s="294">
        <v>69660.3</v>
      </c>
      <c r="BA64" s="82">
        <v>0</v>
      </c>
      <c r="BB64" s="82">
        <v>0</v>
      </c>
      <c r="BC64" s="82">
        <v>26842.63</v>
      </c>
      <c r="BD64" s="82">
        <v>24471.663389999998</v>
      </c>
      <c r="BE64" s="294">
        <v>24471.66</v>
      </c>
      <c r="BG64" s="83">
        <f t="shared" si="22"/>
        <v>217021.28258089905</v>
      </c>
      <c r="BH64" s="83">
        <f t="shared" si="23"/>
        <v>617766.24702789378</v>
      </c>
      <c r="BI64" s="83">
        <f t="shared" si="24"/>
        <v>217021.28258089905</v>
      </c>
      <c r="BJ64" s="83">
        <f t="shared" si="25"/>
        <v>617766.24702789378</v>
      </c>
      <c r="BK64" s="84">
        <f t="shared" si="21"/>
        <v>97676.160000000003</v>
      </c>
      <c r="BL64" s="84">
        <f t="shared" si="26"/>
        <v>34313.64</v>
      </c>
      <c r="BM64" s="84">
        <f t="shared" si="27"/>
        <v>218011.38</v>
      </c>
      <c r="BN64" s="83"/>
    </row>
    <row r="65" spans="2:66" x14ac:dyDescent="0.25">
      <c r="B65" s="98" t="s">
        <v>76</v>
      </c>
      <c r="C65" s="78" t="s">
        <v>496</v>
      </c>
      <c r="D65" s="78" t="s">
        <v>497</v>
      </c>
      <c r="E65" s="79" t="s">
        <v>498</v>
      </c>
      <c r="F65" s="80">
        <v>3</v>
      </c>
      <c r="G65" s="80">
        <v>1</v>
      </c>
      <c r="H65" s="80">
        <v>1</v>
      </c>
      <c r="I65" s="80">
        <v>2</v>
      </c>
      <c r="J65" s="80">
        <v>2</v>
      </c>
      <c r="K65" s="80">
        <f t="shared" si="14"/>
        <v>1</v>
      </c>
      <c r="L65" s="159">
        <v>1771</v>
      </c>
      <c r="M65" s="159">
        <v>8204</v>
      </c>
      <c r="N65" s="160">
        <v>0.88715016955573833</v>
      </c>
      <c r="O65" s="159">
        <v>7278.1799910352775</v>
      </c>
      <c r="P65" s="159">
        <v>9049.1799910352784</v>
      </c>
      <c r="Q65" s="161">
        <v>12228.156921885971</v>
      </c>
      <c r="R65" s="162">
        <v>2.3698232691388406E-3</v>
      </c>
      <c r="S65" s="163">
        <v>0</v>
      </c>
      <c r="T65" s="163">
        <v>2637753.7745654546</v>
      </c>
      <c r="U65" s="81">
        <v>2637753.7745654546</v>
      </c>
      <c r="V65" s="164">
        <v>5693558.3842210472</v>
      </c>
      <c r="W65" s="165">
        <v>1566051.37</v>
      </c>
      <c r="X65" s="164">
        <v>4332846.7527898094</v>
      </c>
      <c r="Y65" s="48">
        <v>0</v>
      </c>
      <c r="Z65" s="48">
        <v>5693558.3842210472</v>
      </c>
      <c r="AA65" s="48">
        <v>2637753.7745654546</v>
      </c>
      <c r="AB65" s="48">
        <v>0</v>
      </c>
      <c r="AC65" s="48">
        <v>3055804.6096555926</v>
      </c>
      <c r="AD65" s="48">
        <v>99142.006761448647</v>
      </c>
      <c r="AE65" s="48">
        <v>2736895.781326903</v>
      </c>
      <c r="AF65" s="81">
        <v>1482151.2069988297</v>
      </c>
      <c r="AG65" s="81">
        <v>0</v>
      </c>
      <c r="AH65" s="81">
        <v>4219046.9883257328</v>
      </c>
      <c r="AI65" s="81">
        <v>4219046.9883257328</v>
      </c>
      <c r="AJ65" s="81">
        <v>0</v>
      </c>
      <c r="AK65" s="81">
        <v>1474511.3958953144</v>
      </c>
      <c r="AL65" s="81">
        <v>437.41906224276693</v>
      </c>
      <c r="AM65" s="166">
        <v>4219484.4073879756</v>
      </c>
      <c r="AN65" s="82">
        <v>0</v>
      </c>
      <c r="AO65" s="82">
        <v>153.66531656588398</v>
      </c>
      <c r="AP65" s="83">
        <v>0</v>
      </c>
      <c r="AQ65" s="48">
        <v>1482304.8723153956</v>
      </c>
      <c r="AR65" s="48">
        <v>1474073.9768330716</v>
      </c>
      <c r="AS65" s="48">
        <v>2737179.53507258</v>
      </c>
      <c r="AT65" s="167">
        <v>3078862.04</v>
      </c>
      <c r="AU65" s="167">
        <v>1044657.8899999999</v>
      </c>
      <c r="AV65" s="167">
        <v>0</v>
      </c>
      <c r="AW65" s="167">
        <v>3078862.04</v>
      </c>
      <c r="AX65" s="82">
        <v>1140622.3700000001</v>
      </c>
      <c r="AY65" s="82">
        <v>400700.63858099998</v>
      </c>
      <c r="AZ65" s="294">
        <v>1063976.08</v>
      </c>
      <c r="BA65" s="82">
        <v>0</v>
      </c>
      <c r="BB65" s="82">
        <v>0</v>
      </c>
      <c r="BC65" s="82">
        <v>437646.98</v>
      </c>
      <c r="BD65" s="82">
        <v>373774.79690399999</v>
      </c>
      <c r="BE65" s="294">
        <v>373774.8</v>
      </c>
      <c r="BG65" s="83">
        <f t="shared" si="22"/>
        <v>517842.18806145794</v>
      </c>
      <c r="BH65" s="83">
        <f t="shared" si="23"/>
        <v>1474073.9768330716</v>
      </c>
      <c r="BI65" s="83">
        <f t="shared" si="24"/>
        <v>517842.18806145794</v>
      </c>
      <c r="BJ65" s="83">
        <f t="shared" si="25"/>
        <v>1474073.9768330716</v>
      </c>
      <c r="BK65" s="84">
        <f t="shared" si="21"/>
        <v>233068.56</v>
      </c>
      <c r="BL65" s="84">
        <f t="shared" si="26"/>
        <v>81876.990000000005</v>
      </c>
      <c r="BM65" s="84">
        <f t="shared" si="27"/>
        <v>4375906.68</v>
      </c>
      <c r="BN65" s="83"/>
    </row>
    <row r="66" spans="2:66" x14ac:dyDescent="0.25">
      <c r="B66" s="98" t="s">
        <v>77</v>
      </c>
      <c r="C66" s="78" t="s">
        <v>499</v>
      </c>
      <c r="D66" s="78"/>
      <c r="E66" s="79" t="s">
        <v>500</v>
      </c>
      <c r="F66" s="80">
        <v>3</v>
      </c>
      <c r="G66" s="80">
        <v>1</v>
      </c>
      <c r="H66" s="80">
        <v>1</v>
      </c>
      <c r="I66" s="80">
        <v>2</v>
      </c>
      <c r="J66" s="80">
        <v>2</v>
      </c>
      <c r="K66" s="80">
        <f t="shared" ref="K66:K124" si="28">IF(G66=1,IF(H66=1,1,0),0)</f>
        <v>1</v>
      </c>
      <c r="L66" s="159">
        <v>436</v>
      </c>
      <c r="M66" s="159">
        <v>2217</v>
      </c>
      <c r="N66" s="160">
        <v>1</v>
      </c>
      <c r="O66" s="159">
        <v>2217</v>
      </c>
      <c r="P66" s="159">
        <v>2653</v>
      </c>
      <c r="Q66" s="161">
        <v>3584.9989</v>
      </c>
      <c r="R66" s="162">
        <v>6.9477468005430399E-4</v>
      </c>
      <c r="S66" s="163">
        <v>0</v>
      </c>
      <c r="T66" s="163">
        <v>773325.40305914998</v>
      </c>
      <c r="U66" s="81">
        <v>773325.40305914998</v>
      </c>
      <c r="V66" s="164">
        <v>3608802.225649395</v>
      </c>
      <c r="W66" s="165">
        <v>719852.96</v>
      </c>
      <c r="X66" s="164">
        <v>663290.92806886323</v>
      </c>
      <c r="Y66" s="48">
        <v>56562.031931136735</v>
      </c>
      <c r="Z66" s="48">
        <v>3552240.1937182583</v>
      </c>
      <c r="AA66" s="48">
        <v>773325.40305914998</v>
      </c>
      <c r="AB66" s="48">
        <v>0</v>
      </c>
      <c r="AC66" s="48">
        <v>2778914.7906591082</v>
      </c>
      <c r="AD66" s="48">
        <v>90158.640409952874</v>
      </c>
      <c r="AE66" s="48">
        <v>863484.04346910282</v>
      </c>
      <c r="AF66" s="81">
        <v>467615.14486002125</v>
      </c>
      <c r="AG66" s="81">
        <v>0</v>
      </c>
      <c r="AH66" s="81">
        <v>1331099.1883291241</v>
      </c>
      <c r="AI66" s="81">
        <v>1331099.1883291241</v>
      </c>
      <c r="AJ66" s="81">
        <v>0</v>
      </c>
      <c r="AK66" s="81">
        <v>2221141.0053891344</v>
      </c>
      <c r="AL66" s="81">
        <v>658.90939764242421</v>
      </c>
      <c r="AM66" s="166">
        <v>1331758.0977267665</v>
      </c>
      <c r="AN66" s="82">
        <v>0</v>
      </c>
      <c r="AO66" s="82">
        <v>231.47487139178358</v>
      </c>
      <c r="AP66" s="83">
        <v>0</v>
      </c>
      <c r="AQ66" s="48">
        <v>467846.61973141303</v>
      </c>
      <c r="AR66" s="48">
        <v>2220482.0959914918</v>
      </c>
      <c r="AS66" s="48">
        <v>863911.47799535352</v>
      </c>
      <c r="AT66" s="167">
        <v>1029193.36</v>
      </c>
      <c r="AU66" s="167">
        <v>349205.31</v>
      </c>
      <c r="AV66" s="167">
        <v>0</v>
      </c>
      <c r="AW66" s="167">
        <v>1029193.36</v>
      </c>
      <c r="AX66" s="82">
        <v>302564.74</v>
      </c>
      <c r="AY66" s="82">
        <v>106290.99316199998</v>
      </c>
      <c r="AZ66" s="294">
        <v>282233.33</v>
      </c>
      <c r="BA66" s="82">
        <v>0</v>
      </c>
      <c r="BB66" s="82">
        <v>0</v>
      </c>
      <c r="BC66" s="82">
        <v>118641.31</v>
      </c>
      <c r="BD66" s="82">
        <v>99148.568828999996</v>
      </c>
      <c r="BE66" s="294">
        <v>99148.57</v>
      </c>
      <c r="BG66" s="83">
        <f t="shared" si="22"/>
        <v>780055.36032181093</v>
      </c>
      <c r="BH66" s="83">
        <f t="shared" si="23"/>
        <v>2220482.0959914918</v>
      </c>
      <c r="BI66" s="83">
        <f t="shared" si="24"/>
        <v>780055.36032181093</v>
      </c>
      <c r="BJ66" s="83">
        <f t="shared" si="25"/>
        <v>2220482.0959914918</v>
      </c>
      <c r="BK66" s="84">
        <f t="shared" si="21"/>
        <v>351084.52</v>
      </c>
      <c r="BL66" s="84">
        <f t="shared" si="26"/>
        <v>123335.99</v>
      </c>
      <c r="BM66" s="84">
        <f t="shared" si="27"/>
        <v>1662511.21</v>
      </c>
      <c r="BN66" s="83"/>
    </row>
    <row r="67" spans="2:66" x14ac:dyDescent="0.25">
      <c r="B67" s="98" t="s">
        <v>78</v>
      </c>
      <c r="C67" s="78" t="s">
        <v>501</v>
      </c>
      <c r="D67" s="78"/>
      <c r="E67" s="79" t="s">
        <v>266</v>
      </c>
      <c r="F67" s="80">
        <v>3</v>
      </c>
      <c r="G67" s="80">
        <v>2</v>
      </c>
      <c r="H67" s="80">
        <v>2</v>
      </c>
      <c r="I67" s="80">
        <v>2</v>
      </c>
      <c r="J67" s="80">
        <v>2</v>
      </c>
      <c r="K67" s="80">
        <f t="shared" si="28"/>
        <v>0</v>
      </c>
      <c r="L67" s="159">
        <v>24153</v>
      </c>
      <c r="M67" s="159">
        <v>174287</v>
      </c>
      <c r="N67" s="160">
        <v>0.31669672733578619</v>
      </c>
      <c r="O67" s="159">
        <v>55196.122517172167</v>
      </c>
      <c r="P67" s="159">
        <v>79349.12251717216</v>
      </c>
      <c r="Q67" s="161">
        <v>79349.12251717216</v>
      </c>
      <c r="R67" s="162">
        <v>1.537790184801955E-2</v>
      </c>
      <c r="S67" s="163">
        <v>0</v>
      </c>
      <c r="T67" s="163">
        <v>17116516.312733606</v>
      </c>
      <c r="U67" s="81">
        <v>17116516.312733606</v>
      </c>
      <c r="V67" s="164">
        <v>14227935.213532718</v>
      </c>
      <c r="W67" s="165">
        <v>13421223.9</v>
      </c>
      <c r="X67" s="164">
        <v>17144528.623254351</v>
      </c>
      <c r="Y67" s="48">
        <v>0</v>
      </c>
      <c r="Z67" s="48">
        <v>14227935.213532718</v>
      </c>
      <c r="AA67" s="48">
        <v>14227935.213532718</v>
      </c>
      <c r="AB67" s="48">
        <v>2888581.0992008876</v>
      </c>
      <c r="AC67" s="48">
        <v>0</v>
      </c>
      <c r="AD67" s="48">
        <v>0</v>
      </c>
      <c r="AE67" s="48">
        <v>14227935.213532718</v>
      </c>
      <c r="AF67" s="81">
        <v>0</v>
      </c>
      <c r="AG67" s="81">
        <v>0</v>
      </c>
      <c r="AH67" s="81">
        <v>14227935.213532718</v>
      </c>
      <c r="AI67" s="81">
        <v>14227935.213532718</v>
      </c>
      <c r="AJ67" s="81">
        <v>0</v>
      </c>
      <c r="AK67" s="81">
        <v>0</v>
      </c>
      <c r="AL67" s="81">
        <v>0</v>
      </c>
      <c r="AM67" s="166">
        <v>14227935.213532718</v>
      </c>
      <c r="AN67" s="82">
        <v>0</v>
      </c>
      <c r="AO67" s="82">
        <v>0</v>
      </c>
      <c r="AP67" s="83">
        <v>0</v>
      </c>
      <c r="AQ67" s="48">
        <v>0</v>
      </c>
      <c r="AR67" s="48">
        <v>0</v>
      </c>
      <c r="AS67" s="48">
        <v>14227935.213532718</v>
      </c>
      <c r="AT67" s="167">
        <v>11634153.189999999</v>
      </c>
      <c r="AU67" s="167">
        <v>0</v>
      </c>
      <c r="AV67" s="167">
        <v>0</v>
      </c>
      <c r="AW67" s="167">
        <v>11634153.189999999</v>
      </c>
      <c r="AX67" s="82">
        <v>2593782.02</v>
      </c>
      <c r="AY67" s="82">
        <v>911195.6236259999</v>
      </c>
      <c r="AZ67" s="294">
        <v>2419487.9</v>
      </c>
      <c r="BA67" s="82">
        <v>0</v>
      </c>
      <c r="BB67" s="82">
        <v>0</v>
      </c>
      <c r="BC67" s="82">
        <v>0</v>
      </c>
      <c r="BD67" s="82">
        <v>849966.09926999989</v>
      </c>
      <c r="BE67" s="294">
        <v>0</v>
      </c>
      <c r="BG67" s="83">
        <f t="shared" si="22"/>
        <v>0</v>
      </c>
      <c r="BH67" s="83">
        <f t="shared" si="23"/>
        <v>0</v>
      </c>
      <c r="BI67" s="83">
        <f t="shared" si="24"/>
        <v>0</v>
      </c>
      <c r="BJ67" s="83">
        <f t="shared" si="25"/>
        <v>0</v>
      </c>
      <c r="BK67" s="84">
        <f t="shared" si="21"/>
        <v>0</v>
      </c>
      <c r="BL67" s="84">
        <f t="shared" si="26"/>
        <v>0</v>
      </c>
      <c r="BM67" s="84">
        <f t="shared" si="27"/>
        <v>14053641.09</v>
      </c>
      <c r="BN67" s="83"/>
    </row>
    <row r="68" spans="2:66" x14ac:dyDescent="0.25">
      <c r="B68" s="98" t="s">
        <v>79</v>
      </c>
      <c r="C68" s="78" t="s">
        <v>502</v>
      </c>
      <c r="D68" s="78"/>
      <c r="E68" s="79" t="s">
        <v>503</v>
      </c>
      <c r="F68" s="80">
        <v>3</v>
      </c>
      <c r="G68" s="80">
        <v>1</v>
      </c>
      <c r="H68" s="80">
        <v>1</v>
      </c>
      <c r="I68" s="80">
        <v>2</v>
      </c>
      <c r="J68" s="80">
        <v>2</v>
      </c>
      <c r="K68" s="80">
        <f t="shared" si="28"/>
        <v>1</v>
      </c>
      <c r="L68" s="159">
        <v>3</v>
      </c>
      <c r="M68" s="159">
        <v>652</v>
      </c>
      <c r="N68" s="160">
        <v>0.90231399760493503</v>
      </c>
      <c r="O68" s="159">
        <v>588.30872643841758</v>
      </c>
      <c r="P68" s="159">
        <v>591.30872643841758</v>
      </c>
      <c r="Q68" s="161">
        <v>799.03548203623359</v>
      </c>
      <c r="R68" s="162">
        <v>1.5485349838845438E-4</v>
      </c>
      <c r="S68" s="163">
        <v>0</v>
      </c>
      <c r="T68" s="163">
        <v>172361.12295717371</v>
      </c>
      <c r="U68" s="81">
        <v>172361.12295717371</v>
      </c>
      <c r="V68" s="164">
        <v>1985232.0236074005</v>
      </c>
      <c r="W68" s="165">
        <v>501694.22</v>
      </c>
      <c r="X68" s="164">
        <v>604780.20565529144</v>
      </c>
      <c r="Y68" s="48">
        <v>0</v>
      </c>
      <c r="Z68" s="48">
        <v>1985232.0236074005</v>
      </c>
      <c r="AA68" s="48">
        <v>172361.12295717371</v>
      </c>
      <c r="AB68" s="48">
        <v>0</v>
      </c>
      <c r="AC68" s="48">
        <v>1812870.9006502267</v>
      </c>
      <c r="AD68" s="48">
        <v>58816.476198115008</v>
      </c>
      <c r="AE68" s="48">
        <v>231177.59915528871</v>
      </c>
      <c r="AF68" s="81">
        <v>125192.98687105428</v>
      </c>
      <c r="AG68" s="81">
        <v>0</v>
      </c>
      <c r="AH68" s="81">
        <v>356370.58602634299</v>
      </c>
      <c r="AI68" s="81">
        <v>356370.58602634299</v>
      </c>
      <c r="AJ68" s="81">
        <v>0</v>
      </c>
      <c r="AK68" s="81">
        <v>1628861.4375810574</v>
      </c>
      <c r="AL68" s="81">
        <v>483.20755236855166</v>
      </c>
      <c r="AM68" s="166">
        <v>356853.79357871157</v>
      </c>
      <c r="AN68" s="82">
        <v>0</v>
      </c>
      <c r="AO68" s="82">
        <v>169.75081314707217</v>
      </c>
      <c r="AP68" s="83">
        <v>0</v>
      </c>
      <c r="AQ68" s="48">
        <v>125362.73768420135</v>
      </c>
      <c r="AR68" s="48">
        <v>1628378.2300286889</v>
      </c>
      <c r="AS68" s="48">
        <v>231491.05589451024</v>
      </c>
      <c r="AT68" s="167">
        <v>216945.27000000002</v>
      </c>
      <c r="AU68" s="167">
        <v>73609.53</v>
      </c>
      <c r="AV68" s="167">
        <v>0</v>
      </c>
      <c r="AW68" s="167">
        <v>216945.27000000002</v>
      </c>
      <c r="AX68" s="82">
        <v>139908.51999999999</v>
      </c>
      <c r="AY68" s="82">
        <v>49149.863075999987</v>
      </c>
      <c r="AZ68" s="294">
        <v>130507.1</v>
      </c>
      <c r="BA68" s="82">
        <v>0</v>
      </c>
      <c r="BB68" s="82">
        <v>0</v>
      </c>
      <c r="BC68" s="82">
        <v>51753.21</v>
      </c>
      <c r="BD68" s="82">
        <v>45847.144229999998</v>
      </c>
      <c r="BE68" s="294">
        <v>45847.14</v>
      </c>
      <c r="BG68" s="83">
        <f t="shared" si="22"/>
        <v>572049.27220907831</v>
      </c>
      <c r="BH68" s="83">
        <f t="shared" si="23"/>
        <v>1628378.2300286889</v>
      </c>
      <c r="BI68" s="83">
        <f t="shared" si="24"/>
        <v>572049.27220907831</v>
      </c>
      <c r="BJ68" s="83">
        <f t="shared" si="25"/>
        <v>1628378.2300286889</v>
      </c>
      <c r="BK68" s="84">
        <f t="shared" si="21"/>
        <v>257465.89</v>
      </c>
      <c r="BL68" s="84">
        <f t="shared" si="26"/>
        <v>90447.77</v>
      </c>
      <c r="BM68" s="84">
        <f t="shared" si="27"/>
        <v>604918.26</v>
      </c>
      <c r="BN68" s="83"/>
    </row>
    <row r="69" spans="2:66" x14ac:dyDescent="0.25">
      <c r="B69" s="98" t="s">
        <v>80</v>
      </c>
      <c r="C69" s="78" t="s">
        <v>504</v>
      </c>
      <c r="D69" s="78"/>
      <c r="E69" s="79" t="s">
        <v>505</v>
      </c>
      <c r="F69" s="80">
        <v>3</v>
      </c>
      <c r="G69" s="80">
        <v>2</v>
      </c>
      <c r="H69" s="80">
        <v>1</v>
      </c>
      <c r="I69" s="80">
        <v>2</v>
      </c>
      <c r="J69" s="80">
        <v>2</v>
      </c>
      <c r="K69" s="80">
        <f t="shared" si="28"/>
        <v>0</v>
      </c>
      <c r="L69" s="159">
        <v>2511</v>
      </c>
      <c r="M69" s="159">
        <v>26826</v>
      </c>
      <c r="N69" s="160">
        <v>0.61331467257578043</v>
      </c>
      <c r="O69" s="159">
        <v>16452.779406517886</v>
      </c>
      <c r="P69" s="159">
        <v>18963.779406517886</v>
      </c>
      <c r="Q69" s="161">
        <v>18963.779406517886</v>
      </c>
      <c r="R69" s="162">
        <v>3.6751904637359477E-3</v>
      </c>
      <c r="S69" s="163">
        <v>0</v>
      </c>
      <c r="T69" s="163">
        <v>4090704.8404032285</v>
      </c>
      <c r="U69" s="81">
        <v>4090704.8404032285</v>
      </c>
      <c r="V69" s="164">
        <v>9489024.9275386948</v>
      </c>
      <c r="W69" s="165">
        <v>1225436.49</v>
      </c>
      <c r="X69" s="164">
        <v>2808987.8586962628</v>
      </c>
      <c r="Y69" s="48">
        <v>0</v>
      </c>
      <c r="Z69" s="48">
        <v>9489024.9275386948</v>
      </c>
      <c r="AA69" s="48">
        <v>4090704.8404032285</v>
      </c>
      <c r="AB69" s="48">
        <v>0</v>
      </c>
      <c r="AC69" s="48">
        <v>5398320.0871354658</v>
      </c>
      <c r="AD69" s="48">
        <v>175142.18182934436</v>
      </c>
      <c r="AE69" s="48">
        <v>4265847.0222325725</v>
      </c>
      <c r="AF69" s="81">
        <v>0</v>
      </c>
      <c r="AG69" s="81">
        <v>0</v>
      </c>
      <c r="AH69" s="81">
        <v>4265847.0222325725</v>
      </c>
      <c r="AI69" s="81">
        <v>4265847.0222325725</v>
      </c>
      <c r="AJ69" s="81">
        <v>0</v>
      </c>
      <c r="AK69" s="81">
        <v>5223177.9053061223</v>
      </c>
      <c r="AL69" s="81">
        <v>1549.4743462995598</v>
      </c>
      <c r="AM69" s="166">
        <v>4267396.4965788722</v>
      </c>
      <c r="AN69" s="82">
        <v>0</v>
      </c>
      <c r="AO69" s="82">
        <v>0</v>
      </c>
      <c r="AP69" s="83">
        <v>0</v>
      </c>
      <c r="AQ69" s="48">
        <v>0</v>
      </c>
      <c r="AR69" s="48">
        <v>5221628.4309598226</v>
      </c>
      <c r="AS69" s="48">
        <v>4267396.4965788722</v>
      </c>
      <c r="AT69" s="167">
        <v>2369670.9500000002</v>
      </c>
      <c r="AU69" s="167">
        <v>0</v>
      </c>
      <c r="AV69" s="167">
        <v>0</v>
      </c>
      <c r="AW69" s="167">
        <v>2369670.9500000002</v>
      </c>
      <c r="AX69" s="82">
        <v>1897725.55</v>
      </c>
      <c r="AY69" s="82">
        <v>666670.98571499996</v>
      </c>
      <c r="AZ69" s="294">
        <v>1770204.27</v>
      </c>
      <c r="BA69" s="82">
        <v>0</v>
      </c>
      <c r="BB69" s="82">
        <v>0</v>
      </c>
      <c r="BC69" s="82">
        <v>0</v>
      </c>
      <c r="BD69" s="82">
        <v>621872.76005099993</v>
      </c>
      <c r="BE69" s="294">
        <v>0</v>
      </c>
      <c r="BG69" s="83">
        <f t="shared" si="22"/>
        <v>0</v>
      </c>
      <c r="BH69" s="83">
        <f t="shared" si="23"/>
        <v>0</v>
      </c>
      <c r="BI69" s="83">
        <f t="shared" si="24"/>
        <v>0</v>
      </c>
      <c r="BJ69" s="83">
        <f t="shared" si="25"/>
        <v>0</v>
      </c>
      <c r="BK69" s="84">
        <f t="shared" si="21"/>
        <v>0</v>
      </c>
      <c r="BL69" s="84">
        <f t="shared" si="26"/>
        <v>0</v>
      </c>
      <c r="BM69" s="84">
        <f t="shared" si="27"/>
        <v>4139875.22</v>
      </c>
      <c r="BN69" s="83"/>
    </row>
    <row r="70" spans="2:66" x14ac:dyDescent="0.25">
      <c r="B70" s="98" t="s">
        <v>81</v>
      </c>
      <c r="C70" s="78" t="s">
        <v>506</v>
      </c>
      <c r="D70" s="78"/>
      <c r="E70" s="79" t="s">
        <v>266</v>
      </c>
      <c r="F70" s="80">
        <v>3</v>
      </c>
      <c r="G70" s="80">
        <v>2</v>
      </c>
      <c r="H70" s="80">
        <v>2</v>
      </c>
      <c r="I70" s="80">
        <v>2</v>
      </c>
      <c r="J70" s="80">
        <v>1</v>
      </c>
      <c r="K70" s="80">
        <f t="shared" si="28"/>
        <v>0</v>
      </c>
      <c r="L70" s="159">
        <v>27904</v>
      </c>
      <c r="M70" s="159">
        <v>47745</v>
      </c>
      <c r="N70" s="160">
        <v>0.68446900423431845</v>
      </c>
      <c r="O70" s="159">
        <v>32679.972607167536</v>
      </c>
      <c r="P70" s="159">
        <v>60583.97260716754</v>
      </c>
      <c r="Q70" s="161">
        <v>60583.97260716754</v>
      </c>
      <c r="R70" s="162">
        <v>1.1741205885603909E-2</v>
      </c>
      <c r="S70" s="163">
        <v>0</v>
      </c>
      <c r="T70" s="163">
        <v>13068658.134138431</v>
      </c>
      <c r="U70" s="81">
        <v>13068658.134138431</v>
      </c>
      <c r="V70" s="164">
        <v>292637.48264057538</v>
      </c>
      <c r="W70" s="165">
        <v>34180.9</v>
      </c>
      <c r="X70" s="164">
        <v>0</v>
      </c>
      <c r="Y70" s="48">
        <v>34180.9</v>
      </c>
      <c r="Z70" s="48">
        <v>258456.58264057539</v>
      </c>
      <c r="AA70" s="48">
        <v>258456.58264057539</v>
      </c>
      <c r="AB70" s="48">
        <v>12810201.551497856</v>
      </c>
      <c r="AC70" s="48">
        <v>0</v>
      </c>
      <c r="AD70" s="48">
        <v>0</v>
      </c>
      <c r="AE70" s="48">
        <v>258456.58264057539</v>
      </c>
      <c r="AF70" s="81">
        <v>0</v>
      </c>
      <c r="AG70" s="81">
        <v>0</v>
      </c>
      <c r="AH70" s="81">
        <v>258456.58264057539</v>
      </c>
      <c r="AI70" s="81">
        <v>258456.58264057539</v>
      </c>
      <c r="AJ70" s="81">
        <v>0</v>
      </c>
      <c r="AK70" s="81">
        <v>0</v>
      </c>
      <c r="AL70" s="81">
        <v>0</v>
      </c>
      <c r="AM70" s="166">
        <v>258456.58264057539</v>
      </c>
      <c r="AN70" s="82">
        <v>0</v>
      </c>
      <c r="AO70" s="82">
        <v>0</v>
      </c>
      <c r="AP70" s="83">
        <v>0</v>
      </c>
      <c r="AQ70" s="48">
        <v>0</v>
      </c>
      <c r="AR70" s="48">
        <v>0</v>
      </c>
      <c r="AS70" s="48">
        <v>258456.58264057539</v>
      </c>
      <c r="AT70" s="167">
        <v>3084048.36</v>
      </c>
      <c r="AU70" s="167">
        <v>0</v>
      </c>
      <c r="AV70" s="167">
        <v>0</v>
      </c>
      <c r="AW70" s="167">
        <v>3084048.36</v>
      </c>
      <c r="AX70" s="82">
        <v>-2825591.78</v>
      </c>
      <c r="AY70" s="82">
        <v>-992630.39231399982</v>
      </c>
      <c r="AZ70" s="294">
        <v>0</v>
      </c>
      <c r="BA70" s="82">
        <v>992630.39231399982</v>
      </c>
      <c r="BB70" s="82">
        <v>0</v>
      </c>
      <c r="BC70" s="82">
        <v>0</v>
      </c>
      <c r="BD70" s="82">
        <v>0</v>
      </c>
      <c r="BE70" s="294">
        <v>0</v>
      </c>
      <c r="BG70" s="83">
        <f t="shared" si="22"/>
        <v>0</v>
      </c>
      <c r="BH70" s="83">
        <f t="shared" si="23"/>
        <v>0</v>
      </c>
      <c r="BI70" s="83">
        <f t="shared" si="24"/>
        <v>0</v>
      </c>
      <c r="BJ70" s="83">
        <f t="shared" si="25"/>
        <v>0</v>
      </c>
      <c r="BK70" s="84">
        <f t="shared" si="21"/>
        <v>0</v>
      </c>
      <c r="BL70" s="84">
        <f t="shared" si="26"/>
        <v>0</v>
      </c>
      <c r="BM70" s="84">
        <f t="shared" si="27"/>
        <v>3084048.36</v>
      </c>
      <c r="BN70" s="83"/>
    </row>
    <row r="71" spans="2:66" x14ac:dyDescent="0.25">
      <c r="B71" s="98" t="s">
        <v>82</v>
      </c>
      <c r="C71" s="78" t="s">
        <v>507</v>
      </c>
      <c r="D71" s="78" t="s">
        <v>508</v>
      </c>
      <c r="E71" s="79" t="s">
        <v>509</v>
      </c>
      <c r="F71" s="80">
        <v>3</v>
      </c>
      <c r="G71" s="80">
        <v>2</v>
      </c>
      <c r="H71" s="80">
        <v>1</v>
      </c>
      <c r="I71" s="80">
        <v>2</v>
      </c>
      <c r="J71" s="80">
        <v>2</v>
      </c>
      <c r="K71" s="80">
        <f t="shared" si="28"/>
        <v>0</v>
      </c>
      <c r="L71" s="159">
        <v>1587</v>
      </c>
      <c r="M71" s="159">
        <v>6947</v>
      </c>
      <c r="N71" s="160">
        <v>0.37908442820586657</v>
      </c>
      <c r="O71" s="159">
        <v>2633.499522746155</v>
      </c>
      <c r="P71" s="159">
        <v>4220.499522746155</v>
      </c>
      <c r="Q71" s="161">
        <v>4220.499522746155</v>
      </c>
      <c r="R71" s="162">
        <v>8.1793503634974677E-4</v>
      </c>
      <c r="S71" s="163">
        <v>0</v>
      </c>
      <c r="T71" s="163">
        <v>910410.18019241781</v>
      </c>
      <c r="U71" s="81">
        <v>910410.18019241781</v>
      </c>
      <c r="V71" s="164">
        <v>1649606.5104311008</v>
      </c>
      <c r="W71" s="165">
        <v>1542834.78</v>
      </c>
      <c r="X71" s="164">
        <v>1431145.6059942008</v>
      </c>
      <c r="Y71" s="48">
        <v>111689.17400579923</v>
      </c>
      <c r="Z71" s="48">
        <v>1537917.3364253016</v>
      </c>
      <c r="AA71" s="48">
        <v>910410.18019241781</v>
      </c>
      <c r="AB71" s="48">
        <v>0</v>
      </c>
      <c r="AC71" s="48">
        <v>627507.1562328838</v>
      </c>
      <c r="AD71" s="48">
        <v>20358.735807100467</v>
      </c>
      <c r="AE71" s="48">
        <v>930768.91599951824</v>
      </c>
      <c r="AF71" s="81">
        <v>0</v>
      </c>
      <c r="AG71" s="81">
        <v>0</v>
      </c>
      <c r="AH71" s="81">
        <v>930768.91599951824</v>
      </c>
      <c r="AI71" s="81">
        <v>930768.91599951824</v>
      </c>
      <c r="AJ71" s="81">
        <v>0</v>
      </c>
      <c r="AK71" s="81">
        <v>607148.42042578338</v>
      </c>
      <c r="AL71" s="81">
        <v>180.11274341054911</v>
      </c>
      <c r="AM71" s="166">
        <v>930949.02874292876</v>
      </c>
      <c r="AN71" s="82">
        <v>0</v>
      </c>
      <c r="AO71" s="82">
        <v>0</v>
      </c>
      <c r="AP71" s="83">
        <v>0</v>
      </c>
      <c r="AQ71" s="48">
        <v>0</v>
      </c>
      <c r="AR71" s="48">
        <v>606968.30768237286</v>
      </c>
      <c r="AS71" s="48">
        <v>930949.02874292876</v>
      </c>
      <c r="AT71" s="167">
        <v>0</v>
      </c>
      <c r="AU71" s="167">
        <v>0</v>
      </c>
      <c r="AV71" s="167">
        <v>0</v>
      </c>
      <c r="AW71" s="167">
        <v>0</v>
      </c>
      <c r="AX71" s="82">
        <v>930949.03</v>
      </c>
      <c r="AY71" s="82">
        <v>327042.39423899999</v>
      </c>
      <c r="AZ71" s="294">
        <v>868392.14</v>
      </c>
      <c r="BA71" s="82">
        <v>0</v>
      </c>
      <c r="BB71" s="82">
        <v>0</v>
      </c>
      <c r="BC71" s="82">
        <v>0</v>
      </c>
      <c r="BD71" s="82">
        <v>305066.15878199995</v>
      </c>
      <c r="BE71" s="294">
        <v>0</v>
      </c>
      <c r="BG71" s="83">
        <f t="shared" si="22"/>
        <v>0</v>
      </c>
      <c r="BH71" s="83">
        <f t="shared" si="23"/>
        <v>0</v>
      </c>
      <c r="BI71" s="83">
        <f t="shared" si="24"/>
        <v>0</v>
      </c>
      <c r="BJ71" s="83">
        <f t="shared" si="25"/>
        <v>0</v>
      </c>
      <c r="BK71" s="84">
        <f t="shared" si="21"/>
        <v>0</v>
      </c>
      <c r="BL71" s="84">
        <f t="shared" si="26"/>
        <v>0</v>
      </c>
      <c r="BM71" s="84">
        <f t="shared" si="27"/>
        <v>868392.14</v>
      </c>
      <c r="BN71" s="83"/>
    </row>
    <row r="72" spans="2:66" x14ac:dyDescent="0.25">
      <c r="B72" s="292" t="s">
        <v>83</v>
      </c>
      <c r="C72" s="78" t="s">
        <v>510</v>
      </c>
      <c r="D72" s="78" t="s">
        <v>511</v>
      </c>
      <c r="E72" s="79" t="s">
        <v>512</v>
      </c>
      <c r="F72" s="80">
        <v>3</v>
      </c>
      <c r="G72" s="80">
        <v>2</v>
      </c>
      <c r="H72" s="80">
        <v>1</v>
      </c>
      <c r="I72" s="80">
        <v>2</v>
      </c>
      <c r="J72" s="80">
        <v>2</v>
      </c>
      <c r="K72" s="80">
        <f t="shared" si="28"/>
        <v>0</v>
      </c>
      <c r="L72" s="159">
        <v>10565</v>
      </c>
      <c r="M72" s="159">
        <v>82978</v>
      </c>
      <c r="N72" s="160">
        <v>0.13925234594779812</v>
      </c>
      <c r="O72" s="159">
        <v>11554.881162056392</v>
      </c>
      <c r="P72" s="159">
        <v>22119.881162056394</v>
      </c>
      <c r="Q72" s="161">
        <v>22119.881162056394</v>
      </c>
      <c r="R72" s="162">
        <v>4.286844650693465E-3</v>
      </c>
      <c r="S72" s="163">
        <v>0</v>
      </c>
      <c r="T72" s="163">
        <v>4771512.2075121859</v>
      </c>
      <c r="U72" s="81">
        <v>4771512.2075121859</v>
      </c>
      <c r="V72" s="164">
        <v>46942275.934110448</v>
      </c>
      <c r="W72" s="293">
        <v>10788890.379999999</v>
      </c>
      <c r="X72" s="164">
        <v>10713943.355964372</v>
      </c>
      <c r="Y72" s="48">
        <v>74947.024035627022</v>
      </c>
      <c r="Z72" s="48">
        <v>46867328.910074823</v>
      </c>
      <c r="AA72" s="48">
        <v>4771512.2075121859</v>
      </c>
      <c r="AB72" s="48">
        <v>0</v>
      </c>
      <c r="AC72" s="48">
        <v>42095816.702562638</v>
      </c>
      <c r="AD72" s="48">
        <v>1365749.5413702326</v>
      </c>
      <c r="AE72" s="48">
        <v>6137261.7488824185</v>
      </c>
      <c r="AF72" s="81">
        <v>0</v>
      </c>
      <c r="AG72" s="81">
        <v>0</v>
      </c>
      <c r="AH72" s="81">
        <v>6137261.7488824185</v>
      </c>
      <c r="AI72" s="81">
        <v>6137261.7488824185</v>
      </c>
      <c r="AJ72" s="81">
        <v>0</v>
      </c>
      <c r="AK72" s="81">
        <v>40730067.161192402</v>
      </c>
      <c r="AL72" s="81">
        <v>12082.719626534907</v>
      </c>
      <c r="AM72" s="166">
        <v>6149344.4685089532</v>
      </c>
      <c r="AN72" s="82">
        <v>0</v>
      </c>
      <c r="AO72" s="82">
        <v>0</v>
      </c>
      <c r="AP72" s="83">
        <v>0</v>
      </c>
      <c r="AQ72" s="48">
        <v>0</v>
      </c>
      <c r="AR72" s="48">
        <v>40717984.441565871</v>
      </c>
      <c r="AS72" s="48">
        <v>6149344.4685089532</v>
      </c>
      <c r="AT72" s="167">
        <v>4114240.75</v>
      </c>
      <c r="AU72" s="167">
        <v>0</v>
      </c>
      <c r="AV72" s="167">
        <v>0</v>
      </c>
      <c r="AW72" s="167">
        <v>4114240.75</v>
      </c>
      <c r="AX72" s="82">
        <v>2035103.72</v>
      </c>
      <c r="AY72" s="82">
        <v>714931.93683599983</v>
      </c>
      <c r="AZ72" s="294">
        <v>1898351.05</v>
      </c>
      <c r="BA72" s="82">
        <v>0</v>
      </c>
      <c r="BB72" s="82">
        <v>0</v>
      </c>
      <c r="BC72" s="82">
        <v>0</v>
      </c>
      <c r="BD72" s="82">
        <v>666890.72386499995</v>
      </c>
      <c r="BE72" s="294">
        <v>0</v>
      </c>
      <c r="BG72" s="83">
        <f t="shared" si="22"/>
        <v>0</v>
      </c>
      <c r="BH72" s="83">
        <f t="shared" si="23"/>
        <v>0</v>
      </c>
      <c r="BI72" s="83">
        <f t="shared" si="24"/>
        <v>0</v>
      </c>
      <c r="BJ72" s="83">
        <f t="shared" si="25"/>
        <v>0</v>
      </c>
      <c r="BK72" s="84">
        <f t="shared" ref="BK72:BK103" si="29">ROUND((BJ72/$BJ$6)*($BJ$200),2)</f>
        <v>0</v>
      </c>
      <c r="BL72" s="84">
        <f t="shared" si="26"/>
        <v>0</v>
      </c>
      <c r="BM72" s="84">
        <f t="shared" si="27"/>
        <v>6012591.7999999998</v>
      </c>
      <c r="BN72" s="83"/>
    </row>
    <row r="73" spans="2:66" x14ac:dyDescent="0.25">
      <c r="B73" s="98" t="s">
        <v>84</v>
      </c>
      <c r="C73" s="78" t="s">
        <v>513</v>
      </c>
      <c r="D73" s="78" t="s">
        <v>514</v>
      </c>
      <c r="E73" s="79" t="s">
        <v>515</v>
      </c>
      <c r="F73" s="80">
        <v>3</v>
      </c>
      <c r="G73" s="80">
        <v>1</v>
      </c>
      <c r="H73" s="80">
        <v>1</v>
      </c>
      <c r="I73" s="80">
        <v>2</v>
      </c>
      <c r="J73" s="80">
        <v>2</v>
      </c>
      <c r="K73" s="80">
        <f t="shared" si="28"/>
        <v>1</v>
      </c>
      <c r="L73" s="159">
        <v>461</v>
      </c>
      <c r="M73" s="159">
        <v>2615</v>
      </c>
      <c r="N73" s="160">
        <v>1</v>
      </c>
      <c r="O73" s="159">
        <v>2615</v>
      </c>
      <c r="P73" s="159">
        <v>3076</v>
      </c>
      <c r="Q73" s="161">
        <v>4156.5987999999998</v>
      </c>
      <c r="R73" s="162">
        <v>8.0555104253563468E-4</v>
      </c>
      <c r="S73" s="163">
        <v>0</v>
      </c>
      <c r="T73" s="163">
        <v>896626.06099130982</v>
      </c>
      <c r="U73" s="81">
        <v>896626.06099130982</v>
      </c>
      <c r="V73" s="164">
        <v>4799271.3690818008</v>
      </c>
      <c r="W73" s="165">
        <v>1215374.27</v>
      </c>
      <c r="X73" s="164">
        <v>1107240.2848747803</v>
      </c>
      <c r="Y73" s="48">
        <v>108133.98512521968</v>
      </c>
      <c r="Z73" s="48">
        <v>4691137.3839565814</v>
      </c>
      <c r="AA73" s="48">
        <v>896626.06099130982</v>
      </c>
      <c r="AB73" s="48">
        <v>0</v>
      </c>
      <c r="AC73" s="48">
        <v>3794511.3229652718</v>
      </c>
      <c r="AD73" s="48">
        <v>123108.48214873788</v>
      </c>
      <c r="AE73" s="48">
        <v>1019734.5431400477</v>
      </c>
      <c r="AF73" s="81">
        <v>552231.763534914</v>
      </c>
      <c r="AG73" s="81">
        <v>0</v>
      </c>
      <c r="AH73" s="81">
        <v>1571966.3066749617</v>
      </c>
      <c r="AI73" s="81">
        <v>1571966.3066749617</v>
      </c>
      <c r="AJ73" s="81">
        <v>0</v>
      </c>
      <c r="AK73" s="81">
        <v>3119171.0772816194</v>
      </c>
      <c r="AL73" s="81">
        <v>925.31321995706969</v>
      </c>
      <c r="AM73" s="166">
        <v>1572891.6198949188</v>
      </c>
      <c r="AN73" s="82">
        <v>0</v>
      </c>
      <c r="AO73" s="82">
        <v>325.06253417091852</v>
      </c>
      <c r="AP73" s="83">
        <v>0</v>
      </c>
      <c r="AQ73" s="48">
        <v>552556.82606908493</v>
      </c>
      <c r="AR73" s="48">
        <v>3118245.7640616624</v>
      </c>
      <c r="AS73" s="48">
        <v>1020334.7938258338</v>
      </c>
      <c r="AT73" s="167">
        <v>884488.95</v>
      </c>
      <c r="AU73" s="167">
        <v>300107.09999999998</v>
      </c>
      <c r="AV73" s="167">
        <v>0</v>
      </c>
      <c r="AW73" s="167">
        <v>884488.95</v>
      </c>
      <c r="AX73" s="82">
        <v>688402.67</v>
      </c>
      <c r="AY73" s="82">
        <v>241835.85797099999</v>
      </c>
      <c r="AZ73" s="294">
        <v>642144.14</v>
      </c>
      <c r="BA73" s="82">
        <v>0</v>
      </c>
      <c r="BB73" s="82">
        <v>0</v>
      </c>
      <c r="BC73" s="82">
        <v>252449.73</v>
      </c>
      <c r="BD73" s="82">
        <v>225585.23638199997</v>
      </c>
      <c r="BE73" s="294">
        <v>225585.24</v>
      </c>
      <c r="BG73" s="83">
        <f t="shared" si="22"/>
        <v>1095439.7369148617</v>
      </c>
      <c r="BH73" s="83">
        <f t="shared" si="23"/>
        <v>3118245.7640616624</v>
      </c>
      <c r="BI73" s="83">
        <f t="shared" si="24"/>
        <v>1095439.7369148617</v>
      </c>
      <c r="BJ73" s="83">
        <f t="shared" si="25"/>
        <v>3118245.7640616619</v>
      </c>
      <c r="BK73" s="84">
        <f t="shared" si="29"/>
        <v>493031.59</v>
      </c>
      <c r="BL73" s="84">
        <f t="shared" si="26"/>
        <v>173202</v>
      </c>
      <c r="BM73" s="84">
        <f t="shared" si="27"/>
        <v>2019664.68</v>
      </c>
      <c r="BN73" s="83"/>
    </row>
    <row r="74" spans="2:66" x14ac:dyDescent="0.25">
      <c r="B74" s="98" t="s">
        <v>85</v>
      </c>
      <c r="C74" s="78" t="s">
        <v>516</v>
      </c>
      <c r="D74" s="78"/>
      <c r="E74" s="79" t="s">
        <v>517</v>
      </c>
      <c r="F74" s="80">
        <v>3</v>
      </c>
      <c r="G74" s="80">
        <v>1</v>
      </c>
      <c r="H74" s="80">
        <v>2</v>
      </c>
      <c r="I74" s="80">
        <v>2</v>
      </c>
      <c r="J74" s="80">
        <v>2</v>
      </c>
      <c r="K74" s="80">
        <f t="shared" si="28"/>
        <v>0</v>
      </c>
      <c r="L74" s="159">
        <v>5662</v>
      </c>
      <c r="M74" s="159">
        <v>31099</v>
      </c>
      <c r="N74" s="160">
        <v>0.23357656844607244</v>
      </c>
      <c r="O74" s="159">
        <v>7263.9977021044069</v>
      </c>
      <c r="P74" s="159">
        <v>12925.997702104407</v>
      </c>
      <c r="Q74" s="161">
        <v>17466.900694853684</v>
      </c>
      <c r="R74" s="162">
        <v>3.3850945789152872E-3</v>
      </c>
      <c r="S74" s="163">
        <v>0</v>
      </c>
      <c r="T74" s="163">
        <v>3767810.9245840688</v>
      </c>
      <c r="U74" s="81">
        <v>3767810.9245840688</v>
      </c>
      <c r="V74" s="164">
        <v>10673156.021378411</v>
      </c>
      <c r="W74" s="165">
        <v>8627212.1099999994</v>
      </c>
      <c r="X74" s="164">
        <v>9139451.2837826107</v>
      </c>
      <c r="Y74" s="48">
        <v>0</v>
      </c>
      <c r="Z74" s="48">
        <v>10673156.021378411</v>
      </c>
      <c r="AA74" s="48">
        <v>3767810.9245840688</v>
      </c>
      <c r="AB74" s="48">
        <v>0</v>
      </c>
      <c r="AC74" s="48">
        <v>6905345.0967943426</v>
      </c>
      <c r="AD74" s="48">
        <v>224035.8457845512</v>
      </c>
      <c r="AE74" s="48">
        <v>3991846.7703686198</v>
      </c>
      <c r="AF74" s="81">
        <v>2161763.1731624724</v>
      </c>
      <c r="AG74" s="81">
        <v>0</v>
      </c>
      <c r="AH74" s="81">
        <v>6153609.9435310923</v>
      </c>
      <c r="AI74" s="81">
        <v>6153609.9435310923</v>
      </c>
      <c r="AJ74" s="81">
        <v>0</v>
      </c>
      <c r="AK74" s="81">
        <v>4519546.0778473187</v>
      </c>
      <c r="AL74" s="81">
        <v>1340.7394562281875</v>
      </c>
      <c r="AM74" s="166">
        <v>6154950.6829873202</v>
      </c>
      <c r="AN74" s="82">
        <v>0</v>
      </c>
      <c r="AO74" s="82">
        <v>471.00177097296216</v>
      </c>
      <c r="AP74" s="83">
        <v>0</v>
      </c>
      <c r="AQ74" s="48">
        <v>2162234.1749334452</v>
      </c>
      <c r="AR74" s="48">
        <v>4518205.3383910907</v>
      </c>
      <c r="AS74" s="48">
        <v>3992716.5080538751</v>
      </c>
      <c r="AT74" s="167">
        <v>4893409.18</v>
      </c>
      <c r="AU74" s="167">
        <v>1660333.7399999998</v>
      </c>
      <c r="AV74" s="167">
        <v>0</v>
      </c>
      <c r="AW74" s="167">
        <v>4893409.18</v>
      </c>
      <c r="AX74" s="82">
        <v>1261541.5</v>
      </c>
      <c r="AY74" s="82">
        <v>443179.52894999995</v>
      </c>
      <c r="AZ74" s="294">
        <v>1176769.82</v>
      </c>
      <c r="BA74" s="82">
        <v>0</v>
      </c>
      <c r="BB74" s="82">
        <v>0</v>
      </c>
      <c r="BC74" s="82">
        <v>501900.43</v>
      </c>
      <c r="BD74" s="82">
        <v>413399.23776599998</v>
      </c>
      <c r="BE74" s="294">
        <v>413399.24</v>
      </c>
      <c r="BG74" s="83">
        <f t="shared" si="22"/>
        <v>0</v>
      </c>
      <c r="BH74" s="83">
        <f t="shared" si="23"/>
        <v>0</v>
      </c>
      <c r="BI74" s="83">
        <f t="shared" si="24"/>
        <v>0</v>
      </c>
      <c r="BJ74" s="83">
        <f t="shared" si="25"/>
        <v>0</v>
      </c>
      <c r="BK74" s="84">
        <f t="shared" si="29"/>
        <v>0</v>
      </c>
      <c r="BL74" s="84">
        <f t="shared" si="26"/>
        <v>0</v>
      </c>
      <c r="BM74" s="84">
        <f t="shared" si="27"/>
        <v>6070179</v>
      </c>
      <c r="BN74" s="83"/>
    </row>
    <row r="75" spans="2:66" x14ac:dyDescent="0.25">
      <c r="B75" s="98" t="s">
        <v>86</v>
      </c>
      <c r="C75" s="78" t="s">
        <v>518</v>
      </c>
      <c r="D75" s="78" t="s">
        <v>519</v>
      </c>
      <c r="E75" s="79" t="s">
        <v>520</v>
      </c>
      <c r="F75" s="80">
        <v>3</v>
      </c>
      <c r="G75" s="80">
        <v>1</v>
      </c>
      <c r="H75" s="80">
        <v>1</v>
      </c>
      <c r="I75" s="80">
        <v>2</v>
      </c>
      <c r="J75" s="80">
        <v>2</v>
      </c>
      <c r="K75" s="80">
        <f t="shared" si="28"/>
        <v>1</v>
      </c>
      <c r="L75" s="159">
        <v>368</v>
      </c>
      <c r="M75" s="159">
        <v>1417</v>
      </c>
      <c r="N75" s="160">
        <v>0.60004824924290212</v>
      </c>
      <c r="O75" s="159">
        <v>850.26836917719231</v>
      </c>
      <c r="P75" s="159">
        <v>1218.2683691771922</v>
      </c>
      <c r="Q75" s="161">
        <v>1646.2460472691398</v>
      </c>
      <c r="R75" s="162">
        <v>3.1904335334163674E-4</v>
      </c>
      <c r="S75" s="163">
        <v>0</v>
      </c>
      <c r="T75" s="163">
        <v>355114.16420209775</v>
      </c>
      <c r="U75" s="81">
        <v>355114.16420209775</v>
      </c>
      <c r="V75" s="164">
        <v>1841077.3620194723</v>
      </c>
      <c r="W75" s="165">
        <v>331668.34999999998</v>
      </c>
      <c r="X75" s="164">
        <v>220132.79958606791</v>
      </c>
      <c r="Y75" s="48">
        <v>111535.55041393207</v>
      </c>
      <c r="Z75" s="48">
        <v>1729541.8116055401</v>
      </c>
      <c r="AA75" s="48">
        <v>355114.16420209775</v>
      </c>
      <c r="AB75" s="48">
        <v>0</v>
      </c>
      <c r="AC75" s="48">
        <v>1374427.6474034423</v>
      </c>
      <c r="AD75" s="48">
        <v>44591.697610977739</v>
      </c>
      <c r="AE75" s="48">
        <v>399705.86181307549</v>
      </c>
      <c r="AF75" s="81">
        <v>216458.56213185354</v>
      </c>
      <c r="AG75" s="81">
        <v>0</v>
      </c>
      <c r="AH75" s="81">
        <v>616164.42394492903</v>
      </c>
      <c r="AI75" s="81">
        <v>616164.42394492903</v>
      </c>
      <c r="AJ75" s="81">
        <v>0</v>
      </c>
      <c r="AK75" s="81">
        <v>1113377.387660611</v>
      </c>
      <c r="AL75" s="81">
        <v>330.28737125296681</v>
      </c>
      <c r="AM75" s="166">
        <v>616494.71131618205</v>
      </c>
      <c r="AN75" s="82">
        <v>0</v>
      </c>
      <c r="AO75" s="82">
        <v>116.02995352116722</v>
      </c>
      <c r="AP75" s="83">
        <v>0</v>
      </c>
      <c r="AQ75" s="48">
        <v>216574.59208537472</v>
      </c>
      <c r="AR75" s="48">
        <v>1113047.1002893581</v>
      </c>
      <c r="AS75" s="48">
        <v>399920.11923080729</v>
      </c>
      <c r="AT75" s="167">
        <v>464934.17000000004</v>
      </c>
      <c r="AU75" s="167">
        <v>157752.16999999998</v>
      </c>
      <c r="AV75" s="167">
        <v>0</v>
      </c>
      <c r="AW75" s="167">
        <v>464934.17000000004</v>
      </c>
      <c r="AX75" s="82">
        <v>151560.54</v>
      </c>
      <c r="AY75" s="82">
        <v>53243.217701999994</v>
      </c>
      <c r="AZ75" s="294">
        <v>141376.14000000001</v>
      </c>
      <c r="BA75" s="82">
        <v>0</v>
      </c>
      <c r="BB75" s="82">
        <v>0</v>
      </c>
      <c r="BC75" s="82">
        <v>58822.42</v>
      </c>
      <c r="BD75" s="82">
        <v>49665.437981999996</v>
      </c>
      <c r="BE75" s="294">
        <v>49665.440000000002</v>
      </c>
      <c r="BG75" s="83">
        <f t="shared" si="22"/>
        <v>391013.44633165142</v>
      </c>
      <c r="BH75" s="83">
        <f t="shared" si="23"/>
        <v>1113047.1002893581</v>
      </c>
      <c r="BI75" s="83">
        <f t="shared" si="24"/>
        <v>391013.44633165142</v>
      </c>
      <c r="BJ75" s="83">
        <f t="shared" si="25"/>
        <v>1113047.1002893581</v>
      </c>
      <c r="BK75" s="84">
        <f t="shared" si="29"/>
        <v>175985.93</v>
      </c>
      <c r="BL75" s="84">
        <f t="shared" si="26"/>
        <v>61823.86</v>
      </c>
      <c r="BM75" s="84">
        <f t="shared" si="27"/>
        <v>782296.24</v>
      </c>
      <c r="BN75" s="83"/>
    </row>
    <row r="76" spans="2:66" x14ac:dyDescent="0.25">
      <c r="B76" s="98" t="s">
        <v>87</v>
      </c>
      <c r="C76" s="78" t="s">
        <v>521</v>
      </c>
      <c r="D76" s="78" t="s">
        <v>522</v>
      </c>
      <c r="E76" s="79" t="s">
        <v>523</v>
      </c>
      <c r="F76" s="80">
        <v>3</v>
      </c>
      <c r="G76" s="80">
        <v>2</v>
      </c>
      <c r="H76" s="80">
        <v>1</v>
      </c>
      <c r="I76" s="80">
        <v>1</v>
      </c>
      <c r="J76" s="80">
        <v>2</v>
      </c>
      <c r="K76" s="80">
        <f t="shared" si="28"/>
        <v>0</v>
      </c>
      <c r="L76" s="159">
        <v>14493</v>
      </c>
      <c r="M76" s="159">
        <v>30138</v>
      </c>
      <c r="N76" s="160">
        <v>0.80941876880410002</v>
      </c>
      <c r="O76" s="159">
        <v>24394.262854217966</v>
      </c>
      <c r="P76" s="159">
        <v>38887.262854217966</v>
      </c>
      <c r="Q76" s="161">
        <v>38887.262854217966</v>
      </c>
      <c r="R76" s="162">
        <v>7.5363720774717412E-3</v>
      </c>
      <c r="S76" s="163">
        <v>0</v>
      </c>
      <c r="T76" s="163">
        <v>8388428.8557536844</v>
      </c>
      <c r="U76" s="81">
        <v>8388428.8557536844</v>
      </c>
      <c r="V76" s="164">
        <v>7861686.5180018758</v>
      </c>
      <c r="W76" s="165">
        <v>0</v>
      </c>
      <c r="X76" s="164">
        <v>4131868.111718853</v>
      </c>
      <c r="Y76" s="48">
        <v>0</v>
      </c>
      <c r="Z76" s="48">
        <v>7861686.5180018758</v>
      </c>
      <c r="AA76" s="48">
        <v>7861686.5180018758</v>
      </c>
      <c r="AB76" s="48">
        <v>526742.33775180858</v>
      </c>
      <c r="AC76" s="48">
        <v>0</v>
      </c>
      <c r="AD76" s="48">
        <v>0</v>
      </c>
      <c r="AE76" s="48">
        <v>7861686.5180018758</v>
      </c>
      <c r="AF76" s="81">
        <v>0</v>
      </c>
      <c r="AG76" s="81">
        <v>0</v>
      </c>
      <c r="AH76" s="81">
        <v>7861686.5180018758</v>
      </c>
      <c r="AI76" s="81">
        <v>7861686.5180018758</v>
      </c>
      <c r="AJ76" s="81">
        <v>0</v>
      </c>
      <c r="AK76" s="81">
        <v>0</v>
      </c>
      <c r="AL76" s="81">
        <v>0</v>
      </c>
      <c r="AM76" s="166">
        <v>7861686.5180018758</v>
      </c>
      <c r="AN76" s="82">
        <v>0</v>
      </c>
      <c r="AO76" s="82">
        <v>0</v>
      </c>
      <c r="AP76" s="83">
        <v>0</v>
      </c>
      <c r="AQ76" s="48">
        <v>0</v>
      </c>
      <c r="AR76" s="48">
        <v>0</v>
      </c>
      <c r="AS76" s="48">
        <v>7861686.5180018758</v>
      </c>
      <c r="AT76" s="167">
        <v>7243594.5899999999</v>
      </c>
      <c r="AU76" s="167">
        <v>0</v>
      </c>
      <c r="AV76" s="167">
        <v>0</v>
      </c>
      <c r="AW76" s="167">
        <v>7243594.5899999999</v>
      </c>
      <c r="AX76" s="82">
        <v>618091.93000000005</v>
      </c>
      <c r="AY76" s="82">
        <v>217135.69500899999</v>
      </c>
      <c r="AZ76" s="294">
        <v>576558.06999999995</v>
      </c>
      <c r="BA76" s="82">
        <v>0</v>
      </c>
      <c r="BB76" s="82">
        <v>0</v>
      </c>
      <c r="BC76" s="82">
        <v>0</v>
      </c>
      <c r="BD76" s="82">
        <v>202544.84999099994</v>
      </c>
      <c r="BE76" s="294">
        <v>0</v>
      </c>
      <c r="BG76" s="83">
        <f t="shared" si="22"/>
        <v>0</v>
      </c>
      <c r="BH76" s="83">
        <f t="shared" si="23"/>
        <v>0</v>
      </c>
      <c r="BI76" s="83">
        <f t="shared" si="24"/>
        <v>0</v>
      </c>
      <c r="BJ76" s="83">
        <f t="shared" si="25"/>
        <v>0</v>
      </c>
      <c r="BK76" s="84">
        <f t="shared" si="29"/>
        <v>0</v>
      </c>
      <c r="BL76" s="84">
        <f t="shared" si="26"/>
        <v>0</v>
      </c>
      <c r="BM76" s="84">
        <f t="shared" si="27"/>
        <v>7820152.6600000001</v>
      </c>
      <c r="BN76" s="83"/>
    </row>
    <row r="77" spans="2:66" x14ac:dyDescent="0.25">
      <c r="B77" s="98" t="s">
        <v>88</v>
      </c>
      <c r="C77" s="78" t="s">
        <v>524</v>
      </c>
      <c r="D77" s="78"/>
      <c r="E77" s="79" t="s">
        <v>525</v>
      </c>
      <c r="F77" s="80">
        <v>3</v>
      </c>
      <c r="G77" s="80">
        <v>2</v>
      </c>
      <c r="H77" s="80">
        <v>1</v>
      </c>
      <c r="I77" s="80">
        <v>2</v>
      </c>
      <c r="J77" s="80">
        <v>2</v>
      </c>
      <c r="K77" s="80">
        <f t="shared" si="28"/>
        <v>0</v>
      </c>
      <c r="L77" s="159">
        <v>3401</v>
      </c>
      <c r="M77" s="159">
        <v>23247</v>
      </c>
      <c r="N77" s="160">
        <v>0.29207913070098368</v>
      </c>
      <c r="O77" s="159">
        <v>6789.9635514057672</v>
      </c>
      <c r="P77" s="159">
        <v>10190.963551405766</v>
      </c>
      <c r="Q77" s="161">
        <v>10190.963551405766</v>
      </c>
      <c r="R77" s="162">
        <v>1.9750141181000122E-3</v>
      </c>
      <c r="S77" s="163">
        <v>0</v>
      </c>
      <c r="T77" s="163">
        <v>2198307.7863571923</v>
      </c>
      <c r="U77" s="81">
        <v>2198307.7863571923</v>
      </c>
      <c r="V77" s="164">
        <v>415236.46073496295</v>
      </c>
      <c r="W77" s="165">
        <v>1325832.3899999999</v>
      </c>
      <c r="X77" s="164">
        <v>4467267.7706839461</v>
      </c>
      <c r="Y77" s="48">
        <v>0</v>
      </c>
      <c r="Z77" s="48">
        <v>415236.46073496295</v>
      </c>
      <c r="AA77" s="48">
        <v>415236.46073496295</v>
      </c>
      <c r="AB77" s="48">
        <v>1783071.3256222294</v>
      </c>
      <c r="AC77" s="48">
        <v>0</v>
      </c>
      <c r="AD77" s="48">
        <v>0</v>
      </c>
      <c r="AE77" s="48">
        <v>415236.46073496295</v>
      </c>
      <c r="AF77" s="81">
        <v>0</v>
      </c>
      <c r="AG77" s="81">
        <v>0</v>
      </c>
      <c r="AH77" s="81">
        <v>415236.46073496295</v>
      </c>
      <c r="AI77" s="81">
        <v>415236.46073496295</v>
      </c>
      <c r="AJ77" s="81">
        <v>0</v>
      </c>
      <c r="AK77" s="81">
        <v>0</v>
      </c>
      <c r="AL77" s="81">
        <v>0</v>
      </c>
      <c r="AM77" s="166">
        <v>415236.46073496295</v>
      </c>
      <c r="AN77" s="82">
        <v>0</v>
      </c>
      <c r="AO77" s="82">
        <v>0</v>
      </c>
      <c r="AP77" s="83">
        <v>0</v>
      </c>
      <c r="AQ77" s="48">
        <v>0</v>
      </c>
      <c r="AR77" s="48">
        <v>0</v>
      </c>
      <c r="AS77" s="48">
        <v>415236.46073496295</v>
      </c>
      <c r="AT77" s="167">
        <v>1021666.4299999999</v>
      </c>
      <c r="AU77" s="167">
        <v>0</v>
      </c>
      <c r="AV77" s="167">
        <v>0</v>
      </c>
      <c r="AW77" s="167">
        <v>1021666.4299999999</v>
      </c>
      <c r="AX77" s="82">
        <v>-606429.97</v>
      </c>
      <c r="AY77" s="82">
        <v>-213038.84846099996</v>
      </c>
      <c r="AZ77" s="294">
        <v>0</v>
      </c>
      <c r="BA77" s="82">
        <v>213038.84846099996</v>
      </c>
      <c r="BB77" s="82">
        <v>0</v>
      </c>
      <c r="BC77" s="82">
        <v>0</v>
      </c>
      <c r="BD77" s="82">
        <v>0</v>
      </c>
      <c r="BE77" s="294">
        <v>0</v>
      </c>
      <c r="BG77" s="83">
        <f t="shared" si="22"/>
        <v>0</v>
      </c>
      <c r="BH77" s="83">
        <f t="shared" si="23"/>
        <v>0</v>
      </c>
      <c r="BI77" s="83">
        <f t="shared" si="24"/>
        <v>0</v>
      </c>
      <c r="BJ77" s="83">
        <f t="shared" si="25"/>
        <v>0</v>
      </c>
      <c r="BK77" s="84">
        <f t="shared" si="29"/>
        <v>0</v>
      </c>
      <c r="BL77" s="84">
        <f t="shared" si="26"/>
        <v>0</v>
      </c>
      <c r="BM77" s="84">
        <f t="shared" si="27"/>
        <v>1021666.4299999999</v>
      </c>
      <c r="BN77" s="83"/>
    </row>
    <row r="78" spans="2:66" x14ac:dyDescent="0.25">
      <c r="B78" s="98" t="s">
        <v>89</v>
      </c>
      <c r="C78" s="78" t="s">
        <v>526</v>
      </c>
      <c r="D78" s="78"/>
      <c r="E78" s="79" t="s">
        <v>527</v>
      </c>
      <c r="F78" s="80">
        <v>3</v>
      </c>
      <c r="G78" s="80">
        <v>1</v>
      </c>
      <c r="H78" s="80">
        <v>1</v>
      </c>
      <c r="I78" s="80">
        <v>2</v>
      </c>
      <c r="J78" s="80">
        <v>2</v>
      </c>
      <c r="K78" s="80">
        <f t="shared" si="28"/>
        <v>1</v>
      </c>
      <c r="L78" s="159">
        <v>279</v>
      </c>
      <c r="M78" s="159">
        <v>1333</v>
      </c>
      <c r="N78" s="160">
        <v>0.28310595039789094</v>
      </c>
      <c r="O78" s="159">
        <v>377.38023188038864</v>
      </c>
      <c r="P78" s="159">
        <v>656.38023188038869</v>
      </c>
      <c r="Q78" s="161">
        <v>886.96660733996919</v>
      </c>
      <c r="R78" s="162">
        <v>1.7189459690865693E-4</v>
      </c>
      <c r="S78" s="163">
        <v>0</v>
      </c>
      <c r="T78" s="163">
        <v>191328.87575535613</v>
      </c>
      <c r="U78" s="81">
        <v>191328.87575535613</v>
      </c>
      <c r="V78" s="164">
        <v>3193843.1334032724</v>
      </c>
      <c r="W78" s="165">
        <v>774077.16</v>
      </c>
      <c r="X78" s="164">
        <v>247545.9947244199</v>
      </c>
      <c r="Y78" s="48">
        <v>526531.16527558013</v>
      </c>
      <c r="Z78" s="48">
        <v>2667311.9681276921</v>
      </c>
      <c r="AA78" s="48">
        <v>191328.87575535613</v>
      </c>
      <c r="AB78" s="48">
        <v>0</v>
      </c>
      <c r="AC78" s="48">
        <v>2475983.092372336</v>
      </c>
      <c r="AD78" s="48">
        <v>80330.375741162672</v>
      </c>
      <c r="AE78" s="48">
        <v>271659.25149651879</v>
      </c>
      <c r="AF78" s="81">
        <v>147115.60821755361</v>
      </c>
      <c r="AG78" s="81">
        <v>0</v>
      </c>
      <c r="AH78" s="81">
        <v>418774.85971407243</v>
      </c>
      <c r="AI78" s="81">
        <v>418774.85971407243</v>
      </c>
      <c r="AJ78" s="81">
        <v>0</v>
      </c>
      <c r="AK78" s="81">
        <v>2248537.1084136199</v>
      </c>
      <c r="AL78" s="81">
        <v>667.0365492720664</v>
      </c>
      <c r="AM78" s="166">
        <v>419441.8962633445</v>
      </c>
      <c r="AN78" s="82">
        <v>0</v>
      </c>
      <c r="AO78" s="82">
        <v>234.3299397592769</v>
      </c>
      <c r="AP78" s="83">
        <v>0</v>
      </c>
      <c r="AQ78" s="48">
        <v>147349.93815731289</v>
      </c>
      <c r="AR78" s="48">
        <v>2247870.0718643474</v>
      </c>
      <c r="AS78" s="48">
        <v>272091.95810603164</v>
      </c>
      <c r="AT78" s="167">
        <v>577812.99</v>
      </c>
      <c r="AU78" s="167">
        <v>196051.95</v>
      </c>
      <c r="AV78" s="167">
        <v>0</v>
      </c>
      <c r="AW78" s="167">
        <v>577812.99</v>
      </c>
      <c r="AX78" s="82">
        <v>-158371.09</v>
      </c>
      <c r="AY78" s="82">
        <v>-55635.763916999989</v>
      </c>
      <c r="AZ78" s="294">
        <v>0</v>
      </c>
      <c r="BA78" s="82">
        <v>0</v>
      </c>
      <c r="BB78" s="82">
        <v>0</v>
      </c>
      <c r="BC78" s="82">
        <v>-48702.01</v>
      </c>
      <c r="BD78" s="82">
        <v>0</v>
      </c>
      <c r="BE78" s="294">
        <v>0</v>
      </c>
      <c r="BG78" s="83">
        <f t="shared" si="22"/>
        <v>789676.75624594511</v>
      </c>
      <c r="BH78" s="83">
        <f t="shared" si="23"/>
        <v>2247870.0718643474</v>
      </c>
      <c r="BI78" s="83">
        <f t="shared" si="24"/>
        <v>789676.75624594511</v>
      </c>
      <c r="BJ78" s="83">
        <f t="shared" si="25"/>
        <v>2247870.0718643474</v>
      </c>
      <c r="BK78" s="84">
        <f t="shared" si="29"/>
        <v>355414.88</v>
      </c>
      <c r="BL78" s="84">
        <f t="shared" si="26"/>
        <v>124857.25</v>
      </c>
      <c r="BM78" s="84">
        <f t="shared" si="27"/>
        <v>933227.87</v>
      </c>
      <c r="BN78" s="83"/>
    </row>
    <row r="79" spans="2:66" x14ac:dyDescent="0.25">
      <c r="B79" s="98" t="s">
        <v>90</v>
      </c>
      <c r="C79" s="78" t="s">
        <v>528</v>
      </c>
      <c r="D79" s="78" t="s">
        <v>529</v>
      </c>
      <c r="E79" s="79" t="s">
        <v>530</v>
      </c>
      <c r="F79" s="80">
        <v>3</v>
      </c>
      <c r="G79" s="80">
        <v>1</v>
      </c>
      <c r="H79" s="80">
        <v>1</v>
      </c>
      <c r="I79" s="80">
        <v>2</v>
      </c>
      <c r="J79" s="80">
        <v>2</v>
      </c>
      <c r="K79" s="80">
        <f t="shared" si="28"/>
        <v>1</v>
      </c>
      <c r="L79" s="159">
        <v>407</v>
      </c>
      <c r="M79" s="159">
        <v>3010</v>
      </c>
      <c r="N79" s="160">
        <v>0.39755764910628832</v>
      </c>
      <c r="O79" s="159">
        <v>1196.6485238099278</v>
      </c>
      <c r="P79" s="159">
        <v>1603.6485238099278</v>
      </c>
      <c r="Q79" s="161">
        <v>2167.0102502243553</v>
      </c>
      <c r="R79" s="162">
        <v>4.1996773088940796E-4</v>
      </c>
      <c r="S79" s="163">
        <v>0</v>
      </c>
      <c r="T79" s="163">
        <v>467448.97890709498</v>
      </c>
      <c r="U79" s="81">
        <v>467448.97890709498</v>
      </c>
      <c r="V79" s="164">
        <v>2319069.6285375771</v>
      </c>
      <c r="W79" s="165">
        <v>833985.76</v>
      </c>
      <c r="X79" s="164">
        <v>753637.21955774562</v>
      </c>
      <c r="Y79" s="48">
        <v>80348.540442254394</v>
      </c>
      <c r="Z79" s="48">
        <v>2238721.0880953227</v>
      </c>
      <c r="AA79" s="48">
        <v>467448.97890709498</v>
      </c>
      <c r="AB79" s="48">
        <v>0</v>
      </c>
      <c r="AC79" s="48">
        <v>1771272.1091882277</v>
      </c>
      <c r="AD79" s="48">
        <v>57466.852059398094</v>
      </c>
      <c r="AE79" s="48">
        <v>524915.83096649311</v>
      </c>
      <c r="AF79" s="81">
        <v>284265.34826349467</v>
      </c>
      <c r="AG79" s="81">
        <v>0</v>
      </c>
      <c r="AH79" s="81">
        <v>809181.17922998779</v>
      </c>
      <c r="AI79" s="81">
        <v>809181.17922998779</v>
      </c>
      <c r="AJ79" s="81">
        <v>0</v>
      </c>
      <c r="AK79" s="81">
        <v>1429539.9088653349</v>
      </c>
      <c r="AL79" s="81">
        <v>424.07811029144477</v>
      </c>
      <c r="AM79" s="166">
        <v>809605.25734027917</v>
      </c>
      <c r="AN79" s="82">
        <v>0</v>
      </c>
      <c r="AO79" s="82">
        <v>148.97864014538453</v>
      </c>
      <c r="AP79" s="83">
        <v>0</v>
      </c>
      <c r="AQ79" s="48">
        <v>284414.32690364006</v>
      </c>
      <c r="AR79" s="48">
        <v>1429115.8307550435</v>
      </c>
      <c r="AS79" s="48">
        <v>525190.93043663912</v>
      </c>
      <c r="AT79" s="167">
        <v>202206.26</v>
      </c>
      <c r="AU79" s="167">
        <v>0</v>
      </c>
      <c r="AV79" s="167">
        <v>0</v>
      </c>
      <c r="AW79" s="167">
        <v>202206.26</v>
      </c>
      <c r="AX79" s="82">
        <v>607399</v>
      </c>
      <c r="AY79" s="82">
        <v>213379.26869999996</v>
      </c>
      <c r="AZ79" s="294">
        <v>566583.67000000004</v>
      </c>
      <c r="BA79" s="82">
        <v>0</v>
      </c>
      <c r="BB79" s="82">
        <v>0</v>
      </c>
      <c r="BC79" s="82">
        <v>284414.33</v>
      </c>
      <c r="BD79" s="82">
        <v>199040.84327099999</v>
      </c>
      <c r="BE79" s="294">
        <v>199040.84</v>
      </c>
      <c r="BG79" s="83">
        <f t="shared" ref="BG79:BG102" si="30">IF(K79=1,AR79*StateMatch,0)</f>
        <v>502048.39134424675</v>
      </c>
      <c r="BH79" s="83">
        <f t="shared" ref="BH79:BH102" si="31">IF(K79=1,AR79,0)</f>
        <v>1429115.8307550435</v>
      </c>
      <c r="BI79" s="83">
        <f t="shared" ref="BI79:BI102" si="32">BG79</f>
        <v>502048.39134424675</v>
      </c>
      <c r="BJ79" s="83">
        <f t="shared" ref="BJ79:BJ102" si="33">BI79/StateMatch</f>
        <v>1429115.8307550435</v>
      </c>
      <c r="BK79" s="84">
        <f t="shared" si="29"/>
        <v>225960.14</v>
      </c>
      <c r="BL79" s="84">
        <f t="shared" ref="BL79:BL102" si="34">ROUND(BK79*StateMatch,2)</f>
        <v>79379.8</v>
      </c>
      <c r="BM79" s="84">
        <f t="shared" ref="BM79:BM102" si="35">BK79+AZ79+AT79</f>
        <v>994750.07000000007</v>
      </c>
      <c r="BN79" s="83"/>
    </row>
    <row r="80" spans="2:66" x14ac:dyDescent="0.25">
      <c r="B80" s="98" t="s">
        <v>91</v>
      </c>
      <c r="C80" s="78" t="s">
        <v>531</v>
      </c>
      <c r="D80" s="78" t="s">
        <v>532</v>
      </c>
      <c r="E80" s="79" t="s">
        <v>533</v>
      </c>
      <c r="F80" s="80">
        <v>3</v>
      </c>
      <c r="G80" s="80">
        <v>1</v>
      </c>
      <c r="H80" s="80">
        <v>1</v>
      </c>
      <c r="I80" s="80">
        <v>2</v>
      </c>
      <c r="J80" s="80">
        <v>2</v>
      </c>
      <c r="K80" s="80">
        <f t="shared" si="28"/>
        <v>1</v>
      </c>
      <c r="L80" s="159">
        <v>268</v>
      </c>
      <c r="M80" s="159">
        <v>2104</v>
      </c>
      <c r="N80" s="160">
        <v>0.53463251748549867</v>
      </c>
      <c r="O80" s="159">
        <v>1124.8668167894891</v>
      </c>
      <c r="P80" s="159">
        <v>1392.8668167894891</v>
      </c>
      <c r="Q80" s="161">
        <v>1882.1809295276366</v>
      </c>
      <c r="R80" s="162">
        <v>3.6476765812030684E-4</v>
      </c>
      <c r="S80" s="163">
        <v>0</v>
      </c>
      <c r="T80" s="163">
        <v>406008.02582037193</v>
      </c>
      <c r="U80" s="81">
        <v>406008.02582037193</v>
      </c>
      <c r="V80" s="164">
        <v>1687684.3397509153</v>
      </c>
      <c r="W80" s="165">
        <v>457690.78</v>
      </c>
      <c r="X80" s="164">
        <v>918715.85186318518</v>
      </c>
      <c r="Y80" s="48">
        <v>0</v>
      </c>
      <c r="Z80" s="48">
        <v>1687684.3397509153</v>
      </c>
      <c r="AA80" s="48">
        <v>406008.02582037193</v>
      </c>
      <c r="AB80" s="48">
        <v>0</v>
      </c>
      <c r="AC80" s="48">
        <v>1281676.3139305434</v>
      </c>
      <c r="AD80" s="48">
        <v>41582.489070206568</v>
      </c>
      <c r="AE80" s="48">
        <v>447590.51489057852</v>
      </c>
      <c r="AF80" s="81">
        <v>242390.23875606628</v>
      </c>
      <c r="AG80" s="81">
        <v>0</v>
      </c>
      <c r="AH80" s="81">
        <v>689980.75364664476</v>
      </c>
      <c r="AI80" s="81">
        <v>689980.75364664476</v>
      </c>
      <c r="AJ80" s="81">
        <v>0</v>
      </c>
      <c r="AK80" s="81">
        <v>997703.58610427054</v>
      </c>
      <c r="AL80" s="81">
        <v>295.97232564281904</v>
      </c>
      <c r="AM80" s="166">
        <v>690276.72597228759</v>
      </c>
      <c r="AN80" s="82">
        <v>0</v>
      </c>
      <c r="AO80" s="82">
        <v>103.97507799832232</v>
      </c>
      <c r="AP80" s="83">
        <v>0</v>
      </c>
      <c r="AQ80" s="48">
        <v>242494.21383406461</v>
      </c>
      <c r="AR80" s="48">
        <v>997407.61377862771</v>
      </c>
      <c r="AS80" s="48">
        <v>447782.51213822298</v>
      </c>
      <c r="AT80" s="167">
        <v>547424.44999999995</v>
      </c>
      <c r="AU80" s="167">
        <v>185741.12</v>
      </c>
      <c r="AV80" s="167">
        <v>0</v>
      </c>
      <c r="AW80" s="167">
        <v>547424.44999999995</v>
      </c>
      <c r="AX80" s="82">
        <v>142852.28</v>
      </c>
      <c r="AY80" s="82">
        <v>50184.005963999989</v>
      </c>
      <c r="AZ80" s="294">
        <v>133253.04999999999</v>
      </c>
      <c r="BA80" s="82">
        <v>0</v>
      </c>
      <c r="BB80" s="82">
        <v>0</v>
      </c>
      <c r="BC80" s="82">
        <v>56753.09</v>
      </c>
      <c r="BD80" s="82">
        <v>46811.796464999992</v>
      </c>
      <c r="BE80" s="294">
        <v>46811.8</v>
      </c>
      <c r="BG80" s="83">
        <f t="shared" si="30"/>
        <v>350389.29472043185</v>
      </c>
      <c r="BH80" s="83">
        <f t="shared" si="31"/>
        <v>997407.61377862771</v>
      </c>
      <c r="BI80" s="83">
        <f t="shared" si="32"/>
        <v>350389.29472043185</v>
      </c>
      <c r="BJ80" s="83">
        <f t="shared" si="33"/>
        <v>997407.61377862771</v>
      </c>
      <c r="BK80" s="84">
        <f t="shared" si="29"/>
        <v>157701.96</v>
      </c>
      <c r="BL80" s="84">
        <f t="shared" si="34"/>
        <v>55400.7</v>
      </c>
      <c r="BM80" s="84">
        <f t="shared" si="35"/>
        <v>838379.46</v>
      </c>
      <c r="BN80" s="83"/>
    </row>
    <row r="81" spans="2:66" x14ac:dyDescent="0.25">
      <c r="B81" s="98" t="s">
        <v>92</v>
      </c>
      <c r="C81" s="78" t="s">
        <v>534</v>
      </c>
      <c r="D81" s="78" t="s">
        <v>535</v>
      </c>
      <c r="E81" s="79" t="s">
        <v>536</v>
      </c>
      <c r="F81" s="80">
        <v>3</v>
      </c>
      <c r="G81" s="80">
        <v>1</v>
      </c>
      <c r="H81" s="80">
        <v>1</v>
      </c>
      <c r="I81" s="80">
        <v>2</v>
      </c>
      <c r="J81" s="80">
        <v>2</v>
      </c>
      <c r="K81" s="80">
        <f t="shared" si="28"/>
        <v>1</v>
      </c>
      <c r="L81" s="159">
        <v>1295</v>
      </c>
      <c r="M81" s="159">
        <v>9817</v>
      </c>
      <c r="N81" s="160">
        <v>0.57685169734893593</v>
      </c>
      <c r="O81" s="159">
        <v>5662.9531128745039</v>
      </c>
      <c r="P81" s="159">
        <v>6957.9531128745039</v>
      </c>
      <c r="Q81" s="161">
        <v>9402.2820414273174</v>
      </c>
      <c r="R81" s="162">
        <v>1.8221672249642787E-3</v>
      </c>
      <c r="S81" s="163">
        <v>0</v>
      </c>
      <c r="T81" s="163">
        <v>2028180.1339918363</v>
      </c>
      <c r="U81" s="81">
        <v>2028180.1339918363</v>
      </c>
      <c r="V81" s="164">
        <v>7116849.4041875228</v>
      </c>
      <c r="W81" s="165">
        <v>1380578.34</v>
      </c>
      <c r="X81" s="164">
        <v>2359282.6685533728</v>
      </c>
      <c r="Y81" s="48">
        <v>0</v>
      </c>
      <c r="Z81" s="48">
        <v>7116849.4041875228</v>
      </c>
      <c r="AA81" s="48">
        <v>2028180.1339918363</v>
      </c>
      <c r="AB81" s="48">
        <v>0</v>
      </c>
      <c r="AC81" s="48">
        <v>5088669.2701956863</v>
      </c>
      <c r="AD81" s="48">
        <v>165095.92321394428</v>
      </c>
      <c r="AE81" s="48">
        <v>2193276.0572057804</v>
      </c>
      <c r="AF81" s="81">
        <v>1187756.865880053</v>
      </c>
      <c r="AG81" s="81">
        <v>0</v>
      </c>
      <c r="AH81" s="81">
        <v>3381032.9230858334</v>
      </c>
      <c r="AI81" s="81">
        <v>3381032.9230858334</v>
      </c>
      <c r="AJ81" s="81">
        <v>0</v>
      </c>
      <c r="AK81" s="81">
        <v>3735816.4811016894</v>
      </c>
      <c r="AL81" s="81">
        <v>1108.2432773483913</v>
      </c>
      <c r="AM81" s="166">
        <v>3382141.166363182</v>
      </c>
      <c r="AN81" s="82">
        <v>0</v>
      </c>
      <c r="AO81" s="82">
        <v>389.3258633324898</v>
      </c>
      <c r="AP81" s="83">
        <v>0</v>
      </c>
      <c r="AQ81" s="48">
        <v>1188146.1917433855</v>
      </c>
      <c r="AR81" s="48">
        <v>3734708.2378243408</v>
      </c>
      <c r="AS81" s="48">
        <v>2193994.9746197965</v>
      </c>
      <c r="AT81" s="167">
        <v>3359148.7800000003</v>
      </c>
      <c r="AU81" s="167">
        <v>1139759.1800000002</v>
      </c>
      <c r="AV81" s="167">
        <v>0</v>
      </c>
      <c r="AW81" s="167">
        <v>3359148.7800000003</v>
      </c>
      <c r="AX81" s="82">
        <v>22992.39</v>
      </c>
      <c r="AY81" s="82">
        <v>8077.2266069999987</v>
      </c>
      <c r="AZ81" s="294">
        <v>21447.37</v>
      </c>
      <c r="BA81" s="82">
        <v>0</v>
      </c>
      <c r="BB81" s="82">
        <v>0</v>
      </c>
      <c r="BC81" s="82">
        <v>48387.01</v>
      </c>
      <c r="BD81" s="82">
        <v>7534.4610809999986</v>
      </c>
      <c r="BE81" s="294">
        <v>7534.46</v>
      </c>
      <c r="BG81" s="83">
        <f t="shared" si="30"/>
        <v>1312003.0039476908</v>
      </c>
      <c r="BH81" s="83">
        <f t="shared" si="31"/>
        <v>3734708.2378243408</v>
      </c>
      <c r="BI81" s="83">
        <f t="shared" si="32"/>
        <v>1312003.0039476908</v>
      </c>
      <c r="BJ81" s="83">
        <f t="shared" si="33"/>
        <v>3734708.2378243413</v>
      </c>
      <c r="BK81" s="84">
        <f t="shared" si="29"/>
        <v>590501.61</v>
      </c>
      <c r="BL81" s="84">
        <f t="shared" si="34"/>
        <v>207443.22</v>
      </c>
      <c r="BM81" s="84">
        <f t="shared" si="35"/>
        <v>3971097.7600000002</v>
      </c>
      <c r="BN81" s="83"/>
    </row>
    <row r="82" spans="2:66" x14ac:dyDescent="0.25">
      <c r="B82" s="304" t="s">
        <v>93</v>
      </c>
      <c r="C82" s="78" t="s">
        <v>537</v>
      </c>
      <c r="D82" s="78" t="s">
        <v>538</v>
      </c>
      <c r="E82" s="79" t="s">
        <v>525</v>
      </c>
      <c r="F82" s="80">
        <v>3</v>
      </c>
      <c r="G82" s="80">
        <v>2</v>
      </c>
      <c r="H82" s="80">
        <v>1</v>
      </c>
      <c r="I82" s="80">
        <v>2</v>
      </c>
      <c r="J82" s="80">
        <v>2</v>
      </c>
      <c r="K82" s="80">
        <f t="shared" si="28"/>
        <v>0</v>
      </c>
      <c r="L82" s="159">
        <v>2673</v>
      </c>
      <c r="M82" s="159">
        <v>23830</v>
      </c>
      <c r="N82" s="160">
        <v>0.31067775285269983</v>
      </c>
      <c r="O82" s="159">
        <v>7403.4508504798368</v>
      </c>
      <c r="P82" s="159">
        <v>10076.450850479836</v>
      </c>
      <c r="Q82" s="161">
        <v>10076.450850479836</v>
      </c>
      <c r="R82" s="162">
        <v>1.9528214961865252E-3</v>
      </c>
      <c r="S82" s="163">
        <v>0</v>
      </c>
      <c r="T82" s="163">
        <v>2173606.0826554322</v>
      </c>
      <c r="U82" s="81">
        <v>2173606.0826554322</v>
      </c>
      <c r="V82" s="164">
        <v>8632378.791952258</v>
      </c>
      <c r="W82" s="165">
        <v>3110212.32</v>
      </c>
      <c r="X82" s="164">
        <v>4857796.8612763789</v>
      </c>
      <c r="Y82" s="48">
        <v>0</v>
      </c>
      <c r="Z82" s="48">
        <v>8632378.791952258</v>
      </c>
      <c r="AA82" s="48">
        <v>2173606.0826554322</v>
      </c>
      <c r="AB82" s="48">
        <v>0</v>
      </c>
      <c r="AC82" s="48">
        <v>6458772.7092968263</v>
      </c>
      <c r="AD82" s="48">
        <v>209547.32694376542</v>
      </c>
      <c r="AE82" s="48">
        <v>2383153.4095991976</v>
      </c>
      <c r="AF82" s="81">
        <v>0</v>
      </c>
      <c r="AG82" s="81">
        <v>0</v>
      </c>
      <c r="AH82" s="81">
        <v>2383153.4095991976</v>
      </c>
      <c r="AI82" s="81">
        <v>2383153.4095991976</v>
      </c>
      <c r="AJ82" s="81">
        <v>0</v>
      </c>
      <c r="AK82" s="81">
        <v>6249225.3823530599</v>
      </c>
      <c r="AL82" s="81">
        <v>1853.8549882368247</v>
      </c>
      <c r="AM82" s="166">
        <v>2385007.2645874345</v>
      </c>
      <c r="AN82" s="82">
        <v>0</v>
      </c>
      <c r="AO82" s="82">
        <v>0</v>
      </c>
      <c r="AP82" s="83">
        <v>0</v>
      </c>
      <c r="AQ82" s="48">
        <v>0</v>
      </c>
      <c r="AR82" s="48">
        <v>6247371.527364824</v>
      </c>
      <c r="AS82" s="48">
        <v>2385007.2645874345</v>
      </c>
      <c r="AT82" s="167">
        <v>0</v>
      </c>
      <c r="AU82" s="167">
        <v>0</v>
      </c>
      <c r="AV82" s="167">
        <v>0</v>
      </c>
      <c r="AW82" s="167">
        <v>0</v>
      </c>
      <c r="AX82" s="82">
        <v>2385007.2599999998</v>
      </c>
      <c r="AY82" s="82">
        <v>837853.05043799977</v>
      </c>
      <c r="AZ82" s="294">
        <v>2224742.16</v>
      </c>
      <c r="BA82" s="82">
        <v>0</v>
      </c>
      <c r="BB82" s="82">
        <v>0</v>
      </c>
      <c r="BC82" s="82">
        <v>0</v>
      </c>
      <c r="BD82" s="82">
        <v>781551.92080799991</v>
      </c>
      <c r="BE82" s="294">
        <v>0</v>
      </c>
      <c r="BG82" s="83">
        <f t="shared" si="30"/>
        <v>0</v>
      </c>
      <c r="BH82" s="83">
        <f t="shared" si="31"/>
        <v>0</v>
      </c>
      <c r="BI82" s="83">
        <f t="shared" si="32"/>
        <v>0</v>
      </c>
      <c r="BJ82" s="83">
        <f t="shared" si="33"/>
        <v>0</v>
      </c>
      <c r="BK82" s="84">
        <f t="shared" si="29"/>
        <v>0</v>
      </c>
      <c r="BL82" s="84">
        <f t="shared" si="34"/>
        <v>0</v>
      </c>
      <c r="BM82" s="84">
        <f t="shared" si="35"/>
        <v>2224742.16</v>
      </c>
      <c r="BN82" s="83"/>
    </row>
    <row r="83" spans="2:66" x14ac:dyDescent="0.25">
      <c r="B83" s="98" t="s">
        <v>94</v>
      </c>
      <c r="C83" s="78" t="s">
        <v>539</v>
      </c>
      <c r="D83" s="78" t="s">
        <v>539</v>
      </c>
      <c r="E83" s="79" t="s">
        <v>480</v>
      </c>
      <c r="F83" s="80">
        <v>3</v>
      </c>
      <c r="G83" s="80">
        <v>1</v>
      </c>
      <c r="H83" s="80">
        <v>1</v>
      </c>
      <c r="I83" s="80">
        <v>2</v>
      </c>
      <c r="J83" s="80">
        <v>2</v>
      </c>
      <c r="K83" s="80">
        <f t="shared" si="28"/>
        <v>1</v>
      </c>
      <c r="L83" s="159">
        <v>8127</v>
      </c>
      <c r="M83" s="159">
        <v>48169</v>
      </c>
      <c r="N83" s="160">
        <v>0.33898502711414624</v>
      </c>
      <c r="O83" s="159">
        <v>16328.569771061309</v>
      </c>
      <c r="P83" s="159">
        <v>24455.569771061309</v>
      </c>
      <c r="Q83" s="161">
        <v>33046.811431635149</v>
      </c>
      <c r="R83" s="162">
        <v>6.4044895074386841E-3</v>
      </c>
      <c r="S83" s="163">
        <v>0</v>
      </c>
      <c r="T83" s="163">
        <v>7128576.4607037883</v>
      </c>
      <c r="U83" s="81">
        <v>7128576.4607037883</v>
      </c>
      <c r="V83" s="164">
        <v>21821797.01351089</v>
      </c>
      <c r="W83" s="165">
        <v>3058889.71</v>
      </c>
      <c r="X83" s="164">
        <v>0</v>
      </c>
      <c r="Y83" s="48">
        <v>3058889.71</v>
      </c>
      <c r="Z83" s="48">
        <v>18762907.303510889</v>
      </c>
      <c r="AA83" s="48">
        <v>7128576.4607037883</v>
      </c>
      <c r="AB83" s="48">
        <v>0</v>
      </c>
      <c r="AC83" s="48">
        <v>11634330.842807101</v>
      </c>
      <c r="AD83" s="48">
        <v>377462.25771042117</v>
      </c>
      <c r="AE83" s="48">
        <v>7506038.7184142098</v>
      </c>
      <c r="AF83" s="81">
        <v>4064854.9433928025</v>
      </c>
      <c r="AG83" s="81">
        <v>0</v>
      </c>
      <c r="AH83" s="81">
        <v>11570893.661807012</v>
      </c>
      <c r="AI83" s="81">
        <v>11570893.661807012</v>
      </c>
      <c r="AJ83" s="81">
        <v>0</v>
      </c>
      <c r="AK83" s="81">
        <v>7192013.6417038776</v>
      </c>
      <c r="AL83" s="81">
        <v>2133.536486424448</v>
      </c>
      <c r="AM83" s="166">
        <v>11573027.198293436</v>
      </c>
      <c r="AN83" s="82">
        <v>0</v>
      </c>
      <c r="AO83" s="82">
        <v>749.51136768090851</v>
      </c>
      <c r="AP83" s="83">
        <v>0</v>
      </c>
      <c r="AQ83" s="48">
        <v>4065604.4547604835</v>
      </c>
      <c r="AR83" s="48">
        <v>7189880.1052174531</v>
      </c>
      <c r="AS83" s="48">
        <v>7507422.7435329529</v>
      </c>
      <c r="AT83" s="167">
        <v>8107331.54</v>
      </c>
      <c r="AU83" s="167">
        <v>2750817.5999999996</v>
      </c>
      <c r="AV83" s="167">
        <v>0</v>
      </c>
      <c r="AW83" s="167">
        <v>8107331.54</v>
      </c>
      <c r="AX83" s="82">
        <v>3465695.66</v>
      </c>
      <c r="AY83" s="82">
        <v>1217498.8853579999</v>
      </c>
      <c r="AZ83" s="294">
        <v>3232811.64</v>
      </c>
      <c r="BA83" s="82">
        <v>0</v>
      </c>
      <c r="BB83" s="82">
        <v>0</v>
      </c>
      <c r="BC83" s="82">
        <v>1314786.8500000001</v>
      </c>
      <c r="BD83" s="82">
        <v>1135686.7291319999</v>
      </c>
      <c r="BE83" s="294">
        <v>1135686.73</v>
      </c>
      <c r="BG83" s="83">
        <f t="shared" si="30"/>
        <v>2525804.880962891</v>
      </c>
      <c r="BH83" s="83">
        <f t="shared" si="31"/>
        <v>7189880.1052174531</v>
      </c>
      <c r="BI83" s="83">
        <f t="shared" si="32"/>
        <v>2525804.880962891</v>
      </c>
      <c r="BJ83" s="83">
        <f t="shared" si="33"/>
        <v>7189880.1052174531</v>
      </c>
      <c r="BK83" s="84">
        <f t="shared" si="29"/>
        <v>1136805.21</v>
      </c>
      <c r="BL83" s="84">
        <f t="shared" si="34"/>
        <v>399359.67</v>
      </c>
      <c r="BM83" s="84">
        <f t="shared" si="35"/>
        <v>12476948.390000001</v>
      </c>
      <c r="BN83" s="83"/>
    </row>
    <row r="84" spans="2:66" x14ac:dyDescent="0.25">
      <c r="B84" s="98" t="s">
        <v>95</v>
      </c>
      <c r="C84" s="78" t="s">
        <v>540</v>
      </c>
      <c r="D84" s="78" t="s">
        <v>541</v>
      </c>
      <c r="E84" s="79" t="s">
        <v>542</v>
      </c>
      <c r="F84" s="80">
        <v>3</v>
      </c>
      <c r="G84" s="80">
        <v>1</v>
      </c>
      <c r="H84" s="80">
        <v>1</v>
      </c>
      <c r="I84" s="80">
        <v>2</v>
      </c>
      <c r="J84" s="80">
        <v>2</v>
      </c>
      <c r="K84" s="80">
        <f t="shared" si="28"/>
        <v>1</v>
      </c>
      <c r="L84" s="159">
        <v>832</v>
      </c>
      <c r="M84" s="159">
        <v>4978</v>
      </c>
      <c r="N84" s="160">
        <v>0.59908357386471012</v>
      </c>
      <c r="O84" s="159">
        <v>2982.2380306985269</v>
      </c>
      <c r="P84" s="159">
        <v>3814.2380306985269</v>
      </c>
      <c r="Q84" s="161">
        <v>5154.1798508829188</v>
      </c>
      <c r="R84" s="162">
        <v>9.9888277701829127E-4</v>
      </c>
      <c r="S84" s="163">
        <v>0</v>
      </c>
      <c r="T84" s="163">
        <v>1111815.7415957316</v>
      </c>
      <c r="U84" s="81">
        <v>1111815.7415957316</v>
      </c>
      <c r="V84" s="164">
        <v>4661089.6329454584</v>
      </c>
      <c r="W84" s="165">
        <v>838795.61</v>
      </c>
      <c r="X84" s="164">
        <v>492286.84545557946</v>
      </c>
      <c r="Y84" s="48">
        <v>346508.76454442053</v>
      </c>
      <c r="Z84" s="48">
        <v>4314580.8684010375</v>
      </c>
      <c r="AA84" s="48">
        <v>1111815.7415957316</v>
      </c>
      <c r="AB84" s="48">
        <v>0</v>
      </c>
      <c r="AC84" s="48">
        <v>3202765.1268053059</v>
      </c>
      <c r="AD84" s="48">
        <v>103909.96886834691</v>
      </c>
      <c r="AE84" s="48">
        <v>1215725.7104640785</v>
      </c>
      <c r="AF84" s="81">
        <v>658369.72727922094</v>
      </c>
      <c r="AG84" s="81">
        <v>0</v>
      </c>
      <c r="AH84" s="81">
        <v>1874095.4377432994</v>
      </c>
      <c r="AI84" s="81">
        <v>1874095.4377432994</v>
      </c>
      <c r="AJ84" s="81">
        <v>0</v>
      </c>
      <c r="AK84" s="81">
        <v>2440485.4306577379</v>
      </c>
      <c r="AL84" s="81">
        <v>723.97870336380436</v>
      </c>
      <c r="AM84" s="166">
        <v>1874819.4164466632</v>
      </c>
      <c r="AN84" s="82">
        <v>0</v>
      </c>
      <c r="AO84" s="82">
        <v>254.33371849170445</v>
      </c>
      <c r="AP84" s="83">
        <v>0</v>
      </c>
      <c r="AQ84" s="48">
        <v>658624.06099771266</v>
      </c>
      <c r="AR84" s="48">
        <v>2439761.4519543741</v>
      </c>
      <c r="AS84" s="48">
        <v>1216195.3554489505</v>
      </c>
      <c r="AT84" s="167">
        <v>1199446.18</v>
      </c>
      <c r="AU84" s="167">
        <v>406972.08</v>
      </c>
      <c r="AV84" s="167">
        <v>0</v>
      </c>
      <c r="AW84" s="167">
        <v>1199446.18</v>
      </c>
      <c r="AX84" s="82">
        <v>675373.24</v>
      </c>
      <c r="AY84" s="82">
        <v>237258.61921199996</v>
      </c>
      <c r="AZ84" s="294">
        <v>629990.25</v>
      </c>
      <c r="BA84" s="82">
        <v>0</v>
      </c>
      <c r="BB84" s="82">
        <v>0</v>
      </c>
      <c r="BC84" s="82">
        <v>251651.98</v>
      </c>
      <c r="BD84" s="82">
        <v>221315.57482499996</v>
      </c>
      <c r="BE84" s="294">
        <v>221315.57</v>
      </c>
      <c r="BG84" s="83">
        <f t="shared" si="30"/>
        <v>857088.19807157153</v>
      </c>
      <c r="BH84" s="83">
        <f t="shared" si="31"/>
        <v>2439761.4519543741</v>
      </c>
      <c r="BI84" s="83">
        <f t="shared" si="32"/>
        <v>857088.19807157153</v>
      </c>
      <c r="BJ84" s="83">
        <f t="shared" si="33"/>
        <v>2439761.4519543741</v>
      </c>
      <c r="BK84" s="84">
        <f t="shared" si="29"/>
        <v>385755.18</v>
      </c>
      <c r="BL84" s="84">
        <f t="shared" si="34"/>
        <v>135515.79</v>
      </c>
      <c r="BM84" s="84">
        <f t="shared" si="35"/>
        <v>2215191.61</v>
      </c>
      <c r="BN84" s="83"/>
    </row>
    <row r="85" spans="2:66" x14ac:dyDescent="0.25">
      <c r="B85" s="98" t="s">
        <v>96</v>
      </c>
      <c r="C85" s="78" t="s">
        <v>543</v>
      </c>
      <c r="D85" s="78" t="s">
        <v>544</v>
      </c>
      <c r="E85" s="79" t="s">
        <v>545</v>
      </c>
      <c r="F85" s="80">
        <v>3</v>
      </c>
      <c r="G85" s="80">
        <v>1</v>
      </c>
      <c r="H85" s="80">
        <v>1</v>
      </c>
      <c r="I85" s="80">
        <v>2</v>
      </c>
      <c r="J85" s="80">
        <v>2</v>
      </c>
      <c r="K85" s="80">
        <f t="shared" si="28"/>
        <v>1</v>
      </c>
      <c r="L85" s="159">
        <v>462</v>
      </c>
      <c r="M85" s="159">
        <v>2925</v>
      </c>
      <c r="N85" s="160">
        <v>0.3670959313018296</v>
      </c>
      <c r="O85" s="159">
        <v>1073.7555990578517</v>
      </c>
      <c r="P85" s="159">
        <v>1535.7555990578517</v>
      </c>
      <c r="Q85" s="161">
        <v>2075.2665410068748</v>
      </c>
      <c r="R85" s="162">
        <v>4.0218775159329994E-4</v>
      </c>
      <c r="S85" s="163">
        <v>0</v>
      </c>
      <c r="T85" s="163">
        <v>447658.80800669402</v>
      </c>
      <c r="U85" s="81">
        <v>447658.80800669402</v>
      </c>
      <c r="V85" s="164">
        <v>1269896.5805417798</v>
      </c>
      <c r="W85" s="165">
        <v>198579.78</v>
      </c>
      <c r="X85" s="164">
        <v>241006.61594611034</v>
      </c>
      <c r="Y85" s="48">
        <v>0</v>
      </c>
      <c r="Z85" s="48">
        <v>1269896.5805417798</v>
      </c>
      <c r="AA85" s="48">
        <v>447658.80800669402</v>
      </c>
      <c r="AB85" s="48">
        <v>0</v>
      </c>
      <c r="AC85" s="48">
        <v>822237.77253508568</v>
      </c>
      <c r="AD85" s="48">
        <v>26676.542913317859</v>
      </c>
      <c r="AE85" s="48">
        <v>474335.35092001187</v>
      </c>
      <c r="AF85" s="81">
        <v>256873.76102697721</v>
      </c>
      <c r="AG85" s="81">
        <v>0</v>
      </c>
      <c r="AH85" s="81">
        <v>731209.11194698908</v>
      </c>
      <c r="AI85" s="81">
        <v>731209.11194698908</v>
      </c>
      <c r="AJ85" s="81">
        <v>0</v>
      </c>
      <c r="AK85" s="81">
        <v>538687.46859479067</v>
      </c>
      <c r="AL85" s="81">
        <v>159.80355798578881</v>
      </c>
      <c r="AM85" s="166">
        <v>731368.9155049749</v>
      </c>
      <c r="AN85" s="82">
        <v>0</v>
      </c>
      <c r="AO85" s="82">
        <v>56.138989920407603</v>
      </c>
      <c r="AP85" s="83">
        <v>0</v>
      </c>
      <c r="AQ85" s="48">
        <v>256929.90001689762</v>
      </c>
      <c r="AR85" s="48">
        <v>538527.66503680486</v>
      </c>
      <c r="AS85" s="48">
        <v>474439.0154880773</v>
      </c>
      <c r="AT85" s="167">
        <v>570663.65</v>
      </c>
      <c r="AU85" s="167">
        <v>193626.18</v>
      </c>
      <c r="AV85" s="167">
        <v>0</v>
      </c>
      <c r="AW85" s="167">
        <v>570663.65</v>
      </c>
      <c r="AX85" s="82">
        <v>160705.26999999999</v>
      </c>
      <c r="AY85" s="82">
        <v>56455.761350999986</v>
      </c>
      <c r="AZ85" s="294">
        <v>149906.37</v>
      </c>
      <c r="BA85" s="82">
        <v>0</v>
      </c>
      <c r="BB85" s="82">
        <v>0</v>
      </c>
      <c r="BC85" s="82">
        <v>63303.72</v>
      </c>
      <c r="BD85" s="82">
        <v>52662.107780999992</v>
      </c>
      <c r="BE85" s="294">
        <v>52662.11</v>
      </c>
      <c r="BG85" s="83">
        <f t="shared" si="30"/>
        <v>189184.76872742953</v>
      </c>
      <c r="BH85" s="83">
        <f t="shared" si="31"/>
        <v>538527.66503680486</v>
      </c>
      <c r="BI85" s="83">
        <f t="shared" si="32"/>
        <v>189184.76872742953</v>
      </c>
      <c r="BJ85" s="83">
        <f t="shared" si="33"/>
        <v>538527.66503680486</v>
      </c>
      <c r="BK85" s="84">
        <f t="shared" si="29"/>
        <v>85147.6</v>
      </c>
      <c r="BL85" s="84">
        <f t="shared" si="34"/>
        <v>29912.35</v>
      </c>
      <c r="BM85" s="84">
        <f t="shared" si="35"/>
        <v>805717.62</v>
      </c>
      <c r="BN85" s="83"/>
    </row>
    <row r="86" spans="2:66" x14ac:dyDescent="0.25">
      <c r="B86" s="98" t="s">
        <v>97</v>
      </c>
      <c r="C86" s="78" t="s">
        <v>546</v>
      </c>
      <c r="D86" s="78" t="s">
        <v>547</v>
      </c>
      <c r="E86" s="79" t="s">
        <v>548</v>
      </c>
      <c r="F86" s="80">
        <v>3</v>
      </c>
      <c r="G86" s="80">
        <v>2</v>
      </c>
      <c r="H86" s="80">
        <v>1</v>
      </c>
      <c r="I86" s="80">
        <v>2</v>
      </c>
      <c r="J86" s="80">
        <v>2</v>
      </c>
      <c r="K86" s="80">
        <f t="shared" si="28"/>
        <v>0</v>
      </c>
      <c r="L86" s="159">
        <v>712</v>
      </c>
      <c r="M86" s="159">
        <v>4406</v>
      </c>
      <c r="N86" s="160">
        <v>0.28285570047114067</v>
      </c>
      <c r="O86" s="159">
        <v>1246.2622162758457</v>
      </c>
      <c r="P86" s="159">
        <v>1958.2622162758457</v>
      </c>
      <c r="Q86" s="161">
        <v>1958.2622162758457</v>
      </c>
      <c r="R86" s="162">
        <v>3.7951225167056057E-4</v>
      </c>
      <c r="S86" s="163">
        <v>0</v>
      </c>
      <c r="T86" s="163">
        <v>422419.63245707616</v>
      </c>
      <c r="U86" s="81">
        <v>422419.63245707616</v>
      </c>
      <c r="V86" s="164">
        <v>4398693.4366985345</v>
      </c>
      <c r="W86" s="165">
        <v>629689.86</v>
      </c>
      <c r="X86" s="164">
        <v>0</v>
      </c>
      <c r="Y86" s="48">
        <v>629689.86</v>
      </c>
      <c r="Z86" s="48">
        <v>3769003.5766985347</v>
      </c>
      <c r="AA86" s="48">
        <v>422419.63245707616</v>
      </c>
      <c r="AB86" s="48">
        <v>0</v>
      </c>
      <c r="AC86" s="48">
        <v>3346583.9442414586</v>
      </c>
      <c r="AD86" s="48">
        <v>108576.00220229283</v>
      </c>
      <c r="AE86" s="48">
        <v>530995.63465936901</v>
      </c>
      <c r="AF86" s="81">
        <v>0</v>
      </c>
      <c r="AG86" s="81">
        <v>0</v>
      </c>
      <c r="AH86" s="81">
        <v>530995.63465936901</v>
      </c>
      <c r="AI86" s="81">
        <v>530995.63465936901</v>
      </c>
      <c r="AJ86" s="81">
        <v>0</v>
      </c>
      <c r="AK86" s="81">
        <v>3238007.9420391656</v>
      </c>
      <c r="AL86" s="81">
        <v>960.56659954221266</v>
      </c>
      <c r="AM86" s="166">
        <v>531956.20125891117</v>
      </c>
      <c r="AN86" s="82">
        <v>0</v>
      </c>
      <c r="AO86" s="82">
        <v>0</v>
      </c>
      <c r="AP86" s="83">
        <v>0</v>
      </c>
      <c r="AQ86" s="48">
        <v>0</v>
      </c>
      <c r="AR86" s="48">
        <v>3237047.3754396234</v>
      </c>
      <c r="AS86" s="48">
        <v>531956.20125891117</v>
      </c>
      <c r="AT86" s="167">
        <v>269445.57999999996</v>
      </c>
      <c r="AU86" s="167">
        <v>0</v>
      </c>
      <c r="AV86" s="167">
        <v>0</v>
      </c>
      <c r="AW86" s="167">
        <v>269445.57999999996</v>
      </c>
      <c r="AX86" s="82">
        <v>262510.62</v>
      </c>
      <c r="AY86" s="82">
        <v>92219.980805999978</v>
      </c>
      <c r="AZ86" s="294">
        <v>244870.72</v>
      </c>
      <c r="BA86" s="82">
        <v>0</v>
      </c>
      <c r="BB86" s="82">
        <v>0</v>
      </c>
      <c r="BC86" s="82">
        <v>0</v>
      </c>
      <c r="BD86" s="82">
        <v>86023.083935999981</v>
      </c>
      <c r="BE86" s="294">
        <v>0</v>
      </c>
      <c r="BG86" s="83">
        <f t="shared" si="30"/>
        <v>0</v>
      </c>
      <c r="BH86" s="83">
        <f t="shared" si="31"/>
        <v>0</v>
      </c>
      <c r="BI86" s="83">
        <f t="shared" si="32"/>
        <v>0</v>
      </c>
      <c r="BJ86" s="83">
        <f t="shared" si="33"/>
        <v>0</v>
      </c>
      <c r="BK86" s="84">
        <f t="shared" si="29"/>
        <v>0</v>
      </c>
      <c r="BL86" s="84">
        <f t="shared" si="34"/>
        <v>0</v>
      </c>
      <c r="BM86" s="84">
        <f t="shared" si="35"/>
        <v>514316.29999999993</v>
      </c>
      <c r="BN86" s="83"/>
    </row>
    <row r="87" spans="2:66" x14ac:dyDescent="0.25">
      <c r="B87" s="98" t="s">
        <v>98</v>
      </c>
      <c r="C87" s="78" t="s">
        <v>549</v>
      </c>
      <c r="D87" s="78" t="s">
        <v>550</v>
      </c>
      <c r="E87" s="79" t="s">
        <v>551</v>
      </c>
      <c r="F87" s="80">
        <v>3</v>
      </c>
      <c r="G87" s="80">
        <v>2</v>
      </c>
      <c r="H87" s="80">
        <v>1</v>
      </c>
      <c r="I87" s="80">
        <v>2</v>
      </c>
      <c r="J87" s="80">
        <v>2</v>
      </c>
      <c r="K87" s="80">
        <f t="shared" si="28"/>
        <v>0</v>
      </c>
      <c r="L87" s="159">
        <v>708</v>
      </c>
      <c r="M87" s="159">
        <v>2841</v>
      </c>
      <c r="N87" s="160">
        <v>0.56102246656696053</v>
      </c>
      <c r="O87" s="159">
        <v>1593.864827516735</v>
      </c>
      <c r="P87" s="159">
        <v>2301.8648275167352</v>
      </c>
      <c r="Q87" s="161">
        <v>2301.8648275167352</v>
      </c>
      <c r="R87" s="162">
        <v>4.4610261918523746E-4</v>
      </c>
      <c r="S87" s="163">
        <v>0</v>
      </c>
      <c r="T87" s="163">
        <v>496538.65877812676</v>
      </c>
      <c r="U87" s="81">
        <v>496538.65877812676</v>
      </c>
      <c r="V87" s="164">
        <v>1179245.685897701</v>
      </c>
      <c r="W87" s="165">
        <v>469810.85</v>
      </c>
      <c r="X87" s="164">
        <v>744878.83050577017</v>
      </c>
      <c r="Y87" s="48">
        <v>0</v>
      </c>
      <c r="Z87" s="48">
        <v>1179245.685897701</v>
      </c>
      <c r="AA87" s="48">
        <v>496538.65877812676</v>
      </c>
      <c r="AB87" s="48">
        <v>0</v>
      </c>
      <c r="AC87" s="48">
        <v>682707.02711957414</v>
      </c>
      <c r="AD87" s="48">
        <v>22149.631061131826</v>
      </c>
      <c r="AE87" s="48">
        <v>518688.28983925859</v>
      </c>
      <c r="AF87" s="81">
        <v>0</v>
      </c>
      <c r="AG87" s="81">
        <v>0</v>
      </c>
      <c r="AH87" s="81">
        <v>518688.28983925859</v>
      </c>
      <c r="AI87" s="81">
        <v>518688.28983925859</v>
      </c>
      <c r="AJ87" s="81">
        <v>0</v>
      </c>
      <c r="AK87" s="81">
        <v>660557.3960584423</v>
      </c>
      <c r="AL87" s="81">
        <v>195.95670643560197</v>
      </c>
      <c r="AM87" s="166">
        <v>518884.24654569419</v>
      </c>
      <c r="AN87" s="82">
        <v>0</v>
      </c>
      <c r="AO87" s="82">
        <v>0</v>
      </c>
      <c r="AP87" s="83">
        <v>0</v>
      </c>
      <c r="AQ87" s="48">
        <v>0</v>
      </c>
      <c r="AR87" s="48">
        <v>660361.43935200677</v>
      </c>
      <c r="AS87" s="48">
        <v>518884.24654569419</v>
      </c>
      <c r="AT87" s="167">
        <v>470593.03</v>
      </c>
      <c r="AU87" s="167">
        <v>0</v>
      </c>
      <c r="AV87" s="167">
        <v>0</v>
      </c>
      <c r="AW87" s="167">
        <v>470593.03</v>
      </c>
      <c r="AX87" s="82">
        <v>48291.22</v>
      </c>
      <c r="AY87" s="82">
        <v>16964.705585999996</v>
      </c>
      <c r="AZ87" s="294">
        <v>45046.2</v>
      </c>
      <c r="BA87" s="82">
        <v>0</v>
      </c>
      <c r="BB87" s="82">
        <v>0</v>
      </c>
      <c r="BC87" s="82">
        <v>0</v>
      </c>
      <c r="BD87" s="82">
        <v>15824.730059999996</v>
      </c>
      <c r="BE87" s="294">
        <v>0</v>
      </c>
      <c r="BG87" s="83">
        <f t="shared" si="30"/>
        <v>0</v>
      </c>
      <c r="BH87" s="83">
        <f t="shared" si="31"/>
        <v>0</v>
      </c>
      <c r="BI87" s="83">
        <f t="shared" si="32"/>
        <v>0</v>
      </c>
      <c r="BJ87" s="83">
        <f t="shared" si="33"/>
        <v>0</v>
      </c>
      <c r="BK87" s="84">
        <f t="shared" si="29"/>
        <v>0</v>
      </c>
      <c r="BL87" s="84">
        <f t="shared" si="34"/>
        <v>0</v>
      </c>
      <c r="BM87" s="84">
        <f t="shared" si="35"/>
        <v>515639.23000000004</v>
      </c>
      <c r="BN87" s="83"/>
    </row>
    <row r="88" spans="2:66" x14ac:dyDescent="0.25">
      <c r="B88" s="98" t="s">
        <v>99</v>
      </c>
      <c r="C88" s="78" t="s">
        <v>552</v>
      </c>
      <c r="D88" s="78" t="s">
        <v>553</v>
      </c>
      <c r="E88" s="79" t="s">
        <v>554</v>
      </c>
      <c r="F88" s="80">
        <v>3</v>
      </c>
      <c r="G88" s="80">
        <v>1</v>
      </c>
      <c r="H88" s="80">
        <v>1</v>
      </c>
      <c r="I88" s="80">
        <v>2</v>
      </c>
      <c r="J88" s="80">
        <v>2</v>
      </c>
      <c r="K88" s="80">
        <f t="shared" si="28"/>
        <v>1</v>
      </c>
      <c r="L88" s="159">
        <v>727</v>
      </c>
      <c r="M88" s="159">
        <v>1576</v>
      </c>
      <c r="N88" s="160">
        <v>0.64248379426330338</v>
      </c>
      <c r="O88" s="159">
        <v>1012.5544597589661</v>
      </c>
      <c r="P88" s="159">
        <v>1739.554459758966</v>
      </c>
      <c r="Q88" s="161">
        <v>2350.6599414722905</v>
      </c>
      <c r="R88" s="162">
        <v>4.5555913803847455E-4</v>
      </c>
      <c r="S88" s="163">
        <v>0</v>
      </c>
      <c r="T88" s="163">
        <v>507064.32481584768</v>
      </c>
      <c r="U88" s="81">
        <v>507064.32481584768</v>
      </c>
      <c r="V88" s="164">
        <v>3760250.8305119332</v>
      </c>
      <c r="W88" s="165">
        <v>576689.71</v>
      </c>
      <c r="X88" s="164">
        <v>3510829.0699681207</v>
      </c>
      <c r="Y88" s="48">
        <v>0</v>
      </c>
      <c r="Z88" s="48">
        <v>3760250.8305119332</v>
      </c>
      <c r="AA88" s="48">
        <v>507064.32481584768</v>
      </c>
      <c r="AB88" s="48">
        <v>0</v>
      </c>
      <c r="AC88" s="48">
        <v>3253186.5056960853</v>
      </c>
      <c r="AD88" s="48">
        <v>105545.83153807258</v>
      </c>
      <c r="AE88" s="48">
        <v>612610.15635392023</v>
      </c>
      <c r="AF88" s="81">
        <v>331755.73905831994</v>
      </c>
      <c r="AG88" s="81">
        <v>0</v>
      </c>
      <c r="AH88" s="81">
        <v>944365.89541224018</v>
      </c>
      <c r="AI88" s="81">
        <v>944365.89541224018</v>
      </c>
      <c r="AJ88" s="81">
        <v>0</v>
      </c>
      <c r="AK88" s="81">
        <v>2815884.935099693</v>
      </c>
      <c r="AL88" s="81">
        <v>835.34230466014697</v>
      </c>
      <c r="AM88" s="166">
        <v>945201.2377169003</v>
      </c>
      <c r="AN88" s="82">
        <v>0</v>
      </c>
      <c r="AO88" s="82">
        <v>293.45575162710958</v>
      </c>
      <c r="AP88" s="83">
        <v>0</v>
      </c>
      <c r="AQ88" s="48">
        <v>332049.19480994705</v>
      </c>
      <c r="AR88" s="48">
        <v>2815049.592795033</v>
      </c>
      <c r="AS88" s="48">
        <v>613152.04290695325</v>
      </c>
      <c r="AT88" s="167">
        <v>934272.27</v>
      </c>
      <c r="AU88" s="167">
        <v>316998.57999999996</v>
      </c>
      <c r="AV88" s="167">
        <v>0</v>
      </c>
      <c r="AW88" s="167">
        <v>934272.27</v>
      </c>
      <c r="AX88" s="82">
        <v>10928.97</v>
      </c>
      <c r="AY88" s="82">
        <v>3839.3471609999992</v>
      </c>
      <c r="AZ88" s="294">
        <v>10194.58</v>
      </c>
      <c r="BA88" s="82">
        <v>0</v>
      </c>
      <c r="BB88" s="82">
        <v>0</v>
      </c>
      <c r="BC88" s="82">
        <v>15050.61</v>
      </c>
      <c r="BD88" s="82">
        <v>3581.3559539999992</v>
      </c>
      <c r="BE88" s="294">
        <v>3581.36</v>
      </c>
      <c r="BG88" s="83">
        <f t="shared" si="30"/>
        <v>988926.92194889497</v>
      </c>
      <c r="BH88" s="83">
        <f t="shared" si="31"/>
        <v>2815049.592795033</v>
      </c>
      <c r="BI88" s="83">
        <f t="shared" si="32"/>
        <v>988926.92194889497</v>
      </c>
      <c r="BJ88" s="83">
        <f t="shared" si="33"/>
        <v>2815049.592795033</v>
      </c>
      <c r="BK88" s="84">
        <f t="shared" si="29"/>
        <v>445092.68</v>
      </c>
      <c r="BL88" s="84">
        <f t="shared" si="34"/>
        <v>156361.06</v>
      </c>
      <c r="BM88" s="84">
        <f t="shared" si="35"/>
        <v>1389559.53</v>
      </c>
      <c r="BN88" s="83"/>
    </row>
    <row r="89" spans="2:66" x14ac:dyDescent="0.25">
      <c r="B89" s="98" t="s">
        <v>100</v>
      </c>
      <c r="C89" s="78" t="s">
        <v>555</v>
      </c>
      <c r="D89" s="78" t="s">
        <v>556</v>
      </c>
      <c r="E89" s="79" t="s">
        <v>268</v>
      </c>
      <c r="F89" s="80">
        <v>3</v>
      </c>
      <c r="G89" s="80">
        <v>2</v>
      </c>
      <c r="H89" s="80">
        <v>2</v>
      </c>
      <c r="I89" s="80">
        <v>2</v>
      </c>
      <c r="J89" s="80">
        <v>2</v>
      </c>
      <c r="K89" s="80">
        <f t="shared" si="28"/>
        <v>0</v>
      </c>
      <c r="L89" s="159">
        <v>20522</v>
      </c>
      <c r="M89" s="159">
        <v>99470</v>
      </c>
      <c r="N89" s="160">
        <v>0.18340629992181434</v>
      </c>
      <c r="O89" s="159">
        <v>18243.424653222872</v>
      </c>
      <c r="P89" s="159">
        <v>38765.424653222872</v>
      </c>
      <c r="Q89" s="161">
        <v>38765.424653222872</v>
      </c>
      <c r="R89" s="162">
        <v>7.51275976977626E-3</v>
      </c>
      <c r="S89" s="163">
        <v>0</v>
      </c>
      <c r="T89" s="163">
        <v>8362146.9576218501</v>
      </c>
      <c r="U89" s="81">
        <v>8362146.9576218501</v>
      </c>
      <c r="V89" s="164">
        <v>66988381.861281268</v>
      </c>
      <c r="W89" s="165">
        <v>17951132.57</v>
      </c>
      <c r="X89" s="164">
        <v>25496998.596550517</v>
      </c>
      <c r="Y89" s="48">
        <v>0</v>
      </c>
      <c r="Z89" s="48">
        <v>66988381.861281268</v>
      </c>
      <c r="AA89" s="48">
        <v>8362146.9576218501</v>
      </c>
      <c r="AB89" s="48">
        <v>0</v>
      </c>
      <c r="AC89" s="48">
        <v>58626234.903659418</v>
      </c>
      <c r="AD89" s="48">
        <v>1902059.6273895805</v>
      </c>
      <c r="AE89" s="48">
        <v>10264206.58501143</v>
      </c>
      <c r="AF89" s="81">
        <v>0</v>
      </c>
      <c r="AG89" s="81">
        <v>0</v>
      </c>
      <c r="AH89" s="81">
        <v>10264206.58501143</v>
      </c>
      <c r="AI89" s="81">
        <v>10264206.58501143</v>
      </c>
      <c r="AJ89" s="81">
        <v>0</v>
      </c>
      <c r="AK89" s="81">
        <v>56724175.276269838</v>
      </c>
      <c r="AL89" s="81">
        <v>16827.428818055665</v>
      </c>
      <c r="AM89" s="166">
        <v>10281034.013829486</v>
      </c>
      <c r="AN89" s="82">
        <v>0</v>
      </c>
      <c r="AO89" s="82">
        <v>0</v>
      </c>
      <c r="AP89" s="83">
        <v>0</v>
      </c>
      <c r="AQ89" s="48">
        <v>0</v>
      </c>
      <c r="AR89" s="48">
        <v>56707347.847451784</v>
      </c>
      <c r="AS89" s="48">
        <v>10281034.013829486</v>
      </c>
      <c r="AT89" s="167">
        <v>7193623.0999999996</v>
      </c>
      <c r="AU89" s="167">
        <v>0</v>
      </c>
      <c r="AV89" s="167">
        <v>0</v>
      </c>
      <c r="AW89" s="167">
        <v>7193623.0999999996</v>
      </c>
      <c r="AX89" s="82">
        <v>3087410.91</v>
      </c>
      <c r="AY89" s="82">
        <v>1084607.4526829999</v>
      </c>
      <c r="AZ89" s="294">
        <v>2879946.46</v>
      </c>
      <c r="BA89" s="82">
        <v>0</v>
      </c>
      <c r="BB89" s="82">
        <v>0</v>
      </c>
      <c r="BC89" s="82">
        <v>0</v>
      </c>
      <c r="BD89" s="82">
        <v>1011725.1913979999</v>
      </c>
      <c r="BE89" s="294">
        <v>0</v>
      </c>
      <c r="BG89" s="83">
        <f t="shared" si="30"/>
        <v>0</v>
      </c>
      <c r="BH89" s="83">
        <f t="shared" si="31"/>
        <v>0</v>
      </c>
      <c r="BI89" s="83">
        <f t="shared" si="32"/>
        <v>0</v>
      </c>
      <c r="BJ89" s="83">
        <f t="shared" si="33"/>
        <v>0</v>
      </c>
      <c r="BK89" s="84">
        <f t="shared" si="29"/>
        <v>0</v>
      </c>
      <c r="BL89" s="84">
        <f t="shared" si="34"/>
        <v>0</v>
      </c>
      <c r="BM89" s="84">
        <f t="shared" si="35"/>
        <v>10073569.559999999</v>
      </c>
      <c r="BN89" s="83"/>
    </row>
    <row r="90" spans="2:66" x14ac:dyDescent="0.25">
      <c r="B90" s="98" t="s">
        <v>101</v>
      </c>
      <c r="C90" s="78" t="s">
        <v>557</v>
      </c>
      <c r="D90" s="78"/>
      <c r="E90" s="79" t="s">
        <v>558</v>
      </c>
      <c r="F90" s="80">
        <v>3</v>
      </c>
      <c r="G90" s="80">
        <v>2</v>
      </c>
      <c r="H90" s="80">
        <v>1</v>
      </c>
      <c r="I90" s="80">
        <v>2</v>
      </c>
      <c r="J90" s="80">
        <v>2</v>
      </c>
      <c r="K90" s="80">
        <f t="shared" si="28"/>
        <v>0</v>
      </c>
      <c r="L90" s="159">
        <v>774</v>
      </c>
      <c r="M90" s="159">
        <v>2637</v>
      </c>
      <c r="N90" s="160">
        <v>0.52869358678654621</v>
      </c>
      <c r="O90" s="159">
        <v>1394.1649883561224</v>
      </c>
      <c r="P90" s="159">
        <v>2168.1649883561222</v>
      </c>
      <c r="Q90" s="161">
        <v>2168.1649883561222</v>
      </c>
      <c r="R90" s="162">
        <v>4.2019151974916042E-4</v>
      </c>
      <c r="S90" s="163">
        <v>0</v>
      </c>
      <c r="T90" s="163">
        <v>467698.06917353172</v>
      </c>
      <c r="U90" s="81">
        <v>467698.06917353172</v>
      </c>
      <c r="V90" s="164">
        <v>1635491.2245403992</v>
      </c>
      <c r="W90" s="165">
        <v>229667.99</v>
      </c>
      <c r="X90" s="164">
        <v>444167.84837797936</v>
      </c>
      <c r="Y90" s="48">
        <v>0</v>
      </c>
      <c r="Z90" s="48">
        <v>1635491.2245403992</v>
      </c>
      <c r="AA90" s="48">
        <v>467698.06917353172</v>
      </c>
      <c r="AB90" s="48">
        <v>0</v>
      </c>
      <c r="AC90" s="48">
        <v>1167793.1553668673</v>
      </c>
      <c r="AD90" s="48">
        <v>37887.68317827893</v>
      </c>
      <c r="AE90" s="48">
        <v>505585.75235181063</v>
      </c>
      <c r="AF90" s="81">
        <v>0</v>
      </c>
      <c r="AG90" s="81">
        <v>0</v>
      </c>
      <c r="AH90" s="81">
        <v>505585.75235181063</v>
      </c>
      <c r="AI90" s="81">
        <v>505585.75235181063</v>
      </c>
      <c r="AJ90" s="81">
        <v>0</v>
      </c>
      <c r="AK90" s="81">
        <v>1129905.4721885885</v>
      </c>
      <c r="AL90" s="81">
        <v>335.19048645100651</v>
      </c>
      <c r="AM90" s="166">
        <v>505920.94283826166</v>
      </c>
      <c r="AN90" s="82">
        <v>0</v>
      </c>
      <c r="AO90" s="82">
        <v>0</v>
      </c>
      <c r="AP90" s="83">
        <v>0</v>
      </c>
      <c r="AQ90" s="48">
        <v>0</v>
      </c>
      <c r="AR90" s="48">
        <v>1129570.2817021376</v>
      </c>
      <c r="AS90" s="48">
        <v>505920.94283826166</v>
      </c>
      <c r="AT90" s="167">
        <v>583952.99</v>
      </c>
      <c r="AU90" s="167">
        <v>0</v>
      </c>
      <c r="AV90" s="167">
        <v>0</v>
      </c>
      <c r="AW90" s="167">
        <v>583952.99</v>
      </c>
      <c r="AX90" s="82">
        <v>-78032.05</v>
      </c>
      <c r="AY90" s="82">
        <v>-27412.659164999997</v>
      </c>
      <c r="AZ90" s="294">
        <v>0</v>
      </c>
      <c r="BA90" s="82">
        <v>27412.659164999997</v>
      </c>
      <c r="BB90" s="82">
        <v>0</v>
      </c>
      <c r="BC90" s="82">
        <v>0</v>
      </c>
      <c r="BD90" s="82">
        <v>0</v>
      </c>
      <c r="BE90" s="294">
        <v>0</v>
      </c>
      <c r="BG90" s="83">
        <f t="shared" si="30"/>
        <v>0</v>
      </c>
      <c r="BH90" s="83">
        <f t="shared" si="31"/>
        <v>0</v>
      </c>
      <c r="BI90" s="83">
        <f t="shared" si="32"/>
        <v>0</v>
      </c>
      <c r="BJ90" s="83">
        <f t="shared" si="33"/>
        <v>0</v>
      </c>
      <c r="BK90" s="84">
        <f t="shared" si="29"/>
        <v>0</v>
      </c>
      <c r="BL90" s="84">
        <f t="shared" si="34"/>
        <v>0</v>
      </c>
      <c r="BM90" s="84">
        <f t="shared" si="35"/>
        <v>583952.99</v>
      </c>
      <c r="BN90" s="83"/>
    </row>
    <row r="91" spans="2:66" x14ac:dyDescent="0.25">
      <c r="B91" s="98" t="s">
        <v>102</v>
      </c>
      <c r="C91" s="78" t="s">
        <v>559</v>
      </c>
      <c r="D91" s="78"/>
      <c r="E91" s="79" t="s">
        <v>422</v>
      </c>
      <c r="F91" s="80">
        <v>3</v>
      </c>
      <c r="G91" s="80">
        <v>2</v>
      </c>
      <c r="H91" s="80">
        <v>2</v>
      </c>
      <c r="I91" s="80">
        <v>2</v>
      </c>
      <c r="J91" s="80">
        <v>2</v>
      </c>
      <c r="K91" s="80">
        <f t="shared" si="28"/>
        <v>0</v>
      </c>
      <c r="L91" s="159">
        <v>6958</v>
      </c>
      <c r="M91" s="159">
        <v>27775</v>
      </c>
      <c r="N91" s="160">
        <v>0.25134128626222291</v>
      </c>
      <c r="O91" s="159">
        <v>6981.0042259332413</v>
      </c>
      <c r="P91" s="159">
        <v>13939.00422593324</v>
      </c>
      <c r="Q91" s="161">
        <v>13939.00422593324</v>
      </c>
      <c r="R91" s="162">
        <v>2.7013863801599374E-3</v>
      </c>
      <c r="S91" s="163">
        <v>0</v>
      </c>
      <c r="T91" s="163">
        <v>3006803.1711984673</v>
      </c>
      <c r="U91" s="81">
        <v>3006803.1711984673</v>
      </c>
      <c r="V91" s="164">
        <v>2357795.5893494976</v>
      </c>
      <c r="W91" s="165">
        <v>2540180.11</v>
      </c>
      <c r="X91" s="164">
        <v>4460016.7115368349</v>
      </c>
      <c r="Y91" s="48">
        <v>0</v>
      </c>
      <c r="Z91" s="48">
        <v>2357795.5893494976</v>
      </c>
      <c r="AA91" s="48">
        <v>2357795.5893494976</v>
      </c>
      <c r="AB91" s="48">
        <v>649007.58184896968</v>
      </c>
      <c r="AC91" s="48">
        <v>0</v>
      </c>
      <c r="AD91" s="48">
        <v>0</v>
      </c>
      <c r="AE91" s="48">
        <v>2357795.5893494976</v>
      </c>
      <c r="AF91" s="81">
        <v>0</v>
      </c>
      <c r="AG91" s="81">
        <v>0</v>
      </c>
      <c r="AH91" s="81">
        <v>2357795.5893494976</v>
      </c>
      <c r="AI91" s="81">
        <v>2357795.5893494976</v>
      </c>
      <c r="AJ91" s="81">
        <v>0</v>
      </c>
      <c r="AK91" s="81">
        <v>0</v>
      </c>
      <c r="AL91" s="81">
        <v>0</v>
      </c>
      <c r="AM91" s="166">
        <v>2357795.5893494976</v>
      </c>
      <c r="AN91" s="82">
        <v>0</v>
      </c>
      <c r="AO91" s="82">
        <v>0</v>
      </c>
      <c r="AP91" s="83">
        <v>0</v>
      </c>
      <c r="AQ91" s="48">
        <v>0</v>
      </c>
      <c r="AR91" s="48">
        <v>0</v>
      </c>
      <c r="AS91" s="48">
        <v>2357795.5893494976</v>
      </c>
      <c r="AT91" s="167">
        <v>2558226.0700000003</v>
      </c>
      <c r="AU91" s="167">
        <v>0</v>
      </c>
      <c r="AV91" s="167">
        <v>0</v>
      </c>
      <c r="AW91" s="167">
        <v>2558226.0700000003</v>
      </c>
      <c r="AX91" s="82">
        <v>-200430.48</v>
      </c>
      <c r="AY91" s="82">
        <v>-70411.227623999992</v>
      </c>
      <c r="AZ91" s="294">
        <v>0</v>
      </c>
      <c r="BA91" s="82">
        <v>70411.227623999992</v>
      </c>
      <c r="BB91" s="82">
        <v>0</v>
      </c>
      <c r="BC91" s="82">
        <v>0</v>
      </c>
      <c r="BD91" s="82">
        <v>0</v>
      </c>
      <c r="BE91" s="294">
        <v>0</v>
      </c>
      <c r="BG91" s="83">
        <f t="shared" si="30"/>
        <v>0</v>
      </c>
      <c r="BH91" s="83">
        <f t="shared" si="31"/>
        <v>0</v>
      </c>
      <c r="BI91" s="83">
        <f t="shared" si="32"/>
        <v>0</v>
      </c>
      <c r="BJ91" s="83">
        <f t="shared" si="33"/>
        <v>0</v>
      </c>
      <c r="BK91" s="84">
        <f t="shared" si="29"/>
        <v>0</v>
      </c>
      <c r="BL91" s="84">
        <f t="shared" si="34"/>
        <v>0</v>
      </c>
      <c r="BM91" s="84">
        <f t="shared" si="35"/>
        <v>2558226.0700000003</v>
      </c>
      <c r="BN91" s="83"/>
    </row>
    <row r="92" spans="2:66" x14ac:dyDescent="0.25">
      <c r="B92" s="98" t="s">
        <v>103</v>
      </c>
      <c r="C92" s="78" t="s">
        <v>560</v>
      </c>
      <c r="D92" s="78" t="s">
        <v>561</v>
      </c>
      <c r="E92" s="79" t="s">
        <v>269</v>
      </c>
      <c r="F92" s="80">
        <v>3</v>
      </c>
      <c r="G92" s="80">
        <v>2</v>
      </c>
      <c r="H92" s="80">
        <v>2</v>
      </c>
      <c r="I92" s="80">
        <v>2</v>
      </c>
      <c r="J92" s="80">
        <v>2</v>
      </c>
      <c r="K92" s="80">
        <f t="shared" si="28"/>
        <v>0</v>
      </c>
      <c r="L92" s="159">
        <v>26086</v>
      </c>
      <c r="M92" s="159">
        <v>120514</v>
      </c>
      <c r="N92" s="160">
        <v>0.12020537932209199</v>
      </c>
      <c r="O92" s="159">
        <v>14486.431083622594</v>
      </c>
      <c r="P92" s="159">
        <v>40572.431083622592</v>
      </c>
      <c r="Q92" s="161">
        <v>40572.431083622592</v>
      </c>
      <c r="R92" s="162">
        <v>7.8629585702659991E-3</v>
      </c>
      <c r="S92" s="163">
        <v>0</v>
      </c>
      <c r="T92" s="163">
        <v>8751938.9813012276</v>
      </c>
      <c r="U92" s="81">
        <v>8751938.9813012276</v>
      </c>
      <c r="V92" s="164">
        <v>38128734.897054821</v>
      </c>
      <c r="W92" s="165">
        <v>5972460.5999999996</v>
      </c>
      <c r="X92" s="164">
        <v>4039211.1650723834</v>
      </c>
      <c r="Y92" s="48">
        <v>1933249.4349276163</v>
      </c>
      <c r="Z92" s="48">
        <v>36195485.462127209</v>
      </c>
      <c r="AA92" s="48">
        <v>8751938.9813012276</v>
      </c>
      <c r="AB92" s="48">
        <v>0</v>
      </c>
      <c r="AC92" s="48">
        <v>27443546.480825983</v>
      </c>
      <c r="AD92" s="48">
        <v>890373.77002544398</v>
      </c>
      <c r="AE92" s="48">
        <v>9642312.7513266709</v>
      </c>
      <c r="AF92" s="81">
        <v>0</v>
      </c>
      <c r="AG92" s="81">
        <v>0</v>
      </c>
      <c r="AH92" s="81">
        <v>9642312.7513266709</v>
      </c>
      <c r="AI92" s="81">
        <v>9642312.7513266709</v>
      </c>
      <c r="AJ92" s="81">
        <v>0</v>
      </c>
      <c r="AK92" s="81">
        <v>26553172.710800536</v>
      </c>
      <c r="AL92" s="81">
        <v>7877.0933470311529</v>
      </c>
      <c r="AM92" s="166">
        <v>9650189.8446737025</v>
      </c>
      <c r="AN92" s="82">
        <v>0</v>
      </c>
      <c r="AO92" s="82">
        <v>0</v>
      </c>
      <c r="AP92" s="83">
        <v>0</v>
      </c>
      <c r="AQ92" s="48">
        <v>0</v>
      </c>
      <c r="AR92" s="48">
        <v>26545295.617453508</v>
      </c>
      <c r="AS92" s="48">
        <v>9650189.8446737025</v>
      </c>
      <c r="AT92" s="167">
        <v>5843281.4800000004</v>
      </c>
      <c r="AU92" s="167">
        <v>0</v>
      </c>
      <c r="AV92" s="167">
        <v>0</v>
      </c>
      <c r="AW92" s="167">
        <v>5843281.4800000004</v>
      </c>
      <c r="AX92" s="82">
        <v>3806908.36</v>
      </c>
      <c r="AY92" s="82">
        <v>1337366.9068679998</v>
      </c>
      <c r="AZ92" s="294">
        <v>3551095.9</v>
      </c>
      <c r="BA92" s="82">
        <v>0</v>
      </c>
      <c r="BB92" s="82">
        <v>0</v>
      </c>
      <c r="BC92" s="82">
        <v>0</v>
      </c>
      <c r="BD92" s="82">
        <v>1247499.9896699998</v>
      </c>
      <c r="BE92" s="294">
        <v>0</v>
      </c>
      <c r="BG92" s="83">
        <f t="shared" si="30"/>
        <v>0</v>
      </c>
      <c r="BH92" s="83">
        <f t="shared" si="31"/>
        <v>0</v>
      </c>
      <c r="BI92" s="83">
        <f t="shared" si="32"/>
        <v>0</v>
      </c>
      <c r="BJ92" s="83">
        <f t="shared" si="33"/>
        <v>0</v>
      </c>
      <c r="BK92" s="84">
        <f t="shared" si="29"/>
        <v>0</v>
      </c>
      <c r="BL92" s="84">
        <f t="shared" si="34"/>
        <v>0</v>
      </c>
      <c r="BM92" s="84">
        <f t="shared" si="35"/>
        <v>9394377.3800000008</v>
      </c>
      <c r="BN92" s="83"/>
    </row>
    <row r="93" spans="2:66" x14ac:dyDescent="0.25">
      <c r="B93" s="98" t="s">
        <v>104</v>
      </c>
      <c r="C93" s="78" t="s">
        <v>562</v>
      </c>
      <c r="D93" s="78" t="s">
        <v>563</v>
      </c>
      <c r="E93" s="79" t="s">
        <v>564</v>
      </c>
      <c r="F93" s="80">
        <v>3</v>
      </c>
      <c r="G93" s="80">
        <v>1</v>
      </c>
      <c r="H93" s="80">
        <v>1</v>
      </c>
      <c r="I93" s="80">
        <v>2</v>
      </c>
      <c r="J93" s="80">
        <v>2</v>
      </c>
      <c r="K93" s="80">
        <f t="shared" si="28"/>
        <v>1</v>
      </c>
      <c r="L93" s="159">
        <v>172</v>
      </c>
      <c r="M93" s="159">
        <v>4308</v>
      </c>
      <c r="N93" s="160">
        <v>0.526365066379195</v>
      </c>
      <c r="O93" s="159">
        <v>2267.5807059615722</v>
      </c>
      <c r="P93" s="159">
        <v>2439.5807059615722</v>
      </c>
      <c r="Q93" s="161">
        <v>3296.6054079658725</v>
      </c>
      <c r="R93" s="162">
        <v>6.3888386899777774E-4</v>
      </c>
      <c r="S93" s="163">
        <v>0</v>
      </c>
      <c r="T93" s="163">
        <v>711115.61731362925</v>
      </c>
      <c r="U93" s="81">
        <v>711115.61731362925</v>
      </c>
      <c r="V93" s="164">
        <v>1267387.8010973267</v>
      </c>
      <c r="W93" s="165">
        <v>285131.86</v>
      </c>
      <c r="X93" s="164">
        <v>224690.73034569575</v>
      </c>
      <c r="Y93" s="48">
        <v>60441.129654304241</v>
      </c>
      <c r="Z93" s="48">
        <v>1206946.6714430223</v>
      </c>
      <c r="AA93" s="48">
        <v>711115.61731362925</v>
      </c>
      <c r="AB93" s="48">
        <v>0</v>
      </c>
      <c r="AC93" s="48">
        <v>495831.05412939307</v>
      </c>
      <c r="AD93" s="48">
        <v>16086.658671076768</v>
      </c>
      <c r="AE93" s="48">
        <v>727202.27598470601</v>
      </c>
      <c r="AF93" s="81">
        <v>393812.48582307255</v>
      </c>
      <c r="AG93" s="81">
        <v>0</v>
      </c>
      <c r="AH93" s="81">
        <v>1121014.7618077786</v>
      </c>
      <c r="AI93" s="81">
        <v>1121014.7618077786</v>
      </c>
      <c r="AJ93" s="81">
        <v>0</v>
      </c>
      <c r="AK93" s="81">
        <v>85931.909635243705</v>
      </c>
      <c r="AL93" s="81">
        <v>25.492007341560846</v>
      </c>
      <c r="AM93" s="166">
        <v>1121040.2538151201</v>
      </c>
      <c r="AN93" s="82">
        <v>0</v>
      </c>
      <c r="AO93" s="82">
        <v>8.9553421790903247</v>
      </c>
      <c r="AP93" s="83">
        <v>0</v>
      </c>
      <c r="AQ93" s="48">
        <v>393821.44116525166</v>
      </c>
      <c r="AR93" s="48">
        <v>85906.417627902236</v>
      </c>
      <c r="AS93" s="48">
        <v>727218.81264986843</v>
      </c>
      <c r="AT93" s="167">
        <v>666266.4</v>
      </c>
      <c r="AU93" s="167">
        <v>226064.19</v>
      </c>
      <c r="AV93" s="167">
        <v>0</v>
      </c>
      <c r="AW93" s="167">
        <v>666266.4</v>
      </c>
      <c r="AX93" s="82">
        <v>454773.85</v>
      </c>
      <c r="AY93" s="82">
        <v>159762.05350499996</v>
      </c>
      <c r="AZ93" s="294">
        <v>424214.46</v>
      </c>
      <c r="BA93" s="82">
        <v>0</v>
      </c>
      <c r="BB93" s="82">
        <v>0</v>
      </c>
      <c r="BC93" s="82">
        <v>167757.25</v>
      </c>
      <c r="BD93" s="82">
        <v>149026.53979799998</v>
      </c>
      <c r="BE93" s="294">
        <v>149026.54</v>
      </c>
      <c r="BG93" s="83">
        <f t="shared" si="30"/>
        <v>30178.92451268205</v>
      </c>
      <c r="BH93" s="83">
        <f t="shared" si="31"/>
        <v>85906.417627902236</v>
      </c>
      <c r="BI93" s="83">
        <f t="shared" si="32"/>
        <v>30178.92451268205</v>
      </c>
      <c r="BJ93" s="83">
        <f t="shared" si="33"/>
        <v>85906.417627902236</v>
      </c>
      <c r="BK93" s="84">
        <f t="shared" si="29"/>
        <v>13582.82</v>
      </c>
      <c r="BL93" s="84">
        <f t="shared" si="34"/>
        <v>4771.6400000000003</v>
      </c>
      <c r="BM93" s="84">
        <f t="shared" si="35"/>
        <v>1104063.6800000002</v>
      </c>
      <c r="BN93" s="83"/>
    </row>
    <row r="94" spans="2:66" x14ac:dyDescent="0.25">
      <c r="B94" s="98" t="s">
        <v>105</v>
      </c>
      <c r="C94" s="78" t="s">
        <v>565</v>
      </c>
      <c r="D94" s="78" t="s">
        <v>566</v>
      </c>
      <c r="E94" s="79" t="s">
        <v>303</v>
      </c>
      <c r="F94" s="80">
        <v>3</v>
      </c>
      <c r="G94" s="80">
        <v>2</v>
      </c>
      <c r="H94" s="80">
        <v>2</v>
      </c>
      <c r="I94" s="80">
        <v>2</v>
      </c>
      <c r="J94" s="80">
        <v>2</v>
      </c>
      <c r="K94" s="80">
        <f t="shared" si="28"/>
        <v>0</v>
      </c>
      <c r="L94" s="159">
        <v>23450</v>
      </c>
      <c r="M94" s="159">
        <v>103906</v>
      </c>
      <c r="N94" s="160">
        <v>0.17527853012125572</v>
      </c>
      <c r="O94" s="159">
        <v>18212.490950779196</v>
      </c>
      <c r="P94" s="159">
        <v>41662.490950779196</v>
      </c>
      <c r="Q94" s="161">
        <v>41662.490950779196</v>
      </c>
      <c r="R94" s="162">
        <v>8.0742127481804662E-3</v>
      </c>
      <c r="S94" s="163">
        <v>0</v>
      </c>
      <c r="T94" s="163">
        <v>8987077.4038339332</v>
      </c>
      <c r="U94" s="81">
        <v>8987077.4038339332</v>
      </c>
      <c r="V94" s="164">
        <v>49634890.299904861</v>
      </c>
      <c r="W94" s="165">
        <v>15686739.140000001</v>
      </c>
      <c r="X94" s="164">
        <v>17476973.120654203</v>
      </c>
      <c r="Y94" s="48">
        <v>0</v>
      </c>
      <c r="Z94" s="48">
        <v>49634890.299904861</v>
      </c>
      <c r="AA94" s="48">
        <v>8987077.4038339332</v>
      </c>
      <c r="AB94" s="48">
        <v>0</v>
      </c>
      <c r="AC94" s="48">
        <v>40647812.896070927</v>
      </c>
      <c r="AD94" s="48">
        <v>1318770.751325805</v>
      </c>
      <c r="AE94" s="48">
        <v>10305848.155159738</v>
      </c>
      <c r="AF94" s="81">
        <v>0</v>
      </c>
      <c r="AG94" s="81">
        <v>0</v>
      </c>
      <c r="AH94" s="81">
        <v>10305848.155159738</v>
      </c>
      <c r="AI94" s="81">
        <v>10305848.155159738</v>
      </c>
      <c r="AJ94" s="81">
        <v>0</v>
      </c>
      <c r="AK94" s="81">
        <v>39329042.144745126</v>
      </c>
      <c r="AL94" s="81">
        <v>11667.100560735205</v>
      </c>
      <c r="AM94" s="166">
        <v>10317515.255720474</v>
      </c>
      <c r="AN94" s="82">
        <v>0</v>
      </c>
      <c r="AO94" s="82">
        <v>0</v>
      </c>
      <c r="AP94" s="83">
        <v>0</v>
      </c>
      <c r="AQ94" s="48">
        <v>0</v>
      </c>
      <c r="AR94" s="48">
        <v>39317375.044184387</v>
      </c>
      <c r="AS94" s="48">
        <v>10317515.255720474</v>
      </c>
      <c r="AT94" s="167">
        <v>6521885.3399999999</v>
      </c>
      <c r="AU94" s="167">
        <v>0</v>
      </c>
      <c r="AV94" s="167">
        <v>0</v>
      </c>
      <c r="AW94" s="167">
        <v>6521885.3399999999</v>
      </c>
      <c r="AX94" s="82">
        <v>3795629.92</v>
      </c>
      <c r="AY94" s="82">
        <v>1333404.7908959999</v>
      </c>
      <c r="AZ94" s="294">
        <v>3540575.34</v>
      </c>
      <c r="BA94" s="82">
        <v>0</v>
      </c>
      <c r="BB94" s="82">
        <v>0</v>
      </c>
      <c r="BC94" s="82">
        <v>0</v>
      </c>
      <c r="BD94" s="82">
        <v>1243804.1169419996</v>
      </c>
      <c r="BE94" s="294">
        <v>0</v>
      </c>
      <c r="BG94" s="83">
        <f t="shared" si="30"/>
        <v>0</v>
      </c>
      <c r="BH94" s="83">
        <f t="shared" si="31"/>
        <v>0</v>
      </c>
      <c r="BI94" s="83">
        <f t="shared" si="32"/>
        <v>0</v>
      </c>
      <c r="BJ94" s="83">
        <f t="shared" si="33"/>
        <v>0</v>
      </c>
      <c r="BK94" s="84">
        <f t="shared" si="29"/>
        <v>0</v>
      </c>
      <c r="BL94" s="84">
        <f t="shared" si="34"/>
        <v>0</v>
      </c>
      <c r="BM94" s="84">
        <f t="shared" si="35"/>
        <v>10062460.68</v>
      </c>
      <c r="BN94" s="83"/>
    </row>
    <row r="95" spans="2:66" x14ac:dyDescent="0.25">
      <c r="B95" s="98" t="s">
        <v>106</v>
      </c>
      <c r="C95" s="78" t="s">
        <v>567</v>
      </c>
      <c r="D95" s="78" t="s">
        <v>568</v>
      </c>
      <c r="E95" s="79" t="s">
        <v>569</v>
      </c>
      <c r="F95" s="80">
        <v>3</v>
      </c>
      <c r="G95" s="80">
        <v>2</v>
      </c>
      <c r="H95" s="80">
        <v>1</v>
      </c>
      <c r="I95" s="80">
        <v>2</v>
      </c>
      <c r="J95" s="80">
        <v>2</v>
      </c>
      <c r="K95" s="80">
        <f t="shared" si="28"/>
        <v>0</v>
      </c>
      <c r="L95" s="159">
        <v>872</v>
      </c>
      <c r="M95" s="159">
        <v>6445</v>
      </c>
      <c r="N95" s="160">
        <v>0.47482976165772656</v>
      </c>
      <c r="O95" s="159">
        <v>3060.2778138840476</v>
      </c>
      <c r="P95" s="159">
        <v>3932.2778138840476</v>
      </c>
      <c r="Q95" s="161">
        <v>3932.2778138840476</v>
      </c>
      <c r="R95" s="162">
        <v>7.6207751696267655E-4</v>
      </c>
      <c r="S95" s="163">
        <v>0</v>
      </c>
      <c r="T95" s="163">
        <v>848237.45004843199</v>
      </c>
      <c r="U95" s="81">
        <v>848237.45004843199</v>
      </c>
      <c r="V95" s="164">
        <v>1053432.8160284671</v>
      </c>
      <c r="W95" s="165">
        <v>822285.97</v>
      </c>
      <c r="X95" s="164">
        <v>725473.75355376629</v>
      </c>
      <c r="Y95" s="48">
        <v>96812.21644623368</v>
      </c>
      <c r="Z95" s="48">
        <v>956620.59958223347</v>
      </c>
      <c r="AA95" s="48">
        <v>848237.45004843199</v>
      </c>
      <c r="AB95" s="48">
        <v>0</v>
      </c>
      <c r="AC95" s="48">
        <v>108383.14953380148</v>
      </c>
      <c r="AD95" s="48">
        <v>3516.3645312775111</v>
      </c>
      <c r="AE95" s="48">
        <v>851753.81457970955</v>
      </c>
      <c r="AF95" s="81">
        <v>0</v>
      </c>
      <c r="AG95" s="81">
        <v>0</v>
      </c>
      <c r="AH95" s="81">
        <v>851753.81457970955</v>
      </c>
      <c r="AI95" s="81">
        <v>851753.81457970955</v>
      </c>
      <c r="AJ95" s="81">
        <v>0</v>
      </c>
      <c r="AK95" s="81">
        <v>104866.78500252392</v>
      </c>
      <c r="AL95" s="81">
        <v>31.109105622317305</v>
      </c>
      <c r="AM95" s="166">
        <v>851784.92368533183</v>
      </c>
      <c r="AN95" s="82">
        <v>0</v>
      </c>
      <c r="AO95" s="82">
        <v>0</v>
      </c>
      <c r="AP95" s="83">
        <v>0</v>
      </c>
      <c r="AQ95" s="48">
        <v>0</v>
      </c>
      <c r="AR95" s="48">
        <v>104835.67589690164</v>
      </c>
      <c r="AS95" s="48">
        <v>851784.92368533183</v>
      </c>
      <c r="AT95" s="167">
        <v>0</v>
      </c>
      <c r="AU95" s="167">
        <v>0</v>
      </c>
      <c r="AV95" s="167">
        <v>0</v>
      </c>
      <c r="AW95" s="167">
        <v>0</v>
      </c>
      <c r="AX95" s="82">
        <v>851784.92</v>
      </c>
      <c r="AY95" s="82">
        <v>299232.04239599995</v>
      </c>
      <c r="AZ95" s="294">
        <v>794547.61</v>
      </c>
      <c r="BA95" s="82">
        <v>0</v>
      </c>
      <c r="BB95" s="82">
        <v>0</v>
      </c>
      <c r="BC95" s="82">
        <v>0</v>
      </c>
      <c r="BD95" s="82">
        <v>279124.57539299998</v>
      </c>
      <c r="BE95" s="294">
        <v>0</v>
      </c>
      <c r="BG95" s="83">
        <f t="shared" si="30"/>
        <v>0</v>
      </c>
      <c r="BH95" s="83">
        <f t="shared" si="31"/>
        <v>0</v>
      </c>
      <c r="BI95" s="83">
        <f t="shared" si="32"/>
        <v>0</v>
      </c>
      <c r="BJ95" s="83">
        <f t="shared" si="33"/>
        <v>0</v>
      </c>
      <c r="BK95" s="84">
        <f t="shared" si="29"/>
        <v>0</v>
      </c>
      <c r="BL95" s="84">
        <f t="shared" si="34"/>
        <v>0</v>
      </c>
      <c r="BM95" s="84">
        <f t="shared" si="35"/>
        <v>794547.61</v>
      </c>
      <c r="BN95" s="83"/>
    </row>
    <row r="96" spans="2:66" x14ac:dyDescent="0.25">
      <c r="B96" s="98" t="s">
        <v>107</v>
      </c>
      <c r="C96" s="78" t="s">
        <v>570</v>
      </c>
      <c r="D96" s="78" t="s">
        <v>571</v>
      </c>
      <c r="E96" s="79" t="s">
        <v>472</v>
      </c>
      <c r="F96" s="80">
        <v>2</v>
      </c>
      <c r="G96" s="80">
        <v>1</v>
      </c>
      <c r="H96" s="80">
        <v>1</v>
      </c>
      <c r="I96" s="80">
        <v>2</v>
      </c>
      <c r="J96" s="80">
        <v>2</v>
      </c>
      <c r="K96" s="80">
        <f t="shared" si="28"/>
        <v>1</v>
      </c>
      <c r="L96" s="159">
        <v>10794</v>
      </c>
      <c r="M96" s="159">
        <v>76413</v>
      </c>
      <c r="N96" s="160">
        <v>0.4041766520670837</v>
      </c>
      <c r="O96" s="159">
        <v>30884.350514402067</v>
      </c>
      <c r="P96" s="159">
        <v>41678.350514402067</v>
      </c>
      <c r="Q96" s="161">
        <v>41678.350514402067</v>
      </c>
      <c r="R96" s="162">
        <v>8.0772863399859989E-3</v>
      </c>
      <c r="S96" s="163">
        <v>0</v>
      </c>
      <c r="T96" s="163">
        <v>8990498.4937067926</v>
      </c>
      <c r="U96" s="81">
        <v>8990498.4937067926</v>
      </c>
      <c r="V96" s="164">
        <v>41228438.742267378</v>
      </c>
      <c r="W96" s="165">
        <v>14016753.67</v>
      </c>
      <c r="X96" s="164">
        <v>21434783.224592209</v>
      </c>
      <c r="Y96" s="48">
        <v>0</v>
      </c>
      <c r="Z96" s="48">
        <v>41228438.742267378</v>
      </c>
      <c r="AA96" s="48">
        <v>8990498.4937067926</v>
      </c>
      <c r="AB96" s="48">
        <v>0</v>
      </c>
      <c r="AC96" s="48">
        <v>32237940.248560585</v>
      </c>
      <c r="AD96" s="48">
        <v>1045922.2687206413</v>
      </c>
      <c r="AE96" s="48">
        <v>10036420.762427434</v>
      </c>
      <c r="AF96" s="81">
        <v>5435169.7453996558</v>
      </c>
      <c r="AG96" s="81">
        <v>0</v>
      </c>
      <c r="AH96" s="81">
        <v>15471590.50782709</v>
      </c>
      <c r="AI96" s="81">
        <v>15471590.50782709</v>
      </c>
      <c r="AJ96" s="81">
        <v>0</v>
      </c>
      <c r="AK96" s="81">
        <v>25756848.234440289</v>
      </c>
      <c r="AL96" s="81">
        <v>7640.860852212787</v>
      </c>
      <c r="AM96" s="166">
        <v>15479231.368679304</v>
      </c>
      <c r="AN96" s="82">
        <v>0</v>
      </c>
      <c r="AO96" s="82">
        <v>2684.2344173823517</v>
      </c>
      <c r="AP96" s="83">
        <v>0</v>
      </c>
      <c r="AQ96" s="48">
        <v>5437853.9798170384</v>
      </c>
      <c r="AR96" s="48">
        <v>25749207.373588074</v>
      </c>
      <c r="AS96" s="48">
        <v>10041377.388862265</v>
      </c>
      <c r="AT96" s="167">
        <v>11692782.309999999</v>
      </c>
      <c r="AU96" s="167">
        <v>3967361.04</v>
      </c>
      <c r="AV96" s="167">
        <v>0</v>
      </c>
      <c r="AW96" s="167">
        <v>11692782.309999999</v>
      </c>
      <c r="AX96" s="82">
        <v>3786449.06</v>
      </c>
      <c r="AY96" s="82">
        <v>1330179.5547779999</v>
      </c>
      <c r="AZ96" s="294">
        <v>3532011.41</v>
      </c>
      <c r="BA96" s="82">
        <v>0</v>
      </c>
      <c r="BB96" s="82">
        <v>0</v>
      </c>
      <c r="BC96" s="82">
        <v>1470492.94</v>
      </c>
      <c r="BD96" s="82">
        <v>1240795.6083329997</v>
      </c>
      <c r="BE96" s="294">
        <v>1240795.6100000001</v>
      </c>
      <c r="BG96" s="83">
        <f t="shared" si="30"/>
        <v>9045696.5503414888</v>
      </c>
      <c r="BH96" s="83">
        <f t="shared" si="31"/>
        <v>25749207.373588074</v>
      </c>
      <c r="BI96" s="83">
        <f t="shared" si="32"/>
        <v>9045696.5503414888</v>
      </c>
      <c r="BJ96" s="83">
        <f t="shared" si="33"/>
        <v>25749207.373588074</v>
      </c>
      <c r="BK96" s="84">
        <f t="shared" si="29"/>
        <v>4071254.68</v>
      </c>
      <c r="BL96" s="84">
        <f t="shared" si="34"/>
        <v>1430231.77</v>
      </c>
      <c r="BM96" s="84">
        <f t="shared" si="35"/>
        <v>19296048.399999999</v>
      </c>
      <c r="BN96" s="83"/>
    </row>
    <row r="97" spans="2:66" x14ac:dyDescent="0.25">
      <c r="B97" s="98" t="s">
        <v>108</v>
      </c>
      <c r="C97" s="78" t="s">
        <v>572</v>
      </c>
      <c r="D97" s="78" t="s">
        <v>573</v>
      </c>
      <c r="E97" s="79" t="s">
        <v>574</v>
      </c>
      <c r="F97" s="80">
        <v>3</v>
      </c>
      <c r="G97" s="80">
        <v>2</v>
      </c>
      <c r="H97" s="80">
        <v>1</v>
      </c>
      <c r="I97" s="80">
        <v>2</v>
      </c>
      <c r="J97" s="80">
        <v>2</v>
      </c>
      <c r="K97" s="80">
        <f t="shared" si="28"/>
        <v>0</v>
      </c>
      <c r="L97" s="159">
        <v>11113</v>
      </c>
      <c r="M97" s="159">
        <v>63964</v>
      </c>
      <c r="N97" s="160">
        <v>0.19470889354653384</v>
      </c>
      <c r="O97" s="159">
        <v>12454.359666810491</v>
      </c>
      <c r="P97" s="159">
        <v>23567.359666810491</v>
      </c>
      <c r="Q97" s="161">
        <v>23567.359666810491</v>
      </c>
      <c r="R97" s="162">
        <v>4.567366749326748E-3</v>
      </c>
      <c r="S97" s="163">
        <v>0</v>
      </c>
      <c r="T97" s="163">
        <v>5083749.9317994704</v>
      </c>
      <c r="U97" s="81">
        <v>5083749.9317994704</v>
      </c>
      <c r="V97" s="164">
        <v>19214446.452558942</v>
      </c>
      <c r="W97" s="165">
        <v>9657570.9100000001</v>
      </c>
      <c r="X97" s="164">
        <v>9817918.2332461588</v>
      </c>
      <c r="Y97" s="48">
        <v>0</v>
      </c>
      <c r="Z97" s="48">
        <v>19214446.452558942</v>
      </c>
      <c r="AA97" s="48">
        <v>5083749.9317994704</v>
      </c>
      <c r="AB97" s="48">
        <v>0</v>
      </c>
      <c r="AC97" s="48">
        <v>14130696.520759471</v>
      </c>
      <c r="AD97" s="48">
        <v>458453.92260305851</v>
      </c>
      <c r="AE97" s="48">
        <v>5542203.8544025291</v>
      </c>
      <c r="AF97" s="81">
        <v>0</v>
      </c>
      <c r="AG97" s="81">
        <v>0</v>
      </c>
      <c r="AH97" s="81">
        <v>5542203.8544025291</v>
      </c>
      <c r="AI97" s="81">
        <v>5542203.8544025291</v>
      </c>
      <c r="AJ97" s="81">
        <v>0</v>
      </c>
      <c r="AK97" s="81">
        <v>13672242.598156413</v>
      </c>
      <c r="AL97" s="81">
        <v>4055.9195084483335</v>
      </c>
      <c r="AM97" s="166">
        <v>5546259.7739109769</v>
      </c>
      <c r="AN97" s="82">
        <v>0</v>
      </c>
      <c r="AO97" s="82">
        <v>0</v>
      </c>
      <c r="AP97" s="83">
        <v>0</v>
      </c>
      <c r="AQ97" s="48">
        <v>0</v>
      </c>
      <c r="AR97" s="48">
        <v>13668186.678647965</v>
      </c>
      <c r="AS97" s="48">
        <v>5546259.7739109769</v>
      </c>
      <c r="AT97" s="167">
        <v>3149296.5300000003</v>
      </c>
      <c r="AU97" s="167">
        <v>0</v>
      </c>
      <c r="AV97" s="167">
        <v>0</v>
      </c>
      <c r="AW97" s="167">
        <v>3149296.5300000003</v>
      </c>
      <c r="AX97" s="82">
        <v>2396963.2400000002</v>
      </c>
      <c r="AY97" s="82">
        <v>842053.18621199997</v>
      </c>
      <c r="AZ97" s="294">
        <v>2235894.73</v>
      </c>
      <c r="BA97" s="82">
        <v>0</v>
      </c>
      <c r="BB97" s="82">
        <v>0</v>
      </c>
      <c r="BC97" s="82">
        <v>0</v>
      </c>
      <c r="BD97" s="82">
        <v>785469.81864899991</v>
      </c>
      <c r="BE97" s="294">
        <v>0</v>
      </c>
      <c r="BG97" s="83">
        <f t="shared" si="30"/>
        <v>0</v>
      </c>
      <c r="BH97" s="83">
        <f t="shared" si="31"/>
        <v>0</v>
      </c>
      <c r="BI97" s="83">
        <f t="shared" si="32"/>
        <v>0</v>
      </c>
      <c r="BJ97" s="83">
        <f t="shared" si="33"/>
        <v>0</v>
      </c>
      <c r="BK97" s="84">
        <f t="shared" si="29"/>
        <v>0</v>
      </c>
      <c r="BL97" s="84">
        <f t="shared" si="34"/>
        <v>0</v>
      </c>
      <c r="BM97" s="84">
        <f t="shared" si="35"/>
        <v>5385191.2599999998</v>
      </c>
      <c r="BN97" s="83"/>
    </row>
    <row r="98" spans="2:66" x14ac:dyDescent="0.25">
      <c r="B98" s="98" t="s">
        <v>109</v>
      </c>
      <c r="C98" s="78" t="s">
        <v>575</v>
      </c>
      <c r="D98" s="78" t="s">
        <v>576</v>
      </c>
      <c r="E98" s="79" t="s">
        <v>577</v>
      </c>
      <c r="F98" s="80">
        <v>3</v>
      </c>
      <c r="G98" s="80">
        <v>1</v>
      </c>
      <c r="H98" s="80">
        <v>1</v>
      </c>
      <c r="I98" s="80">
        <v>2</v>
      </c>
      <c r="J98" s="80">
        <v>2</v>
      </c>
      <c r="K98" s="80">
        <f t="shared" si="28"/>
        <v>1</v>
      </c>
      <c r="L98" s="159">
        <v>8368</v>
      </c>
      <c r="M98" s="159">
        <v>68040</v>
      </c>
      <c r="N98" s="160">
        <v>0.41733283100142815</v>
      </c>
      <c r="O98" s="159">
        <v>28395.32582133717</v>
      </c>
      <c r="P98" s="159">
        <v>36763.325821337174</v>
      </c>
      <c r="Q98" s="161">
        <v>49678.282182372917</v>
      </c>
      <c r="R98" s="162">
        <v>9.6276773219945953E-3</v>
      </c>
      <c r="S98" s="163">
        <v>0</v>
      </c>
      <c r="T98" s="163">
        <v>10716175.5592086</v>
      </c>
      <c r="U98" s="81">
        <v>10716175.5592086</v>
      </c>
      <c r="V98" s="164">
        <v>41721648.904167838</v>
      </c>
      <c r="W98" s="165">
        <v>10301408.02</v>
      </c>
      <c r="X98" s="164">
        <v>9176604.4182194173</v>
      </c>
      <c r="Y98" s="48">
        <v>1124803.6017805822</v>
      </c>
      <c r="Z98" s="48">
        <v>40596845.302387252</v>
      </c>
      <c r="AA98" s="48">
        <v>10716175.5592086</v>
      </c>
      <c r="AB98" s="48">
        <v>0</v>
      </c>
      <c r="AC98" s="48">
        <v>29880669.743178651</v>
      </c>
      <c r="AD98" s="48">
        <v>969443.38402863906</v>
      </c>
      <c r="AE98" s="48">
        <v>11685618.943237239</v>
      </c>
      <c r="AF98" s="81">
        <v>6328284.1602578098</v>
      </c>
      <c r="AG98" s="81">
        <v>0</v>
      </c>
      <c r="AH98" s="81">
        <v>18013903.10349505</v>
      </c>
      <c r="AI98" s="81">
        <v>18013903.10349505</v>
      </c>
      <c r="AJ98" s="81">
        <v>0</v>
      </c>
      <c r="AK98" s="81">
        <v>22582942.198892202</v>
      </c>
      <c r="AL98" s="81">
        <v>6699.3103117552009</v>
      </c>
      <c r="AM98" s="166">
        <v>18020602.413806807</v>
      </c>
      <c r="AN98" s="82">
        <v>0</v>
      </c>
      <c r="AO98" s="82">
        <v>2353.4677125196017</v>
      </c>
      <c r="AP98" s="83">
        <v>0</v>
      </c>
      <c r="AQ98" s="48">
        <v>6330637.6279703295</v>
      </c>
      <c r="AR98" s="48">
        <v>22576242.888580445</v>
      </c>
      <c r="AS98" s="48">
        <v>11689964.785836477</v>
      </c>
      <c r="AT98" s="167">
        <v>9705263.7599999998</v>
      </c>
      <c r="AU98" s="167">
        <v>3292995.99</v>
      </c>
      <c r="AV98" s="167">
        <v>0</v>
      </c>
      <c r="AW98" s="167">
        <v>9705263.7599999998</v>
      </c>
      <c r="AX98" s="82">
        <v>8315338.6500000004</v>
      </c>
      <c r="AY98" s="82">
        <v>2921178.4677449996</v>
      </c>
      <c r="AZ98" s="294">
        <v>7756573.6399999997</v>
      </c>
      <c r="BA98" s="82">
        <v>0</v>
      </c>
      <c r="BB98" s="82">
        <v>0</v>
      </c>
      <c r="BC98" s="82">
        <v>3037641.64</v>
      </c>
      <c r="BD98" s="82">
        <v>2724884.3197319997</v>
      </c>
      <c r="BE98" s="294">
        <v>2724884.32</v>
      </c>
      <c r="BG98" s="83">
        <f t="shared" si="30"/>
        <v>7931034.1267583091</v>
      </c>
      <c r="BH98" s="83">
        <f t="shared" si="31"/>
        <v>22576242.888580445</v>
      </c>
      <c r="BI98" s="83">
        <f t="shared" si="32"/>
        <v>7931034.1267583091</v>
      </c>
      <c r="BJ98" s="83">
        <f t="shared" si="33"/>
        <v>22576242.888580445</v>
      </c>
      <c r="BK98" s="84">
        <f t="shared" si="29"/>
        <v>3569571.41</v>
      </c>
      <c r="BL98" s="84">
        <f t="shared" si="34"/>
        <v>1253990.44</v>
      </c>
      <c r="BM98" s="84">
        <f t="shared" si="35"/>
        <v>21031408.810000002</v>
      </c>
      <c r="BN98" s="83"/>
    </row>
    <row r="99" spans="2:66" x14ac:dyDescent="0.25">
      <c r="B99" s="98" t="s">
        <v>110</v>
      </c>
      <c r="C99" s="78" t="s">
        <v>578</v>
      </c>
      <c r="D99" s="78" t="s">
        <v>579</v>
      </c>
      <c r="E99" s="79" t="s">
        <v>580</v>
      </c>
      <c r="F99" s="80">
        <v>3</v>
      </c>
      <c r="G99" s="80">
        <v>1</v>
      </c>
      <c r="H99" s="80">
        <v>1</v>
      </c>
      <c r="I99" s="80">
        <v>2</v>
      </c>
      <c r="J99" s="80">
        <v>2</v>
      </c>
      <c r="K99" s="80">
        <f t="shared" si="28"/>
        <v>1</v>
      </c>
      <c r="L99" s="159">
        <v>452</v>
      </c>
      <c r="M99" s="159">
        <v>3729</v>
      </c>
      <c r="N99" s="160">
        <v>1</v>
      </c>
      <c r="O99" s="159">
        <v>3729</v>
      </c>
      <c r="P99" s="159">
        <v>4181</v>
      </c>
      <c r="Q99" s="161">
        <v>5649.7852999999996</v>
      </c>
      <c r="R99" s="162">
        <v>1.0949313747859195E-3</v>
      </c>
      <c r="S99" s="163">
        <v>0</v>
      </c>
      <c r="T99" s="163">
        <v>1218723.5243838315</v>
      </c>
      <c r="U99" s="81">
        <v>1218723.5243838315</v>
      </c>
      <c r="V99" s="164">
        <v>3680507.9772358974</v>
      </c>
      <c r="W99" s="165">
        <v>683240.52</v>
      </c>
      <c r="X99" s="164">
        <v>636363.53335445188</v>
      </c>
      <c r="Y99" s="48">
        <v>46876.986645548139</v>
      </c>
      <c r="Z99" s="48">
        <v>3633630.9905903493</v>
      </c>
      <c r="AA99" s="48">
        <v>1218723.5243838315</v>
      </c>
      <c r="AB99" s="48">
        <v>0</v>
      </c>
      <c r="AC99" s="48">
        <v>2414907.466206518</v>
      </c>
      <c r="AD99" s="48">
        <v>78348.848478863772</v>
      </c>
      <c r="AE99" s="48">
        <v>1297072.3728626953</v>
      </c>
      <c r="AF99" s="81">
        <v>702422.57528389816</v>
      </c>
      <c r="AG99" s="81">
        <v>0</v>
      </c>
      <c r="AH99" s="81">
        <v>1999494.9481465933</v>
      </c>
      <c r="AI99" s="81">
        <v>1999494.9481465933</v>
      </c>
      <c r="AJ99" s="81">
        <v>0</v>
      </c>
      <c r="AK99" s="81">
        <v>1634136.042443756</v>
      </c>
      <c r="AL99" s="81">
        <v>484.77228270509943</v>
      </c>
      <c r="AM99" s="166">
        <v>1999979.7204292985</v>
      </c>
      <c r="AN99" s="82">
        <v>0</v>
      </c>
      <c r="AO99" s="82">
        <v>170.3005029143014</v>
      </c>
      <c r="AP99" s="83">
        <v>0</v>
      </c>
      <c r="AQ99" s="48">
        <v>702592.87578681251</v>
      </c>
      <c r="AR99" s="48">
        <v>1633651.2701610508</v>
      </c>
      <c r="AS99" s="48">
        <v>1297386.844642486</v>
      </c>
      <c r="AT99" s="167">
        <v>1288140.32</v>
      </c>
      <c r="AU99" s="167">
        <v>437066.01</v>
      </c>
      <c r="AV99" s="167">
        <v>0</v>
      </c>
      <c r="AW99" s="167">
        <v>1288140.32</v>
      </c>
      <c r="AX99" s="82">
        <v>711839.4</v>
      </c>
      <c r="AY99" s="82">
        <v>250069.18121999997</v>
      </c>
      <c r="AZ99" s="294">
        <v>664006</v>
      </c>
      <c r="BA99" s="82">
        <v>0</v>
      </c>
      <c r="BB99" s="82">
        <v>0</v>
      </c>
      <c r="BC99" s="82">
        <v>265526.87</v>
      </c>
      <c r="BD99" s="82">
        <v>233265.30779999995</v>
      </c>
      <c r="BE99" s="294">
        <v>233265.31</v>
      </c>
      <c r="BG99" s="83">
        <f t="shared" si="30"/>
        <v>573901.69120757713</v>
      </c>
      <c r="BH99" s="83">
        <f t="shared" si="31"/>
        <v>1633651.2701610508</v>
      </c>
      <c r="BI99" s="83">
        <f t="shared" si="32"/>
        <v>573901.69120757713</v>
      </c>
      <c r="BJ99" s="83">
        <f t="shared" si="33"/>
        <v>1633651.2701610511</v>
      </c>
      <c r="BK99" s="84">
        <f t="shared" si="29"/>
        <v>258299.62</v>
      </c>
      <c r="BL99" s="84">
        <f t="shared" si="34"/>
        <v>90740.66</v>
      </c>
      <c r="BM99" s="84">
        <f t="shared" si="35"/>
        <v>2210445.94</v>
      </c>
      <c r="BN99" s="83"/>
    </row>
    <row r="100" spans="2:66" x14ac:dyDescent="0.25">
      <c r="B100" s="98" t="s">
        <v>111</v>
      </c>
      <c r="C100" s="78" t="s">
        <v>581</v>
      </c>
      <c r="D100" s="78"/>
      <c r="E100" s="79" t="s">
        <v>582</v>
      </c>
      <c r="F100" s="80">
        <v>3</v>
      </c>
      <c r="G100" s="80">
        <v>1</v>
      </c>
      <c r="H100" s="80">
        <v>1</v>
      </c>
      <c r="I100" s="80">
        <v>2</v>
      </c>
      <c r="J100" s="80">
        <v>2</v>
      </c>
      <c r="K100" s="80">
        <f t="shared" si="28"/>
        <v>1</v>
      </c>
      <c r="L100" s="159">
        <v>723</v>
      </c>
      <c r="M100" s="159">
        <v>4459</v>
      </c>
      <c r="N100" s="160">
        <v>0.48113126015955698</v>
      </c>
      <c r="O100" s="159">
        <v>2145.3642890514648</v>
      </c>
      <c r="P100" s="159">
        <v>2868.3642890514648</v>
      </c>
      <c r="Q100" s="161">
        <v>3876.0206637952442</v>
      </c>
      <c r="R100" s="162">
        <v>7.5117485156612227E-4</v>
      </c>
      <c r="S100" s="163">
        <v>0</v>
      </c>
      <c r="T100" s="163">
        <v>836102.13718477031</v>
      </c>
      <c r="U100" s="81">
        <v>836102.13718477031</v>
      </c>
      <c r="V100" s="164">
        <v>4077372.9969479432</v>
      </c>
      <c r="W100" s="165">
        <v>682085.35</v>
      </c>
      <c r="X100" s="164">
        <v>791116.02576652914</v>
      </c>
      <c r="Y100" s="48">
        <v>0</v>
      </c>
      <c r="Z100" s="48">
        <v>4077372.9969479432</v>
      </c>
      <c r="AA100" s="48">
        <v>836102.13718477031</v>
      </c>
      <c r="AB100" s="48">
        <v>0</v>
      </c>
      <c r="AC100" s="48">
        <v>3241270.8597631729</v>
      </c>
      <c r="AD100" s="48">
        <v>105159.24234126494</v>
      </c>
      <c r="AE100" s="48">
        <v>941261.37952603528</v>
      </c>
      <c r="AF100" s="81">
        <v>509735.04335979052</v>
      </c>
      <c r="AG100" s="81">
        <v>0</v>
      </c>
      <c r="AH100" s="81">
        <v>1450996.4228858259</v>
      </c>
      <c r="AI100" s="81">
        <v>1450996.4228858259</v>
      </c>
      <c r="AJ100" s="81">
        <v>0</v>
      </c>
      <c r="AK100" s="81">
        <v>2626376.5740621174</v>
      </c>
      <c r="AL100" s="81">
        <v>779.12397375882028</v>
      </c>
      <c r="AM100" s="166">
        <v>1451775.5468595847</v>
      </c>
      <c r="AN100" s="82">
        <v>0</v>
      </c>
      <c r="AO100" s="82">
        <v>273.70625198147354</v>
      </c>
      <c r="AP100" s="83">
        <v>0</v>
      </c>
      <c r="AQ100" s="48">
        <v>510008.74961177201</v>
      </c>
      <c r="AR100" s="48">
        <v>2625597.4500883585</v>
      </c>
      <c r="AS100" s="48">
        <v>941766.79724781273</v>
      </c>
      <c r="AT100" s="167">
        <v>1031304.15</v>
      </c>
      <c r="AU100" s="167">
        <v>349921.51</v>
      </c>
      <c r="AV100" s="167">
        <v>0</v>
      </c>
      <c r="AW100" s="167">
        <v>1031304.15</v>
      </c>
      <c r="AX100" s="82">
        <v>420471.4</v>
      </c>
      <c r="AY100" s="82">
        <v>147711.60281999997</v>
      </c>
      <c r="AZ100" s="294">
        <v>392217.02</v>
      </c>
      <c r="BA100" s="82">
        <v>0</v>
      </c>
      <c r="BB100" s="82">
        <v>0</v>
      </c>
      <c r="BC100" s="82">
        <v>160087.24</v>
      </c>
      <c r="BD100" s="82">
        <v>137785.83912599998</v>
      </c>
      <c r="BE100" s="294">
        <v>137785.84</v>
      </c>
      <c r="BG100" s="83">
        <f t="shared" si="30"/>
        <v>922372.38421604014</v>
      </c>
      <c r="BH100" s="83">
        <f t="shared" si="31"/>
        <v>2625597.4500883585</v>
      </c>
      <c r="BI100" s="83">
        <f t="shared" si="32"/>
        <v>922372.38421604014</v>
      </c>
      <c r="BJ100" s="83">
        <f t="shared" si="33"/>
        <v>2625597.4500883585</v>
      </c>
      <c r="BK100" s="84">
        <f t="shared" si="29"/>
        <v>415138.06</v>
      </c>
      <c r="BL100" s="84">
        <f t="shared" si="34"/>
        <v>145838</v>
      </c>
      <c r="BM100" s="84">
        <f t="shared" si="35"/>
        <v>1838659.23</v>
      </c>
      <c r="BN100" s="83"/>
    </row>
    <row r="101" spans="2:66" x14ac:dyDescent="0.25">
      <c r="B101" s="98" t="s">
        <v>112</v>
      </c>
      <c r="C101" s="78" t="s">
        <v>583</v>
      </c>
      <c r="D101" s="78"/>
      <c r="E101" s="79" t="s">
        <v>584</v>
      </c>
      <c r="F101" s="80">
        <v>3</v>
      </c>
      <c r="G101" s="80">
        <v>2</v>
      </c>
      <c r="H101" s="80">
        <v>1</v>
      </c>
      <c r="I101" s="80">
        <v>2</v>
      </c>
      <c r="J101" s="80">
        <v>2</v>
      </c>
      <c r="K101" s="80">
        <f t="shared" si="28"/>
        <v>0</v>
      </c>
      <c r="L101" s="159">
        <v>1373</v>
      </c>
      <c r="M101" s="159">
        <v>11864</v>
      </c>
      <c r="N101" s="160">
        <v>0.42123534472079771</v>
      </c>
      <c r="O101" s="159">
        <v>4997.5361297675445</v>
      </c>
      <c r="P101" s="159">
        <v>6370.5361297675445</v>
      </c>
      <c r="Q101" s="161">
        <v>6370.5361297675445</v>
      </c>
      <c r="R101" s="162">
        <v>1.2346132662226562E-3</v>
      </c>
      <c r="S101" s="163">
        <v>0</v>
      </c>
      <c r="T101" s="163">
        <v>1374197.7494763981</v>
      </c>
      <c r="U101" s="81">
        <v>1374197.7494763981</v>
      </c>
      <c r="V101" s="164">
        <v>5999954.8020512853</v>
      </c>
      <c r="W101" s="165">
        <v>2547973.92</v>
      </c>
      <c r="X101" s="164">
        <v>3779601.967900163</v>
      </c>
      <c r="Y101" s="48">
        <v>0</v>
      </c>
      <c r="Z101" s="48">
        <v>5999954.8020512853</v>
      </c>
      <c r="AA101" s="48">
        <v>1374197.7494763981</v>
      </c>
      <c r="AB101" s="48">
        <v>0</v>
      </c>
      <c r="AC101" s="48">
        <v>4625757.0525748869</v>
      </c>
      <c r="AD101" s="48">
        <v>150077.27769442889</v>
      </c>
      <c r="AE101" s="48">
        <v>1524275.0271708269</v>
      </c>
      <c r="AF101" s="81">
        <v>0</v>
      </c>
      <c r="AG101" s="81">
        <v>0</v>
      </c>
      <c r="AH101" s="81">
        <v>1524275.0271708269</v>
      </c>
      <c r="AI101" s="81">
        <v>1524275.0271708269</v>
      </c>
      <c r="AJ101" s="81">
        <v>0</v>
      </c>
      <c r="AK101" s="81">
        <v>4475679.7748804586</v>
      </c>
      <c r="AL101" s="81">
        <v>1327.7263610691837</v>
      </c>
      <c r="AM101" s="166">
        <v>1525602.753531896</v>
      </c>
      <c r="AN101" s="82">
        <v>0</v>
      </c>
      <c r="AO101" s="82">
        <v>0</v>
      </c>
      <c r="AP101" s="83">
        <v>0</v>
      </c>
      <c r="AQ101" s="48">
        <v>0</v>
      </c>
      <c r="AR101" s="48">
        <v>4474352.0485193897</v>
      </c>
      <c r="AS101" s="48">
        <v>1525602.753531896</v>
      </c>
      <c r="AT101" s="167">
        <v>1033557.4400000001</v>
      </c>
      <c r="AU101" s="167">
        <v>0</v>
      </c>
      <c r="AV101" s="167">
        <v>0</v>
      </c>
      <c r="AW101" s="167">
        <v>1033557.4400000001</v>
      </c>
      <c r="AX101" s="82">
        <v>492045.31</v>
      </c>
      <c r="AY101" s="82">
        <v>172855.51740299998</v>
      </c>
      <c r="AZ101" s="294">
        <v>458981.39</v>
      </c>
      <c r="BA101" s="82">
        <v>0</v>
      </c>
      <c r="BB101" s="82">
        <v>0</v>
      </c>
      <c r="BC101" s="82">
        <v>0</v>
      </c>
      <c r="BD101" s="82">
        <v>161240.16230699999</v>
      </c>
      <c r="BE101" s="294">
        <v>0</v>
      </c>
      <c r="BG101" s="83">
        <f t="shared" si="30"/>
        <v>0</v>
      </c>
      <c r="BH101" s="83">
        <f t="shared" si="31"/>
        <v>0</v>
      </c>
      <c r="BI101" s="83">
        <f t="shared" si="32"/>
        <v>0</v>
      </c>
      <c r="BJ101" s="83">
        <f t="shared" si="33"/>
        <v>0</v>
      </c>
      <c r="BK101" s="84">
        <f t="shared" si="29"/>
        <v>0</v>
      </c>
      <c r="BL101" s="84">
        <f t="shared" si="34"/>
        <v>0</v>
      </c>
      <c r="BM101" s="84">
        <f t="shared" si="35"/>
        <v>1492538.83</v>
      </c>
      <c r="BN101" s="83"/>
    </row>
    <row r="102" spans="2:66" x14ac:dyDescent="0.25">
      <c r="B102" s="98" t="s">
        <v>113</v>
      </c>
      <c r="C102" s="78" t="s">
        <v>585</v>
      </c>
      <c r="D102" s="78"/>
      <c r="E102" s="79" t="s">
        <v>478</v>
      </c>
      <c r="F102" s="80">
        <v>3</v>
      </c>
      <c r="G102" s="80">
        <v>2</v>
      </c>
      <c r="H102" s="80">
        <v>1</v>
      </c>
      <c r="I102" s="80">
        <v>2</v>
      </c>
      <c r="J102" s="80">
        <v>2</v>
      </c>
      <c r="K102" s="80">
        <f t="shared" si="28"/>
        <v>0</v>
      </c>
      <c r="L102" s="159">
        <v>10522</v>
      </c>
      <c r="M102" s="159">
        <v>96097</v>
      </c>
      <c r="N102" s="160">
        <v>0.10717903303244854</v>
      </c>
      <c r="O102" s="159">
        <v>10299.583537319208</v>
      </c>
      <c r="P102" s="159">
        <v>20821.583537319209</v>
      </c>
      <c r="Q102" s="161">
        <v>20821.583537319209</v>
      </c>
      <c r="R102" s="162">
        <v>4.0352338853897321E-3</v>
      </c>
      <c r="S102" s="163">
        <v>0</v>
      </c>
      <c r="T102" s="163">
        <v>4491454.5109977964</v>
      </c>
      <c r="U102" s="81">
        <v>4491454.5109977964</v>
      </c>
      <c r="V102" s="164">
        <v>36701705.500400938</v>
      </c>
      <c r="W102" s="165">
        <v>4687486.0599999996</v>
      </c>
      <c r="X102" s="164">
        <v>3118331.7152283154</v>
      </c>
      <c r="Y102" s="48">
        <v>1569154.3447716841</v>
      </c>
      <c r="Z102" s="48">
        <v>35132551.155629255</v>
      </c>
      <c r="AA102" s="48">
        <v>4491454.5109977964</v>
      </c>
      <c r="AB102" s="48">
        <v>0</v>
      </c>
      <c r="AC102" s="48">
        <v>30641096.64463146</v>
      </c>
      <c r="AD102" s="48">
        <v>994114.54551822087</v>
      </c>
      <c r="AE102" s="48">
        <v>5485569.0565160178</v>
      </c>
      <c r="AF102" s="81">
        <v>0</v>
      </c>
      <c r="AG102" s="81">
        <v>0</v>
      </c>
      <c r="AH102" s="81">
        <v>5485569.0565160178</v>
      </c>
      <c r="AI102" s="81">
        <v>5485569.0565160178</v>
      </c>
      <c r="AJ102" s="81">
        <v>0</v>
      </c>
      <c r="AK102" s="81">
        <v>29646982.099113237</v>
      </c>
      <c r="AL102" s="81">
        <v>8794.8829315408748</v>
      </c>
      <c r="AM102" s="166">
        <v>5494363.9394475585</v>
      </c>
      <c r="AN102" s="82">
        <v>0</v>
      </c>
      <c r="AO102" s="82">
        <v>0</v>
      </c>
      <c r="AP102" s="83">
        <v>0</v>
      </c>
      <c r="AQ102" s="48">
        <v>0</v>
      </c>
      <c r="AR102" s="48">
        <v>29638187.216181695</v>
      </c>
      <c r="AS102" s="48">
        <v>5494363.9394475585</v>
      </c>
      <c r="AT102" s="167">
        <v>3946521.54</v>
      </c>
      <c r="AU102" s="167">
        <v>0</v>
      </c>
      <c r="AV102" s="167">
        <v>0</v>
      </c>
      <c r="AW102" s="167">
        <v>3946521.54</v>
      </c>
      <c r="AX102" s="82">
        <v>1547842.4</v>
      </c>
      <c r="AY102" s="82">
        <v>543757.0351199999</v>
      </c>
      <c r="AZ102" s="294">
        <v>1443832.18</v>
      </c>
      <c r="BA102" s="82">
        <v>0</v>
      </c>
      <c r="BB102" s="82">
        <v>0</v>
      </c>
      <c r="BC102" s="82">
        <v>0</v>
      </c>
      <c r="BD102" s="82">
        <v>507218.2448339999</v>
      </c>
      <c r="BE102" s="294">
        <v>0</v>
      </c>
      <c r="BG102" s="83">
        <f t="shared" si="30"/>
        <v>0</v>
      </c>
      <c r="BH102" s="83">
        <f t="shared" si="31"/>
        <v>0</v>
      </c>
      <c r="BI102" s="83">
        <f t="shared" si="32"/>
        <v>0</v>
      </c>
      <c r="BJ102" s="83">
        <f t="shared" si="33"/>
        <v>0</v>
      </c>
      <c r="BK102" s="84">
        <f t="shared" si="29"/>
        <v>0</v>
      </c>
      <c r="BL102" s="84">
        <f t="shared" si="34"/>
        <v>0</v>
      </c>
      <c r="BM102" s="84">
        <f t="shared" si="35"/>
        <v>5390353.7199999997</v>
      </c>
      <c r="BN102" s="83"/>
    </row>
    <row r="103" spans="2:66" x14ac:dyDescent="0.25">
      <c r="B103" s="98" t="s">
        <v>114</v>
      </c>
      <c r="C103" s="78" t="s">
        <v>586</v>
      </c>
      <c r="D103" s="78"/>
      <c r="E103" s="79" t="s">
        <v>587</v>
      </c>
      <c r="F103" s="80">
        <v>3</v>
      </c>
      <c r="G103" s="80">
        <v>1</v>
      </c>
      <c r="H103" s="80">
        <v>1</v>
      </c>
      <c r="I103" s="80">
        <v>2</v>
      </c>
      <c r="J103" s="80">
        <v>2</v>
      </c>
      <c r="K103" s="80">
        <f t="shared" si="28"/>
        <v>1</v>
      </c>
      <c r="L103" s="159">
        <v>522</v>
      </c>
      <c r="M103" s="159">
        <v>2188</v>
      </c>
      <c r="N103" s="160">
        <v>0.29451636855483443</v>
      </c>
      <c r="O103" s="159">
        <v>644.40181439797777</v>
      </c>
      <c r="P103" s="159">
        <v>1166.4018143979779</v>
      </c>
      <c r="Q103" s="161">
        <v>1576.1587717959874</v>
      </c>
      <c r="R103" s="162">
        <v>3.0546040234192033E-4</v>
      </c>
      <c r="S103" s="163">
        <v>0</v>
      </c>
      <c r="T103" s="163">
        <v>339995.53458282695</v>
      </c>
      <c r="U103" s="81">
        <v>339995.53458282695</v>
      </c>
      <c r="V103" s="164">
        <v>5396420.6038586721</v>
      </c>
      <c r="W103" s="165">
        <v>581259.06000000006</v>
      </c>
      <c r="X103" s="164">
        <v>552467.00303051434</v>
      </c>
      <c r="Y103" s="48">
        <v>28792.056969485711</v>
      </c>
      <c r="Z103" s="48">
        <v>5367628.5468891859</v>
      </c>
      <c r="AA103" s="48">
        <v>339995.53458282695</v>
      </c>
      <c r="AB103" s="48">
        <v>0</v>
      </c>
      <c r="AC103" s="48">
        <v>5027633.0123063587</v>
      </c>
      <c r="AD103" s="48">
        <v>163115.67320933446</v>
      </c>
      <c r="AE103" s="48">
        <v>503111.20779216138</v>
      </c>
      <c r="AF103" s="81">
        <v>272457.17172404227</v>
      </c>
      <c r="AG103" s="81">
        <v>0</v>
      </c>
      <c r="AH103" s="81">
        <v>775568.37951620365</v>
      </c>
      <c r="AI103" s="81">
        <v>775568.37951620365</v>
      </c>
      <c r="AJ103" s="81">
        <v>0</v>
      </c>
      <c r="AK103" s="81">
        <v>4592060.167372982</v>
      </c>
      <c r="AL103" s="81">
        <v>1362.2510193995552</v>
      </c>
      <c r="AM103" s="166">
        <v>776930.63053560327</v>
      </c>
      <c r="AN103" s="82">
        <v>0</v>
      </c>
      <c r="AO103" s="82">
        <v>478.55878311506365</v>
      </c>
      <c r="AP103" s="83">
        <v>0</v>
      </c>
      <c r="AQ103" s="48">
        <v>272935.73050715734</v>
      </c>
      <c r="AR103" s="48">
        <v>4590697.9163535824</v>
      </c>
      <c r="AS103" s="48">
        <v>503994.90002844593</v>
      </c>
      <c r="AT103" s="167">
        <v>469150.43</v>
      </c>
      <c r="AU103" s="167">
        <v>159182.74</v>
      </c>
      <c r="AV103" s="167">
        <v>0</v>
      </c>
      <c r="AW103" s="167">
        <v>469150.43</v>
      </c>
      <c r="AX103" s="82">
        <v>307780.2</v>
      </c>
      <c r="AY103" s="82">
        <v>108123.18425999999</v>
      </c>
      <c r="AZ103" s="294">
        <v>287098.32</v>
      </c>
      <c r="BA103" s="82">
        <v>0</v>
      </c>
      <c r="BB103" s="82">
        <v>0</v>
      </c>
      <c r="BC103" s="82">
        <v>113752.99</v>
      </c>
      <c r="BD103" s="82">
        <v>100857.63981599998</v>
      </c>
      <c r="BE103" s="294">
        <v>100857.64</v>
      </c>
      <c r="BG103" s="83">
        <f t="shared" ref="BG103:BG127" si="36">IF(K103=1,AR103*StateMatch,0)</f>
        <v>1612712.1780150132</v>
      </c>
      <c r="BH103" s="83">
        <f t="shared" ref="BH103:BH127" si="37">IF(K103=1,AR103,0)</f>
        <v>4590697.9163535824</v>
      </c>
      <c r="BI103" s="83">
        <f t="shared" ref="BI103:BI127" si="38">BG103</f>
        <v>1612712.1780150132</v>
      </c>
      <c r="BJ103" s="83">
        <f t="shared" ref="BJ103:BJ127" si="39">BI103/StateMatch</f>
        <v>4590697.9163535824</v>
      </c>
      <c r="BK103" s="84">
        <f t="shared" si="29"/>
        <v>725843.72</v>
      </c>
      <c r="BL103" s="84">
        <f t="shared" ref="BL103:BL127" si="40">ROUND(BK103*StateMatch,2)</f>
        <v>254988.9</v>
      </c>
      <c r="BM103" s="84">
        <f t="shared" ref="BM103:BM127" si="41">BK103+AZ103+AT103</f>
        <v>1482092.47</v>
      </c>
      <c r="BN103" s="83"/>
    </row>
    <row r="104" spans="2:66" x14ac:dyDescent="0.25">
      <c r="B104" s="98" t="s">
        <v>115</v>
      </c>
      <c r="C104" s="78" t="s">
        <v>588</v>
      </c>
      <c r="D104" s="78" t="s">
        <v>588</v>
      </c>
      <c r="E104" s="79" t="s">
        <v>589</v>
      </c>
      <c r="F104" s="80">
        <v>3</v>
      </c>
      <c r="G104" s="80">
        <v>2</v>
      </c>
      <c r="H104" s="80">
        <v>1</v>
      </c>
      <c r="I104" s="80">
        <v>2</v>
      </c>
      <c r="J104" s="80">
        <v>2</v>
      </c>
      <c r="K104" s="80">
        <f t="shared" si="28"/>
        <v>0</v>
      </c>
      <c r="L104" s="159">
        <v>26867</v>
      </c>
      <c r="M104" s="159">
        <v>102946</v>
      </c>
      <c r="N104" s="160">
        <v>0.35441851498174237</v>
      </c>
      <c r="O104" s="159">
        <v>36485.968443310448</v>
      </c>
      <c r="P104" s="159">
        <v>63352.968443310448</v>
      </c>
      <c r="Q104" s="161">
        <v>63352.968443310448</v>
      </c>
      <c r="R104" s="162">
        <v>1.2277838740952314E-2</v>
      </c>
      <c r="S104" s="163">
        <v>0</v>
      </c>
      <c r="T104" s="163">
        <v>13665962.312126974</v>
      </c>
      <c r="U104" s="81">
        <v>13665962.312126974</v>
      </c>
      <c r="V104" s="164">
        <v>38835967.268781088</v>
      </c>
      <c r="W104" s="165">
        <v>15362835.279999999</v>
      </c>
      <c r="X104" s="164">
        <v>19655931.825585864</v>
      </c>
      <c r="Y104" s="48">
        <v>0</v>
      </c>
      <c r="Z104" s="48">
        <v>38835967.268781088</v>
      </c>
      <c r="AA104" s="48">
        <v>13665962.312126974</v>
      </c>
      <c r="AB104" s="48">
        <v>0</v>
      </c>
      <c r="AC104" s="48">
        <v>25170004.956654117</v>
      </c>
      <c r="AD104" s="48">
        <v>816611.37420679047</v>
      </c>
      <c r="AE104" s="48">
        <v>14482573.686333764</v>
      </c>
      <c r="AF104" s="81">
        <v>0</v>
      </c>
      <c r="AG104" s="81">
        <v>0</v>
      </c>
      <c r="AH104" s="81">
        <v>14482573.686333764</v>
      </c>
      <c r="AI104" s="81">
        <v>14482573.686333764</v>
      </c>
      <c r="AJ104" s="81">
        <v>0</v>
      </c>
      <c r="AK104" s="81">
        <v>24353393.582447324</v>
      </c>
      <c r="AL104" s="81">
        <v>7224.5210263667777</v>
      </c>
      <c r="AM104" s="166">
        <v>14489798.207360132</v>
      </c>
      <c r="AN104" s="82">
        <v>0</v>
      </c>
      <c r="AO104" s="82">
        <v>0</v>
      </c>
      <c r="AP104" s="83">
        <v>0</v>
      </c>
      <c r="AQ104" s="48">
        <v>0</v>
      </c>
      <c r="AR104" s="48">
        <v>24346169.061420955</v>
      </c>
      <c r="AS104" s="48">
        <v>14489798.207360132</v>
      </c>
      <c r="AT104" s="167">
        <v>10870144.460000001</v>
      </c>
      <c r="AU104" s="167">
        <v>0</v>
      </c>
      <c r="AV104" s="167">
        <v>0</v>
      </c>
      <c r="AW104" s="167">
        <v>10870144.460000001</v>
      </c>
      <c r="AX104" s="82">
        <v>3619653.75</v>
      </c>
      <c r="AY104" s="82">
        <v>1271584.3623749998</v>
      </c>
      <c r="AZ104" s="294">
        <v>3376424.22</v>
      </c>
      <c r="BA104" s="82">
        <v>0</v>
      </c>
      <c r="BB104" s="82">
        <v>0</v>
      </c>
      <c r="BC104" s="82">
        <v>0</v>
      </c>
      <c r="BD104" s="82">
        <v>1186137.828486</v>
      </c>
      <c r="BE104" s="294">
        <v>0</v>
      </c>
      <c r="BG104" s="83">
        <f t="shared" si="36"/>
        <v>0</v>
      </c>
      <c r="BH104" s="83">
        <f t="shared" si="37"/>
        <v>0</v>
      </c>
      <c r="BI104" s="83">
        <f t="shared" si="38"/>
        <v>0</v>
      </c>
      <c r="BJ104" s="83">
        <f t="shared" si="39"/>
        <v>0</v>
      </c>
      <c r="BK104" s="84">
        <f t="shared" ref="BK104:BK134" si="42">ROUND((BJ104/$BJ$6)*($BJ$200),2)</f>
        <v>0</v>
      </c>
      <c r="BL104" s="84">
        <f t="shared" si="40"/>
        <v>0</v>
      </c>
      <c r="BM104" s="84">
        <f t="shared" si="41"/>
        <v>14246568.680000002</v>
      </c>
      <c r="BN104" s="83"/>
    </row>
    <row r="105" spans="2:66" x14ac:dyDescent="0.25">
      <c r="B105" s="98" t="s">
        <v>116</v>
      </c>
      <c r="C105" s="78" t="s">
        <v>590</v>
      </c>
      <c r="D105" s="78" t="s">
        <v>591</v>
      </c>
      <c r="E105" s="79" t="s">
        <v>413</v>
      </c>
      <c r="F105" s="80">
        <v>3</v>
      </c>
      <c r="G105" s="80">
        <v>2</v>
      </c>
      <c r="H105" s="80">
        <v>1</v>
      </c>
      <c r="I105" s="80">
        <v>2</v>
      </c>
      <c r="J105" s="80">
        <v>2</v>
      </c>
      <c r="K105" s="80">
        <f t="shared" si="28"/>
        <v>0</v>
      </c>
      <c r="L105" s="159">
        <v>31967</v>
      </c>
      <c r="M105" s="159">
        <v>195502</v>
      </c>
      <c r="N105" s="160">
        <v>0.30285056731840426</v>
      </c>
      <c r="O105" s="159">
        <v>59207.891611882667</v>
      </c>
      <c r="P105" s="159">
        <v>91174.89161188266</v>
      </c>
      <c r="Q105" s="161">
        <v>91174.89161188266</v>
      </c>
      <c r="R105" s="162">
        <v>1.7669742143751176E-2</v>
      </c>
      <c r="S105" s="163">
        <v>0</v>
      </c>
      <c r="T105" s="163">
        <v>19667470.415300116</v>
      </c>
      <c r="U105" s="81">
        <v>19667470.415300116</v>
      </c>
      <c r="V105" s="164">
        <v>33137087.132513121</v>
      </c>
      <c r="W105" s="165">
        <v>26872045.300000001</v>
      </c>
      <c r="X105" s="164">
        <v>29505670.749562658</v>
      </c>
      <c r="Y105" s="48">
        <v>0</v>
      </c>
      <c r="Z105" s="48">
        <v>33137087.132513121</v>
      </c>
      <c r="AA105" s="48">
        <v>19667470.415300116</v>
      </c>
      <c r="AB105" s="48">
        <v>0</v>
      </c>
      <c r="AC105" s="48">
        <v>13469616.717213005</v>
      </c>
      <c r="AD105" s="48">
        <v>437005.96151746815</v>
      </c>
      <c r="AE105" s="48">
        <v>20104476.376817584</v>
      </c>
      <c r="AF105" s="81">
        <v>0</v>
      </c>
      <c r="AG105" s="81">
        <v>0</v>
      </c>
      <c r="AH105" s="81">
        <v>20104476.376817584</v>
      </c>
      <c r="AI105" s="81">
        <v>20104476.376817584</v>
      </c>
      <c r="AJ105" s="81">
        <v>0</v>
      </c>
      <c r="AK105" s="81">
        <v>13032610.755695537</v>
      </c>
      <c r="AL105" s="81">
        <v>3866.1704420872934</v>
      </c>
      <c r="AM105" s="166">
        <v>20108342.54725967</v>
      </c>
      <c r="AN105" s="82">
        <v>0</v>
      </c>
      <c r="AO105" s="82">
        <v>0</v>
      </c>
      <c r="AP105" s="83">
        <v>0</v>
      </c>
      <c r="AQ105" s="48">
        <v>0</v>
      </c>
      <c r="AR105" s="48">
        <v>13028744.585253451</v>
      </c>
      <c r="AS105" s="48">
        <v>20108342.54725967</v>
      </c>
      <c r="AT105" s="167">
        <v>15706880.75</v>
      </c>
      <c r="AU105" s="167">
        <v>0</v>
      </c>
      <c r="AV105" s="167">
        <v>0</v>
      </c>
      <c r="AW105" s="167">
        <v>15706880.75</v>
      </c>
      <c r="AX105" s="82">
        <v>4401461.8</v>
      </c>
      <c r="AY105" s="82">
        <v>1546233.5303399996</v>
      </c>
      <c r="AZ105" s="294">
        <v>4105697.19</v>
      </c>
      <c r="BA105" s="82">
        <v>0</v>
      </c>
      <c r="BB105" s="82">
        <v>0</v>
      </c>
      <c r="BC105" s="82">
        <v>0</v>
      </c>
      <c r="BD105" s="82">
        <v>1442331.4228469997</v>
      </c>
      <c r="BE105" s="294">
        <v>0</v>
      </c>
      <c r="BG105" s="83">
        <f t="shared" si="36"/>
        <v>0</v>
      </c>
      <c r="BH105" s="83">
        <f t="shared" si="37"/>
        <v>0</v>
      </c>
      <c r="BI105" s="83">
        <f t="shared" si="38"/>
        <v>0</v>
      </c>
      <c r="BJ105" s="83">
        <f t="shared" si="39"/>
        <v>0</v>
      </c>
      <c r="BK105" s="84">
        <f t="shared" si="42"/>
        <v>0</v>
      </c>
      <c r="BL105" s="84">
        <f t="shared" si="40"/>
        <v>0</v>
      </c>
      <c r="BM105" s="84">
        <f t="shared" si="41"/>
        <v>19812577.940000001</v>
      </c>
      <c r="BN105" s="83"/>
    </row>
    <row r="106" spans="2:66" x14ac:dyDescent="0.25">
      <c r="B106" s="98" t="s">
        <v>117</v>
      </c>
      <c r="C106" s="78" t="s">
        <v>592</v>
      </c>
      <c r="D106" s="78"/>
      <c r="E106" s="79" t="s">
        <v>266</v>
      </c>
      <c r="F106" s="80">
        <v>3</v>
      </c>
      <c r="G106" s="80">
        <v>2</v>
      </c>
      <c r="H106" s="80">
        <v>2</v>
      </c>
      <c r="I106" s="80">
        <v>2</v>
      </c>
      <c r="J106" s="80">
        <v>2</v>
      </c>
      <c r="K106" s="80">
        <f t="shared" si="28"/>
        <v>0</v>
      </c>
      <c r="L106" s="159">
        <v>82808</v>
      </c>
      <c r="M106" s="159">
        <v>309330</v>
      </c>
      <c r="N106" s="160">
        <v>0.27829938017849903</v>
      </c>
      <c r="O106" s="159">
        <v>86086.347270615108</v>
      </c>
      <c r="P106" s="159">
        <v>168894.34727061511</v>
      </c>
      <c r="Q106" s="161">
        <v>168894.34727061511</v>
      </c>
      <c r="R106" s="162">
        <v>3.2731813693979685E-2</v>
      </c>
      <c r="S106" s="163">
        <v>0</v>
      </c>
      <c r="T106" s="163">
        <v>36432448.885119729</v>
      </c>
      <c r="U106" s="81">
        <v>36432448.885119729</v>
      </c>
      <c r="V106" s="164">
        <v>57344332.363339968</v>
      </c>
      <c r="W106" s="165">
        <v>38685641.229999997</v>
      </c>
      <c r="X106" s="164">
        <v>78776379.677430063</v>
      </c>
      <c r="Y106" s="48">
        <v>0</v>
      </c>
      <c r="Z106" s="48">
        <v>57344332.363339968</v>
      </c>
      <c r="AA106" s="48">
        <v>36432448.885119729</v>
      </c>
      <c r="AB106" s="48">
        <v>0</v>
      </c>
      <c r="AC106" s="48">
        <v>20911883.478220239</v>
      </c>
      <c r="AD106" s="48">
        <v>678461.60276131146</v>
      </c>
      <c r="AE106" s="48">
        <v>37110910.487881042</v>
      </c>
      <c r="AF106" s="81">
        <v>0</v>
      </c>
      <c r="AG106" s="81">
        <v>0</v>
      </c>
      <c r="AH106" s="81">
        <v>37110910.487881042</v>
      </c>
      <c r="AI106" s="81">
        <v>37110910.487881042</v>
      </c>
      <c r="AJ106" s="81">
        <v>0</v>
      </c>
      <c r="AK106" s="81">
        <v>20233421.875458926</v>
      </c>
      <c r="AL106" s="81">
        <v>6002.3167317412071</v>
      </c>
      <c r="AM106" s="166">
        <v>37116912.804612786</v>
      </c>
      <c r="AN106" s="82">
        <v>0</v>
      </c>
      <c r="AO106" s="82">
        <v>0</v>
      </c>
      <c r="AP106" s="83">
        <v>0</v>
      </c>
      <c r="AQ106" s="48">
        <v>0</v>
      </c>
      <c r="AR106" s="48">
        <v>20227419.558727182</v>
      </c>
      <c r="AS106" s="48">
        <v>37116912.804612786</v>
      </c>
      <c r="AT106" s="167">
        <v>30905996.98</v>
      </c>
      <c r="AU106" s="167">
        <v>0</v>
      </c>
      <c r="AV106" s="167">
        <v>0</v>
      </c>
      <c r="AW106" s="167">
        <v>30905996.98</v>
      </c>
      <c r="AX106" s="82">
        <v>6210915.8200000003</v>
      </c>
      <c r="AY106" s="82">
        <v>2181894.7275659996</v>
      </c>
      <c r="AZ106" s="294">
        <v>5793561.5099999998</v>
      </c>
      <c r="BA106" s="82">
        <v>0</v>
      </c>
      <c r="BB106" s="82">
        <v>0</v>
      </c>
      <c r="BC106" s="82">
        <v>0</v>
      </c>
      <c r="BD106" s="82">
        <v>2035278.1584629996</v>
      </c>
      <c r="BE106" s="294">
        <v>0</v>
      </c>
      <c r="BG106" s="83">
        <f t="shared" si="36"/>
        <v>0</v>
      </c>
      <c r="BH106" s="83">
        <f t="shared" si="37"/>
        <v>0</v>
      </c>
      <c r="BI106" s="83">
        <f t="shared" si="38"/>
        <v>0</v>
      </c>
      <c r="BJ106" s="83">
        <f t="shared" si="39"/>
        <v>0</v>
      </c>
      <c r="BK106" s="84">
        <f t="shared" si="42"/>
        <v>0</v>
      </c>
      <c r="BL106" s="84">
        <f t="shared" si="40"/>
        <v>0</v>
      </c>
      <c r="BM106" s="84">
        <f t="shared" si="41"/>
        <v>36699558.490000002</v>
      </c>
      <c r="BN106" s="83"/>
    </row>
    <row r="107" spans="2:66" x14ac:dyDescent="0.25">
      <c r="B107" s="98" t="s">
        <v>118</v>
      </c>
      <c r="C107" s="78" t="s">
        <v>593</v>
      </c>
      <c r="D107" s="78"/>
      <c r="E107" s="79" t="s">
        <v>594</v>
      </c>
      <c r="F107" s="80">
        <v>3</v>
      </c>
      <c r="G107" s="80">
        <v>1</v>
      </c>
      <c r="H107" s="80">
        <v>1</v>
      </c>
      <c r="I107" s="80">
        <v>2</v>
      </c>
      <c r="J107" s="80">
        <v>2</v>
      </c>
      <c r="K107" s="80">
        <f t="shared" si="28"/>
        <v>1</v>
      </c>
      <c r="L107" s="159">
        <v>264</v>
      </c>
      <c r="M107" s="159">
        <v>4037</v>
      </c>
      <c r="N107" s="160">
        <v>0.39259423215316036</v>
      </c>
      <c r="O107" s="159">
        <v>1584.9029152023083</v>
      </c>
      <c r="P107" s="159">
        <v>1848.9029152023083</v>
      </c>
      <c r="Q107" s="161">
        <v>2498.4225093128794</v>
      </c>
      <c r="R107" s="162">
        <v>4.8419560171924375E-4</v>
      </c>
      <c r="S107" s="163">
        <v>0</v>
      </c>
      <c r="T107" s="163">
        <v>538938.40637620143</v>
      </c>
      <c r="U107" s="81">
        <v>538938.40637620143</v>
      </c>
      <c r="V107" s="164">
        <v>4251864.6780975908</v>
      </c>
      <c r="W107" s="165">
        <v>1040130.77</v>
      </c>
      <c r="X107" s="164">
        <v>728518.30155228591</v>
      </c>
      <c r="Y107" s="48">
        <v>311612.46844771411</v>
      </c>
      <c r="Z107" s="48">
        <v>3940252.2096498767</v>
      </c>
      <c r="AA107" s="48">
        <v>538938.40637620143</v>
      </c>
      <c r="AB107" s="48">
        <v>0</v>
      </c>
      <c r="AC107" s="48">
        <v>3401313.803273675</v>
      </c>
      <c r="AD107" s="48">
        <v>110351.64847139007</v>
      </c>
      <c r="AE107" s="48">
        <v>649290.05484759156</v>
      </c>
      <c r="AF107" s="81">
        <v>351619.54103277146</v>
      </c>
      <c r="AG107" s="81">
        <v>0</v>
      </c>
      <c r="AH107" s="81">
        <v>1000909.595880363</v>
      </c>
      <c r="AI107" s="81">
        <v>1000909.595880363</v>
      </c>
      <c r="AJ107" s="81">
        <v>0</v>
      </c>
      <c r="AK107" s="81">
        <v>2939342.6137695136</v>
      </c>
      <c r="AL107" s="81">
        <v>871.96646516562191</v>
      </c>
      <c r="AM107" s="166">
        <v>1001781.5623455286</v>
      </c>
      <c r="AN107" s="82">
        <v>0</v>
      </c>
      <c r="AO107" s="82">
        <v>306.32181921268295</v>
      </c>
      <c r="AP107" s="83">
        <v>0</v>
      </c>
      <c r="AQ107" s="48">
        <v>351925.86285198416</v>
      </c>
      <c r="AR107" s="48">
        <v>2938470.6473043482</v>
      </c>
      <c r="AS107" s="48">
        <v>649855.69949354441</v>
      </c>
      <c r="AT107" s="167">
        <v>645064.76</v>
      </c>
      <c r="AU107" s="167">
        <v>218870.47</v>
      </c>
      <c r="AV107" s="167">
        <v>0</v>
      </c>
      <c r="AW107" s="167">
        <v>645064.76</v>
      </c>
      <c r="AX107" s="82">
        <v>356716.79999999999</v>
      </c>
      <c r="AY107" s="82">
        <v>125314.61183999998</v>
      </c>
      <c r="AZ107" s="294">
        <v>332746.53999999998</v>
      </c>
      <c r="BA107" s="82">
        <v>0</v>
      </c>
      <c r="BB107" s="82">
        <v>0</v>
      </c>
      <c r="BC107" s="82">
        <v>133055.39000000001</v>
      </c>
      <c r="BD107" s="82">
        <v>116893.85950199998</v>
      </c>
      <c r="BE107" s="294">
        <v>116893.86</v>
      </c>
      <c r="BG107" s="83">
        <f t="shared" si="36"/>
        <v>1032284.7383980174</v>
      </c>
      <c r="BH107" s="83">
        <f t="shared" si="37"/>
        <v>2938470.6473043482</v>
      </c>
      <c r="BI107" s="83">
        <f t="shared" si="38"/>
        <v>1032284.7383980174</v>
      </c>
      <c r="BJ107" s="83">
        <f t="shared" si="39"/>
        <v>2938470.6473043482</v>
      </c>
      <c r="BK107" s="84">
        <f t="shared" si="42"/>
        <v>464607.01</v>
      </c>
      <c r="BL107" s="84">
        <f t="shared" si="40"/>
        <v>163216.44</v>
      </c>
      <c r="BM107" s="84">
        <f t="shared" si="41"/>
        <v>1442418.31</v>
      </c>
      <c r="BN107" s="83"/>
    </row>
    <row r="108" spans="2:66" x14ac:dyDescent="0.25">
      <c r="B108" s="98" t="s">
        <v>119</v>
      </c>
      <c r="C108" s="78" t="s">
        <v>595</v>
      </c>
      <c r="D108" s="78" t="s">
        <v>596</v>
      </c>
      <c r="E108" s="79" t="s">
        <v>523</v>
      </c>
      <c r="F108" s="80">
        <v>2</v>
      </c>
      <c r="G108" s="80">
        <v>1</v>
      </c>
      <c r="H108" s="80">
        <v>1</v>
      </c>
      <c r="I108" s="80">
        <v>2</v>
      </c>
      <c r="J108" s="80">
        <v>2</v>
      </c>
      <c r="K108" s="80">
        <f t="shared" si="28"/>
        <v>1</v>
      </c>
      <c r="L108" s="159">
        <v>28720.094149391422</v>
      </c>
      <c r="M108" s="159">
        <v>149454</v>
      </c>
      <c r="N108" s="160">
        <v>0.38710219845219412</v>
      </c>
      <c r="O108" s="159">
        <v>57853.971967474223</v>
      </c>
      <c r="P108" s="159">
        <v>86574.066116865637</v>
      </c>
      <c r="Q108" s="161">
        <v>86574.066116865637</v>
      </c>
      <c r="R108" s="162">
        <v>1.6778099733125575E-2</v>
      </c>
      <c r="S108" s="163">
        <v>0</v>
      </c>
      <c r="T108" s="163">
        <v>18675019.558386646</v>
      </c>
      <c r="U108" s="81">
        <v>18675019.558386646</v>
      </c>
      <c r="V108" s="164">
        <v>116848035.51228662</v>
      </c>
      <c r="W108" s="165">
        <v>57385720.159999996</v>
      </c>
      <c r="X108" s="164">
        <v>87457974.048548028</v>
      </c>
      <c r="Y108" s="48">
        <v>0</v>
      </c>
      <c r="Z108" s="48">
        <v>116848035.51228662</v>
      </c>
      <c r="AA108" s="48">
        <v>18675019.558386646</v>
      </c>
      <c r="AB108" s="48">
        <v>0</v>
      </c>
      <c r="AC108" s="48">
        <v>98173015.95389998</v>
      </c>
      <c r="AD108" s="48">
        <v>3185108.6881468948</v>
      </c>
      <c r="AE108" s="48">
        <v>21860128.246533543</v>
      </c>
      <c r="AF108" s="81">
        <v>11838235.013114279</v>
      </c>
      <c r="AG108" s="81">
        <v>0</v>
      </c>
      <c r="AH108" s="81">
        <v>33698363.259647824</v>
      </c>
      <c r="AI108" s="81">
        <v>33698363.259647824</v>
      </c>
      <c r="AJ108" s="81">
        <v>0</v>
      </c>
      <c r="AK108" s="81">
        <v>83149672.252638787</v>
      </c>
      <c r="AL108" s="81">
        <v>24666.646703302195</v>
      </c>
      <c r="AM108" s="166">
        <v>33723029.906351127</v>
      </c>
      <c r="AN108" s="82">
        <v>0</v>
      </c>
      <c r="AO108" s="82">
        <v>8665.3929868700598</v>
      </c>
      <c r="AP108" s="83">
        <v>0</v>
      </c>
      <c r="AQ108" s="48">
        <v>11846900.406101149</v>
      </c>
      <c r="AR108" s="48">
        <v>83125005.605935484</v>
      </c>
      <c r="AS108" s="48">
        <v>21876129.500249978</v>
      </c>
      <c r="AT108" s="167">
        <v>23709640.200000003</v>
      </c>
      <c r="AU108" s="167">
        <v>8044680.9299999997</v>
      </c>
      <c r="AV108" s="167">
        <v>0</v>
      </c>
      <c r="AW108" s="167">
        <v>23709640.200000003</v>
      </c>
      <c r="AX108" s="82">
        <v>10013389.710000001</v>
      </c>
      <c r="AY108" s="82">
        <v>3517703.8051229999</v>
      </c>
      <c r="AZ108" s="294">
        <v>9340520.9199999999</v>
      </c>
      <c r="BA108" s="82">
        <v>0</v>
      </c>
      <c r="BB108" s="82">
        <v>0</v>
      </c>
      <c r="BC108" s="82">
        <v>3802219.48</v>
      </c>
      <c r="BD108" s="82">
        <v>3281324.9991959995</v>
      </c>
      <c r="BE108" s="294">
        <v>3281325</v>
      </c>
      <c r="BG108" s="83">
        <f t="shared" si="36"/>
        <v>29201814.469365131</v>
      </c>
      <c r="BH108" s="83">
        <f t="shared" si="37"/>
        <v>83125005.605935484</v>
      </c>
      <c r="BI108" s="83">
        <f t="shared" si="38"/>
        <v>29201814.469365131</v>
      </c>
      <c r="BJ108" s="83">
        <f t="shared" si="39"/>
        <v>83125005.605935484</v>
      </c>
      <c r="BK108" s="84">
        <f t="shared" si="42"/>
        <v>13143047.98</v>
      </c>
      <c r="BL108" s="84">
        <f t="shared" si="40"/>
        <v>4617152.76</v>
      </c>
      <c r="BM108" s="84">
        <f t="shared" si="41"/>
        <v>46193209.100000001</v>
      </c>
      <c r="BN108" s="83"/>
    </row>
    <row r="109" spans="2:66" x14ac:dyDescent="0.25">
      <c r="B109" s="98" t="s">
        <v>120</v>
      </c>
      <c r="C109" s="78" t="s">
        <v>597</v>
      </c>
      <c r="D109" s="78" t="s">
        <v>598</v>
      </c>
      <c r="E109" s="79" t="s">
        <v>433</v>
      </c>
      <c r="F109" s="80">
        <v>3</v>
      </c>
      <c r="G109" s="80">
        <v>2</v>
      </c>
      <c r="H109" s="80">
        <v>1</v>
      </c>
      <c r="I109" s="80">
        <v>2</v>
      </c>
      <c r="J109" s="80">
        <v>2</v>
      </c>
      <c r="K109" s="80">
        <f t="shared" si="28"/>
        <v>0</v>
      </c>
      <c r="L109" s="159">
        <v>11794</v>
      </c>
      <c r="M109" s="159">
        <v>80271</v>
      </c>
      <c r="N109" s="160">
        <v>0.23456679474287909</v>
      </c>
      <c r="O109" s="159">
        <v>18828.911180805648</v>
      </c>
      <c r="P109" s="159">
        <v>30622.911180805648</v>
      </c>
      <c r="Q109" s="161">
        <v>30622.911180805648</v>
      </c>
      <c r="R109" s="162">
        <v>5.9347363587686488E-3</v>
      </c>
      <c r="S109" s="163">
        <v>0</v>
      </c>
      <c r="T109" s="163">
        <v>6605713.3606766453</v>
      </c>
      <c r="U109" s="81">
        <v>6605713.3606766453</v>
      </c>
      <c r="V109" s="164">
        <v>30399528.815813329</v>
      </c>
      <c r="W109" s="165">
        <v>16130522.369999999</v>
      </c>
      <c r="X109" s="164">
        <v>25254190.641789109</v>
      </c>
      <c r="Y109" s="48">
        <v>0</v>
      </c>
      <c r="Z109" s="48">
        <v>30399528.815813329</v>
      </c>
      <c r="AA109" s="48">
        <v>6605713.3606766453</v>
      </c>
      <c r="AB109" s="48">
        <v>0</v>
      </c>
      <c r="AC109" s="48">
        <v>23793815.455136683</v>
      </c>
      <c r="AD109" s="48">
        <v>771962.5152995931</v>
      </c>
      <c r="AE109" s="48">
        <v>7377675.8759762384</v>
      </c>
      <c r="AF109" s="81">
        <v>0</v>
      </c>
      <c r="AG109" s="81">
        <v>0</v>
      </c>
      <c r="AH109" s="81">
        <v>7377675.8759762384</v>
      </c>
      <c r="AI109" s="81">
        <v>7377675.8759762384</v>
      </c>
      <c r="AJ109" s="81">
        <v>0</v>
      </c>
      <c r="AK109" s="81">
        <v>23021852.939837091</v>
      </c>
      <c r="AL109" s="81">
        <v>6829.5147477784431</v>
      </c>
      <c r="AM109" s="166">
        <v>7384505.3907240173</v>
      </c>
      <c r="AN109" s="82">
        <v>0</v>
      </c>
      <c r="AO109" s="82">
        <v>0</v>
      </c>
      <c r="AP109" s="83">
        <v>0</v>
      </c>
      <c r="AQ109" s="48">
        <v>0</v>
      </c>
      <c r="AR109" s="48">
        <v>23015023.425089311</v>
      </c>
      <c r="AS109" s="48">
        <v>7384505.3907240173</v>
      </c>
      <c r="AT109" s="167">
        <v>5293612.4499999993</v>
      </c>
      <c r="AU109" s="167">
        <v>0</v>
      </c>
      <c r="AV109" s="167">
        <v>0</v>
      </c>
      <c r="AW109" s="167">
        <v>5293612.4499999993</v>
      </c>
      <c r="AX109" s="82">
        <v>2090892.94</v>
      </c>
      <c r="AY109" s="82">
        <v>734530.68982199987</v>
      </c>
      <c r="AZ109" s="294">
        <v>1950391.41</v>
      </c>
      <c r="BA109" s="82">
        <v>0</v>
      </c>
      <c r="BB109" s="82">
        <v>0</v>
      </c>
      <c r="BC109" s="82">
        <v>0</v>
      </c>
      <c r="BD109" s="82">
        <v>685172.50233299984</v>
      </c>
      <c r="BE109" s="294">
        <v>0</v>
      </c>
      <c r="BG109" s="83">
        <f t="shared" si="36"/>
        <v>0</v>
      </c>
      <c r="BH109" s="83">
        <f t="shared" si="37"/>
        <v>0</v>
      </c>
      <c r="BI109" s="83">
        <f t="shared" si="38"/>
        <v>0</v>
      </c>
      <c r="BJ109" s="83">
        <f t="shared" si="39"/>
        <v>0</v>
      </c>
      <c r="BK109" s="84">
        <f t="shared" si="42"/>
        <v>0</v>
      </c>
      <c r="BL109" s="84">
        <f t="shared" si="40"/>
        <v>0</v>
      </c>
      <c r="BM109" s="84">
        <f t="shared" si="41"/>
        <v>7244003.8599999994</v>
      </c>
      <c r="BN109" s="83"/>
    </row>
    <row r="110" spans="2:66" x14ac:dyDescent="0.25">
      <c r="B110" s="98" t="s">
        <v>121</v>
      </c>
      <c r="C110" s="78" t="s">
        <v>599</v>
      </c>
      <c r="D110" s="78" t="s">
        <v>600</v>
      </c>
      <c r="E110" s="79" t="s">
        <v>601</v>
      </c>
      <c r="F110" s="80">
        <v>3</v>
      </c>
      <c r="G110" s="80">
        <v>1</v>
      </c>
      <c r="H110" s="80">
        <v>1</v>
      </c>
      <c r="I110" s="80">
        <v>2</v>
      </c>
      <c r="J110" s="80">
        <v>2</v>
      </c>
      <c r="K110" s="80">
        <f t="shared" si="28"/>
        <v>1</v>
      </c>
      <c r="L110" s="159">
        <v>120</v>
      </c>
      <c r="M110" s="159">
        <v>936</v>
      </c>
      <c r="N110" s="160">
        <v>0.29906019275057572</v>
      </c>
      <c r="O110" s="159">
        <v>279.92034041453888</v>
      </c>
      <c r="P110" s="159">
        <v>399.92034041453888</v>
      </c>
      <c r="Q110" s="161">
        <v>540.41235600216635</v>
      </c>
      <c r="R110" s="162">
        <v>1.0473219998444009E-4</v>
      </c>
      <c r="S110" s="163">
        <v>0</v>
      </c>
      <c r="T110" s="163">
        <v>116573.1467933003</v>
      </c>
      <c r="U110" s="81">
        <v>116573.1467933003</v>
      </c>
      <c r="V110" s="164">
        <v>868199.9349799382</v>
      </c>
      <c r="W110" s="165">
        <v>185901.06</v>
      </c>
      <c r="X110" s="164">
        <v>85534.061730628891</v>
      </c>
      <c r="Y110" s="48">
        <v>100366.99826937111</v>
      </c>
      <c r="Z110" s="48">
        <v>767832.9367105671</v>
      </c>
      <c r="AA110" s="48">
        <v>116573.1467933003</v>
      </c>
      <c r="AB110" s="48">
        <v>0</v>
      </c>
      <c r="AC110" s="48">
        <v>651259.78991726681</v>
      </c>
      <c r="AD110" s="48">
        <v>21129.362228010516</v>
      </c>
      <c r="AE110" s="48">
        <v>137702.50902131081</v>
      </c>
      <c r="AF110" s="81">
        <v>74572.053983638776</v>
      </c>
      <c r="AG110" s="81">
        <v>0</v>
      </c>
      <c r="AH110" s="81">
        <v>212274.5630049496</v>
      </c>
      <c r="AI110" s="81">
        <v>212274.5630049496</v>
      </c>
      <c r="AJ110" s="81">
        <v>0</v>
      </c>
      <c r="AK110" s="81">
        <v>555558.3737056175</v>
      </c>
      <c r="AL110" s="81">
        <v>164.80837213189022</v>
      </c>
      <c r="AM110" s="166">
        <v>212439.37137708149</v>
      </c>
      <c r="AN110" s="82">
        <v>0</v>
      </c>
      <c r="AO110" s="82">
        <v>57.897181129933024</v>
      </c>
      <c r="AP110" s="83">
        <v>0</v>
      </c>
      <c r="AQ110" s="48">
        <v>74629.951164768703</v>
      </c>
      <c r="AR110" s="48">
        <v>555393.5653334856</v>
      </c>
      <c r="AS110" s="48">
        <v>137809.42021231278</v>
      </c>
      <c r="AT110" s="167">
        <v>166081.47</v>
      </c>
      <c r="AU110" s="167">
        <v>56351.44</v>
      </c>
      <c r="AV110" s="167">
        <v>0</v>
      </c>
      <c r="AW110" s="167">
        <v>166081.47</v>
      </c>
      <c r="AX110" s="82">
        <v>46357.9</v>
      </c>
      <c r="AY110" s="82">
        <v>16285.530269999997</v>
      </c>
      <c r="AZ110" s="294">
        <v>43242.79</v>
      </c>
      <c r="BA110" s="82">
        <v>0</v>
      </c>
      <c r="BB110" s="82">
        <v>0</v>
      </c>
      <c r="BC110" s="82">
        <v>18278.509999999998</v>
      </c>
      <c r="BD110" s="82">
        <v>15191.192126999998</v>
      </c>
      <c r="BE110" s="294">
        <v>15191.19</v>
      </c>
      <c r="BG110" s="83">
        <f t="shared" si="36"/>
        <v>195109.75950165346</v>
      </c>
      <c r="BH110" s="83">
        <f t="shared" si="37"/>
        <v>555393.5653334856</v>
      </c>
      <c r="BI110" s="83">
        <f t="shared" si="38"/>
        <v>195109.75950165346</v>
      </c>
      <c r="BJ110" s="83">
        <f t="shared" si="39"/>
        <v>555393.5653334856</v>
      </c>
      <c r="BK110" s="84">
        <f t="shared" si="42"/>
        <v>87814.3</v>
      </c>
      <c r="BL110" s="84">
        <f t="shared" si="40"/>
        <v>30849.16</v>
      </c>
      <c r="BM110" s="84">
        <f t="shared" si="41"/>
        <v>297138.56</v>
      </c>
      <c r="BN110" s="83"/>
    </row>
    <row r="111" spans="2:66" x14ac:dyDescent="0.25">
      <c r="B111" s="98" t="s">
        <v>122</v>
      </c>
      <c r="C111" s="78" t="s">
        <v>602</v>
      </c>
      <c r="D111" s="78"/>
      <c r="E111" s="79" t="s">
        <v>603</v>
      </c>
      <c r="F111" s="80">
        <v>3</v>
      </c>
      <c r="G111" s="80">
        <v>2</v>
      </c>
      <c r="H111" s="80">
        <v>1</v>
      </c>
      <c r="I111" s="80">
        <v>2</v>
      </c>
      <c r="J111" s="80">
        <v>2</v>
      </c>
      <c r="K111" s="80">
        <f t="shared" si="28"/>
        <v>0</v>
      </c>
      <c r="L111" s="159">
        <v>13828</v>
      </c>
      <c r="M111" s="159">
        <v>116333</v>
      </c>
      <c r="N111" s="160">
        <v>0.12728673360139123</v>
      </c>
      <c r="O111" s="159">
        <v>14807.647580050645</v>
      </c>
      <c r="P111" s="159">
        <v>28635.647580050645</v>
      </c>
      <c r="Q111" s="161">
        <v>28635.647580050645</v>
      </c>
      <c r="R111" s="162">
        <v>5.5496036234704256E-3</v>
      </c>
      <c r="S111" s="163">
        <v>0</v>
      </c>
      <c r="T111" s="163">
        <v>6177037.7967765722</v>
      </c>
      <c r="U111" s="81">
        <v>6177037.7967765722</v>
      </c>
      <c r="V111" s="164">
        <v>54700382.286525987</v>
      </c>
      <c r="W111" s="165">
        <v>10203818.18</v>
      </c>
      <c r="X111" s="164">
        <v>23003426.881441057</v>
      </c>
      <c r="Y111" s="48">
        <v>0</v>
      </c>
      <c r="Z111" s="48">
        <v>54700382.286525987</v>
      </c>
      <c r="AA111" s="48">
        <v>6177037.7967765722</v>
      </c>
      <c r="AB111" s="48">
        <v>0</v>
      </c>
      <c r="AC111" s="48">
        <v>48523344.489749417</v>
      </c>
      <c r="AD111" s="48">
        <v>1574283.1633574353</v>
      </c>
      <c r="AE111" s="48">
        <v>7751320.960134007</v>
      </c>
      <c r="AF111" s="81">
        <v>0</v>
      </c>
      <c r="AG111" s="81">
        <v>0</v>
      </c>
      <c r="AH111" s="81">
        <v>7751320.960134007</v>
      </c>
      <c r="AI111" s="81">
        <v>7751320.960134007</v>
      </c>
      <c r="AJ111" s="81">
        <v>0</v>
      </c>
      <c r="AK111" s="81">
        <v>46949061.32639198</v>
      </c>
      <c r="AL111" s="81">
        <v>13927.606416428507</v>
      </c>
      <c r="AM111" s="166">
        <v>7765248.5665504355</v>
      </c>
      <c r="AN111" s="82">
        <v>0</v>
      </c>
      <c r="AO111" s="82">
        <v>0</v>
      </c>
      <c r="AP111" s="83">
        <v>0</v>
      </c>
      <c r="AQ111" s="48">
        <v>0</v>
      </c>
      <c r="AR111" s="48">
        <v>46935133.719975553</v>
      </c>
      <c r="AS111" s="48">
        <v>7765248.5665504355</v>
      </c>
      <c r="AT111" s="167">
        <v>4237018.3599999994</v>
      </c>
      <c r="AU111" s="167">
        <v>0</v>
      </c>
      <c r="AV111" s="167">
        <v>0</v>
      </c>
      <c r="AW111" s="167">
        <v>4237018.3599999994</v>
      </c>
      <c r="AX111" s="82">
        <v>3528230.21</v>
      </c>
      <c r="AY111" s="82">
        <v>1239467.2727729997</v>
      </c>
      <c r="AZ111" s="294">
        <v>3291144.06</v>
      </c>
      <c r="BA111" s="82">
        <v>0</v>
      </c>
      <c r="BB111" s="82">
        <v>0</v>
      </c>
      <c r="BC111" s="82">
        <v>0</v>
      </c>
      <c r="BD111" s="82">
        <v>1156178.9082779998</v>
      </c>
      <c r="BE111" s="294">
        <v>0</v>
      </c>
      <c r="BG111" s="83">
        <f t="shared" si="36"/>
        <v>0</v>
      </c>
      <c r="BH111" s="83">
        <f t="shared" si="37"/>
        <v>0</v>
      </c>
      <c r="BI111" s="83">
        <f t="shared" si="38"/>
        <v>0</v>
      </c>
      <c r="BJ111" s="83">
        <f t="shared" si="39"/>
        <v>0</v>
      </c>
      <c r="BK111" s="84">
        <f t="shared" si="42"/>
        <v>0</v>
      </c>
      <c r="BL111" s="84">
        <f t="shared" si="40"/>
        <v>0</v>
      </c>
      <c r="BM111" s="84">
        <f t="shared" si="41"/>
        <v>7528162.4199999999</v>
      </c>
      <c r="BN111" s="83"/>
    </row>
    <row r="112" spans="2:66" x14ac:dyDescent="0.25">
      <c r="B112" s="98" t="s">
        <v>123</v>
      </c>
      <c r="C112" s="78" t="s">
        <v>604</v>
      </c>
      <c r="D112" s="78"/>
      <c r="E112" s="79" t="s">
        <v>605</v>
      </c>
      <c r="F112" s="80">
        <v>3</v>
      </c>
      <c r="G112" s="80">
        <v>1</v>
      </c>
      <c r="H112" s="80">
        <v>1</v>
      </c>
      <c r="I112" s="80">
        <v>2</v>
      </c>
      <c r="J112" s="80">
        <v>2</v>
      </c>
      <c r="K112" s="80">
        <f t="shared" si="28"/>
        <v>1</v>
      </c>
      <c r="L112" s="159">
        <v>676</v>
      </c>
      <c r="M112" s="159">
        <v>3477</v>
      </c>
      <c r="N112" s="160">
        <v>0.52589131479712159</v>
      </c>
      <c r="O112" s="159">
        <v>1828.5241015495917</v>
      </c>
      <c r="P112" s="159">
        <v>2504.5241015495917</v>
      </c>
      <c r="Q112" s="161">
        <v>3384.3634184239631</v>
      </c>
      <c r="R112" s="162">
        <v>6.5589141776947247E-4</v>
      </c>
      <c r="S112" s="163">
        <v>0</v>
      </c>
      <c r="T112" s="163">
        <v>730046.02725299401</v>
      </c>
      <c r="U112" s="81">
        <v>730046.02725299401</v>
      </c>
      <c r="V112" s="164">
        <v>2570353.8915245365</v>
      </c>
      <c r="W112" s="165">
        <v>465777.34</v>
      </c>
      <c r="X112" s="164">
        <v>87364.440123112174</v>
      </c>
      <c r="Y112" s="48">
        <v>378412.89987688785</v>
      </c>
      <c r="Z112" s="48">
        <v>2191940.9916476486</v>
      </c>
      <c r="AA112" s="48">
        <v>730046.02725299401</v>
      </c>
      <c r="AB112" s="48">
        <v>0</v>
      </c>
      <c r="AC112" s="48">
        <v>1461894.9643946546</v>
      </c>
      <c r="AD112" s="48">
        <v>47429.472416718963</v>
      </c>
      <c r="AE112" s="48">
        <v>777475.49966971297</v>
      </c>
      <c r="AF112" s="81">
        <v>421037.68002770172</v>
      </c>
      <c r="AG112" s="81">
        <v>0</v>
      </c>
      <c r="AH112" s="81">
        <v>1198513.1796974146</v>
      </c>
      <c r="AI112" s="81">
        <v>1198513.1796974146</v>
      </c>
      <c r="AJ112" s="81">
        <v>0</v>
      </c>
      <c r="AK112" s="81">
        <v>993427.811950234</v>
      </c>
      <c r="AL112" s="81">
        <v>294.70390199683914</v>
      </c>
      <c r="AM112" s="166">
        <v>1198807.8835994115</v>
      </c>
      <c r="AN112" s="82">
        <v>0</v>
      </c>
      <c r="AO112" s="82">
        <v>103.52948077148957</v>
      </c>
      <c r="AP112" s="83">
        <v>0</v>
      </c>
      <c r="AQ112" s="48">
        <v>421141.20950847323</v>
      </c>
      <c r="AR112" s="48">
        <v>993133.10804823716</v>
      </c>
      <c r="AS112" s="48">
        <v>777666.67409093818</v>
      </c>
      <c r="AT112" s="167">
        <v>1042809.33</v>
      </c>
      <c r="AU112" s="167">
        <v>353825.2</v>
      </c>
      <c r="AV112" s="167">
        <v>0</v>
      </c>
      <c r="AW112" s="167">
        <v>1042809.33</v>
      </c>
      <c r="AX112" s="82">
        <v>155998.54999999999</v>
      </c>
      <c r="AY112" s="82">
        <v>54802.290614999991</v>
      </c>
      <c r="AZ112" s="294">
        <v>145515.93</v>
      </c>
      <c r="BA112" s="82">
        <v>0</v>
      </c>
      <c r="BB112" s="82">
        <v>0</v>
      </c>
      <c r="BC112" s="82">
        <v>67316.009999999995</v>
      </c>
      <c r="BD112" s="82">
        <v>51119.74620899999</v>
      </c>
      <c r="BE112" s="294">
        <v>51119.75</v>
      </c>
      <c r="BG112" s="83">
        <f t="shared" si="36"/>
        <v>348887.66085734568</v>
      </c>
      <c r="BH112" s="83">
        <f t="shared" si="37"/>
        <v>993133.10804823716</v>
      </c>
      <c r="BI112" s="83">
        <f t="shared" si="38"/>
        <v>348887.66085734568</v>
      </c>
      <c r="BJ112" s="83">
        <f t="shared" si="39"/>
        <v>993133.10804823716</v>
      </c>
      <c r="BK112" s="84">
        <f t="shared" si="42"/>
        <v>157026.10999999999</v>
      </c>
      <c r="BL112" s="84">
        <f t="shared" si="40"/>
        <v>55163.27</v>
      </c>
      <c r="BM112" s="84">
        <f t="shared" si="41"/>
        <v>1345351.3699999999</v>
      </c>
      <c r="BN112" s="83"/>
    </row>
    <row r="113" spans="2:66" x14ac:dyDescent="0.25">
      <c r="B113" s="98" t="s">
        <v>124</v>
      </c>
      <c r="C113" s="78" t="s">
        <v>606</v>
      </c>
      <c r="D113" s="78" t="s">
        <v>607</v>
      </c>
      <c r="E113" s="79" t="s">
        <v>608</v>
      </c>
      <c r="F113" s="80">
        <v>3</v>
      </c>
      <c r="G113" s="80">
        <v>1</v>
      </c>
      <c r="H113" s="80">
        <v>1</v>
      </c>
      <c r="I113" s="80">
        <v>2</v>
      </c>
      <c r="J113" s="80">
        <v>2</v>
      </c>
      <c r="K113" s="80">
        <f t="shared" si="28"/>
        <v>1</v>
      </c>
      <c r="L113" s="159">
        <v>2512</v>
      </c>
      <c r="M113" s="159">
        <v>17216</v>
      </c>
      <c r="N113" s="160">
        <v>0.44337179777810887</v>
      </c>
      <c r="O113" s="159">
        <v>7633.0888705479219</v>
      </c>
      <c r="P113" s="159">
        <v>10145.088870547923</v>
      </c>
      <c r="Q113" s="161">
        <v>13709.058590771408</v>
      </c>
      <c r="R113" s="162">
        <v>2.6568227946315165E-3</v>
      </c>
      <c r="S113" s="163">
        <v>0</v>
      </c>
      <c r="T113" s="163">
        <v>2957201.2589096753</v>
      </c>
      <c r="U113" s="81">
        <v>2957201.2589096753</v>
      </c>
      <c r="V113" s="164">
        <v>1402425.5873335709</v>
      </c>
      <c r="W113" s="165">
        <v>1571468.94</v>
      </c>
      <c r="X113" s="164">
        <v>2609307.3638702538</v>
      </c>
      <c r="Y113" s="48">
        <v>0</v>
      </c>
      <c r="Z113" s="48">
        <v>1402425.5873335709</v>
      </c>
      <c r="AA113" s="48">
        <v>1402425.5873335709</v>
      </c>
      <c r="AB113" s="48">
        <v>1554775.6715761044</v>
      </c>
      <c r="AC113" s="48">
        <v>0</v>
      </c>
      <c r="AD113" s="48">
        <v>0</v>
      </c>
      <c r="AE113" s="48">
        <v>1402425.5873335709</v>
      </c>
      <c r="AF113" s="81">
        <v>759476.04259331489</v>
      </c>
      <c r="AG113" s="81">
        <v>0</v>
      </c>
      <c r="AH113" s="81">
        <v>2161901.6299268859</v>
      </c>
      <c r="AI113" s="81">
        <v>1402425.5873335709</v>
      </c>
      <c r="AJ113" s="81">
        <v>759476.04259331501</v>
      </c>
      <c r="AK113" s="81">
        <v>0</v>
      </c>
      <c r="AL113" s="81">
        <v>0</v>
      </c>
      <c r="AM113" s="166">
        <v>1402425.5873335709</v>
      </c>
      <c r="AN113" s="82">
        <v>-266803.9337630315</v>
      </c>
      <c r="AO113" s="82">
        <v>0</v>
      </c>
      <c r="AP113" s="83">
        <v>0</v>
      </c>
      <c r="AQ113" s="48">
        <v>492672.1088302834</v>
      </c>
      <c r="AR113" s="48">
        <v>0</v>
      </c>
      <c r="AS113" s="48">
        <v>909753.47850328754</v>
      </c>
      <c r="AT113" s="167">
        <v>3676519.5</v>
      </c>
      <c r="AU113" s="167">
        <v>1247443.0699999998</v>
      </c>
      <c r="AV113" s="167">
        <v>0</v>
      </c>
      <c r="AW113" s="167">
        <v>3676519.5</v>
      </c>
      <c r="AX113" s="82">
        <v>-2274093.91</v>
      </c>
      <c r="AY113" s="82">
        <v>-798889.19058299996</v>
      </c>
      <c r="AZ113" s="294">
        <v>0</v>
      </c>
      <c r="BA113" s="82">
        <v>0</v>
      </c>
      <c r="BB113" s="82">
        <v>0</v>
      </c>
      <c r="BC113" s="82">
        <v>-754770.96</v>
      </c>
      <c r="BD113" s="82">
        <v>0</v>
      </c>
      <c r="BE113" s="294">
        <v>0</v>
      </c>
      <c r="BG113" s="83">
        <f t="shared" si="36"/>
        <v>0</v>
      </c>
      <c r="BH113" s="83">
        <f t="shared" si="37"/>
        <v>0</v>
      </c>
      <c r="BI113" s="83">
        <f t="shared" si="38"/>
        <v>0</v>
      </c>
      <c r="BJ113" s="83">
        <f t="shared" si="39"/>
        <v>0</v>
      </c>
      <c r="BK113" s="84">
        <f t="shared" si="42"/>
        <v>0</v>
      </c>
      <c r="BL113" s="84">
        <f t="shared" si="40"/>
        <v>0</v>
      </c>
      <c r="BM113" s="84">
        <f t="shared" si="41"/>
        <v>3676519.5</v>
      </c>
      <c r="BN113" s="83"/>
    </row>
    <row r="114" spans="2:66" x14ac:dyDescent="0.25">
      <c r="B114" s="98" t="s">
        <v>125</v>
      </c>
      <c r="C114" s="78" t="s">
        <v>609</v>
      </c>
      <c r="D114" s="78" t="s">
        <v>610</v>
      </c>
      <c r="E114" s="79" t="s">
        <v>611</v>
      </c>
      <c r="F114" s="80">
        <v>3</v>
      </c>
      <c r="G114" s="80">
        <v>1</v>
      </c>
      <c r="H114" s="80">
        <v>1</v>
      </c>
      <c r="I114" s="80">
        <v>2</v>
      </c>
      <c r="J114" s="80">
        <v>2</v>
      </c>
      <c r="K114" s="80">
        <f t="shared" si="28"/>
        <v>1</v>
      </c>
      <c r="L114" s="159">
        <v>1112</v>
      </c>
      <c r="M114" s="159">
        <v>9358</v>
      </c>
      <c r="N114" s="160">
        <v>0.47488452770987383</v>
      </c>
      <c r="O114" s="159">
        <v>4443.9694103089996</v>
      </c>
      <c r="P114" s="159">
        <v>5555.9694103089996</v>
      </c>
      <c r="Q114" s="161">
        <v>7507.7814641505511</v>
      </c>
      <c r="R114" s="162">
        <v>1.4550120126041971E-3</v>
      </c>
      <c r="S114" s="163">
        <v>0</v>
      </c>
      <c r="T114" s="163">
        <v>1619514.6187755426</v>
      </c>
      <c r="U114" s="81">
        <v>1619514.6187755426</v>
      </c>
      <c r="V114" s="164">
        <v>7405023.1018856773</v>
      </c>
      <c r="W114" s="165">
        <v>2106718.6</v>
      </c>
      <c r="X114" s="164">
        <v>2690984.6873641638</v>
      </c>
      <c r="Y114" s="48">
        <v>0</v>
      </c>
      <c r="Z114" s="48">
        <v>7405023.1018856773</v>
      </c>
      <c r="AA114" s="48">
        <v>1619514.6187755426</v>
      </c>
      <c r="AB114" s="48">
        <v>0</v>
      </c>
      <c r="AC114" s="48">
        <v>5785508.4831101345</v>
      </c>
      <c r="AD114" s="48">
        <v>187704.0565154361</v>
      </c>
      <c r="AE114" s="48">
        <v>1807218.6752909787</v>
      </c>
      <c r="AF114" s="81">
        <v>978689.5647136129</v>
      </c>
      <c r="AG114" s="81">
        <v>0</v>
      </c>
      <c r="AH114" s="81">
        <v>2785908.2400045916</v>
      </c>
      <c r="AI114" s="81">
        <v>2785908.2400045916</v>
      </c>
      <c r="AJ114" s="81">
        <v>0</v>
      </c>
      <c r="AK114" s="81">
        <v>4619114.8618810857</v>
      </c>
      <c r="AL114" s="81">
        <v>1370.2768909756874</v>
      </c>
      <c r="AM114" s="166">
        <v>2787278.5168955675</v>
      </c>
      <c r="AN114" s="82">
        <v>0</v>
      </c>
      <c r="AO114" s="82">
        <v>481.37827179975892</v>
      </c>
      <c r="AP114" s="83">
        <v>0</v>
      </c>
      <c r="AQ114" s="48">
        <v>979170.94298541266</v>
      </c>
      <c r="AR114" s="48">
        <v>4617744.5849901102</v>
      </c>
      <c r="AS114" s="48">
        <v>1808107.5739101549</v>
      </c>
      <c r="AT114" s="167">
        <v>1507648.29</v>
      </c>
      <c r="AU114" s="167">
        <v>511545.06</v>
      </c>
      <c r="AV114" s="167">
        <v>0</v>
      </c>
      <c r="AW114" s="167">
        <v>1507648.29</v>
      </c>
      <c r="AX114" s="82">
        <v>1279630.23</v>
      </c>
      <c r="AY114" s="82">
        <v>449534.0997989999</v>
      </c>
      <c r="AZ114" s="294">
        <v>1193643.04</v>
      </c>
      <c r="BA114" s="82">
        <v>0</v>
      </c>
      <c r="BB114" s="82">
        <v>0</v>
      </c>
      <c r="BC114" s="82">
        <v>467625.88</v>
      </c>
      <c r="BD114" s="82">
        <v>419326.79995199997</v>
      </c>
      <c r="BE114" s="294">
        <v>419326.8</v>
      </c>
      <c r="BG114" s="83">
        <f t="shared" si="36"/>
        <v>1622213.6727070254</v>
      </c>
      <c r="BH114" s="83">
        <f t="shared" si="37"/>
        <v>4617744.5849901102</v>
      </c>
      <c r="BI114" s="83">
        <f t="shared" si="38"/>
        <v>1622213.6727070254</v>
      </c>
      <c r="BJ114" s="83">
        <f t="shared" si="39"/>
        <v>4617744.5849901102</v>
      </c>
      <c r="BK114" s="84">
        <f t="shared" si="42"/>
        <v>730120.11</v>
      </c>
      <c r="BL114" s="84">
        <f t="shared" si="40"/>
        <v>256491.19</v>
      </c>
      <c r="BM114" s="84">
        <f t="shared" si="41"/>
        <v>3431411.44</v>
      </c>
      <c r="BN114" s="83"/>
    </row>
    <row r="115" spans="2:66" x14ac:dyDescent="0.25">
      <c r="B115" s="98" t="s">
        <v>126</v>
      </c>
      <c r="C115" s="78" t="s">
        <v>612</v>
      </c>
      <c r="D115" s="78"/>
      <c r="E115" s="79" t="s">
        <v>452</v>
      </c>
      <c r="F115" s="80">
        <v>3</v>
      </c>
      <c r="G115" s="80">
        <v>2</v>
      </c>
      <c r="H115" s="80">
        <v>1</v>
      </c>
      <c r="I115" s="80">
        <v>2</v>
      </c>
      <c r="J115" s="80">
        <v>2</v>
      </c>
      <c r="K115" s="80">
        <f t="shared" si="28"/>
        <v>0</v>
      </c>
      <c r="L115" s="159">
        <v>14762</v>
      </c>
      <c r="M115" s="159">
        <v>75163</v>
      </c>
      <c r="N115" s="160">
        <v>0.30628264600453586</v>
      </c>
      <c r="O115" s="159">
        <v>23021.122521638928</v>
      </c>
      <c r="P115" s="159">
        <v>37783.122521638928</v>
      </c>
      <c r="Q115" s="161">
        <v>37783.122521638928</v>
      </c>
      <c r="R115" s="162">
        <v>7.3223890979225272E-3</v>
      </c>
      <c r="S115" s="163">
        <v>0</v>
      </c>
      <c r="T115" s="163">
        <v>8150253.1152463304</v>
      </c>
      <c r="U115" s="81">
        <v>8150253.1152463304</v>
      </c>
      <c r="V115" s="164">
        <v>22396539.433748588</v>
      </c>
      <c r="W115" s="165">
        <v>7260960.4800000004</v>
      </c>
      <c r="X115" s="164">
        <v>9967938.1081078425</v>
      </c>
      <c r="Y115" s="48">
        <v>0</v>
      </c>
      <c r="Z115" s="48">
        <v>22396539.433748588</v>
      </c>
      <c r="AA115" s="48">
        <v>8150253.1152463304</v>
      </c>
      <c r="AB115" s="48">
        <v>0</v>
      </c>
      <c r="AC115" s="48">
        <v>14246286.318502259</v>
      </c>
      <c r="AD115" s="48">
        <v>462204.09840721812</v>
      </c>
      <c r="AE115" s="48">
        <v>8612457.2136535477</v>
      </c>
      <c r="AF115" s="81">
        <v>0</v>
      </c>
      <c r="AG115" s="81">
        <v>0</v>
      </c>
      <c r="AH115" s="81">
        <v>8612457.2136535477</v>
      </c>
      <c r="AI115" s="81">
        <v>8612457.2136535477</v>
      </c>
      <c r="AJ115" s="81">
        <v>0</v>
      </c>
      <c r="AK115" s="81">
        <v>13784082.22009504</v>
      </c>
      <c r="AL115" s="81">
        <v>4089.0971310059908</v>
      </c>
      <c r="AM115" s="166">
        <v>8616546.3107845541</v>
      </c>
      <c r="AN115" s="82">
        <v>0</v>
      </c>
      <c r="AO115" s="82">
        <v>0</v>
      </c>
      <c r="AP115" s="83">
        <v>0</v>
      </c>
      <c r="AQ115" s="48">
        <v>0</v>
      </c>
      <c r="AR115" s="48">
        <v>13779993.122964034</v>
      </c>
      <c r="AS115" s="48">
        <v>8616546.3107845541</v>
      </c>
      <c r="AT115" s="167">
        <v>6166789.2199999997</v>
      </c>
      <c r="AU115" s="167">
        <v>0</v>
      </c>
      <c r="AV115" s="167">
        <v>0</v>
      </c>
      <c r="AW115" s="167">
        <v>6166789.2199999997</v>
      </c>
      <c r="AX115" s="82">
        <v>2449757.09</v>
      </c>
      <c r="AY115" s="82">
        <v>860599.66571699979</v>
      </c>
      <c r="AZ115" s="294">
        <v>2285141</v>
      </c>
      <c r="BA115" s="82">
        <v>0</v>
      </c>
      <c r="BB115" s="82">
        <v>0</v>
      </c>
      <c r="BC115" s="82">
        <v>0</v>
      </c>
      <c r="BD115" s="82">
        <v>802770.03329999989</v>
      </c>
      <c r="BE115" s="294">
        <v>0</v>
      </c>
      <c r="BG115" s="83">
        <f t="shared" si="36"/>
        <v>0</v>
      </c>
      <c r="BH115" s="83">
        <f t="shared" si="37"/>
        <v>0</v>
      </c>
      <c r="BI115" s="83">
        <f t="shared" si="38"/>
        <v>0</v>
      </c>
      <c r="BJ115" s="83">
        <f t="shared" si="39"/>
        <v>0</v>
      </c>
      <c r="BK115" s="84">
        <f t="shared" si="42"/>
        <v>0</v>
      </c>
      <c r="BL115" s="84">
        <f t="shared" si="40"/>
        <v>0</v>
      </c>
      <c r="BM115" s="84">
        <f t="shared" si="41"/>
        <v>8451930.2199999988</v>
      </c>
      <c r="BN115" s="83"/>
    </row>
    <row r="116" spans="2:66" x14ac:dyDescent="0.25">
      <c r="B116" s="98" t="s">
        <v>127</v>
      </c>
      <c r="C116" s="78" t="s">
        <v>613</v>
      </c>
      <c r="D116" s="78" t="s">
        <v>614</v>
      </c>
      <c r="E116" s="79" t="s">
        <v>615</v>
      </c>
      <c r="F116" s="80">
        <v>3</v>
      </c>
      <c r="G116" s="80">
        <v>2</v>
      </c>
      <c r="H116" s="80">
        <v>1</v>
      </c>
      <c r="I116" s="80">
        <v>2</v>
      </c>
      <c r="J116" s="80">
        <v>2</v>
      </c>
      <c r="K116" s="80">
        <f t="shared" si="28"/>
        <v>0</v>
      </c>
      <c r="L116" s="159">
        <v>3343</v>
      </c>
      <c r="M116" s="159">
        <v>35571</v>
      </c>
      <c r="N116" s="160">
        <v>0.31627434897267087</v>
      </c>
      <c r="O116" s="159">
        <v>11250.194867306876</v>
      </c>
      <c r="P116" s="159">
        <v>14593.194867306876</v>
      </c>
      <c r="Q116" s="161">
        <v>14593.194867306876</v>
      </c>
      <c r="R116" s="162">
        <v>2.8281688719355661E-3</v>
      </c>
      <c r="S116" s="163">
        <v>0</v>
      </c>
      <c r="T116" s="163">
        <v>3147919.5998305068</v>
      </c>
      <c r="U116" s="81">
        <v>3147919.5998305068</v>
      </c>
      <c r="V116" s="164">
        <v>15359707.145594822</v>
      </c>
      <c r="W116" s="165">
        <v>6351166.96</v>
      </c>
      <c r="X116" s="164">
        <v>4065843.1815735176</v>
      </c>
      <c r="Y116" s="48">
        <v>2285323.7784264823</v>
      </c>
      <c r="Z116" s="48">
        <v>13074383.367168341</v>
      </c>
      <c r="AA116" s="48">
        <v>3147919.5998305068</v>
      </c>
      <c r="AB116" s="48">
        <v>0</v>
      </c>
      <c r="AC116" s="48">
        <v>9926463.7673378345</v>
      </c>
      <c r="AD116" s="48">
        <v>322052.50781711465</v>
      </c>
      <c r="AE116" s="48">
        <v>3469972.1076476215</v>
      </c>
      <c r="AF116" s="81">
        <v>0</v>
      </c>
      <c r="AG116" s="81">
        <v>0</v>
      </c>
      <c r="AH116" s="81">
        <v>3469972.1076476215</v>
      </c>
      <c r="AI116" s="81">
        <v>3469972.1076476215</v>
      </c>
      <c r="AJ116" s="81">
        <v>0</v>
      </c>
      <c r="AK116" s="81">
        <v>9604411.2595207188</v>
      </c>
      <c r="AL116" s="81">
        <v>2849.1828399756178</v>
      </c>
      <c r="AM116" s="166">
        <v>3472821.2904875972</v>
      </c>
      <c r="AN116" s="82">
        <v>0</v>
      </c>
      <c r="AO116" s="82">
        <v>0</v>
      </c>
      <c r="AP116" s="83">
        <v>0</v>
      </c>
      <c r="AQ116" s="48">
        <v>0</v>
      </c>
      <c r="AR116" s="48">
        <v>9601562.0766807441</v>
      </c>
      <c r="AS116" s="48">
        <v>3472821.2904875972</v>
      </c>
      <c r="AT116" s="167">
        <v>2429259.0099999998</v>
      </c>
      <c r="AU116" s="167">
        <v>0</v>
      </c>
      <c r="AV116" s="167">
        <v>0</v>
      </c>
      <c r="AW116" s="167">
        <v>2429259.0099999998</v>
      </c>
      <c r="AX116" s="82">
        <v>1043562.28</v>
      </c>
      <c r="AY116" s="82">
        <v>366603.42896399996</v>
      </c>
      <c r="AZ116" s="294">
        <v>973438.13</v>
      </c>
      <c r="BA116" s="82">
        <v>0</v>
      </c>
      <c r="BB116" s="82">
        <v>0</v>
      </c>
      <c r="BC116" s="82">
        <v>0</v>
      </c>
      <c r="BD116" s="82">
        <v>341968.81506899995</v>
      </c>
      <c r="BE116" s="294">
        <v>0</v>
      </c>
      <c r="BG116" s="83">
        <f t="shared" si="36"/>
        <v>0</v>
      </c>
      <c r="BH116" s="83">
        <f t="shared" si="37"/>
        <v>0</v>
      </c>
      <c r="BI116" s="83">
        <f t="shared" si="38"/>
        <v>0</v>
      </c>
      <c r="BJ116" s="83">
        <f t="shared" si="39"/>
        <v>0</v>
      </c>
      <c r="BK116" s="84">
        <f t="shared" si="42"/>
        <v>0</v>
      </c>
      <c r="BL116" s="84">
        <f t="shared" si="40"/>
        <v>0</v>
      </c>
      <c r="BM116" s="84">
        <f t="shared" si="41"/>
        <v>3402697.1399999997</v>
      </c>
      <c r="BN116" s="83"/>
    </row>
    <row r="117" spans="2:66" x14ac:dyDescent="0.25">
      <c r="B117" s="98" t="s">
        <v>128</v>
      </c>
      <c r="C117" s="78" t="s">
        <v>616</v>
      </c>
      <c r="D117" s="78" t="s">
        <v>617</v>
      </c>
      <c r="E117" s="79" t="s">
        <v>268</v>
      </c>
      <c r="F117" s="80">
        <v>3</v>
      </c>
      <c r="G117" s="80">
        <v>2</v>
      </c>
      <c r="H117" s="80">
        <v>2</v>
      </c>
      <c r="I117" s="80">
        <v>2</v>
      </c>
      <c r="J117" s="80">
        <v>2</v>
      </c>
      <c r="K117" s="80">
        <f t="shared" si="28"/>
        <v>0</v>
      </c>
      <c r="L117" s="159">
        <v>27989</v>
      </c>
      <c r="M117" s="159">
        <v>252613</v>
      </c>
      <c r="N117" s="160">
        <v>0.12387634914315829</v>
      </c>
      <c r="O117" s="159">
        <v>31292.776186100644</v>
      </c>
      <c r="P117" s="159">
        <v>59281.776186100644</v>
      </c>
      <c r="Q117" s="161">
        <v>59281.776186100644</v>
      </c>
      <c r="R117" s="162">
        <v>1.1488839531512527E-2</v>
      </c>
      <c r="S117" s="163">
        <v>0</v>
      </c>
      <c r="T117" s="163">
        <v>12787759.422514353</v>
      </c>
      <c r="U117" s="81">
        <v>12787759.422514353</v>
      </c>
      <c r="V117" s="164">
        <v>107398699.5693638</v>
      </c>
      <c r="W117" s="165">
        <v>29978262.16</v>
      </c>
      <c r="X117" s="164">
        <v>36710256.589446567</v>
      </c>
      <c r="Y117" s="48">
        <v>0</v>
      </c>
      <c r="Z117" s="48">
        <v>107398699.5693638</v>
      </c>
      <c r="AA117" s="48">
        <v>12787759.422514353</v>
      </c>
      <c r="AB117" s="48">
        <v>0</v>
      </c>
      <c r="AC117" s="48">
        <v>94610940.146849453</v>
      </c>
      <c r="AD117" s="48">
        <v>3069541.3044759873</v>
      </c>
      <c r="AE117" s="48">
        <v>15857300.72699034</v>
      </c>
      <c r="AF117" s="81">
        <v>0</v>
      </c>
      <c r="AG117" s="81">
        <v>0</v>
      </c>
      <c r="AH117" s="81">
        <v>15857300.72699034</v>
      </c>
      <c r="AI117" s="81">
        <v>15857300.72699034</v>
      </c>
      <c r="AJ117" s="81">
        <v>0</v>
      </c>
      <c r="AK117" s="81">
        <v>91541398.842373461</v>
      </c>
      <c r="AL117" s="81">
        <v>27156.082312750714</v>
      </c>
      <c r="AM117" s="166">
        <v>15884456.809303092</v>
      </c>
      <c r="AN117" s="82">
        <v>0</v>
      </c>
      <c r="AO117" s="82">
        <v>0</v>
      </c>
      <c r="AP117" s="83">
        <v>0</v>
      </c>
      <c r="AQ117" s="48">
        <v>0</v>
      </c>
      <c r="AR117" s="48">
        <v>91514242.760060713</v>
      </c>
      <c r="AS117" s="48">
        <v>15884456.809303092</v>
      </c>
      <c r="AT117" s="167">
        <v>9251246.4400000013</v>
      </c>
      <c r="AU117" s="167">
        <v>0</v>
      </c>
      <c r="AV117" s="167">
        <v>0</v>
      </c>
      <c r="AW117" s="167">
        <v>9251246.4400000013</v>
      </c>
      <c r="AX117" s="82">
        <v>6633210.3700000001</v>
      </c>
      <c r="AY117" s="82">
        <v>2330246.8029809995</v>
      </c>
      <c r="AZ117" s="294">
        <v>6187479.1699999999</v>
      </c>
      <c r="BA117" s="82">
        <v>0</v>
      </c>
      <c r="BB117" s="82">
        <v>0</v>
      </c>
      <c r="BC117" s="82">
        <v>0</v>
      </c>
      <c r="BD117" s="82">
        <v>2173661.4324209997</v>
      </c>
      <c r="BE117" s="294">
        <v>0</v>
      </c>
      <c r="BG117" s="83">
        <f t="shared" si="36"/>
        <v>0</v>
      </c>
      <c r="BH117" s="83">
        <f t="shared" si="37"/>
        <v>0</v>
      </c>
      <c r="BI117" s="83">
        <f t="shared" si="38"/>
        <v>0</v>
      </c>
      <c r="BJ117" s="83">
        <f t="shared" si="39"/>
        <v>0</v>
      </c>
      <c r="BK117" s="84">
        <f t="shared" si="42"/>
        <v>0</v>
      </c>
      <c r="BL117" s="84">
        <f t="shared" si="40"/>
        <v>0</v>
      </c>
      <c r="BM117" s="84">
        <f t="shared" si="41"/>
        <v>15438725.610000001</v>
      </c>
      <c r="BN117" s="83"/>
    </row>
    <row r="118" spans="2:66" x14ac:dyDescent="0.25">
      <c r="B118" s="98" t="s">
        <v>129</v>
      </c>
      <c r="C118" s="78" t="s">
        <v>618</v>
      </c>
      <c r="D118" s="78" t="s">
        <v>619</v>
      </c>
      <c r="E118" s="79" t="s">
        <v>454</v>
      </c>
      <c r="F118" s="80">
        <v>3</v>
      </c>
      <c r="G118" s="80">
        <v>1</v>
      </c>
      <c r="H118" s="80">
        <v>1</v>
      </c>
      <c r="I118" s="80">
        <v>2</v>
      </c>
      <c r="J118" s="80">
        <v>2</v>
      </c>
      <c r="K118" s="80">
        <f t="shared" si="28"/>
        <v>1</v>
      </c>
      <c r="L118" s="159">
        <v>22</v>
      </c>
      <c r="M118" s="159">
        <v>1509</v>
      </c>
      <c r="N118" s="160">
        <v>0.44515176239699078</v>
      </c>
      <c r="O118" s="159">
        <v>671.73400945705907</v>
      </c>
      <c r="P118" s="159">
        <v>693.73400945705907</v>
      </c>
      <c r="Q118" s="161">
        <v>937.44276697932389</v>
      </c>
      <c r="R118" s="162">
        <v>1.8167690330317288E-4</v>
      </c>
      <c r="S118" s="163">
        <v>0</v>
      </c>
      <c r="T118" s="163">
        <v>202217.1626382285</v>
      </c>
      <c r="U118" s="81">
        <v>202217.1626382285</v>
      </c>
      <c r="V118" s="164">
        <v>1149299.4844286037</v>
      </c>
      <c r="W118" s="165">
        <v>467012.11</v>
      </c>
      <c r="X118" s="164">
        <v>400328.27569226723</v>
      </c>
      <c r="Y118" s="48">
        <v>66683.834307732759</v>
      </c>
      <c r="Z118" s="48">
        <v>1082615.6501208709</v>
      </c>
      <c r="AA118" s="48">
        <v>202217.1626382285</v>
      </c>
      <c r="AB118" s="48">
        <v>0</v>
      </c>
      <c r="AC118" s="48">
        <v>880398.48748264241</v>
      </c>
      <c r="AD118" s="48">
        <v>28563.499290162661</v>
      </c>
      <c r="AE118" s="48">
        <v>230780.66192839117</v>
      </c>
      <c r="AF118" s="81">
        <v>124978.02764828704</v>
      </c>
      <c r="AG118" s="81">
        <v>0</v>
      </c>
      <c r="AH118" s="81">
        <v>355758.68957667821</v>
      </c>
      <c r="AI118" s="81">
        <v>355758.68957667821</v>
      </c>
      <c r="AJ118" s="81">
        <v>0</v>
      </c>
      <c r="AK118" s="81">
        <v>726856.9605441927</v>
      </c>
      <c r="AL118" s="81">
        <v>215.6247085990249</v>
      </c>
      <c r="AM118" s="166">
        <v>355974.31428527721</v>
      </c>
      <c r="AN118" s="82">
        <v>0</v>
      </c>
      <c r="AO118" s="82">
        <v>75.748960130837432</v>
      </c>
      <c r="AP118" s="83">
        <v>0</v>
      </c>
      <c r="AQ118" s="48">
        <v>125053.77660841787</v>
      </c>
      <c r="AR118" s="48">
        <v>726641.33583559375</v>
      </c>
      <c r="AS118" s="48">
        <v>230920.53767685936</v>
      </c>
      <c r="AT118" s="167">
        <v>140962</v>
      </c>
      <c r="AU118" s="167">
        <v>47828.41</v>
      </c>
      <c r="AV118" s="167">
        <v>0</v>
      </c>
      <c r="AW118" s="167">
        <v>140962</v>
      </c>
      <c r="AX118" s="82">
        <v>215012.31</v>
      </c>
      <c r="AY118" s="82">
        <v>75533.824502999982</v>
      </c>
      <c r="AZ118" s="294">
        <v>200564.15</v>
      </c>
      <c r="BA118" s="82">
        <v>0</v>
      </c>
      <c r="BB118" s="82">
        <v>0</v>
      </c>
      <c r="BC118" s="82">
        <v>77225.37</v>
      </c>
      <c r="BD118" s="82">
        <v>70458.185894999988</v>
      </c>
      <c r="BE118" s="294">
        <v>70458.19</v>
      </c>
      <c r="BG118" s="83">
        <f t="shared" si="36"/>
        <v>255269.10127904406</v>
      </c>
      <c r="BH118" s="83">
        <f t="shared" si="37"/>
        <v>726641.33583559375</v>
      </c>
      <c r="BI118" s="83">
        <f t="shared" si="38"/>
        <v>255269.10127904406</v>
      </c>
      <c r="BJ118" s="83">
        <f t="shared" si="39"/>
        <v>726641.33583559375</v>
      </c>
      <c r="BK118" s="84">
        <f t="shared" si="42"/>
        <v>114890.6</v>
      </c>
      <c r="BL118" s="84">
        <f t="shared" si="40"/>
        <v>40361.07</v>
      </c>
      <c r="BM118" s="84">
        <f t="shared" si="41"/>
        <v>456416.75</v>
      </c>
      <c r="BN118" s="83"/>
    </row>
    <row r="119" spans="2:66" x14ac:dyDescent="0.25">
      <c r="B119" s="98" t="s">
        <v>130</v>
      </c>
      <c r="C119" s="78" t="s">
        <v>620</v>
      </c>
      <c r="D119" s="78" t="s">
        <v>621</v>
      </c>
      <c r="E119" s="79" t="s">
        <v>267</v>
      </c>
      <c r="F119" s="80">
        <v>3</v>
      </c>
      <c r="G119" s="80">
        <v>2</v>
      </c>
      <c r="H119" s="80">
        <v>2</v>
      </c>
      <c r="I119" s="80">
        <v>2</v>
      </c>
      <c r="J119" s="80">
        <v>2</v>
      </c>
      <c r="K119" s="80">
        <f t="shared" si="28"/>
        <v>0</v>
      </c>
      <c r="L119" s="159">
        <v>56944</v>
      </c>
      <c r="M119" s="159">
        <v>322188</v>
      </c>
      <c r="N119" s="160">
        <v>0.15907270915681657</v>
      </c>
      <c r="O119" s="159">
        <v>51251.318017816418</v>
      </c>
      <c r="P119" s="159">
        <v>108195.31801781642</v>
      </c>
      <c r="Q119" s="161">
        <v>108195.31801781642</v>
      </c>
      <c r="R119" s="162">
        <v>2.0968309769691162E-2</v>
      </c>
      <c r="S119" s="163">
        <v>0</v>
      </c>
      <c r="T119" s="163">
        <v>23338971.71216448</v>
      </c>
      <c r="U119" s="81">
        <v>23338971.71216448</v>
      </c>
      <c r="V119" s="164">
        <v>42904579.951403283</v>
      </c>
      <c r="W119" s="165">
        <v>17609730.359999999</v>
      </c>
      <c r="X119" s="164">
        <v>35857562.550722428</v>
      </c>
      <c r="Y119" s="48">
        <v>0</v>
      </c>
      <c r="Z119" s="48">
        <v>42904579.951403283</v>
      </c>
      <c r="AA119" s="48">
        <v>23338971.71216448</v>
      </c>
      <c r="AB119" s="48">
        <v>0</v>
      </c>
      <c r="AC119" s="48">
        <v>19565608.239238802</v>
      </c>
      <c r="AD119" s="48">
        <v>634783.27711701859</v>
      </c>
      <c r="AE119" s="48">
        <v>23973754.989281498</v>
      </c>
      <c r="AF119" s="81">
        <v>0</v>
      </c>
      <c r="AG119" s="81">
        <v>0</v>
      </c>
      <c r="AH119" s="81">
        <v>23973754.989281498</v>
      </c>
      <c r="AI119" s="81">
        <v>23973754.989281498</v>
      </c>
      <c r="AJ119" s="81">
        <v>0</v>
      </c>
      <c r="AK119" s="81">
        <v>18930824.962121785</v>
      </c>
      <c r="AL119" s="81">
        <v>5615.8967136264691</v>
      </c>
      <c r="AM119" s="166">
        <v>23979370.885995124</v>
      </c>
      <c r="AN119" s="82">
        <v>0</v>
      </c>
      <c r="AO119" s="82">
        <v>0</v>
      </c>
      <c r="AP119" s="83">
        <v>0</v>
      </c>
      <c r="AQ119" s="48">
        <v>0</v>
      </c>
      <c r="AR119" s="48">
        <v>18925209.065408159</v>
      </c>
      <c r="AS119" s="48">
        <v>23979370.885995124</v>
      </c>
      <c r="AT119" s="167">
        <v>17715719.030000001</v>
      </c>
      <c r="AU119" s="167">
        <v>0</v>
      </c>
      <c r="AV119" s="167">
        <v>0</v>
      </c>
      <c r="AW119" s="167">
        <v>17715719.030000001</v>
      </c>
      <c r="AX119" s="82">
        <v>6263651.8600000003</v>
      </c>
      <c r="AY119" s="82">
        <v>2200420.898418</v>
      </c>
      <c r="AZ119" s="294">
        <v>5842753.8499999996</v>
      </c>
      <c r="BA119" s="82">
        <v>0</v>
      </c>
      <c r="BB119" s="82">
        <v>0</v>
      </c>
      <c r="BC119" s="82">
        <v>0</v>
      </c>
      <c r="BD119" s="82">
        <v>2052559.4275049996</v>
      </c>
      <c r="BE119" s="294">
        <v>0</v>
      </c>
      <c r="BG119" s="83">
        <f t="shared" si="36"/>
        <v>0</v>
      </c>
      <c r="BH119" s="83">
        <f t="shared" si="37"/>
        <v>0</v>
      </c>
      <c r="BI119" s="83">
        <f t="shared" si="38"/>
        <v>0</v>
      </c>
      <c r="BJ119" s="83">
        <f t="shared" si="39"/>
        <v>0</v>
      </c>
      <c r="BK119" s="84">
        <f t="shared" si="42"/>
        <v>0</v>
      </c>
      <c r="BL119" s="84">
        <f t="shared" si="40"/>
        <v>0</v>
      </c>
      <c r="BM119" s="84">
        <f t="shared" si="41"/>
        <v>23558472.880000003</v>
      </c>
      <c r="BN119" s="83"/>
    </row>
    <row r="120" spans="2:66" x14ac:dyDescent="0.25">
      <c r="B120" s="98" t="s">
        <v>131</v>
      </c>
      <c r="C120" s="78" t="s">
        <v>622</v>
      </c>
      <c r="D120" s="78"/>
      <c r="E120" s="79" t="s">
        <v>422</v>
      </c>
      <c r="F120" s="80">
        <v>3</v>
      </c>
      <c r="G120" s="80">
        <v>2</v>
      </c>
      <c r="H120" s="80">
        <v>2</v>
      </c>
      <c r="I120" s="80">
        <v>2</v>
      </c>
      <c r="J120" s="80">
        <v>2</v>
      </c>
      <c r="K120" s="80">
        <f t="shared" si="28"/>
        <v>0</v>
      </c>
      <c r="L120" s="159">
        <v>51930</v>
      </c>
      <c r="M120" s="159">
        <v>152605</v>
      </c>
      <c r="N120" s="160">
        <v>0.31238994787541186</v>
      </c>
      <c r="O120" s="159">
        <v>47672.267995527225</v>
      </c>
      <c r="P120" s="159">
        <v>99602.267995527218</v>
      </c>
      <c r="Q120" s="161">
        <v>99602.267995527218</v>
      </c>
      <c r="R120" s="162">
        <v>1.9302972137390462E-2</v>
      </c>
      <c r="S120" s="163">
        <v>0</v>
      </c>
      <c r="T120" s="163">
        <v>21485352.211194973</v>
      </c>
      <c r="U120" s="81">
        <v>21485352.211194973</v>
      </c>
      <c r="V120" s="164">
        <v>52721822.404341884</v>
      </c>
      <c r="W120" s="165">
        <v>7526212.6100000003</v>
      </c>
      <c r="X120" s="164">
        <v>9292802.2178447265</v>
      </c>
      <c r="Y120" s="48">
        <v>0</v>
      </c>
      <c r="Z120" s="48">
        <v>52721822.404341884</v>
      </c>
      <c r="AA120" s="48">
        <v>21485352.211194973</v>
      </c>
      <c r="AB120" s="48">
        <v>0</v>
      </c>
      <c r="AC120" s="48">
        <v>31236470.193146911</v>
      </c>
      <c r="AD120" s="48">
        <v>1013430.744003555</v>
      </c>
      <c r="AE120" s="48">
        <v>22498782.95519853</v>
      </c>
      <c r="AF120" s="81">
        <v>0</v>
      </c>
      <c r="AG120" s="81">
        <v>0</v>
      </c>
      <c r="AH120" s="81">
        <v>22498782.95519853</v>
      </c>
      <c r="AI120" s="81">
        <v>22498782.95519853</v>
      </c>
      <c r="AJ120" s="81">
        <v>0</v>
      </c>
      <c r="AK120" s="81">
        <v>30223039.449143354</v>
      </c>
      <c r="AL120" s="81">
        <v>8965.7723980785195</v>
      </c>
      <c r="AM120" s="166">
        <v>22507748.727596607</v>
      </c>
      <c r="AN120" s="168">
        <v>0</v>
      </c>
      <c r="AO120" s="168">
        <v>0</v>
      </c>
      <c r="AP120" s="83">
        <v>0</v>
      </c>
      <c r="AQ120" s="48">
        <v>0</v>
      </c>
      <c r="AR120" s="48">
        <v>30214073.676745277</v>
      </c>
      <c r="AS120" s="48">
        <v>22507748.727596607</v>
      </c>
      <c r="AT120" s="167">
        <v>20798535.119999997</v>
      </c>
      <c r="AU120" s="167">
        <v>0</v>
      </c>
      <c r="AV120" s="167">
        <v>0</v>
      </c>
      <c r="AW120" s="167">
        <v>20798535.119999997</v>
      </c>
      <c r="AX120" s="82">
        <v>1709213.61</v>
      </c>
      <c r="AY120" s="82">
        <v>600446.74119299999</v>
      </c>
      <c r="AZ120" s="294">
        <v>1594359.75</v>
      </c>
      <c r="BA120" s="82">
        <v>0</v>
      </c>
      <c r="BB120" s="82">
        <v>0</v>
      </c>
      <c r="BC120" s="82">
        <v>0</v>
      </c>
      <c r="BD120" s="82">
        <v>560098.58017499989</v>
      </c>
      <c r="BE120" s="294">
        <v>0</v>
      </c>
      <c r="BG120" s="83">
        <f t="shared" si="36"/>
        <v>0</v>
      </c>
      <c r="BH120" s="83">
        <f t="shared" si="37"/>
        <v>0</v>
      </c>
      <c r="BI120" s="83">
        <f t="shared" si="38"/>
        <v>0</v>
      </c>
      <c r="BJ120" s="83">
        <f t="shared" si="39"/>
        <v>0</v>
      </c>
      <c r="BK120" s="84">
        <f t="shared" si="42"/>
        <v>0</v>
      </c>
      <c r="BL120" s="84">
        <f t="shared" si="40"/>
        <v>0</v>
      </c>
      <c r="BM120" s="84">
        <f t="shared" si="41"/>
        <v>22392894.869999997</v>
      </c>
      <c r="BN120" s="83"/>
    </row>
    <row r="121" spans="2:66" x14ac:dyDescent="0.25">
      <c r="B121" s="98" t="s">
        <v>132</v>
      </c>
      <c r="C121" s="78" t="s">
        <v>623</v>
      </c>
      <c r="D121" s="78"/>
      <c r="E121" s="79" t="s">
        <v>439</v>
      </c>
      <c r="F121" s="80">
        <v>3</v>
      </c>
      <c r="G121" s="80">
        <v>2</v>
      </c>
      <c r="H121" s="80">
        <v>1</v>
      </c>
      <c r="I121" s="80">
        <v>2</v>
      </c>
      <c r="J121" s="80">
        <v>2</v>
      </c>
      <c r="K121" s="80">
        <f t="shared" si="28"/>
        <v>0</v>
      </c>
      <c r="L121" s="159">
        <v>15695</v>
      </c>
      <c r="M121" s="159">
        <v>79813</v>
      </c>
      <c r="N121" s="160">
        <v>0.28990720301282913</v>
      </c>
      <c r="O121" s="159">
        <v>23138.363594062932</v>
      </c>
      <c r="P121" s="159">
        <v>38833.363594062932</v>
      </c>
      <c r="Q121" s="161">
        <v>38833.363594062932</v>
      </c>
      <c r="R121" s="162">
        <v>7.5259263723895502E-3</v>
      </c>
      <c r="S121" s="163">
        <v>0</v>
      </c>
      <c r="T121" s="163">
        <v>8376802.1668071458</v>
      </c>
      <c r="U121" s="81">
        <v>8376802.1668071458</v>
      </c>
      <c r="V121" s="164">
        <v>15038369.602483697</v>
      </c>
      <c r="W121" s="165">
        <v>9089142.3200000003</v>
      </c>
      <c r="X121" s="164">
        <v>5403702.8321407475</v>
      </c>
      <c r="Y121" s="48">
        <v>3685439.4878592528</v>
      </c>
      <c r="Z121" s="48">
        <v>11352930.114624444</v>
      </c>
      <c r="AA121" s="48">
        <v>8376802.1668071458</v>
      </c>
      <c r="AB121" s="48">
        <v>0</v>
      </c>
      <c r="AC121" s="48">
        <v>2976127.9478172986</v>
      </c>
      <c r="AD121" s="48">
        <v>96556.990650882566</v>
      </c>
      <c r="AE121" s="48">
        <v>8473359.1574580278</v>
      </c>
      <c r="AF121" s="81">
        <v>0</v>
      </c>
      <c r="AG121" s="81">
        <v>0</v>
      </c>
      <c r="AH121" s="81">
        <v>8473359.1574580278</v>
      </c>
      <c r="AI121" s="81">
        <v>8473359.1574580278</v>
      </c>
      <c r="AJ121" s="81">
        <v>0</v>
      </c>
      <c r="AK121" s="81">
        <v>2879570.9571664166</v>
      </c>
      <c r="AL121" s="81">
        <v>854.23499014765616</v>
      </c>
      <c r="AM121" s="166">
        <v>8474213.3924481757</v>
      </c>
      <c r="AN121" s="82">
        <v>0</v>
      </c>
      <c r="AO121" s="82">
        <v>0</v>
      </c>
      <c r="AP121" s="83">
        <v>0</v>
      </c>
      <c r="AQ121" s="48">
        <v>0</v>
      </c>
      <c r="AR121" s="48">
        <v>2878716.7221762687</v>
      </c>
      <c r="AS121" s="48">
        <v>8474213.3924481757</v>
      </c>
      <c r="AT121" s="167">
        <v>7384012.9399999995</v>
      </c>
      <c r="AU121" s="167">
        <v>0</v>
      </c>
      <c r="AV121" s="167">
        <v>0</v>
      </c>
      <c r="AW121" s="167">
        <v>7384012.9399999995</v>
      </c>
      <c r="AX121" s="82">
        <v>1090200.45</v>
      </c>
      <c r="AY121" s="82">
        <v>382987.4180849999</v>
      </c>
      <c r="AZ121" s="294">
        <v>1016942.35</v>
      </c>
      <c r="BA121" s="82">
        <v>0</v>
      </c>
      <c r="BB121" s="82">
        <v>0</v>
      </c>
      <c r="BC121" s="82">
        <v>0</v>
      </c>
      <c r="BD121" s="82">
        <v>357251.84755499993</v>
      </c>
      <c r="BE121" s="294">
        <v>0</v>
      </c>
      <c r="BG121" s="83">
        <f t="shared" si="36"/>
        <v>0</v>
      </c>
      <c r="BH121" s="83">
        <f t="shared" si="37"/>
        <v>0</v>
      </c>
      <c r="BI121" s="83">
        <f t="shared" si="38"/>
        <v>0</v>
      </c>
      <c r="BJ121" s="83">
        <f t="shared" si="39"/>
        <v>0</v>
      </c>
      <c r="BK121" s="84">
        <f t="shared" si="42"/>
        <v>0</v>
      </c>
      <c r="BL121" s="84">
        <f t="shared" si="40"/>
        <v>0</v>
      </c>
      <c r="BM121" s="84">
        <f t="shared" si="41"/>
        <v>8400955.2899999991</v>
      </c>
      <c r="BN121" s="83"/>
    </row>
    <row r="122" spans="2:66" x14ac:dyDescent="0.25">
      <c r="B122" s="98" t="s">
        <v>133</v>
      </c>
      <c r="C122" s="78" t="s">
        <v>624</v>
      </c>
      <c r="D122" s="78"/>
      <c r="E122" s="79" t="s">
        <v>433</v>
      </c>
      <c r="F122" s="80">
        <v>3</v>
      </c>
      <c r="G122" s="80">
        <v>2</v>
      </c>
      <c r="H122" s="80">
        <v>1</v>
      </c>
      <c r="I122" s="80">
        <v>2</v>
      </c>
      <c r="J122" s="80">
        <v>2</v>
      </c>
      <c r="K122" s="80">
        <f t="shared" si="28"/>
        <v>0</v>
      </c>
      <c r="L122" s="159">
        <v>6056.8145833333401</v>
      </c>
      <c r="M122" s="159">
        <v>35238</v>
      </c>
      <c r="N122" s="160">
        <v>0.21720432295008385</v>
      </c>
      <c r="O122" s="159">
        <v>7653.8459321150549</v>
      </c>
      <c r="P122" s="159">
        <v>13710.660515448395</v>
      </c>
      <c r="Q122" s="161">
        <v>13710.660515448395</v>
      </c>
      <c r="R122" s="162">
        <v>2.6571332484798911E-3</v>
      </c>
      <c r="S122" s="163">
        <v>0</v>
      </c>
      <c r="T122" s="163">
        <v>2957546.812445689</v>
      </c>
      <c r="U122" s="81">
        <v>2957546.812445689</v>
      </c>
      <c r="V122" s="164">
        <v>13023494.772915671</v>
      </c>
      <c r="W122" s="165">
        <v>4631135.04</v>
      </c>
      <c r="X122" s="164">
        <v>10162925.979412708</v>
      </c>
      <c r="Y122" s="48">
        <v>0</v>
      </c>
      <c r="Z122" s="48">
        <v>13023494.772915671</v>
      </c>
      <c r="AA122" s="48">
        <v>2957546.812445689</v>
      </c>
      <c r="AB122" s="48">
        <v>0</v>
      </c>
      <c r="AC122" s="48">
        <v>10065947.960469982</v>
      </c>
      <c r="AD122" s="48">
        <v>326577.90933491034</v>
      </c>
      <c r="AE122" s="48">
        <v>3284124.7217805991</v>
      </c>
      <c r="AF122" s="81">
        <v>0</v>
      </c>
      <c r="AG122" s="81">
        <v>0</v>
      </c>
      <c r="AH122" s="81">
        <v>3284124.7217805991</v>
      </c>
      <c r="AI122" s="81">
        <v>3284124.7217805991</v>
      </c>
      <c r="AJ122" s="81">
        <v>0</v>
      </c>
      <c r="AK122" s="81">
        <v>9739370.0511350706</v>
      </c>
      <c r="AL122" s="81">
        <v>2889.2188466376906</v>
      </c>
      <c r="AM122" s="166">
        <v>3287013.9406272369</v>
      </c>
      <c r="AN122" s="82">
        <v>0</v>
      </c>
      <c r="AO122" s="82">
        <v>0</v>
      </c>
      <c r="AP122" s="83">
        <v>0</v>
      </c>
      <c r="AQ122" s="48">
        <v>0</v>
      </c>
      <c r="AR122" s="48">
        <v>9736480.8322884329</v>
      </c>
      <c r="AS122" s="48">
        <v>3287013.9406272369</v>
      </c>
      <c r="AT122" s="167">
        <v>2332744.64</v>
      </c>
      <c r="AU122" s="167">
        <v>0</v>
      </c>
      <c r="AV122" s="167">
        <v>0</v>
      </c>
      <c r="AW122" s="167">
        <v>2332744.64</v>
      </c>
      <c r="AX122" s="82">
        <v>954269.3</v>
      </c>
      <c r="AY122" s="82">
        <v>335234.80508999998</v>
      </c>
      <c r="AZ122" s="294">
        <v>890145.36</v>
      </c>
      <c r="BA122" s="82">
        <v>0</v>
      </c>
      <c r="BB122" s="82">
        <v>0</v>
      </c>
      <c r="BC122" s="82">
        <v>0</v>
      </c>
      <c r="BD122" s="82">
        <v>312708.06496799993</v>
      </c>
      <c r="BE122" s="294">
        <v>0</v>
      </c>
      <c r="BG122" s="83">
        <f t="shared" si="36"/>
        <v>0</v>
      </c>
      <c r="BH122" s="83">
        <f t="shared" si="37"/>
        <v>0</v>
      </c>
      <c r="BI122" s="83">
        <f t="shared" si="38"/>
        <v>0</v>
      </c>
      <c r="BJ122" s="83">
        <f t="shared" si="39"/>
        <v>0</v>
      </c>
      <c r="BK122" s="84">
        <f t="shared" si="42"/>
        <v>0</v>
      </c>
      <c r="BL122" s="84">
        <f t="shared" si="40"/>
        <v>0</v>
      </c>
      <c r="BM122" s="84">
        <f t="shared" si="41"/>
        <v>3222890</v>
      </c>
      <c r="BN122" s="83"/>
    </row>
    <row r="123" spans="2:66" x14ac:dyDescent="0.25">
      <c r="B123" s="98" t="s">
        <v>134</v>
      </c>
      <c r="C123" s="78" t="s">
        <v>625</v>
      </c>
      <c r="D123" s="78" t="s">
        <v>626</v>
      </c>
      <c r="E123" s="79" t="s">
        <v>266</v>
      </c>
      <c r="F123" s="80">
        <v>3</v>
      </c>
      <c r="G123" s="80">
        <v>2</v>
      </c>
      <c r="H123" s="80">
        <v>2</v>
      </c>
      <c r="I123" s="80">
        <v>2</v>
      </c>
      <c r="J123" s="80">
        <v>1</v>
      </c>
      <c r="K123" s="80">
        <f t="shared" si="28"/>
        <v>0</v>
      </c>
      <c r="L123" s="159">
        <v>14967</v>
      </c>
      <c r="M123" s="159">
        <v>30347</v>
      </c>
      <c r="N123" s="160">
        <v>0.74602840589419361</v>
      </c>
      <c r="O123" s="159">
        <v>22639.724033671093</v>
      </c>
      <c r="P123" s="159">
        <v>37606.724033671097</v>
      </c>
      <c r="Q123" s="161">
        <v>37606.724033671097</v>
      </c>
      <c r="R123" s="162">
        <v>7.2882029777984973E-3</v>
      </c>
      <c r="S123" s="163">
        <v>0</v>
      </c>
      <c r="T123" s="163">
        <v>8112201.9370976426</v>
      </c>
      <c r="U123" s="81">
        <v>8112201.9370976426</v>
      </c>
      <c r="V123" s="164">
        <v>1092202.2682554228</v>
      </c>
      <c r="W123" s="165">
        <v>0</v>
      </c>
      <c r="X123" s="164">
        <v>4038.230214571915</v>
      </c>
      <c r="Y123" s="48">
        <v>0</v>
      </c>
      <c r="Z123" s="48">
        <v>1092202.2682554228</v>
      </c>
      <c r="AA123" s="48">
        <v>1092202.2682554228</v>
      </c>
      <c r="AB123" s="48">
        <v>7019999.6688422197</v>
      </c>
      <c r="AC123" s="48">
        <v>0</v>
      </c>
      <c r="AD123" s="48">
        <v>0</v>
      </c>
      <c r="AE123" s="48">
        <v>1092202.2682554228</v>
      </c>
      <c r="AF123" s="81">
        <v>0</v>
      </c>
      <c r="AG123" s="81">
        <v>0</v>
      </c>
      <c r="AH123" s="81">
        <v>1092202.2682554228</v>
      </c>
      <c r="AI123" s="81">
        <v>1092202.2682554228</v>
      </c>
      <c r="AJ123" s="81">
        <v>0</v>
      </c>
      <c r="AK123" s="81">
        <v>0</v>
      </c>
      <c r="AL123" s="81">
        <v>0</v>
      </c>
      <c r="AM123" s="166">
        <v>1092202.2682554228</v>
      </c>
      <c r="AN123" s="82">
        <v>0</v>
      </c>
      <c r="AO123" s="82">
        <v>0</v>
      </c>
      <c r="AP123" s="83">
        <v>0</v>
      </c>
      <c r="AQ123" s="48">
        <v>0</v>
      </c>
      <c r="AR123" s="48">
        <v>0</v>
      </c>
      <c r="AS123" s="48">
        <v>1092202.2682554228</v>
      </c>
      <c r="AT123" s="167">
        <v>2621931.33</v>
      </c>
      <c r="AU123" s="167">
        <v>0</v>
      </c>
      <c r="AV123" s="167">
        <v>0</v>
      </c>
      <c r="AW123" s="167">
        <v>2621931.33</v>
      </c>
      <c r="AX123" s="82">
        <v>-1529729.06</v>
      </c>
      <c r="AY123" s="82">
        <v>-537393.81877799996</v>
      </c>
      <c r="AZ123" s="294">
        <v>0</v>
      </c>
      <c r="BA123" s="82">
        <v>537393.81877799996</v>
      </c>
      <c r="BB123" s="82">
        <v>0</v>
      </c>
      <c r="BC123" s="82">
        <v>0</v>
      </c>
      <c r="BD123" s="82">
        <v>0</v>
      </c>
      <c r="BE123" s="294">
        <v>0</v>
      </c>
      <c r="BG123" s="83">
        <f t="shared" si="36"/>
        <v>0</v>
      </c>
      <c r="BH123" s="83">
        <f t="shared" si="37"/>
        <v>0</v>
      </c>
      <c r="BI123" s="83">
        <f t="shared" si="38"/>
        <v>0</v>
      </c>
      <c r="BJ123" s="83">
        <f t="shared" si="39"/>
        <v>0</v>
      </c>
      <c r="BK123" s="84">
        <f t="shared" si="42"/>
        <v>0</v>
      </c>
      <c r="BL123" s="84">
        <f t="shared" si="40"/>
        <v>0</v>
      </c>
      <c r="BM123" s="84">
        <f t="shared" si="41"/>
        <v>2621931.33</v>
      </c>
      <c r="BN123" s="83"/>
    </row>
    <row r="124" spans="2:66" x14ac:dyDescent="0.25">
      <c r="B124" s="98" t="s">
        <v>135</v>
      </c>
      <c r="C124" s="78" t="s">
        <v>627</v>
      </c>
      <c r="D124" s="78"/>
      <c r="E124" s="79" t="s">
        <v>266</v>
      </c>
      <c r="F124" s="80">
        <v>3</v>
      </c>
      <c r="G124" s="80">
        <v>2</v>
      </c>
      <c r="H124" s="80">
        <v>2</v>
      </c>
      <c r="I124" s="80">
        <v>2</v>
      </c>
      <c r="J124" s="80">
        <v>2</v>
      </c>
      <c r="K124" s="80">
        <f t="shared" si="28"/>
        <v>0</v>
      </c>
      <c r="L124" s="159">
        <v>25091</v>
      </c>
      <c r="M124" s="159">
        <v>81807</v>
      </c>
      <c r="N124" s="160">
        <v>0.44419656332068652</v>
      </c>
      <c r="O124" s="159">
        <v>36338.388255575403</v>
      </c>
      <c r="P124" s="159">
        <v>61429.388255575403</v>
      </c>
      <c r="Q124" s="161">
        <v>61429.388255575403</v>
      </c>
      <c r="R124" s="162">
        <v>1.1905047884728504E-2</v>
      </c>
      <c r="S124" s="163">
        <v>0</v>
      </c>
      <c r="T124" s="163">
        <v>13251023.991226288</v>
      </c>
      <c r="U124" s="81">
        <v>13251023.991226288</v>
      </c>
      <c r="V124" s="164">
        <v>45407628.783500351</v>
      </c>
      <c r="W124" s="165">
        <v>15357350.279999999</v>
      </c>
      <c r="X124" s="164">
        <v>25008180.431810547</v>
      </c>
      <c r="Y124" s="48">
        <v>0</v>
      </c>
      <c r="Z124" s="48">
        <v>45407628.783500351</v>
      </c>
      <c r="AA124" s="48">
        <v>13251023.991226288</v>
      </c>
      <c r="AB124" s="48">
        <v>0</v>
      </c>
      <c r="AC124" s="48">
        <v>32156604.792274065</v>
      </c>
      <c r="AD124" s="48">
        <v>1043283.4349641817</v>
      </c>
      <c r="AE124" s="48">
        <v>14294307.426190469</v>
      </c>
      <c r="AF124" s="81">
        <v>0</v>
      </c>
      <c r="AG124" s="81">
        <v>0</v>
      </c>
      <c r="AH124" s="81">
        <v>14294307.426190469</v>
      </c>
      <c r="AI124" s="81">
        <v>14294307.426190469</v>
      </c>
      <c r="AJ124" s="81">
        <v>0</v>
      </c>
      <c r="AK124" s="81">
        <v>31113321.357309882</v>
      </c>
      <c r="AL124" s="81">
        <v>9229.8777000015634</v>
      </c>
      <c r="AM124" s="166">
        <v>14303537.30389047</v>
      </c>
      <c r="AN124" s="82">
        <v>0</v>
      </c>
      <c r="AO124" s="82">
        <v>0</v>
      </c>
      <c r="AP124" s="83">
        <v>0</v>
      </c>
      <c r="AQ124" s="48">
        <v>0</v>
      </c>
      <c r="AR124" s="48">
        <v>31104091.479609881</v>
      </c>
      <c r="AS124" s="48">
        <v>14303537.30389047</v>
      </c>
      <c r="AT124" s="167">
        <v>8785347.2899999991</v>
      </c>
      <c r="AU124" s="167">
        <v>0</v>
      </c>
      <c r="AV124" s="167">
        <v>0</v>
      </c>
      <c r="AW124" s="167">
        <v>8785347.2899999991</v>
      </c>
      <c r="AX124" s="82">
        <v>5518190.0099999998</v>
      </c>
      <c r="AY124" s="82">
        <v>1938540.1505129996</v>
      </c>
      <c r="AZ124" s="294">
        <v>5147384.7300000004</v>
      </c>
      <c r="BA124" s="82">
        <v>0</v>
      </c>
      <c r="BB124" s="82">
        <v>0</v>
      </c>
      <c r="BC124" s="82">
        <v>0</v>
      </c>
      <c r="BD124" s="82">
        <v>1808276.2556489999</v>
      </c>
      <c r="BE124" s="294">
        <v>0</v>
      </c>
      <c r="BG124" s="83">
        <f t="shared" si="36"/>
        <v>0</v>
      </c>
      <c r="BH124" s="83">
        <f t="shared" si="37"/>
        <v>0</v>
      </c>
      <c r="BI124" s="83">
        <f t="shared" si="38"/>
        <v>0</v>
      </c>
      <c r="BJ124" s="83">
        <f t="shared" si="39"/>
        <v>0</v>
      </c>
      <c r="BK124" s="84">
        <f t="shared" si="42"/>
        <v>0</v>
      </c>
      <c r="BL124" s="84">
        <f t="shared" si="40"/>
        <v>0</v>
      </c>
      <c r="BM124" s="84">
        <f t="shared" si="41"/>
        <v>13932732.02</v>
      </c>
      <c r="BN124" s="83"/>
    </row>
    <row r="125" spans="2:66" x14ac:dyDescent="0.25">
      <c r="B125" s="98" t="s">
        <v>136</v>
      </c>
      <c r="C125" s="78" t="s">
        <v>628</v>
      </c>
      <c r="D125" s="78" t="s">
        <v>629</v>
      </c>
      <c r="E125" s="79" t="s">
        <v>630</v>
      </c>
      <c r="F125" s="80">
        <v>3</v>
      </c>
      <c r="G125" s="80">
        <v>1</v>
      </c>
      <c r="H125" s="80">
        <v>1</v>
      </c>
      <c r="I125" s="80">
        <v>2</v>
      </c>
      <c r="J125" s="80">
        <v>2</v>
      </c>
      <c r="K125" s="80">
        <f t="shared" ref="K125:K177" si="43">IF(G125=1,IF(H125=1,1,0),0)</f>
        <v>1</v>
      </c>
      <c r="L125" s="159">
        <v>76</v>
      </c>
      <c r="M125" s="159">
        <v>2031</v>
      </c>
      <c r="N125" s="160">
        <v>0.61682212907500533</v>
      </c>
      <c r="O125" s="159">
        <v>1252.7657441513359</v>
      </c>
      <c r="P125" s="159">
        <v>1328.7657441513359</v>
      </c>
      <c r="Q125" s="161">
        <v>1795.5611500717</v>
      </c>
      <c r="R125" s="162">
        <v>3.4798069911792817E-4</v>
      </c>
      <c r="S125" s="163">
        <v>0</v>
      </c>
      <c r="T125" s="163">
        <v>387323.14537015569</v>
      </c>
      <c r="U125" s="81">
        <v>387323.14537015569</v>
      </c>
      <c r="V125" s="164">
        <v>977129.50106976496</v>
      </c>
      <c r="W125" s="165">
        <v>209455.88</v>
      </c>
      <c r="X125" s="164">
        <v>333499.51446360693</v>
      </c>
      <c r="Y125" s="48">
        <v>0</v>
      </c>
      <c r="Z125" s="48">
        <v>977129.50106976496</v>
      </c>
      <c r="AA125" s="48">
        <v>387323.14537015569</v>
      </c>
      <c r="AB125" s="48">
        <v>0</v>
      </c>
      <c r="AC125" s="48">
        <v>589806.35569960927</v>
      </c>
      <c r="AD125" s="48">
        <v>19135.577425320556</v>
      </c>
      <c r="AE125" s="48">
        <v>406458.72279547626</v>
      </c>
      <c r="AF125" s="81">
        <v>220115.53771859224</v>
      </c>
      <c r="AG125" s="81">
        <v>0</v>
      </c>
      <c r="AH125" s="81">
        <v>626574.26051406853</v>
      </c>
      <c r="AI125" s="81">
        <v>626574.26051406853</v>
      </c>
      <c r="AJ125" s="81">
        <v>0</v>
      </c>
      <c r="AK125" s="81">
        <v>350555.24055569642</v>
      </c>
      <c r="AL125" s="81">
        <v>103.99346184439182</v>
      </c>
      <c r="AM125" s="166">
        <v>626678.25397591293</v>
      </c>
      <c r="AN125" s="82">
        <v>0</v>
      </c>
      <c r="AO125" s="82">
        <v>36.532903145934839</v>
      </c>
      <c r="AP125" s="83">
        <v>0</v>
      </c>
      <c r="AQ125" s="48">
        <v>220152.07062173818</v>
      </c>
      <c r="AR125" s="48">
        <v>350451.24709385203</v>
      </c>
      <c r="AS125" s="48">
        <v>406526.18335417472</v>
      </c>
      <c r="AT125" s="167">
        <v>515196.67</v>
      </c>
      <c r="AU125" s="167">
        <v>174806.22999999998</v>
      </c>
      <c r="AV125" s="167">
        <v>0</v>
      </c>
      <c r="AW125" s="167">
        <v>515196.67</v>
      </c>
      <c r="AX125" s="82">
        <v>111481.58</v>
      </c>
      <c r="AY125" s="82">
        <v>39163.479053999996</v>
      </c>
      <c r="AZ125" s="294">
        <v>103990.36</v>
      </c>
      <c r="BA125" s="82">
        <v>0</v>
      </c>
      <c r="BB125" s="82">
        <v>0</v>
      </c>
      <c r="BC125" s="82">
        <v>45345.84</v>
      </c>
      <c r="BD125" s="82">
        <v>36531.813467999993</v>
      </c>
      <c r="BE125" s="294">
        <v>36531.81</v>
      </c>
      <c r="BG125" s="83">
        <f t="shared" si="36"/>
        <v>123113.52310407019</v>
      </c>
      <c r="BH125" s="83">
        <f t="shared" si="37"/>
        <v>350451.24709385203</v>
      </c>
      <c r="BI125" s="83">
        <f t="shared" si="38"/>
        <v>123113.52310407019</v>
      </c>
      <c r="BJ125" s="83">
        <f t="shared" si="39"/>
        <v>350451.24709385203</v>
      </c>
      <c r="BK125" s="84">
        <f t="shared" si="42"/>
        <v>55410.49</v>
      </c>
      <c r="BL125" s="84">
        <f t="shared" si="40"/>
        <v>19465.71</v>
      </c>
      <c r="BM125" s="84">
        <f t="shared" si="41"/>
        <v>674597.52</v>
      </c>
      <c r="BN125" s="83"/>
    </row>
    <row r="126" spans="2:66" x14ac:dyDescent="0.25">
      <c r="B126" s="98" t="s">
        <v>137</v>
      </c>
      <c r="C126" s="78" t="s">
        <v>631</v>
      </c>
      <c r="D126" s="78"/>
      <c r="E126" s="79" t="s">
        <v>266</v>
      </c>
      <c r="F126" s="80">
        <v>3</v>
      </c>
      <c r="G126" s="80">
        <v>2</v>
      </c>
      <c r="H126" s="80">
        <v>2</v>
      </c>
      <c r="I126" s="80">
        <v>2</v>
      </c>
      <c r="J126" s="80">
        <v>2</v>
      </c>
      <c r="K126" s="80">
        <f t="shared" si="43"/>
        <v>0</v>
      </c>
      <c r="L126" s="159">
        <v>22928</v>
      </c>
      <c r="M126" s="159">
        <v>82700</v>
      </c>
      <c r="N126" s="160">
        <v>0.37270334328278487</v>
      </c>
      <c r="O126" s="159">
        <v>30822.566489486308</v>
      </c>
      <c r="P126" s="159">
        <v>53750.566489486308</v>
      </c>
      <c r="Q126" s="161">
        <v>53750.566489486308</v>
      </c>
      <c r="R126" s="162">
        <v>1.0416888171282408E-2</v>
      </c>
      <c r="S126" s="163">
        <v>0</v>
      </c>
      <c r="T126" s="163">
        <v>11594614.016517449</v>
      </c>
      <c r="U126" s="81">
        <v>11594614.016517449</v>
      </c>
      <c r="V126" s="164">
        <v>44652272.790977158</v>
      </c>
      <c r="W126" s="165">
        <v>20813338.870000001</v>
      </c>
      <c r="X126" s="164">
        <v>34228564.49599731</v>
      </c>
      <c r="Y126" s="48">
        <v>0</v>
      </c>
      <c r="Z126" s="48">
        <v>44652272.790977158</v>
      </c>
      <c r="AA126" s="48">
        <v>11594614.016517449</v>
      </c>
      <c r="AB126" s="48">
        <v>0</v>
      </c>
      <c r="AC126" s="48">
        <v>33057658.774459708</v>
      </c>
      <c r="AD126" s="48">
        <v>1072517.0776231433</v>
      </c>
      <c r="AE126" s="48">
        <v>12667131.094140593</v>
      </c>
      <c r="AF126" s="81">
        <v>0</v>
      </c>
      <c r="AG126" s="81">
        <v>0</v>
      </c>
      <c r="AH126" s="81">
        <v>12667131.094140593</v>
      </c>
      <c r="AI126" s="81">
        <v>12667131.094140593</v>
      </c>
      <c r="AJ126" s="81">
        <v>0</v>
      </c>
      <c r="AK126" s="81">
        <v>31985141.696836565</v>
      </c>
      <c r="AL126" s="81">
        <v>9488.5063117718928</v>
      </c>
      <c r="AM126" s="166">
        <v>12676619.600452365</v>
      </c>
      <c r="AN126" s="82">
        <v>0</v>
      </c>
      <c r="AO126" s="82">
        <v>0</v>
      </c>
      <c r="AP126" s="83">
        <v>0</v>
      </c>
      <c r="AQ126" s="48">
        <v>0</v>
      </c>
      <c r="AR126" s="48">
        <v>31975653.190524794</v>
      </c>
      <c r="AS126" s="48">
        <v>12676619.600452365</v>
      </c>
      <c r="AT126" s="167">
        <v>8100423.2800000003</v>
      </c>
      <c r="AU126" s="167">
        <v>0</v>
      </c>
      <c r="AV126" s="167">
        <v>0</v>
      </c>
      <c r="AW126" s="167">
        <v>8100423.2800000003</v>
      </c>
      <c r="AX126" s="82">
        <v>4576196.32</v>
      </c>
      <c r="AY126" s="82">
        <v>1607617.7672159998</v>
      </c>
      <c r="AZ126" s="294">
        <v>4268690.09</v>
      </c>
      <c r="BA126" s="82">
        <v>0</v>
      </c>
      <c r="BB126" s="82">
        <v>0</v>
      </c>
      <c r="BC126" s="82">
        <v>0</v>
      </c>
      <c r="BD126" s="82">
        <v>1499590.8286169998</v>
      </c>
      <c r="BE126" s="294">
        <v>0</v>
      </c>
      <c r="BG126" s="83">
        <f t="shared" si="36"/>
        <v>0</v>
      </c>
      <c r="BH126" s="83">
        <f t="shared" si="37"/>
        <v>0</v>
      </c>
      <c r="BI126" s="83">
        <f t="shared" si="38"/>
        <v>0</v>
      </c>
      <c r="BJ126" s="83">
        <f t="shared" si="39"/>
        <v>0</v>
      </c>
      <c r="BK126" s="84">
        <f t="shared" si="42"/>
        <v>0</v>
      </c>
      <c r="BL126" s="84">
        <f t="shared" si="40"/>
        <v>0</v>
      </c>
      <c r="BM126" s="84">
        <f t="shared" si="41"/>
        <v>12369113.370000001</v>
      </c>
      <c r="BN126" s="83"/>
    </row>
    <row r="127" spans="2:66" x14ac:dyDescent="0.25">
      <c r="B127" s="98" t="s">
        <v>138</v>
      </c>
      <c r="C127" s="78" t="s">
        <v>632</v>
      </c>
      <c r="D127" s="78" t="s">
        <v>633</v>
      </c>
      <c r="E127" s="79" t="s">
        <v>634</v>
      </c>
      <c r="F127" s="80">
        <v>3</v>
      </c>
      <c r="G127" s="80">
        <v>2</v>
      </c>
      <c r="H127" s="80">
        <v>1</v>
      </c>
      <c r="I127" s="80">
        <v>2</v>
      </c>
      <c r="J127" s="80">
        <v>2</v>
      </c>
      <c r="K127" s="80">
        <f t="shared" si="43"/>
        <v>0</v>
      </c>
      <c r="L127" s="159">
        <v>18351</v>
      </c>
      <c r="M127" s="159">
        <v>126092</v>
      </c>
      <c r="N127" s="160">
        <v>0.12102549163102279</v>
      </c>
      <c r="O127" s="159">
        <v>15260.346290738926</v>
      </c>
      <c r="P127" s="159">
        <v>33611.346290738926</v>
      </c>
      <c r="Q127" s="161">
        <v>33611.346290738926</v>
      </c>
      <c r="R127" s="162">
        <v>6.5138966612632862E-3</v>
      </c>
      <c r="S127" s="163">
        <v>0</v>
      </c>
      <c r="T127" s="163">
        <v>7250353.108238427</v>
      </c>
      <c r="U127" s="81">
        <v>7250353.108238427</v>
      </c>
      <c r="V127" s="164">
        <v>23856470.329753675</v>
      </c>
      <c r="W127" s="165">
        <v>7304952.2800000003</v>
      </c>
      <c r="X127" s="164">
        <v>12548226.230557987</v>
      </c>
      <c r="Y127" s="48">
        <v>0</v>
      </c>
      <c r="Z127" s="48">
        <v>23856470.329753675</v>
      </c>
      <c r="AA127" s="48">
        <v>7250353.108238427</v>
      </c>
      <c r="AB127" s="48">
        <v>0</v>
      </c>
      <c r="AC127" s="48">
        <v>16606117.221515248</v>
      </c>
      <c r="AD127" s="48">
        <v>538766.05220594537</v>
      </c>
      <c r="AE127" s="48">
        <v>7789119.1604443723</v>
      </c>
      <c r="AF127" s="81">
        <v>0</v>
      </c>
      <c r="AG127" s="81">
        <v>0</v>
      </c>
      <c r="AH127" s="81">
        <v>7789119.1604443723</v>
      </c>
      <c r="AI127" s="81">
        <v>7789119.1604443723</v>
      </c>
      <c r="AJ127" s="81">
        <v>0</v>
      </c>
      <c r="AK127" s="81">
        <v>16067351.169309303</v>
      </c>
      <c r="AL127" s="81">
        <v>4766.4370046709882</v>
      </c>
      <c r="AM127" s="166">
        <v>7793885.5974490438</v>
      </c>
      <c r="AN127" s="82">
        <v>0</v>
      </c>
      <c r="AO127" s="82">
        <v>0</v>
      </c>
      <c r="AP127" s="83">
        <v>0</v>
      </c>
      <c r="AQ127" s="48">
        <v>0</v>
      </c>
      <c r="AR127" s="48">
        <v>16062584.732304631</v>
      </c>
      <c r="AS127" s="48">
        <v>7793885.5974490438</v>
      </c>
      <c r="AT127" s="167">
        <v>5409659.6600000001</v>
      </c>
      <c r="AU127" s="167">
        <v>0</v>
      </c>
      <c r="AV127" s="167">
        <v>0</v>
      </c>
      <c r="AW127" s="167">
        <v>5409659.6600000001</v>
      </c>
      <c r="AX127" s="82">
        <v>2384225.94</v>
      </c>
      <c r="AY127" s="82">
        <v>837578.57272199984</v>
      </c>
      <c r="AZ127" s="294">
        <v>2224013.34</v>
      </c>
      <c r="BA127" s="82">
        <v>0</v>
      </c>
      <c r="BB127" s="82">
        <v>0</v>
      </c>
      <c r="BC127" s="82">
        <v>0</v>
      </c>
      <c r="BD127" s="82">
        <v>781295.88634199987</v>
      </c>
      <c r="BE127" s="294">
        <v>0</v>
      </c>
      <c r="BG127" s="83">
        <f t="shared" si="36"/>
        <v>0</v>
      </c>
      <c r="BH127" s="83">
        <f t="shared" si="37"/>
        <v>0</v>
      </c>
      <c r="BI127" s="83">
        <f t="shared" si="38"/>
        <v>0</v>
      </c>
      <c r="BJ127" s="83">
        <f t="shared" si="39"/>
        <v>0</v>
      </c>
      <c r="BK127" s="84">
        <f t="shared" si="42"/>
        <v>0</v>
      </c>
      <c r="BL127" s="84">
        <f t="shared" si="40"/>
        <v>0</v>
      </c>
      <c r="BM127" s="84">
        <f t="shared" si="41"/>
        <v>7633673</v>
      </c>
      <c r="BN127" s="83"/>
    </row>
    <row r="128" spans="2:66" x14ac:dyDescent="0.25">
      <c r="B128" s="98" t="s">
        <v>139</v>
      </c>
      <c r="C128" s="78" t="s">
        <v>635</v>
      </c>
      <c r="D128" s="78" t="s">
        <v>636</v>
      </c>
      <c r="E128" s="79" t="s">
        <v>637</v>
      </c>
      <c r="F128" s="80">
        <v>3</v>
      </c>
      <c r="G128" s="80">
        <v>2</v>
      </c>
      <c r="H128" s="80">
        <v>1</v>
      </c>
      <c r="I128" s="80">
        <v>2</v>
      </c>
      <c r="J128" s="80">
        <v>2</v>
      </c>
      <c r="K128" s="80">
        <f t="shared" si="43"/>
        <v>0</v>
      </c>
      <c r="L128" s="159">
        <v>806</v>
      </c>
      <c r="M128" s="159">
        <v>3001</v>
      </c>
      <c r="N128" s="160">
        <v>0.42122983220805377</v>
      </c>
      <c r="O128" s="159">
        <v>1264.1107264563693</v>
      </c>
      <c r="P128" s="159">
        <v>2070.1107264563693</v>
      </c>
      <c r="Q128" s="161">
        <v>2070.1107264563693</v>
      </c>
      <c r="R128" s="162">
        <v>4.0118855201063151E-4</v>
      </c>
      <c r="S128" s="163">
        <v>0</v>
      </c>
      <c r="T128" s="163">
        <v>446546.63964163041</v>
      </c>
      <c r="U128" s="81">
        <v>446546.63964163041</v>
      </c>
      <c r="V128" s="164">
        <v>2800266.9151764931</v>
      </c>
      <c r="W128" s="165">
        <v>1204862.57</v>
      </c>
      <c r="X128" s="164">
        <v>861489.21264254372</v>
      </c>
      <c r="Y128" s="48">
        <v>343373.35735745635</v>
      </c>
      <c r="Z128" s="48">
        <v>2456893.5578190368</v>
      </c>
      <c r="AA128" s="48">
        <v>446546.63964163041</v>
      </c>
      <c r="AB128" s="48">
        <v>0</v>
      </c>
      <c r="AC128" s="48">
        <v>2010346.9181774063</v>
      </c>
      <c r="AD128" s="48">
        <v>65223.354636298325</v>
      </c>
      <c r="AE128" s="48">
        <v>511769.99427792872</v>
      </c>
      <c r="AF128" s="81">
        <v>0</v>
      </c>
      <c r="AG128" s="81">
        <v>0</v>
      </c>
      <c r="AH128" s="81">
        <v>511769.99427792872</v>
      </c>
      <c r="AI128" s="81">
        <v>511769.99427792872</v>
      </c>
      <c r="AJ128" s="81">
        <v>0</v>
      </c>
      <c r="AK128" s="81">
        <v>1945123.563541108</v>
      </c>
      <c r="AL128" s="81">
        <v>577.02783951278934</v>
      </c>
      <c r="AM128" s="166">
        <v>512347.02211744152</v>
      </c>
      <c r="AN128" s="82">
        <v>0</v>
      </c>
      <c r="AO128" s="82">
        <v>0</v>
      </c>
      <c r="AP128" s="83">
        <v>0</v>
      </c>
      <c r="AQ128" s="48">
        <v>0</v>
      </c>
      <c r="AR128" s="48">
        <v>1944546.5357015952</v>
      </c>
      <c r="AS128" s="48">
        <v>512347.02211744152</v>
      </c>
      <c r="AT128" s="167">
        <v>321859.96999999997</v>
      </c>
      <c r="AU128" s="167">
        <v>0</v>
      </c>
      <c r="AV128" s="167">
        <v>0</v>
      </c>
      <c r="AW128" s="167">
        <v>321859.96999999997</v>
      </c>
      <c r="AX128" s="82">
        <v>190487.05</v>
      </c>
      <c r="AY128" s="82">
        <v>66918.100664999991</v>
      </c>
      <c r="AZ128" s="294">
        <v>177686.91</v>
      </c>
      <c r="BA128" s="82">
        <v>0</v>
      </c>
      <c r="BB128" s="82">
        <v>0</v>
      </c>
      <c r="BC128" s="82">
        <v>0</v>
      </c>
      <c r="BD128" s="82">
        <v>62421.411482999989</v>
      </c>
      <c r="BE128" s="294">
        <v>0</v>
      </c>
      <c r="BG128" s="83">
        <f t="shared" ref="BG128:BG134" si="44">IF(K128=1,AR128*StateMatch,0)</f>
        <v>0</v>
      </c>
      <c r="BH128" s="83">
        <f t="shared" ref="BH128:BH134" si="45">IF(K128=1,AR128,0)</f>
        <v>0</v>
      </c>
      <c r="BI128" s="83">
        <f t="shared" ref="BI128:BI134" si="46">BG128</f>
        <v>0</v>
      </c>
      <c r="BJ128" s="83">
        <f t="shared" ref="BJ128:BJ134" si="47">BI128/StateMatch</f>
        <v>0</v>
      </c>
      <c r="BK128" s="84">
        <f t="shared" si="42"/>
        <v>0</v>
      </c>
      <c r="BL128" s="84">
        <f t="shared" ref="BL128:BL134" si="48">ROUND(BK128*StateMatch,2)</f>
        <v>0</v>
      </c>
      <c r="BM128" s="84">
        <f t="shared" ref="BM128:BM134" si="49">BK128+AZ128+AT128</f>
        <v>499546.88</v>
      </c>
      <c r="BN128" s="83"/>
    </row>
    <row r="129" spans="2:66" x14ac:dyDescent="0.25">
      <c r="B129" s="98" t="s">
        <v>140</v>
      </c>
      <c r="C129" s="78" t="s">
        <v>565</v>
      </c>
      <c r="D129" s="78" t="s">
        <v>638</v>
      </c>
      <c r="E129" s="79" t="s">
        <v>639</v>
      </c>
      <c r="F129" s="80">
        <v>3</v>
      </c>
      <c r="G129" s="80">
        <v>2</v>
      </c>
      <c r="H129" s="80">
        <v>1</v>
      </c>
      <c r="I129" s="80">
        <v>2</v>
      </c>
      <c r="J129" s="80">
        <v>2</v>
      </c>
      <c r="K129" s="80">
        <f t="shared" si="43"/>
        <v>0</v>
      </c>
      <c r="L129" s="159">
        <v>5961</v>
      </c>
      <c r="M129" s="159">
        <v>48509</v>
      </c>
      <c r="N129" s="160">
        <v>0.15516685417308806</v>
      </c>
      <c r="O129" s="159">
        <v>7526.9889290823294</v>
      </c>
      <c r="P129" s="159">
        <v>13487.98892908233</v>
      </c>
      <c r="Q129" s="161">
        <v>13487.98892908233</v>
      </c>
      <c r="R129" s="162">
        <v>2.6139793774495076E-3</v>
      </c>
      <c r="S129" s="163">
        <v>0</v>
      </c>
      <c r="T129" s="163">
        <v>2909513.9959568591</v>
      </c>
      <c r="U129" s="81">
        <v>2909513.9959568591</v>
      </c>
      <c r="V129" s="164">
        <v>18967714.972374938</v>
      </c>
      <c r="W129" s="165">
        <v>8364573.2400000002</v>
      </c>
      <c r="X129" s="164">
        <v>16352196.560598839</v>
      </c>
      <c r="Y129" s="48">
        <v>0</v>
      </c>
      <c r="Z129" s="48">
        <v>18967714.972374938</v>
      </c>
      <c r="AA129" s="48">
        <v>2909513.9959568591</v>
      </c>
      <c r="AB129" s="48">
        <v>0</v>
      </c>
      <c r="AC129" s="48">
        <v>16058200.97641808</v>
      </c>
      <c r="AD129" s="48">
        <v>520989.55042815232</v>
      </c>
      <c r="AE129" s="48">
        <v>3430503.5463850116</v>
      </c>
      <c r="AF129" s="81">
        <v>0</v>
      </c>
      <c r="AG129" s="81">
        <v>0</v>
      </c>
      <c r="AH129" s="81">
        <v>3430503.5463850116</v>
      </c>
      <c r="AI129" s="81">
        <v>3430503.5463850116</v>
      </c>
      <c r="AJ129" s="81">
        <v>0</v>
      </c>
      <c r="AK129" s="81">
        <v>15537211.425989926</v>
      </c>
      <c r="AL129" s="81">
        <v>4609.1691598608913</v>
      </c>
      <c r="AM129" s="166">
        <v>3435112.7155448725</v>
      </c>
      <c r="AN129" s="82">
        <v>0</v>
      </c>
      <c r="AO129" s="82">
        <v>0</v>
      </c>
      <c r="AP129" s="83">
        <v>0</v>
      </c>
      <c r="AQ129" s="48">
        <v>0</v>
      </c>
      <c r="AR129" s="48">
        <v>15532602.256830066</v>
      </c>
      <c r="AS129" s="48">
        <v>3435112.7155448725</v>
      </c>
      <c r="AT129" s="167">
        <v>2066353.91</v>
      </c>
      <c r="AU129" s="167">
        <v>0</v>
      </c>
      <c r="AV129" s="167">
        <v>0</v>
      </c>
      <c r="AW129" s="167">
        <v>2066353.91</v>
      </c>
      <c r="AX129" s="82">
        <v>1368758.81</v>
      </c>
      <c r="AY129" s="82">
        <v>480844.96995299996</v>
      </c>
      <c r="AZ129" s="294">
        <v>1276782.46</v>
      </c>
      <c r="BA129" s="82">
        <v>0</v>
      </c>
      <c r="BB129" s="82">
        <v>0</v>
      </c>
      <c r="BC129" s="82">
        <v>0</v>
      </c>
      <c r="BD129" s="82">
        <v>448533.67819799989</v>
      </c>
      <c r="BE129" s="294">
        <v>0</v>
      </c>
      <c r="BG129" s="83">
        <f t="shared" si="44"/>
        <v>0</v>
      </c>
      <c r="BH129" s="83">
        <f t="shared" si="45"/>
        <v>0</v>
      </c>
      <c r="BI129" s="83">
        <f t="shared" si="46"/>
        <v>0</v>
      </c>
      <c r="BJ129" s="83">
        <f t="shared" si="47"/>
        <v>0</v>
      </c>
      <c r="BK129" s="84">
        <f t="shared" si="42"/>
        <v>0</v>
      </c>
      <c r="BL129" s="84">
        <f t="shared" si="48"/>
        <v>0</v>
      </c>
      <c r="BM129" s="84">
        <f t="shared" si="49"/>
        <v>3343136.37</v>
      </c>
      <c r="BN129" s="83"/>
    </row>
    <row r="130" spans="2:66" x14ac:dyDescent="0.25">
      <c r="B130" s="98" t="s">
        <v>141</v>
      </c>
      <c r="C130" s="78" t="s">
        <v>640</v>
      </c>
      <c r="D130" s="78"/>
      <c r="E130" s="79" t="s">
        <v>574</v>
      </c>
      <c r="F130" s="80">
        <v>3</v>
      </c>
      <c r="G130" s="80">
        <v>2</v>
      </c>
      <c r="H130" s="80">
        <v>1</v>
      </c>
      <c r="I130" s="80">
        <v>2</v>
      </c>
      <c r="J130" s="80">
        <v>1</v>
      </c>
      <c r="K130" s="80">
        <f t="shared" si="43"/>
        <v>0</v>
      </c>
      <c r="L130" s="159">
        <v>4130</v>
      </c>
      <c r="M130" s="159">
        <v>23999</v>
      </c>
      <c r="N130" s="160">
        <v>0.57435687907786925</v>
      </c>
      <c r="O130" s="159">
        <v>13783.990740989784</v>
      </c>
      <c r="P130" s="159">
        <v>17913.990740989786</v>
      </c>
      <c r="Q130" s="161">
        <v>17913.990740989786</v>
      </c>
      <c r="R130" s="162">
        <v>3.4717408659642661E-3</v>
      </c>
      <c r="S130" s="163">
        <v>0</v>
      </c>
      <c r="T130" s="163">
        <v>3864253.3782015401</v>
      </c>
      <c r="U130" s="81">
        <v>3864253.3782015401</v>
      </c>
      <c r="V130" s="164">
        <v>4453955.5505613014</v>
      </c>
      <c r="W130" s="165">
        <v>0</v>
      </c>
      <c r="X130" s="164">
        <v>0</v>
      </c>
      <c r="Y130" s="48">
        <v>0</v>
      </c>
      <c r="Z130" s="48">
        <v>4453955.5505613014</v>
      </c>
      <c r="AA130" s="48">
        <v>3864253.3782015401</v>
      </c>
      <c r="AB130" s="48">
        <v>0</v>
      </c>
      <c r="AC130" s="48">
        <v>589702.17235976132</v>
      </c>
      <c r="AD130" s="48">
        <v>19132.197318702809</v>
      </c>
      <c r="AE130" s="48">
        <v>3883385.575520243</v>
      </c>
      <c r="AF130" s="81">
        <v>0</v>
      </c>
      <c r="AG130" s="81">
        <v>0</v>
      </c>
      <c r="AH130" s="81">
        <v>3883385.575520243</v>
      </c>
      <c r="AI130" s="81">
        <v>3883385.575520243</v>
      </c>
      <c r="AJ130" s="81">
        <v>0</v>
      </c>
      <c r="AK130" s="81">
        <v>570569.97504105838</v>
      </c>
      <c r="AL130" s="81">
        <v>169.2616171845836</v>
      </c>
      <c r="AM130" s="166">
        <v>3883554.8371374276</v>
      </c>
      <c r="AN130" s="82">
        <v>0</v>
      </c>
      <c r="AO130" s="82">
        <v>0</v>
      </c>
      <c r="AP130" s="83">
        <v>0</v>
      </c>
      <c r="AQ130" s="48">
        <v>0</v>
      </c>
      <c r="AR130" s="48">
        <v>570400.71342387376</v>
      </c>
      <c r="AS130" s="48">
        <v>3883554.8371374276</v>
      </c>
      <c r="AT130" s="167">
        <v>0</v>
      </c>
      <c r="AU130" s="167">
        <v>0</v>
      </c>
      <c r="AV130" s="167">
        <v>0</v>
      </c>
      <c r="AW130" s="167">
        <v>0</v>
      </c>
      <c r="AX130" s="82">
        <v>3883554.84</v>
      </c>
      <c r="AY130" s="82">
        <v>1364292.8152919998</v>
      </c>
      <c r="AZ130" s="294">
        <v>3622591.98</v>
      </c>
      <c r="BA130" s="82">
        <v>0</v>
      </c>
      <c r="BB130" s="82">
        <v>0</v>
      </c>
      <c r="BC130" s="82">
        <v>0</v>
      </c>
      <c r="BD130" s="82">
        <v>1272616.5625739999</v>
      </c>
      <c r="BE130" s="294">
        <v>0</v>
      </c>
      <c r="BG130" s="83">
        <f t="shared" si="44"/>
        <v>0</v>
      </c>
      <c r="BH130" s="83">
        <f t="shared" si="45"/>
        <v>0</v>
      </c>
      <c r="BI130" s="83">
        <f t="shared" si="46"/>
        <v>0</v>
      </c>
      <c r="BJ130" s="83">
        <f t="shared" si="47"/>
        <v>0</v>
      </c>
      <c r="BK130" s="84">
        <f t="shared" si="42"/>
        <v>0</v>
      </c>
      <c r="BL130" s="84">
        <f t="shared" si="48"/>
        <v>0</v>
      </c>
      <c r="BM130" s="84">
        <f t="shared" si="49"/>
        <v>3622591.98</v>
      </c>
      <c r="BN130" s="83"/>
    </row>
    <row r="131" spans="2:66" x14ac:dyDescent="0.25">
      <c r="B131" s="98" t="s">
        <v>142</v>
      </c>
      <c r="C131" s="78" t="s">
        <v>641</v>
      </c>
      <c r="D131" s="78" t="s">
        <v>642</v>
      </c>
      <c r="E131" s="79" t="s">
        <v>558</v>
      </c>
      <c r="F131" s="80">
        <v>3</v>
      </c>
      <c r="G131" s="80">
        <v>2</v>
      </c>
      <c r="H131" s="80">
        <v>1</v>
      </c>
      <c r="I131" s="80">
        <v>2</v>
      </c>
      <c r="J131" s="80">
        <v>2</v>
      </c>
      <c r="K131" s="80">
        <f t="shared" si="43"/>
        <v>0</v>
      </c>
      <c r="L131" s="159">
        <v>35</v>
      </c>
      <c r="M131" s="159">
        <v>651</v>
      </c>
      <c r="N131" s="160">
        <v>7.8138553428325486E-2</v>
      </c>
      <c r="O131" s="159">
        <v>50.868198281839888</v>
      </c>
      <c r="P131" s="159">
        <v>85.868198281839881</v>
      </c>
      <c r="Q131" s="161">
        <v>85.868198281839881</v>
      </c>
      <c r="R131" s="162">
        <v>1.6641302173929489E-5</v>
      </c>
      <c r="S131" s="163">
        <v>0</v>
      </c>
      <c r="T131" s="163">
        <v>18522.755766052487</v>
      </c>
      <c r="U131" s="81">
        <v>18522.755766052487</v>
      </c>
      <c r="V131" s="164">
        <v>2073685.7306675264</v>
      </c>
      <c r="W131" s="165">
        <v>535807.66</v>
      </c>
      <c r="X131" s="164">
        <v>302873.81433755881</v>
      </c>
      <c r="Y131" s="48">
        <v>232933.84566244122</v>
      </c>
      <c r="Z131" s="48">
        <v>1840751.8850050853</v>
      </c>
      <c r="AA131" s="48">
        <v>18522.755766052487</v>
      </c>
      <c r="AB131" s="48">
        <v>0</v>
      </c>
      <c r="AC131" s="48">
        <v>1822229.1292390327</v>
      </c>
      <c r="AD131" s="48">
        <v>59120.092980122274</v>
      </c>
      <c r="AE131" s="48">
        <v>77642.848746174757</v>
      </c>
      <c r="AF131" s="81">
        <v>0</v>
      </c>
      <c r="AG131" s="81">
        <v>0</v>
      </c>
      <c r="AH131" s="81">
        <v>77642.848746174757</v>
      </c>
      <c r="AI131" s="81">
        <v>77642.848746174757</v>
      </c>
      <c r="AJ131" s="81">
        <v>0</v>
      </c>
      <c r="AK131" s="81">
        <v>1763109.0362589105</v>
      </c>
      <c r="AL131" s="81">
        <v>523.03258111060074</v>
      </c>
      <c r="AM131" s="166">
        <v>78165.881327285359</v>
      </c>
      <c r="AN131" s="82">
        <v>0</v>
      </c>
      <c r="AO131" s="82">
        <v>0</v>
      </c>
      <c r="AP131" s="83">
        <v>0</v>
      </c>
      <c r="AQ131" s="48">
        <v>0</v>
      </c>
      <c r="AR131" s="48">
        <v>1762586.0036777998</v>
      </c>
      <c r="AS131" s="48">
        <v>78165.881327285359</v>
      </c>
      <c r="AT131" s="167">
        <v>0</v>
      </c>
      <c r="AU131" s="167">
        <v>0</v>
      </c>
      <c r="AV131" s="167">
        <v>0</v>
      </c>
      <c r="AW131" s="167">
        <v>0</v>
      </c>
      <c r="AX131" s="82">
        <v>78165.88</v>
      </c>
      <c r="AY131" s="82">
        <v>27459.673643999999</v>
      </c>
      <c r="AZ131" s="294">
        <v>72913.37</v>
      </c>
      <c r="BA131" s="82">
        <v>0</v>
      </c>
      <c r="BB131" s="82">
        <v>0</v>
      </c>
      <c r="BC131" s="82">
        <v>0</v>
      </c>
      <c r="BD131" s="82">
        <v>25614.466880999993</v>
      </c>
      <c r="BE131" s="294">
        <v>0</v>
      </c>
      <c r="BG131" s="83">
        <f t="shared" si="44"/>
        <v>0</v>
      </c>
      <c r="BH131" s="83">
        <f t="shared" si="45"/>
        <v>0</v>
      </c>
      <c r="BI131" s="83">
        <f t="shared" si="46"/>
        <v>0</v>
      </c>
      <c r="BJ131" s="83">
        <f t="shared" si="47"/>
        <v>0</v>
      </c>
      <c r="BK131" s="84">
        <f t="shared" si="42"/>
        <v>0</v>
      </c>
      <c r="BL131" s="84">
        <f t="shared" si="48"/>
        <v>0</v>
      </c>
      <c r="BM131" s="84">
        <f t="shared" si="49"/>
        <v>72913.37</v>
      </c>
      <c r="BN131" s="83"/>
    </row>
    <row r="132" spans="2:66" x14ac:dyDescent="0.25">
      <c r="B132" s="98" t="s">
        <v>143</v>
      </c>
      <c r="C132" s="78" t="s">
        <v>643</v>
      </c>
      <c r="D132" s="78" t="s">
        <v>644</v>
      </c>
      <c r="E132" s="79" t="s">
        <v>645</v>
      </c>
      <c r="F132" s="80">
        <v>3</v>
      </c>
      <c r="G132" s="80">
        <v>1</v>
      </c>
      <c r="H132" s="80">
        <v>1</v>
      </c>
      <c r="I132" s="80">
        <v>2</v>
      </c>
      <c r="J132" s="80">
        <v>2</v>
      </c>
      <c r="K132" s="80">
        <f t="shared" si="43"/>
        <v>1</v>
      </c>
      <c r="L132" s="159">
        <v>406</v>
      </c>
      <c r="M132" s="159">
        <v>2091</v>
      </c>
      <c r="N132" s="160">
        <v>0.36382078135271356</v>
      </c>
      <c r="O132" s="159">
        <v>760.74925380852403</v>
      </c>
      <c r="P132" s="159">
        <v>1166.7492538085239</v>
      </c>
      <c r="Q132" s="161">
        <v>1576.6282666714583</v>
      </c>
      <c r="R132" s="162">
        <v>3.0555139069672637E-4</v>
      </c>
      <c r="S132" s="163">
        <v>0</v>
      </c>
      <c r="T132" s="163">
        <v>340096.81001524278</v>
      </c>
      <c r="U132" s="81">
        <v>340096.81001524278</v>
      </c>
      <c r="V132" s="164">
        <v>2671793.534706959</v>
      </c>
      <c r="W132" s="165">
        <v>946266.22</v>
      </c>
      <c r="X132" s="164">
        <v>1753015.5912851687</v>
      </c>
      <c r="Y132" s="48">
        <v>0</v>
      </c>
      <c r="Z132" s="48">
        <v>2671793.534706959</v>
      </c>
      <c r="AA132" s="48">
        <v>340096.81001524278</v>
      </c>
      <c r="AB132" s="48">
        <v>0</v>
      </c>
      <c r="AC132" s="48">
        <v>2331696.724691716</v>
      </c>
      <c r="AD132" s="48">
        <v>75649.173286340432</v>
      </c>
      <c r="AE132" s="48">
        <v>415745.98330158321</v>
      </c>
      <c r="AF132" s="81">
        <v>225145.00375188247</v>
      </c>
      <c r="AG132" s="81">
        <v>0</v>
      </c>
      <c r="AH132" s="81">
        <v>640890.98705346568</v>
      </c>
      <c r="AI132" s="81">
        <v>640890.98705346568</v>
      </c>
      <c r="AJ132" s="81">
        <v>0</v>
      </c>
      <c r="AK132" s="81">
        <v>2030902.5476534935</v>
      </c>
      <c r="AL132" s="81">
        <v>602.474480952813</v>
      </c>
      <c r="AM132" s="166">
        <v>641493.46153441851</v>
      </c>
      <c r="AN132" s="82">
        <v>0</v>
      </c>
      <c r="AO132" s="82">
        <v>211.64928515872316</v>
      </c>
      <c r="AP132" s="83">
        <v>0</v>
      </c>
      <c r="AQ132" s="48">
        <v>225356.65303704119</v>
      </c>
      <c r="AR132" s="48">
        <v>2030300.0731725404</v>
      </c>
      <c r="AS132" s="48">
        <v>416136.80849737732</v>
      </c>
      <c r="AT132" s="167">
        <v>501864.17</v>
      </c>
      <c r="AU132" s="167">
        <v>170282.51</v>
      </c>
      <c r="AV132" s="167">
        <v>0</v>
      </c>
      <c r="AW132" s="167">
        <v>501864.17</v>
      </c>
      <c r="AX132" s="82">
        <v>139629.29</v>
      </c>
      <c r="AY132" s="82">
        <v>49051.769576999992</v>
      </c>
      <c r="AZ132" s="294">
        <v>130246.63</v>
      </c>
      <c r="BA132" s="82">
        <v>0</v>
      </c>
      <c r="BB132" s="82">
        <v>0</v>
      </c>
      <c r="BC132" s="82">
        <v>55074.14</v>
      </c>
      <c r="BD132" s="82">
        <v>45755.641118999993</v>
      </c>
      <c r="BE132" s="294">
        <v>45755.64</v>
      </c>
      <c r="BG132" s="83">
        <f t="shared" si="44"/>
        <v>713244.41570551333</v>
      </c>
      <c r="BH132" s="83">
        <f t="shared" si="45"/>
        <v>2030300.0731725404</v>
      </c>
      <c r="BI132" s="83">
        <f t="shared" si="46"/>
        <v>713244.41570551333</v>
      </c>
      <c r="BJ132" s="83">
        <f t="shared" si="47"/>
        <v>2030300.0731725404</v>
      </c>
      <c r="BK132" s="84">
        <f t="shared" si="42"/>
        <v>321014.49</v>
      </c>
      <c r="BL132" s="84">
        <f t="shared" si="48"/>
        <v>112772.39</v>
      </c>
      <c r="BM132" s="84">
        <f t="shared" si="49"/>
        <v>953125.29</v>
      </c>
      <c r="BN132" s="83"/>
    </row>
    <row r="133" spans="2:66" x14ac:dyDescent="0.25">
      <c r="B133" s="98" t="s">
        <v>144</v>
      </c>
      <c r="C133" s="78" t="s">
        <v>646</v>
      </c>
      <c r="D133" s="78"/>
      <c r="E133" s="79" t="s">
        <v>647</v>
      </c>
      <c r="F133" s="80">
        <v>3</v>
      </c>
      <c r="G133" s="80">
        <v>1</v>
      </c>
      <c r="H133" s="80">
        <v>1</v>
      </c>
      <c r="I133" s="80">
        <v>2</v>
      </c>
      <c r="J133" s="80">
        <v>2</v>
      </c>
      <c r="K133" s="80">
        <f t="shared" si="43"/>
        <v>1</v>
      </c>
      <c r="L133" s="159">
        <v>501</v>
      </c>
      <c r="M133" s="159">
        <v>2593</v>
      </c>
      <c r="N133" s="160">
        <v>0.65668304839568115</v>
      </c>
      <c r="O133" s="159">
        <v>1702.7791444900013</v>
      </c>
      <c r="P133" s="159">
        <v>2203.7791444900013</v>
      </c>
      <c r="Q133" s="161">
        <v>2977.9667579493384</v>
      </c>
      <c r="R133" s="162">
        <v>5.771315303518237E-4</v>
      </c>
      <c r="S133" s="163">
        <v>0</v>
      </c>
      <c r="T133" s="163">
        <v>642381.60390730447</v>
      </c>
      <c r="U133" s="81">
        <v>642381.60390730447</v>
      </c>
      <c r="V133" s="164">
        <v>3528848.7343722479</v>
      </c>
      <c r="W133" s="165">
        <v>1163725.99</v>
      </c>
      <c r="X133" s="164">
        <v>806988.33605485456</v>
      </c>
      <c r="Y133" s="48">
        <v>356737.65394514543</v>
      </c>
      <c r="Z133" s="48">
        <v>3172111.0804271027</v>
      </c>
      <c r="AA133" s="48">
        <v>642381.60390730447</v>
      </c>
      <c r="AB133" s="48">
        <v>0</v>
      </c>
      <c r="AC133" s="48">
        <v>2529729.4765197984</v>
      </c>
      <c r="AD133" s="48">
        <v>82074.114317809333</v>
      </c>
      <c r="AE133" s="48">
        <v>724455.71822511381</v>
      </c>
      <c r="AF133" s="81">
        <v>392325.10222365102</v>
      </c>
      <c r="AG133" s="81">
        <v>0</v>
      </c>
      <c r="AH133" s="81">
        <v>1116780.8204487648</v>
      </c>
      <c r="AI133" s="81">
        <v>1116780.8204487648</v>
      </c>
      <c r="AJ133" s="81">
        <v>0</v>
      </c>
      <c r="AK133" s="81">
        <v>2055330.2599783379</v>
      </c>
      <c r="AL133" s="81">
        <v>609.72104889905904</v>
      </c>
      <c r="AM133" s="166">
        <v>1117390.5414976638</v>
      </c>
      <c r="AN133" s="82">
        <v>0</v>
      </c>
      <c r="AO133" s="82">
        <v>214.19500447823941</v>
      </c>
      <c r="AP133" s="83">
        <v>0</v>
      </c>
      <c r="AQ133" s="48">
        <v>392539.29722812923</v>
      </c>
      <c r="AR133" s="48">
        <v>2054720.5389294389</v>
      </c>
      <c r="AS133" s="48">
        <v>724851.2442695346</v>
      </c>
      <c r="AT133" s="167">
        <v>324885.44999999995</v>
      </c>
      <c r="AU133" s="167">
        <v>0</v>
      </c>
      <c r="AV133" s="167">
        <v>0</v>
      </c>
      <c r="AW133" s="167">
        <v>324885.44999999995</v>
      </c>
      <c r="AX133" s="82">
        <v>792505.09</v>
      </c>
      <c r="AY133" s="82">
        <v>278407.03811699996</v>
      </c>
      <c r="AZ133" s="294">
        <v>739251.19999999995</v>
      </c>
      <c r="BA133" s="82">
        <v>0</v>
      </c>
      <c r="BB133" s="82">
        <v>0</v>
      </c>
      <c r="BC133" s="82">
        <v>392539.3</v>
      </c>
      <c r="BD133" s="82">
        <v>259698.94655999995</v>
      </c>
      <c r="BE133" s="294">
        <v>259698.95</v>
      </c>
      <c r="BG133" s="83">
        <f t="shared" si="44"/>
        <v>721823.32532591175</v>
      </c>
      <c r="BH133" s="83">
        <f t="shared" si="45"/>
        <v>2054720.5389294389</v>
      </c>
      <c r="BI133" s="83">
        <f t="shared" si="46"/>
        <v>721823.32532591175</v>
      </c>
      <c r="BJ133" s="83">
        <f t="shared" si="47"/>
        <v>2054720.5389294389</v>
      </c>
      <c r="BK133" s="84">
        <f t="shared" si="42"/>
        <v>324875.65000000002</v>
      </c>
      <c r="BL133" s="84">
        <f t="shared" si="48"/>
        <v>114128.82</v>
      </c>
      <c r="BM133" s="84">
        <f t="shared" si="49"/>
        <v>1389012.3</v>
      </c>
      <c r="BN133" s="83"/>
    </row>
    <row r="134" spans="2:66" x14ac:dyDescent="0.25">
      <c r="B134" s="98" t="s">
        <v>145</v>
      </c>
      <c r="C134" s="78" t="s">
        <v>648</v>
      </c>
      <c r="D134" s="78"/>
      <c r="E134" s="79" t="s">
        <v>308</v>
      </c>
      <c r="F134" s="80">
        <v>3</v>
      </c>
      <c r="G134" s="80">
        <v>2</v>
      </c>
      <c r="H134" s="80">
        <v>1</v>
      </c>
      <c r="I134" s="80">
        <v>2</v>
      </c>
      <c r="J134" s="80">
        <v>2</v>
      </c>
      <c r="K134" s="80">
        <f t="shared" si="43"/>
        <v>0</v>
      </c>
      <c r="L134" s="159">
        <v>13317</v>
      </c>
      <c r="M134" s="159">
        <v>50650</v>
      </c>
      <c r="N134" s="160">
        <v>0.31588940164867363</v>
      </c>
      <c r="O134" s="159">
        <v>15999.798193505319</v>
      </c>
      <c r="P134" s="159">
        <v>29316.798193505318</v>
      </c>
      <c r="Q134" s="161">
        <v>29316.798193505318</v>
      </c>
      <c r="R134" s="162">
        <v>5.6816109720728928E-3</v>
      </c>
      <c r="S134" s="163">
        <v>0</v>
      </c>
      <c r="T134" s="163">
        <v>6323969.8007707214</v>
      </c>
      <c r="U134" s="81">
        <v>6323969.8007707214</v>
      </c>
      <c r="V134" s="164">
        <v>938450.23044804879</v>
      </c>
      <c r="W134" s="165">
        <v>5303563.51</v>
      </c>
      <c r="X134" s="164">
        <v>7596682.2874675188</v>
      </c>
      <c r="Y134" s="48">
        <v>0</v>
      </c>
      <c r="Z134" s="48">
        <v>938450.23044804879</v>
      </c>
      <c r="AA134" s="48">
        <v>938450.23044804879</v>
      </c>
      <c r="AB134" s="48">
        <v>5385519.5703226728</v>
      </c>
      <c r="AC134" s="48">
        <v>0</v>
      </c>
      <c r="AD134" s="48">
        <v>0</v>
      </c>
      <c r="AE134" s="48">
        <v>938450.23044804879</v>
      </c>
      <c r="AF134" s="81">
        <v>0</v>
      </c>
      <c r="AG134" s="81">
        <v>0</v>
      </c>
      <c r="AH134" s="81">
        <v>938450.23044804879</v>
      </c>
      <c r="AI134" s="81">
        <v>938450.23044804879</v>
      </c>
      <c r="AJ134" s="81">
        <v>0</v>
      </c>
      <c r="AK134" s="81">
        <v>0</v>
      </c>
      <c r="AL134" s="81">
        <v>0</v>
      </c>
      <c r="AM134" s="166">
        <v>938450.23044804879</v>
      </c>
      <c r="AN134" s="82">
        <v>0</v>
      </c>
      <c r="AO134" s="82">
        <v>0</v>
      </c>
      <c r="AP134" s="83">
        <v>0</v>
      </c>
      <c r="AQ134" s="48">
        <v>0</v>
      </c>
      <c r="AR134" s="48">
        <v>0</v>
      </c>
      <c r="AS134" s="48">
        <v>938450.23044804879</v>
      </c>
      <c r="AT134" s="167">
        <v>4981063.1899999995</v>
      </c>
      <c r="AU134" s="167">
        <v>0</v>
      </c>
      <c r="AV134" s="167">
        <v>0</v>
      </c>
      <c r="AW134" s="167">
        <v>4981063.1899999995</v>
      </c>
      <c r="AX134" s="82">
        <v>-4042612.96</v>
      </c>
      <c r="AY134" s="82">
        <v>-1420169.9328479997</v>
      </c>
      <c r="AZ134" s="294">
        <v>0</v>
      </c>
      <c r="BA134" s="82">
        <v>1420169.9328479997</v>
      </c>
      <c r="BB134" s="82">
        <v>0</v>
      </c>
      <c r="BC134" s="82">
        <v>0</v>
      </c>
      <c r="BD134" s="82">
        <v>0</v>
      </c>
      <c r="BE134" s="294">
        <v>0</v>
      </c>
      <c r="BG134" s="83">
        <f t="shared" si="44"/>
        <v>0</v>
      </c>
      <c r="BH134" s="83">
        <f t="shared" si="45"/>
        <v>0</v>
      </c>
      <c r="BI134" s="83">
        <f t="shared" si="46"/>
        <v>0</v>
      </c>
      <c r="BJ134" s="83">
        <f t="shared" si="47"/>
        <v>0</v>
      </c>
      <c r="BK134" s="84">
        <f t="shared" si="42"/>
        <v>0</v>
      </c>
      <c r="BL134" s="84">
        <f t="shared" si="48"/>
        <v>0</v>
      </c>
      <c r="BM134" s="84">
        <f t="shared" si="49"/>
        <v>4981063.1899999995</v>
      </c>
      <c r="BN134" s="83"/>
    </row>
    <row r="135" spans="2:66" x14ac:dyDescent="0.25">
      <c r="B135" s="275" t="s">
        <v>146</v>
      </c>
      <c r="C135" s="276" t="s">
        <v>649</v>
      </c>
      <c r="D135" s="276" t="s">
        <v>650</v>
      </c>
      <c r="E135" s="79" t="s">
        <v>651</v>
      </c>
      <c r="F135" s="80">
        <v>3</v>
      </c>
      <c r="G135" s="80">
        <v>2</v>
      </c>
      <c r="H135" s="80">
        <v>1</v>
      </c>
      <c r="I135" s="80">
        <v>2</v>
      </c>
      <c r="J135" s="80">
        <v>2</v>
      </c>
      <c r="K135" s="80">
        <f t="shared" si="43"/>
        <v>0</v>
      </c>
      <c r="L135" s="159">
        <v>529</v>
      </c>
      <c r="M135" s="159">
        <v>5384</v>
      </c>
      <c r="N135" s="160">
        <v>0.19490695695341381</v>
      </c>
      <c r="O135" s="159">
        <v>1049.3790562371801</v>
      </c>
      <c r="P135" s="159">
        <v>1578.3790562371801</v>
      </c>
      <c r="Q135" s="161">
        <v>1578.3790562371801</v>
      </c>
      <c r="R135" s="162">
        <v>3.0589069463915345E-4</v>
      </c>
      <c r="S135" s="163">
        <v>0</v>
      </c>
      <c r="T135" s="163">
        <v>340474.47541608394</v>
      </c>
      <c r="U135" s="81">
        <v>340474.47541608394</v>
      </c>
      <c r="V135" s="164">
        <v>1639171.145705157</v>
      </c>
      <c r="W135" s="165">
        <v>290360.15000000002</v>
      </c>
      <c r="X135" s="164">
        <v>1376492.9045095514</v>
      </c>
      <c r="Y135" s="48">
        <v>0</v>
      </c>
      <c r="Z135" s="48">
        <v>1639171.145705157</v>
      </c>
      <c r="AA135" s="48">
        <v>340474.47541608394</v>
      </c>
      <c r="AB135" s="48">
        <v>0</v>
      </c>
      <c r="AC135" s="48">
        <v>1298696.6702890731</v>
      </c>
      <c r="AD135" s="48">
        <v>42134.694626755489</v>
      </c>
      <c r="AE135" s="48">
        <v>382609.17004283943</v>
      </c>
      <c r="AF135" s="81">
        <v>0</v>
      </c>
      <c r="AG135" s="81">
        <v>0</v>
      </c>
      <c r="AH135" s="81">
        <v>382609.17004283943</v>
      </c>
      <c r="AI135" s="81">
        <v>382609.17004283943</v>
      </c>
      <c r="AJ135" s="81">
        <v>0</v>
      </c>
      <c r="AK135" s="81">
        <v>1256561.9756623176</v>
      </c>
      <c r="AL135" s="81">
        <v>372.76358973840883</v>
      </c>
      <c r="AM135" s="166">
        <v>382981.93363257783</v>
      </c>
      <c r="AN135" s="82">
        <v>0</v>
      </c>
      <c r="AO135" s="82">
        <v>0</v>
      </c>
      <c r="AP135" s="83">
        <v>0</v>
      </c>
      <c r="AQ135" s="48">
        <v>0</v>
      </c>
      <c r="AR135" s="48">
        <v>1256189.2120725792</v>
      </c>
      <c r="AS135" s="48">
        <v>382981.93363257783</v>
      </c>
      <c r="AT135" s="167">
        <v>350352.43</v>
      </c>
      <c r="AU135" s="167">
        <v>0</v>
      </c>
      <c r="AV135" s="167">
        <v>0</v>
      </c>
      <c r="AW135" s="167">
        <v>350352.43</v>
      </c>
      <c r="AX135" s="82">
        <v>32629.5</v>
      </c>
      <c r="AY135" s="82">
        <v>11462.743349999999</v>
      </c>
      <c r="AZ135" s="294">
        <v>30436.9</v>
      </c>
      <c r="BA135" s="82">
        <v>0</v>
      </c>
      <c r="BB135" s="82">
        <v>0</v>
      </c>
      <c r="BC135" s="82">
        <v>0</v>
      </c>
      <c r="BD135" s="82">
        <v>10692.482969999999</v>
      </c>
      <c r="BE135" s="294">
        <v>0</v>
      </c>
      <c r="BG135" s="83">
        <f t="shared" ref="BG135:BG150" si="50">IF(K135=1,AR135*StateMatch,0)</f>
        <v>0</v>
      </c>
      <c r="BH135" s="83">
        <f t="shared" ref="BH135:BH150" si="51">IF(K135=1,AR135,0)</f>
        <v>0</v>
      </c>
      <c r="BI135" s="83">
        <f t="shared" ref="BI135:BI150" si="52">BG135</f>
        <v>0</v>
      </c>
      <c r="BJ135" s="83">
        <f t="shared" ref="BJ135:BJ150" si="53">BI135/StateMatch</f>
        <v>0</v>
      </c>
      <c r="BK135" s="84">
        <f t="shared" ref="BK135:BK177" si="54">ROUND((BJ135/$BJ$6)*($BJ$200),2)</f>
        <v>0</v>
      </c>
      <c r="BL135" s="84">
        <f t="shared" ref="BL135:BL150" si="55">ROUND(BK135*StateMatch,2)</f>
        <v>0</v>
      </c>
      <c r="BM135" s="84">
        <f t="shared" ref="BM135:BM150" si="56">BK135+AZ135+AT135</f>
        <v>380789.33</v>
      </c>
      <c r="BN135" s="83"/>
    </row>
    <row r="136" spans="2:66" x14ac:dyDescent="0.25">
      <c r="B136" s="275" t="s">
        <v>147</v>
      </c>
      <c r="C136" s="276" t="s">
        <v>652</v>
      </c>
      <c r="D136" s="276" t="s">
        <v>653</v>
      </c>
      <c r="E136" s="79" t="s">
        <v>413</v>
      </c>
      <c r="F136" s="80">
        <v>3</v>
      </c>
      <c r="G136" s="80">
        <v>2</v>
      </c>
      <c r="H136" s="80">
        <v>1</v>
      </c>
      <c r="I136" s="80">
        <v>2</v>
      </c>
      <c r="J136" s="80">
        <v>2</v>
      </c>
      <c r="K136" s="80">
        <f t="shared" si="43"/>
        <v>0</v>
      </c>
      <c r="L136" s="159">
        <v>2539</v>
      </c>
      <c r="M136" s="159">
        <v>13678</v>
      </c>
      <c r="N136" s="160">
        <v>0.25561264994110666</v>
      </c>
      <c r="O136" s="159">
        <v>3496.269825894457</v>
      </c>
      <c r="P136" s="159">
        <v>6035.2698258944565</v>
      </c>
      <c r="Q136" s="161">
        <v>6035.2698258944565</v>
      </c>
      <c r="R136" s="162">
        <v>1.1696384794782546E-3</v>
      </c>
      <c r="S136" s="163">
        <v>0</v>
      </c>
      <c r="T136" s="163">
        <v>1301876.9603194455</v>
      </c>
      <c r="U136" s="81">
        <v>1301876.9603194455</v>
      </c>
      <c r="V136" s="164">
        <v>11601427.10002096</v>
      </c>
      <c r="W136" s="165">
        <v>3507121.46</v>
      </c>
      <c r="X136" s="164">
        <v>19154058.578526706</v>
      </c>
      <c r="Y136" s="48">
        <v>0</v>
      </c>
      <c r="Z136" s="48">
        <v>11601427.10002096</v>
      </c>
      <c r="AA136" s="48">
        <v>1301876.9603194455</v>
      </c>
      <c r="AB136" s="48">
        <v>0</v>
      </c>
      <c r="AC136" s="48">
        <v>10299550.139701515</v>
      </c>
      <c r="AD136" s="48">
        <v>334156.85883962753</v>
      </c>
      <c r="AE136" s="48">
        <v>1636033.8191590731</v>
      </c>
      <c r="AF136" s="81">
        <v>0</v>
      </c>
      <c r="AG136" s="81">
        <v>0</v>
      </c>
      <c r="AH136" s="81">
        <v>1636033.8191590731</v>
      </c>
      <c r="AI136" s="81">
        <v>1636033.8191590731</v>
      </c>
      <c r="AJ136" s="81">
        <v>0</v>
      </c>
      <c r="AK136" s="81">
        <v>9965393.2808618862</v>
      </c>
      <c r="AL136" s="81">
        <v>2956.2694435116155</v>
      </c>
      <c r="AM136" s="166">
        <v>1638990.0886025848</v>
      </c>
      <c r="AN136" s="82">
        <v>0</v>
      </c>
      <c r="AO136" s="82">
        <v>0</v>
      </c>
      <c r="AP136" s="83">
        <v>0</v>
      </c>
      <c r="AQ136" s="48">
        <v>0</v>
      </c>
      <c r="AR136" s="48">
        <v>9962437.0114183761</v>
      </c>
      <c r="AS136" s="48">
        <v>1638990.0886025848</v>
      </c>
      <c r="AT136" s="167">
        <v>0</v>
      </c>
      <c r="AU136" s="167">
        <v>0</v>
      </c>
      <c r="AV136" s="167">
        <v>0</v>
      </c>
      <c r="AW136" s="167">
        <v>0</v>
      </c>
      <c r="AX136" s="82">
        <v>1638990.09</v>
      </c>
      <c r="AY136" s="82">
        <v>575777.21861699992</v>
      </c>
      <c r="AZ136" s="294">
        <v>1528855.03</v>
      </c>
      <c r="BA136" s="82">
        <v>0</v>
      </c>
      <c r="BB136" s="82">
        <v>0</v>
      </c>
      <c r="BC136" s="82">
        <v>0</v>
      </c>
      <c r="BD136" s="82">
        <v>537086.77203899994</v>
      </c>
      <c r="BE136" s="294">
        <v>0</v>
      </c>
      <c r="BG136" s="83">
        <f t="shared" si="50"/>
        <v>0</v>
      </c>
      <c r="BH136" s="83">
        <f t="shared" si="51"/>
        <v>0</v>
      </c>
      <c r="BI136" s="83">
        <f t="shared" si="52"/>
        <v>0</v>
      </c>
      <c r="BJ136" s="83">
        <f t="shared" si="53"/>
        <v>0</v>
      </c>
      <c r="BK136" s="84">
        <f t="shared" si="54"/>
        <v>0</v>
      </c>
      <c r="BL136" s="84">
        <f t="shared" si="55"/>
        <v>0</v>
      </c>
      <c r="BM136" s="84">
        <f t="shared" si="56"/>
        <v>1528855.03</v>
      </c>
      <c r="BN136" s="83"/>
    </row>
    <row r="137" spans="2:66" x14ac:dyDescent="0.25">
      <c r="B137" s="275" t="s">
        <v>148</v>
      </c>
      <c r="C137" s="276" t="s">
        <v>654</v>
      </c>
      <c r="D137" s="276" t="s">
        <v>655</v>
      </c>
      <c r="E137" s="79" t="s">
        <v>656</v>
      </c>
      <c r="F137" s="80">
        <v>3</v>
      </c>
      <c r="G137" s="80">
        <v>2</v>
      </c>
      <c r="H137" s="80">
        <v>1</v>
      </c>
      <c r="I137" s="80">
        <v>2</v>
      </c>
      <c r="J137" s="80">
        <v>2</v>
      </c>
      <c r="K137" s="80">
        <f t="shared" si="43"/>
        <v>0</v>
      </c>
      <c r="L137" s="159">
        <v>7324</v>
      </c>
      <c r="M137" s="159">
        <v>57698</v>
      </c>
      <c r="N137" s="160">
        <v>0.19178710208549626</v>
      </c>
      <c r="O137" s="159">
        <v>11065.732216128963</v>
      </c>
      <c r="P137" s="159">
        <v>18389.732216128963</v>
      </c>
      <c r="Q137" s="161">
        <v>18389.732216128963</v>
      </c>
      <c r="R137" s="162">
        <v>3.563939815084832E-3</v>
      </c>
      <c r="S137" s="163">
        <v>0</v>
      </c>
      <c r="T137" s="163">
        <v>3966876.273849837</v>
      </c>
      <c r="U137" s="81">
        <v>3966876.273849837</v>
      </c>
      <c r="V137" s="164">
        <v>15508337.341965767</v>
      </c>
      <c r="W137" s="165">
        <v>4684534.57</v>
      </c>
      <c r="X137" s="164">
        <v>12390390.752550254</v>
      </c>
      <c r="Y137" s="48">
        <v>0</v>
      </c>
      <c r="Z137" s="48">
        <v>15508337.341965767</v>
      </c>
      <c r="AA137" s="48">
        <v>3966876.273849837</v>
      </c>
      <c r="AB137" s="48">
        <v>0</v>
      </c>
      <c r="AC137" s="48">
        <v>11541461.068115929</v>
      </c>
      <c r="AD137" s="48">
        <v>374449.20648284146</v>
      </c>
      <c r="AE137" s="48">
        <v>4341325.4803326782</v>
      </c>
      <c r="AF137" s="81">
        <v>0</v>
      </c>
      <c r="AG137" s="81">
        <v>0</v>
      </c>
      <c r="AH137" s="81">
        <v>4341325.4803326782</v>
      </c>
      <c r="AI137" s="81">
        <v>4341325.4803326782</v>
      </c>
      <c r="AJ137" s="81">
        <v>0</v>
      </c>
      <c r="AK137" s="81">
        <v>11167011.861633088</v>
      </c>
      <c r="AL137" s="81">
        <v>3312.7338792817277</v>
      </c>
      <c r="AM137" s="166">
        <v>4344638.2142119603</v>
      </c>
      <c r="AN137" s="82">
        <v>0</v>
      </c>
      <c r="AO137" s="82">
        <v>0</v>
      </c>
      <c r="AP137" s="83">
        <v>0</v>
      </c>
      <c r="AQ137" s="48">
        <v>0</v>
      </c>
      <c r="AR137" s="48">
        <v>11163699.127753805</v>
      </c>
      <c r="AS137" s="48">
        <v>4344638.2142119603</v>
      </c>
      <c r="AT137" s="167">
        <v>0</v>
      </c>
      <c r="AU137" s="167">
        <v>0</v>
      </c>
      <c r="AV137" s="167">
        <v>0</v>
      </c>
      <c r="AW137" s="167">
        <v>0</v>
      </c>
      <c r="AX137" s="82">
        <v>4344638.21</v>
      </c>
      <c r="AY137" s="82">
        <v>1526271.4031729999</v>
      </c>
      <c r="AZ137" s="294">
        <v>4052691.97</v>
      </c>
      <c r="BA137" s="82">
        <v>0</v>
      </c>
      <c r="BB137" s="82">
        <v>0</v>
      </c>
      <c r="BC137" s="82">
        <v>0</v>
      </c>
      <c r="BD137" s="82">
        <v>1423710.6890609998</v>
      </c>
      <c r="BE137" s="294">
        <v>0</v>
      </c>
      <c r="BG137" s="83">
        <f t="shared" si="50"/>
        <v>0</v>
      </c>
      <c r="BH137" s="83">
        <f t="shared" si="51"/>
        <v>0</v>
      </c>
      <c r="BI137" s="83">
        <f t="shared" si="52"/>
        <v>0</v>
      </c>
      <c r="BJ137" s="83">
        <f t="shared" si="53"/>
        <v>0</v>
      </c>
      <c r="BK137" s="84">
        <f t="shared" si="54"/>
        <v>0</v>
      </c>
      <c r="BL137" s="84">
        <f t="shared" si="55"/>
        <v>0</v>
      </c>
      <c r="BM137" s="84">
        <f t="shared" si="56"/>
        <v>4052691.97</v>
      </c>
      <c r="BN137" s="83"/>
    </row>
    <row r="138" spans="2:66" x14ac:dyDescent="0.25">
      <c r="B138" s="275" t="s">
        <v>149</v>
      </c>
      <c r="C138" s="276" t="s">
        <v>657</v>
      </c>
      <c r="D138" s="276" t="s">
        <v>658</v>
      </c>
      <c r="E138" s="79" t="s">
        <v>268</v>
      </c>
      <c r="F138" s="80">
        <v>3</v>
      </c>
      <c r="G138" s="80">
        <v>2</v>
      </c>
      <c r="H138" s="80">
        <v>2</v>
      </c>
      <c r="I138" s="80">
        <v>1</v>
      </c>
      <c r="J138" s="80">
        <v>2</v>
      </c>
      <c r="K138" s="80">
        <f t="shared" si="43"/>
        <v>0</v>
      </c>
      <c r="L138" s="159">
        <v>1395</v>
      </c>
      <c r="M138" s="159">
        <v>3223</v>
      </c>
      <c r="N138" s="160">
        <v>0.39021399091844972</v>
      </c>
      <c r="O138" s="159">
        <v>1257.6596927301634</v>
      </c>
      <c r="P138" s="159">
        <v>2652.6596927301634</v>
      </c>
      <c r="Q138" s="161">
        <v>2652.6596927301634</v>
      </c>
      <c r="R138" s="162">
        <v>5.1408684931801443E-4</v>
      </c>
      <c r="S138" s="163">
        <v>0</v>
      </c>
      <c r="T138" s="163">
        <v>572209.13681711711</v>
      </c>
      <c r="U138" s="81">
        <v>572209.13681711711</v>
      </c>
      <c r="V138" s="164">
        <v>27799648.209378116</v>
      </c>
      <c r="W138" s="165">
        <v>5030212.3499999996</v>
      </c>
      <c r="X138" s="164">
        <v>9235286.1645561717</v>
      </c>
      <c r="Y138" s="48">
        <v>0</v>
      </c>
      <c r="Z138" s="48">
        <v>27799648.209378116</v>
      </c>
      <c r="AA138" s="48">
        <v>572209.13681711711</v>
      </c>
      <c r="AB138" s="48">
        <v>0</v>
      </c>
      <c r="AC138" s="48">
        <v>27227439.072561</v>
      </c>
      <c r="AD138" s="48">
        <v>883362.41790439957</v>
      </c>
      <c r="AE138" s="48">
        <v>1455571.5547215166</v>
      </c>
      <c r="AF138" s="81">
        <v>0</v>
      </c>
      <c r="AG138" s="81">
        <v>0</v>
      </c>
      <c r="AH138" s="81">
        <v>1455571.5547215166</v>
      </c>
      <c r="AI138" s="81">
        <v>1455571.5547215166</v>
      </c>
      <c r="AJ138" s="81">
        <v>0</v>
      </c>
      <c r="AK138" s="81">
        <v>26344076.6546566</v>
      </c>
      <c r="AL138" s="81">
        <v>7815.0642565461612</v>
      </c>
      <c r="AM138" s="166">
        <v>1463386.6189780626</v>
      </c>
      <c r="AN138" s="82">
        <v>0</v>
      </c>
      <c r="AO138" s="82">
        <v>0</v>
      </c>
      <c r="AP138" s="83">
        <v>0</v>
      </c>
      <c r="AQ138" s="48">
        <v>0</v>
      </c>
      <c r="AR138" s="48">
        <v>26336261.590400055</v>
      </c>
      <c r="AS138" s="48">
        <v>1463386.6189780626</v>
      </c>
      <c r="AT138" s="167">
        <v>479807.33</v>
      </c>
      <c r="AU138" s="167">
        <v>0</v>
      </c>
      <c r="AV138" s="167">
        <v>0</v>
      </c>
      <c r="AW138" s="167">
        <v>479807.33</v>
      </c>
      <c r="AX138" s="82">
        <v>983579.29</v>
      </c>
      <c r="AY138" s="82">
        <v>345531.40457699995</v>
      </c>
      <c r="AZ138" s="294">
        <v>917485.81</v>
      </c>
      <c r="BA138" s="82">
        <v>0</v>
      </c>
      <c r="BB138" s="82">
        <v>0</v>
      </c>
      <c r="BC138" s="82">
        <v>0</v>
      </c>
      <c r="BD138" s="82">
        <v>322312.76505299995</v>
      </c>
      <c r="BE138" s="294">
        <v>0</v>
      </c>
      <c r="BG138" s="83">
        <f t="shared" si="50"/>
        <v>0</v>
      </c>
      <c r="BH138" s="83">
        <f t="shared" si="51"/>
        <v>0</v>
      </c>
      <c r="BI138" s="83">
        <f t="shared" si="52"/>
        <v>0</v>
      </c>
      <c r="BJ138" s="83">
        <f t="shared" si="53"/>
        <v>0</v>
      </c>
      <c r="BK138" s="84">
        <f t="shared" si="54"/>
        <v>0</v>
      </c>
      <c r="BL138" s="84">
        <f t="shared" si="55"/>
        <v>0</v>
      </c>
      <c r="BM138" s="84">
        <f t="shared" si="56"/>
        <v>1397293.1400000001</v>
      </c>
      <c r="BN138" s="83"/>
    </row>
    <row r="139" spans="2:66" x14ac:dyDescent="0.25">
      <c r="B139" s="275" t="s">
        <v>150</v>
      </c>
      <c r="C139" s="276" t="s">
        <v>659</v>
      </c>
      <c r="D139" s="276" t="s">
        <v>660</v>
      </c>
      <c r="E139" s="79" t="s">
        <v>661</v>
      </c>
      <c r="F139" s="80">
        <v>3</v>
      </c>
      <c r="G139" s="80">
        <v>2</v>
      </c>
      <c r="H139" s="80">
        <v>1</v>
      </c>
      <c r="I139" s="80">
        <v>2</v>
      </c>
      <c r="J139" s="80">
        <v>2</v>
      </c>
      <c r="K139" s="80">
        <f t="shared" si="43"/>
        <v>0</v>
      </c>
      <c r="L139" s="159">
        <v>140</v>
      </c>
      <c r="M139" s="159">
        <v>1943</v>
      </c>
      <c r="N139" s="160">
        <v>0.16197817518832255</v>
      </c>
      <c r="O139" s="159">
        <v>314.7235943909107</v>
      </c>
      <c r="P139" s="159">
        <v>454.7235943909107</v>
      </c>
      <c r="Q139" s="161">
        <v>454.7235943909107</v>
      </c>
      <c r="R139" s="162">
        <v>8.8125672732030145E-5</v>
      </c>
      <c r="S139" s="163">
        <v>0</v>
      </c>
      <c r="T139" s="163">
        <v>98089.097576252083</v>
      </c>
      <c r="U139" s="81">
        <v>98089.097576252083</v>
      </c>
      <c r="V139" s="164">
        <v>1208171.3216240848</v>
      </c>
      <c r="W139" s="165">
        <v>372362.57</v>
      </c>
      <c r="X139" s="164">
        <v>9858.2707997516263</v>
      </c>
      <c r="Y139" s="48">
        <v>362504.29920024838</v>
      </c>
      <c r="Z139" s="48">
        <v>845667.0224238364</v>
      </c>
      <c r="AA139" s="48">
        <v>98089.097576252083</v>
      </c>
      <c r="AB139" s="48">
        <v>0</v>
      </c>
      <c r="AC139" s="48">
        <v>747577.92484758433</v>
      </c>
      <c r="AD139" s="48">
        <v>24254.291470652082</v>
      </c>
      <c r="AE139" s="48">
        <v>122343.38904690417</v>
      </c>
      <c r="AF139" s="81">
        <v>0</v>
      </c>
      <c r="AG139" s="81">
        <v>0</v>
      </c>
      <c r="AH139" s="81">
        <v>122343.38904690417</v>
      </c>
      <c r="AI139" s="81">
        <v>122343.38904690417</v>
      </c>
      <c r="AJ139" s="81">
        <v>0</v>
      </c>
      <c r="AK139" s="81">
        <v>723323.63337693224</v>
      </c>
      <c r="AL139" s="81">
        <v>214.57653449850429</v>
      </c>
      <c r="AM139" s="166">
        <v>122557.96558140266</v>
      </c>
      <c r="AN139" s="82">
        <v>0</v>
      </c>
      <c r="AO139" s="82">
        <v>0</v>
      </c>
      <c r="AP139" s="83">
        <v>0</v>
      </c>
      <c r="AQ139" s="48">
        <v>0</v>
      </c>
      <c r="AR139" s="48">
        <v>723109.05684243375</v>
      </c>
      <c r="AS139" s="48">
        <v>122557.96558140266</v>
      </c>
      <c r="AT139" s="167">
        <v>88669.760000000009</v>
      </c>
      <c r="AU139" s="167">
        <v>0</v>
      </c>
      <c r="AV139" s="167">
        <v>0</v>
      </c>
      <c r="AW139" s="167">
        <v>88669.760000000009</v>
      </c>
      <c r="AX139" s="82">
        <v>33888.21</v>
      </c>
      <c r="AY139" s="82">
        <v>11904.928172999998</v>
      </c>
      <c r="AZ139" s="294">
        <v>31611.03</v>
      </c>
      <c r="BA139" s="82">
        <v>0</v>
      </c>
      <c r="BB139" s="82">
        <v>0</v>
      </c>
      <c r="BC139" s="82">
        <v>0</v>
      </c>
      <c r="BD139" s="82">
        <v>11104.954838999998</v>
      </c>
      <c r="BE139" s="294">
        <v>0</v>
      </c>
      <c r="BG139" s="83">
        <f t="shared" si="50"/>
        <v>0</v>
      </c>
      <c r="BH139" s="83">
        <f t="shared" si="51"/>
        <v>0</v>
      </c>
      <c r="BI139" s="83">
        <f t="shared" si="52"/>
        <v>0</v>
      </c>
      <c r="BJ139" s="83">
        <f t="shared" si="53"/>
        <v>0</v>
      </c>
      <c r="BK139" s="84">
        <f t="shared" si="54"/>
        <v>0</v>
      </c>
      <c r="BL139" s="84">
        <f t="shared" si="55"/>
        <v>0</v>
      </c>
      <c r="BM139" s="84">
        <f t="shared" si="56"/>
        <v>120280.79000000001</v>
      </c>
      <c r="BN139" s="83"/>
    </row>
    <row r="140" spans="2:66" x14ac:dyDescent="0.25">
      <c r="B140" s="275" t="s">
        <v>151</v>
      </c>
      <c r="C140" s="276" t="s">
        <v>662</v>
      </c>
      <c r="D140" s="276"/>
      <c r="E140" s="79" t="s">
        <v>589</v>
      </c>
      <c r="F140" s="80">
        <v>3</v>
      </c>
      <c r="G140" s="80">
        <v>2</v>
      </c>
      <c r="H140" s="80">
        <v>1</v>
      </c>
      <c r="I140" s="80">
        <v>2</v>
      </c>
      <c r="J140" s="80">
        <v>2</v>
      </c>
      <c r="K140" s="80">
        <f t="shared" si="43"/>
        <v>0</v>
      </c>
      <c r="L140" s="159">
        <v>9717</v>
      </c>
      <c r="M140" s="159">
        <v>103535</v>
      </c>
      <c r="N140" s="160">
        <v>0.15102160792131236</v>
      </c>
      <c r="O140" s="159">
        <v>15636.022176133076</v>
      </c>
      <c r="P140" s="159">
        <v>25353.022176133076</v>
      </c>
      <c r="Q140" s="161">
        <v>25353.022176133076</v>
      </c>
      <c r="R140" s="162">
        <v>4.913429086640035E-3</v>
      </c>
      <c r="S140" s="163">
        <v>0</v>
      </c>
      <c r="T140" s="163">
        <v>5468937.826766328</v>
      </c>
      <c r="U140" s="81">
        <v>5468937.826766328</v>
      </c>
      <c r="V140" s="164">
        <v>33018557.448634807</v>
      </c>
      <c r="W140" s="165">
        <v>11882497.52</v>
      </c>
      <c r="X140" s="164">
        <v>29117548.653473191</v>
      </c>
      <c r="Y140" s="48">
        <v>0</v>
      </c>
      <c r="Z140" s="48">
        <v>33018557.448634807</v>
      </c>
      <c r="AA140" s="48">
        <v>5468937.826766328</v>
      </c>
      <c r="AB140" s="48">
        <v>0</v>
      </c>
      <c r="AC140" s="48">
        <v>27549619.62186848</v>
      </c>
      <c r="AD140" s="48">
        <v>893815.18903280271</v>
      </c>
      <c r="AE140" s="48">
        <v>6362753.0157991303</v>
      </c>
      <c r="AF140" s="81">
        <v>0</v>
      </c>
      <c r="AG140" s="81">
        <v>0</v>
      </c>
      <c r="AH140" s="81">
        <v>6362753.0157991303</v>
      </c>
      <c r="AI140" s="81">
        <v>6362753.0157991303</v>
      </c>
      <c r="AJ140" s="81">
        <v>0</v>
      </c>
      <c r="AK140" s="81">
        <v>26655804.432835676</v>
      </c>
      <c r="AL140" s="81">
        <v>7907.5394132561705</v>
      </c>
      <c r="AM140" s="166">
        <v>6370660.5552123869</v>
      </c>
      <c r="AN140" s="82">
        <v>0</v>
      </c>
      <c r="AO140" s="82">
        <v>0</v>
      </c>
      <c r="AP140" s="83">
        <v>0</v>
      </c>
      <c r="AQ140" s="48">
        <v>0</v>
      </c>
      <c r="AR140" s="48">
        <v>26647896.893422421</v>
      </c>
      <c r="AS140" s="48">
        <v>6370660.5552123869</v>
      </c>
      <c r="AT140" s="167">
        <v>4479418.51</v>
      </c>
      <c r="AU140" s="167">
        <v>0</v>
      </c>
      <c r="AV140" s="167">
        <v>0</v>
      </c>
      <c r="AW140" s="167">
        <v>4479418.51</v>
      </c>
      <c r="AX140" s="82">
        <v>1891242.05</v>
      </c>
      <c r="AY140" s="82">
        <v>664393.33216499991</v>
      </c>
      <c r="AZ140" s="294">
        <v>1764156.44</v>
      </c>
      <c r="BA140" s="82">
        <v>0</v>
      </c>
      <c r="BB140" s="82">
        <v>0</v>
      </c>
      <c r="BC140" s="82">
        <v>0</v>
      </c>
      <c r="BD140" s="82">
        <v>619748.15737199993</v>
      </c>
      <c r="BE140" s="294">
        <v>0</v>
      </c>
      <c r="BG140" s="83">
        <f t="shared" si="50"/>
        <v>0</v>
      </c>
      <c r="BH140" s="83">
        <f t="shared" si="51"/>
        <v>0</v>
      </c>
      <c r="BI140" s="83">
        <f t="shared" si="52"/>
        <v>0</v>
      </c>
      <c r="BJ140" s="83">
        <f t="shared" si="53"/>
        <v>0</v>
      </c>
      <c r="BK140" s="84">
        <f t="shared" si="54"/>
        <v>0</v>
      </c>
      <c r="BL140" s="84">
        <f t="shared" si="55"/>
        <v>0</v>
      </c>
      <c r="BM140" s="84">
        <f t="shared" si="56"/>
        <v>6243574.9499999993</v>
      </c>
      <c r="BN140" s="83"/>
    </row>
    <row r="141" spans="2:66" x14ac:dyDescent="0.25">
      <c r="B141" s="275" t="s">
        <v>152</v>
      </c>
      <c r="C141" s="276" t="s">
        <v>663</v>
      </c>
      <c r="D141" s="276"/>
      <c r="E141" s="79" t="s">
        <v>268</v>
      </c>
      <c r="F141" s="80">
        <v>3</v>
      </c>
      <c r="G141" s="80">
        <v>2</v>
      </c>
      <c r="H141" s="80">
        <v>2</v>
      </c>
      <c r="I141" s="80">
        <v>2</v>
      </c>
      <c r="J141" s="80">
        <v>1</v>
      </c>
      <c r="K141" s="80">
        <f t="shared" si="43"/>
        <v>0</v>
      </c>
      <c r="L141" s="159">
        <v>11061</v>
      </c>
      <c r="M141" s="159">
        <v>26775</v>
      </c>
      <c r="N141" s="160">
        <v>0.4122888113923705</v>
      </c>
      <c r="O141" s="159">
        <v>11039.03292503072</v>
      </c>
      <c r="P141" s="159">
        <v>22100.032925030719</v>
      </c>
      <c r="Q141" s="161">
        <v>22100.032925030719</v>
      </c>
      <c r="R141" s="162">
        <v>4.2829980518760552E-3</v>
      </c>
      <c r="S141" s="163">
        <v>0</v>
      </c>
      <c r="T141" s="163">
        <v>4767230.7150135702</v>
      </c>
      <c r="U141" s="81">
        <v>4767230.7150135702</v>
      </c>
      <c r="V141" s="164">
        <v>2206696.38549871</v>
      </c>
      <c r="W141" s="165">
        <v>171015.3</v>
      </c>
      <c r="X141" s="164">
        <v>134278.4048482971</v>
      </c>
      <c r="Y141" s="48">
        <v>36736.895151702891</v>
      </c>
      <c r="Z141" s="48">
        <v>2169959.4903470073</v>
      </c>
      <c r="AA141" s="48">
        <v>2169959.4903470073</v>
      </c>
      <c r="AB141" s="48">
        <v>2597271.2246665629</v>
      </c>
      <c r="AC141" s="48">
        <v>0</v>
      </c>
      <c r="AD141" s="48">
        <v>0</v>
      </c>
      <c r="AE141" s="48">
        <v>2169959.4903470073</v>
      </c>
      <c r="AF141" s="81">
        <v>0</v>
      </c>
      <c r="AG141" s="81">
        <v>0</v>
      </c>
      <c r="AH141" s="81">
        <v>2169959.4903470073</v>
      </c>
      <c r="AI141" s="81">
        <v>2169959.4903470073</v>
      </c>
      <c r="AJ141" s="81">
        <v>0</v>
      </c>
      <c r="AK141" s="81">
        <v>0</v>
      </c>
      <c r="AL141" s="81">
        <v>0</v>
      </c>
      <c r="AM141" s="166">
        <v>2169959.4903470073</v>
      </c>
      <c r="AN141" s="82">
        <v>0</v>
      </c>
      <c r="AO141" s="82">
        <v>0</v>
      </c>
      <c r="AP141" s="83">
        <v>0</v>
      </c>
      <c r="AQ141" s="48">
        <v>0</v>
      </c>
      <c r="AR141" s="48">
        <v>0</v>
      </c>
      <c r="AS141" s="48">
        <v>2169959.4903470073</v>
      </c>
      <c r="AT141" s="167">
        <v>2918428.2399999998</v>
      </c>
      <c r="AU141" s="167">
        <v>0</v>
      </c>
      <c r="AV141" s="167">
        <v>0</v>
      </c>
      <c r="AW141" s="167">
        <v>2918428.2399999998</v>
      </c>
      <c r="AX141" s="82">
        <v>-748468.75</v>
      </c>
      <c r="AY141" s="82">
        <v>-262937.07187499997</v>
      </c>
      <c r="AZ141" s="294">
        <v>0</v>
      </c>
      <c r="BA141" s="82">
        <v>262937.07187499997</v>
      </c>
      <c r="BB141" s="82">
        <v>0</v>
      </c>
      <c r="BC141" s="82">
        <v>0</v>
      </c>
      <c r="BD141" s="82">
        <v>0</v>
      </c>
      <c r="BE141" s="294">
        <v>0</v>
      </c>
      <c r="BG141" s="83">
        <f t="shared" si="50"/>
        <v>0</v>
      </c>
      <c r="BH141" s="83">
        <f t="shared" si="51"/>
        <v>0</v>
      </c>
      <c r="BI141" s="83">
        <f t="shared" si="52"/>
        <v>0</v>
      </c>
      <c r="BJ141" s="83">
        <f t="shared" si="53"/>
        <v>0</v>
      </c>
      <c r="BK141" s="84">
        <f t="shared" si="54"/>
        <v>0</v>
      </c>
      <c r="BL141" s="84">
        <f t="shared" si="55"/>
        <v>0</v>
      </c>
      <c r="BM141" s="84">
        <f t="shared" si="56"/>
        <v>2918428.2399999998</v>
      </c>
      <c r="BN141" s="83"/>
    </row>
    <row r="142" spans="2:66" x14ac:dyDescent="0.25">
      <c r="B142" s="275" t="s">
        <v>153</v>
      </c>
      <c r="C142" s="276" t="s">
        <v>664</v>
      </c>
      <c r="D142" s="276"/>
      <c r="E142" s="79" t="s">
        <v>603</v>
      </c>
      <c r="F142" s="80">
        <v>3</v>
      </c>
      <c r="G142" s="80">
        <v>2</v>
      </c>
      <c r="H142" s="80">
        <v>1</v>
      </c>
      <c r="I142" s="80">
        <v>2</v>
      </c>
      <c r="J142" s="80">
        <v>1</v>
      </c>
      <c r="K142" s="80">
        <f t="shared" si="43"/>
        <v>0</v>
      </c>
      <c r="L142" s="159">
        <v>6514</v>
      </c>
      <c r="M142" s="159">
        <v>22575</v>
      </c>
      <c r="N142" s="160">
        <v>0.4511510737323251</v>
      </c>
      <c r="O142" s="159">
        <v>10184.735489507239</v>
      </c>
      <c r="P142" s="159">
        <v>16698.735489507239</v>
      </c>
      <c r="Q142" s="161">
        <v>16698.735489507239</v>
      </c>
      <c r="R142" s="162">
        <v>3.2362237564518758E-3</v>
      </c>
      <c r="S142" s="163">
        <v>0</v>
      </c>
      <c r="T142" s="163">
        <v>3602108.874566549</v>
      </c>
      <c r="U142" s="81">
        <v>3602108.874566549</v>
      </c>
      <c r="V142" s="164">
        <v>2907872.9127483643</v>
      </c>
      <c r="W142" s="165">
        <v>0</v>
      </c>
      <c r="X142" s="164">
        <v>0</v>
      </c>
      <c r="Y142" s="48">
        <v>0</v>
      </c>
      <c r="Z142" s="48">
        <v>2907872.9127483643</v>
      </c>
      <c r="AA142" s="48">
        <v>2907872.9127483643</v>
      </c>
      <c r="AB142" s="48">
        <v>694235.9618181847</v>
      </c>
      <c r="AC142" s="48">
        <v>0</v>
      </c>
      <c r="AD142" s="48">
        <v>0</v>
      </c>
      <c r="AE142" s="48">
        <v>2907872.9127483643</v>
      </c>
      <c r="AF142" s="81">
        <v>0</v>
      </c>
      <c r="AG142" s="81">
        <v>0</v>
      </c>
      <c r="AH142" s="81">
        <v>2907872.9127483643</v>
      </c>
      <c r="AI142" s="81">
        <v>2907872.9127483643</v>
      </c>
      <c r="AJ142" s="81">
        <v>0</v>
      </c>
      <c r="AK142" s="81">
        <v>0</v>
      </c>
      <c r="AL142" s="81">
        <v>0</v>
      </c>
      <c r="AM142" s="166">
        <v>2907872.9127483643</v>
      </c>
      <c r="AN142" s="82">
        <v>0</v>
      </c>
      <c r="AO142" s="82">
        <v>0</v>
      </c>
      <c r="AP142" s="83">
        <v>0</v>
      </c>
      <c r="AQ142" s="48">
        <v>0</v>
      </c>
      <c r="AR142" s="48">
        <v>0</v>
      </c>
      <c r="AS142" s="48">
        <v>2907872.9127483643</v>
      </c>
      <c r="AT142" s="167">
        <v>1676563.3</v>
      </c>
      <c r="AU142" s="167">
        <v>0</v>
      </c>
      <c r="AV142" s="167">
        <v>0</v>
      </c>
      <c r="AW142" s="167">
        <v>1676563.3</v>
      </c>
      <c r="AX142" s="82">
        <v>1231309.6100000001</v>
      </c>
      <c r="AY142" s="82">
        <v>432559.065993</v>
      </c>
      <c r="AZ142" s="294">
        <v>1148569.42</v>
      </c>
      <c r="BA142" s="82">
        <v>0</v>
      </c>
      <c r="BB142" s="82">
        <v>0</v>
      </c>
      <c r="BC142" s="82">
        <v>0</v>
      </c>
      <c r="BD142" s="82">
        <v>403492.43724599993</v>
      </c>
      <c r="BE142" s="294">
        <v>0</v>
      </c>
      <c r="BG142" s="83">
        <f t="shared" si="50"/>
        <v>0</v>
      </c>
      <c r="BH142" s="83">
        <f t="shared" si="51"/>
        <v>0</v>
      </c>
      <c r="BI142" s="83">
        <f t="shared" si="52"/>
        <v>0</v>
      </c>
      <c r="BJ142" s="83">
        <f t="shared" si="53"/>
        <v>0</v>
      </c>
      <c r="BK142" s="84">
        <f t="shared" si="54"/>
        <v>0</v>
      </c>
      <c r="BL142" s="84">
        <f t="shared" si="55"/>
        <v>0</v>
      </c>
      <c r="BM142" s="84">
        <f t="shared" si="56"/>
        <v>2825132.7199999997</v>
      </c>
      <c r="BN142" s="83"/>
    </row>
    <row r="143" spans="2:66" x14ac:dyDescent="0.25">
      <c r="B143" s="275" t="s">
        <v>154</v>
      </c>
      <c r="C143" s="276" t="s">
        <v>665</v>
      </c>
      <c r="D143" s="276" t="s">
        <v>666</v>
      </c>
      <c r="E143" s="79" t="s">
        <v>577</v>
      </c>
      <c r="F143" s="80">
        <v>3</v>
      </c>
      <c r="G143" s="80">
        <v>2</v>
      </c>
      <c r="H143" s="80">
        <v>1</v>
      </c>
      <c r="I143" s="80">
        <v>2</v>
      </c>
      <c r="J143" s="80">
        <v>1</v>
      </c>
      <c r="K143" s="80">
        <f t="shared" si="43"/>
        <v>0</v>
      </c>
      <c r="L143" s="159">
        <v>4161</v>
      </c>
      <c r="M143" s="159">
        <v>15026</v>
      </c>
      <c r="N143" s="160">
        <v>0.51650886561831388</v>
      </c>
      <c r="O143" s="159">
        <v>7761.0622147807844</v>
      </c>
      <c r="P143" s="159">
        <v>11922.062214780784</v>
      </c>
      <c r="Q143" s="161">
        <v>11922.062214780784</v>
      </c>
      <c r="R143" s="162">
        <v>2.3105019532535494E-3</v>
      </c>
      <c r="S143" s="163">
        <v>0</v>
      </c>
      <c r="T143" s="163">
        <v>2571725.6335954834</v>
      </c>
      <c r="U143" s="81">
        <v>2571725.6335954834</v>
      </c>
      <c r="V143" s="164">
        <v>5004962.1853512553</v>
      </c>
      <c r="W143" s="165">
        <v>0</v>
      </c>
      <c r="X143" s="164">
        <v>0</v>
      </c>
      <c r="Y143" s="48">
        <v>0</v>
      </c>
      <c r="Z143" s="48">
        <v>5004962.1853512553</v>
      </c>
      <c r="AA143" s="48">
        <v>2571725.6335954834</v>
      </c>
      <c r="AB143" s="48">
        <v>0</v>
      </c>
      <c r="AC143" s="48">
        <v>2433236.551755772</v>
      </c>
      <c r="AD143" s="48">
        <v>78943.514223431805</v>
      </c>
      <c r="AE143" s="48">
        <v>2650669.1478189151</v>
      </c>
      <c r="AF143" s="81">
        <v>0</v>
      </c>
      <c r="AG143" s="81">
        <v>0</v>
      </c>
      <c r="AH143" s="81">
        <v>2650669.1478189151</v>
      </c>
      <c r="AI143" s="81">
        <v>2650669.1478189151</v>
      </c>
      <c r="AJ143" s="81">
        <v>0</v>
      </c>
      <c r="AK143" s="81">
        <v>2354293.0375323403</v>
      </c>
      <c r="AL143" s="81">
        <v>698.40942266626269</v>
      </c>
      <c r="AM143" s="166">
        <v>2651367.5572415814</v>
      </c>
      <c r="AN143" s="82">
        <v>0</v>
      </c>
      <c r="AO143" s="82">
        <v>0</v>
      </c>
      <c r="AP143" s="83">
        <v>0</v>
      </c>
      <c r="AQ143" s="48">
        <v>0</v>
      </c>
      <c r="AR143" s="48">
        <v>2353594.628109674</v>
      </c>
      <c r="AS143" s="48">
        <v>2651367.5572415814</v>
      </c>
      <c r="AT143" s="167">
        <v>1511896.49</v>
      </c>
      <c r="AU143" s="167">
        <v>0</v>
      </c>
      <c r="AV143" s="167">
        <v>0</v>
      </c>
      <c r="AW143" s="167">
        <v>1511896.49</v>
      </c>
      <c r="AX143" s="82">
        <v>1139471.07</v>
      </c>
      <c r="AY143" s="82">
        <v>400296.18689099996</v>
      </c>
      <c r="AZ143" s="294">
        <v>1062902.1399999999</v>
      </c>
      <c r="BA143" s="82">
        <v>0</v>
      </c>
      <c r="BB143" s="82">
        <v>0</v>
      </c>
      <c r="BC143" s="82">
        <v>0</v>
      </c>
      <c r="BD143" s="82">
        <v>373397.52178199991</v>
      </c>
      <c r="BE143" s="294">
        <v>0</v>
      </c>
      <c r="BG143" s="83">
        <f t="shared" si="50"/>
        <v>0</v>
      </c>
      <c r="BH143" s="83">
        <f t="shared" si="51"/>
        <v>0</v>
      </c>
      <c r="BI143" s="83">
        <f t="shared" si="52"/>
        <v>0</v>
      </c>
      <c r="BJ143" s="83">
        <f t="shared" si="53"/>
        <v>0</v>
      </c>
      <c r="BK143" s="84">
        <f t="shared" si="54"/>
        <v>0</v>
      </c>
      <c r="BL143" s="84">
        <f t="shared" si="55"/>
        <v>0</v>
      </c>
      <c r="BM143" s="84">
        <f t="shared" si="56"/>
        <v>2574798.63</v>
      </c>
      <c r="BN143" s="83"/>
    </row>
    <row r="144" spans="2:66" x14ac:dyDescent="0.25">
      <c r="B144" s="275" t="s">
        <v>155</v>
      </c>
      <c r="C144" s="276" t="s">
        <v>667</v>
      </c>
      <c r="D144" s="276"/>
      <c r="E144" s="79" t="s">
        <v>269</v>
      </c>
      <c r="F144" s="80">
        <v>3</v>
      </c>
      <c r="G144" s="80">
        <v>2</v>
      </c>
      <c r="H144" s="80">
        <v>2</v>
      </c>
      <c r="I144" s="80">
        <v>2</v>
      </c>
      <c r="J144" s="80">
        <v>1</v>
      </c>
      <c r="K144" s="80">
        <f t="shared" si="43"/>
        <v>0</v>
      </c>
      <c r="L144" s="159">
        <v>5540</v>
      </c>
      <c r="M144" s="159">
        <v>21450</v>
      </c>
      <c r="N144" s="160">
        <v>0.27581236308398882</v>
      </c>
      <c r="O144" s="159">
        <v>5916.1751881515602</v>
      </c>
      <c r="P144" s="159">
        <v>11456.175188151559</v>
      </c>
      <c r="Q144" s="161">
        <v>11456.175188151559</v>
      </c>
      <c r="R144" s="162">
        <v>2.2202128014583364E-3</v>
      </c>
      <c r="S144" s="163">
        <v>0</v>
      </c>
      <c r="T144" s="163">
        <v>2471228.4555773605</v>
      </c>
      <c r="U144" s="81">
        <v>2471228.4555773605</v>
      </c>
      <c r="V144" s="164">
        <v>1238245.7548631013</v>
      </c>
      <c r="W144" s="165">
        <v>0</v>
      </c>
      <c r="X144" s="164">
        <v>287349</v>
      </c>
      <c r="Y144" s="48">
        <v>0</v>
      </c>
      <c r="Z144" s="48">
        <v>1238245.7548631013</v>
      </c>
      <c r="AA144" s="48">
        <v>1238245.7548631013</v>
      </c>
      <c r="AB144" s="48">
        <v>1232982.7007142592</v>
      </c>
      <c r="AC144" s="48">
        <v>0</v>
      </c>
      <c r="AD144" s="48">
        <v>0</v>
      </c>
      <c r="AE144" s="48">
        <v>1238245.7548631013</v>
      </c>
      <c r="AF144" s="81">
        <v>0</v>
      </c>
      <c r="AG144" s="81">
        <v>0</v>
      </c>
      <c r="AH144" s="81">
        <v>1238245.7548631013</v>
      </c>
      <c r="AI144" s="81">
        <v>1238245.7548631013</v>
      </c>
      <c r="AJ144" s="81">
        <v>0</v>
      </c>
      <c r="AK144" s="81">
        <v>0</v>
      </c>
      <c r="AL144" s="81">
        <v>0</v>
      </c>
      <c r="AM144" s="166">
        <v>1238245.7548631013</v>
      </c>
      <c r="AN144" s="82">
        <v>0</v>
      </c>
      <c r="AO144" s="82">
        <v>0</v>
      </c>
      <c r="AP144" s="83">
        <v>0</v>
      </c>
      <c r="AQ144" s="48">
        <v>0</v>
      </c>
      <c r="AR144" s="48">
        <v>0</v>
      </c>
      <c r="AS144" s="48">
        <v>1238245.7548631013</v>
      </c>
      <c r="AT144" s="167">
        <v>0</v>
      </c>
      <c r="AU144" s="167">
        <v>0</v>
      </c>
      <c r="AV144" s="167">
        <v>0</v>
      </c>
      <c r="AW144" s="167">
        <v>0</v>
      </c>
      <c r="AX144" s="82">
        <v>1238245.75</v>
      </c>
      <c r="AY144" s="82">
        <v>434995.73197499994</v>
      </c>
      <c r="AZ144" s="294">
        <v>1155039.47</v>
      </c>
      <c r="BA144" s="82">
        <v>0</v>
      </c>
      <c r="BB144" s="82">
        <v>0</v>
      </c>
      <c r="BC144" s="82">
        <v>0</v>
      </c>
      <c r="BD144" s="82">
        <v>405765.36581099994</v>
      </c>
      <c r="BE144" s="294">
        <v>0</v>
      </c>
      <c r="BG144" s="83">
        <f t="shared" si="50"/>
        <v>0</v>
      </c>
      <c r="BH144" s="83">
        <f t="shared" si="51"/>
        <v>0</v>
      </c>
      <c r="BI144" s="83">
        <f t="shared" si="52"/>
        <v>0</v>
      </c>
      <c r="BJ144" s="83">
        <f t="shared" si="53"/>
        <v>0</v>
      </c>
      <c r="BK144" s="84">
        <f t="shared" si="54"/>
        <v>0</v>
      </c>
      <c r="BL144" s="84">
        <f t="shared" si="55"/>
        <v>0</v>
      </c>
      <c r="BM144" s="84">
        <f t="shared" si="56"/>
        <v>1155039.47</v>
      </c>
      <c r="BN144" s="83"/>
    </row>
    <row r="145" spans="2:66" x14ac:dyDescent="0.25">
      <c r="B145" s="275" t="s">
        <v>156</v>
      </c>
      <c r="C145" s="276" t="s">
        <v>668</v>
      </c>
      <c r="D145" s="276"/>
      <c r="E145" s="79" t="s">
        <v>517</v>
      </c>
      <c r="F145" s="80">
        <v>3</v>
      </c>
      <c r="G145" s="80">
        <v>2</v>
      </c>
      <c r="H145" s="80">
        <v>2</v>
      </c>
      <c r="I145" s="80">
        <v>2</v>
      </c>
      <c r="J145" s="80">
        <v>1</v>
      </c>
      <c r="K145" s="80">
        <f t="shared" si="43"/>
        <v>0</v>
      </c>
      <c r="L145" s="159">
        <v>7159</v>
      </c>
      <c r="M145" s="159">
        <v>23443</v>
      </c>
      <c r="N145" s="160">
        <v>0.40247009174309217</v>
      </c>
      <c r="O145" s="159">
        <v>9435.106360733309</v>
      </c>
      <c r="P145" s="159">
        <v>16594.106360733309</v>
      </c>
      <c r="Q145" s="161">
        <v>16594.106360733309</v>
      </c>
      <c r="R145" s="162">
        <v>3.2159465760409505E-3</v>
      </c>
      <c r="S145" s="163">
        <v>0</v>
      </c>
      <c r="T145" s="163">
        <v>3579539.170798766</v>
      </c>
      <c r="U145" s="81">
        <v>3579539.170798766</v>
      </c>
      <c r="V145" s="164">
        <v>1841428.7281177451</v>
      </c>
      <c r="W145" s="165">
        <v>0</v>
      </c>
      <c r="X145" s="164">
        <v>216241.27335095999</v>
      </c>
      <c r="Y145" s="48">
        <v>0</v>
      </c>
      <c r="Z145" s="48">
        <v>1841428.7281177451</v>
      </c>
      <c r="AA145" s="48">
        <v>1841428.7281177451</v>
      </c>
      <c r="AB145" s="48">
        <v>1738110.4426810208</v>
      </c>
      <c r="AC145" s="48">
        <v>0</v>
      </c>
      <c r="AD145" s="48">
        <v>0</v>
      </c>
      <c r="AE145" s="48">
        <v>1841428.7281177451</v>
      </c>
      <c r="AF145" s="81">
        <v>0</v>
      </c>
      <c r="AG145" s="81">
        <v>0</v>
      </c>
      <c r="AH145" s="81">
        <v>1841428.7281177451</v>
      </c>
      <c r="AI145" s="81">
        <v>1841428.7281177451</v>
      </c>
      <c r="AJ145" s="81">
        <v>0</v>
      </c>
      <c r="AK145" s="81">
        <v>0</v>
      </c>
      <c r="AL145" s="81">
        <v>0</v>
      </c>
      <c r="AM145" s="166">
        <v>1841428.7281177451</v>
      </c>
      <c r="AN145" s="82">
        <v>0</v>
      </c>
      <c r="AO145" s="82">
        <v>0</v>
      </c>
      <c r="AP145" s="83">
        <v>0</v>
      </c>
      <c r="AQ145" s="48">
        <v>0</v>
      </c>
      <c r="AR145" s="48">
        <v>0</v>
      </c>
      <c r="AS145" s="48">
        <v>1841428.7281177451</v>
      </c>
      <c r="AT145" s="167">
        <v>0</v>
      </c>
      <c r="AU145" s="167">
        <v>0</v>
      </c>
      <c r="AV145" s="167">
        <v>0</v>
      </c>
      <c r="AW145" s="167">
        <v>0</v>
      </c>
      <c r="AX145" s="82">
        <v>1841428.73</v>
      </c>
      <c r="AY145" s="82">
        <v>646893.91284899984</v>
      </c>
      <c r="AZ145" s="294">
        <v>1717690.42</v>
      </c>
      <c r="BA145" s="82">
        <v>0</v>
      </c>
      <c r="BB145" s="82">
        <v>0</v>
      </c>
      <c r="BC145" s="82">
        <v>0</v>
      </c>
      <c r="BD145" s="82">
        <v>603424.64454599994</v>
      </c>
      <c r="BE145" s="294">
        <v>0</v>
      </c>
      <c r="BG145" s="83">
        <f t="shared" si="50"/>
        <v>0</v>
      </c>
      <c r="BH145" s="83">
        <f t="shared" si="51"/>
        <v>0</v>
      </c>
      <c r="BI145" s="83">
        <f t="shared" si="52"/>
        <v>0</v>
      </c>
      <c r="BJ145" s="83">
        <f t="shared" si="53"/>
        <v>0</v>
      </c>
      <c r="BK145" s="84">
        <f t="shared" si="54"/>
        <v>0</v>
      </c>
      <c r="BL145" s="84">
        <f t="shared" si="55"/>
        <v>0</v>
      </c>
      <c r="BM145" s="84">
        <f t="shared" si="56"/>
        <v>1717690.42</v>
      </c>
      <c r="BN145" s="83"/>
    </row>
    <row r="146" spans="2:66" x14ac:dyDescent="0.25">
      <c r="B146" s="275" t="s">
        <v>157</v>
      </c>
      <c r="C146" s="276" t="s">
        <v>669</v>
      </c>
      <c r="D146" s="276"/>
      <c r="E146" s="79" t="s">
        <v>670</v>
      </c>
      <c r="F146" s="80">
        <v>3</v>
      </c>
      <c r="G146" s="80">
        <v>2</v>
      </c>
      <c r="H146" s="80">
        <v>1</v>
      </c>
      <c r="I146" s="80">
        <v>2</v>
      </c>
      <c r="J146" s="80">
        <v>1</v>
      </c>
      <c r="K146" s="80">
        <f t="shared" si="43"/>
        <v>0</v>
      </c>
      <c r="L146" s="159">
        <v>7463</v>
      </c>
      <c r="M146" s="159">
        <v>25209</v>
      </c>
      <c r="N146" s="160">
        <v>0.34671314018911636</v>
      </c>
      <c r="O146" s="159">
        <v>8740.2915510274343</v>
      </c>
      <c r="P146" s="159">
        <v>16203.291551027434</v>
      </c>
      <c r="Q146" s="161">
        <v>16203.291551027434</v>
      </c>
      <c r="R146" s="162">
        <v>3.1402064595310451E-3</v>
      </c>
      <c r="S146" s="163">
        <v>0</v>
      </c>
      <c r="T146" s="163">
        <v>3495235.9314763551</v>
      </c>
      <c r="U146" s="81">
        <v>3495235.9314763551</v>
      </c>
      <c r="V146" s="164">
        <v>551930.94581844937</v>
      </c>
      <c r="W146" s="165">
        <v>0</v>
      </c>
      <c r="X146" s="164">
        <v>25847.427334763954</v>
      </c>
      <c r="Y146" s="48">
        <v>0</v>
      </c>
      <c r="Z146" s="48">
        <v>551930.94581844937</v>
      </c>
      <c r="AA146" s="48">
        <v>551930.94581844937</v>
      </c>
      <c r="AB146" s="48">
        <v>2943304.9856579057</v>
      </c>
      <c r="AC146" s="48">
        <v>0</v>
      </c>
      <c r="AD146" s="48">
        <v>0</v>
      </c>
      <c r="AE146" s="48">
        <v>551930.94581844937</v>
      </c>
      <c r="AF146" s="81">
        <v>0</v>
      </c>
      <c r="AG146" s="81">
        <v>0</v>
      </c>
      <c r="AH146" s="81">
        <v>551930.94581844937</v>
      </c>
      <c r="AI146" s="81">
        <v>551930.94581844937</v>
      </c>
      <c r="AJ146" s="81">
        <v>0</v>
      </c>
      <c r="AK146" s="81">
        <v>0</v>
      </c>
      <c r="AL146" s="81">
        <v>0</v>
      </c>
      <c r="AM146" s="166">
        <v>551930.94581844937</v>
      </c>
      <c r="AN146" s="82">
        <v>0</v>
      </c>
      <c r="AO146" s="82">
        <v>0</v>
      </c>
      <c r="AP146" s="83">
        <v>0</v>
      </c>
      <c r="AQ146" s="48">
        <v>0</v>
      </c>
      <c r="AR146" s="48">
        <v>0</v>
      </c>
      <c r="AS146" s="48">
        <v>551930.94581844937</v>
      </c>
      <c r="AT146" s="167">
        <v>1360850.66</v>
      </c>
      <c r="AU146" s="167">
        <v>0</v>
      </c>
      <c r="AV146" s="167">
        <v>0</v>
      </c>
      <c r="AW146" s="167">
        <v>1360850.66</v>
      </c>
      <c r="AX146" s="82">
        <v>-808919.71</v>
      </c>
      <c r="AY146" s="82">
        <v>-284173.49412299995</v>
      </c>
      <c r="AZ146" s="294">
        <v>0</v>
      </c>
      <c r="BA146" s="82">
        <v>284173.49412299995</v>
      </c>
      <c r="BB146" s="82">
        <v>0</v>
      </c>
      <c r="BC146" s="82">
        <v>0</v>
      </c>
      <c r="BD146" s="82">
        <v>0</v>
      </c>
      <c r="BE146" s="294">
        <v>0</v>
      </c>
      <c r="BG146" s="83">
        <f t="shared" si="50"/>
        <v>0</v>
      </c>
      <c r="BH146" s="83">
        <f t="shared" si="51"/>
        <v>0</v>
      </c>
      <c r="BI146" s="83">
        <f t="shared" si="52"/>
        <v>0</v>
      </c>
      <c r="BJ146" s="83">
        <f t="shared" si="53"/>
        <v>0</v>
      </c>
      <c r="BK146" s="84">
        <f t="shared" si="54"/>
        <v>0</v>
      </c>
      <c r="BL146" s="84">
        <f t="shared" si="55"/>
        <v>0</v>
      </c>
      <c r="BM146" s="84">
        <f t="shared" si="56"/>
        <v>1360850.66</v>
      </c>
      <c r="BN146" s="83"/>
    </row>
    <row r="147" spans="2:66" x14ac:dyDescent="0.25">
      <c r="B147" s="275" t="s">
        <v>158</v>
      </c>
      <c r="C147" s="276" t="s">
        <v>671</v>
      </c>
      <c r="D147" s="276" t="s">
        <v>671</v>
      </c>
      <c r="E147" s="79" t="s">
        <v>266</v>
      </c>
      <c r="F147" s="80">
        <v>3</v>
      </c>
      <c r="G147" s="80">
        <v>2</v>
      </c>
      <c r="H147" s="80">
        <v>2</v>
      </c>
      <c r="I147" s="80">
        <v>2</v>
      </c>
      <c r="J147" s="80">
        <v>1</v>
      </c>
      <c r="K147" s="80">
        <f t="shared" si="43"/>
        <v>0</v>
      </c>
      <c r="L147" s="159">
        <v>19942</v>
      </c>
      <c r="M147" s="159">
        <v>45154</v>
      </c>
      <c r="N147" s="160">
        <v>0.36897420896833544</v>
      </c>
      <c r="O147" s="159">
        <v>16660.66143175622</v>
      </c>
      <c r="P147" s="159">
        <v>36602.66143175622</v>
      </c>
      <c r="Q147" s="161">
        <v>36602.66143175622</v>
      </c>
      <c r="R147" s="162">
        <v>7.093615115302947E-3</v>
      </c>
      <c r="S147" s="163">
        <v>0</v>
      </c>
      <c r="T147" s="163">
        <v>7895614.1115553696</v>
      </c>
      <c r="U147" s="81">
        <v>7895614.1115553696</v>
      </c>
      <c r="V147" s="164">
        <v>1839005.5296822882</v>
      </c>
      <c r="W147" s="165">
        <v>85828.15</v>
      </c>
      <c r="X147" s="164">
        <v>24056.520829620233</v>
      </c>
      <c r="Y147" s="48">
        <v>61771.629170379761</v>
      </c>
      <c r="Z147" s="48">
        <v>1777233.9005119083</v>
      </c>
      <c r="AA147" s="48">
        <v>1777233.9005119083</v>
      </c>
      <c r="AB147" s="48">
        <v>6118380.2110434612</v>
      </c>
      <c r="AC147" s="48">
        <v>0</v>
      </c>
      <c r="AD147" s="48">
        <v>0</v>
      </c>
      <c r="AE147" s="48">
        <v>1777233.9005119083</v>
      </c>
      <c r="AF147" s="81">
        <v>0</v>
      </c>
      <c r="AG147" s="81">
        <v>0</v>
      </c>
      <c r="AH147" s="81">
        <v>1777233.9005119083</v>
      </c>
      <c r="AI147" s="81">
        <v>1777233.9005119083</v>
      </c>
      <c r="AJ147" s="81">
        <v>0</v>
      </c>
      <c r="AK147" s="81">
        <v>0</v>
      </c>
      <c r="AL147" s="81">
        <v>0</v>
      </c>
      <c r="AM147" s="166">
        <v>1777233.9005119083</v>
      </c>
      <c r="AN147" s="82">
        <v>0</v>
      </c>
      <c r="AO147" s="82">
        <v>0</v>
      </c>
      <c r="AP147" s="83">
        <v>0</v>
      </c>
      <c r="AQ147" s="48">
        <v>0</v>
      </c>
      <c r="AR147" s="48">
        <v>0</v>
      </c>
      <c r="AS147" s="48">
        <v>1777233.9005119083</v>
      </c>
      <c r="AT147" s="167">
        <v>0</v>
      </c>
      <c r="AU147" s="167">
        <v>0</v>
      </c>
      <c r="AV147" s="167">
        <v>0</v>
      </c>
      <c r="AW147" s="167">
        <v>0</v>
      </c>
      <c r="AX147" s="82">
        <v>1777233.9</v>
      </c>
      <c r="AY147" s="82">
        <v>624342.26906999992</v>
      </c>
      <c r="AZ147" s="294">
        <v>1657809.28</v>
      </c>
      <c r="BA147" s="82">
        <v>0</v>
      </c>
      <c r="BB147" s="82">
        <v>0</v>
      </c>
      <c r="BC147" s="82">
        <v>0</v>
      </c>
      <c r="BD147" s="82">
        <v>582388.40006399993</v>
      </c>
      <c r="BE147" s="294">
        <v>0</v>
      </c>
      <c r="BG147" s="83">
        <f t="shared" si="50"/>
        <v>0</v>
      </c>
      <c r="BH147" s="83">
        <f t="shared" si="51"/>
        <v>0</v>
      </c>
      <c r="BI147" s="83">
        <f t="shared" si="52"/>
        <v>0</v>
      </c>
      <c r="BJ147" s="83">
        <f t="shared" si="53"/>
        <v>0</v>
      </c>
      <c r="BK147" s="84">
        <f t="shared" si="54"/>
        <v>0</v>
      </c>
      <c r="BL147" s="84">
        <f t="shared" si="55"/>
        <v>0</v>
      </c>
      <c r="BM147" s="84">
        <f t="shared" si="56"/>
        <v>1657809.28</v>
      </c>
      <c r="BN147" s="83"/>
    </row>
    <row r="148" spans="2:66" x14ac:dyDescent="0.25">
      <c r="B148" s="275" t="s">
        <v>159</v>
      </c>
      <c r="C148" s="276" t="s">
        <v>672</v>
      </c>
      <c r="D148" s="276"/>
      <c r="E148" s="79" t="s">
        <v>267</v>
      </c>
      <c r="F148" s="80">
        <v>3</v>
      </c>
      <c r="G148" s="80">
        <v>2</v>
      </c>
      <c r="H148" s="80">
        <v>2</v>
      </c>
      <c r="I148" s="80">
        <v>2</v>
      </c>
      <c r="J148" s="80">
        <v>1</v>
      </c>
      <c r="K148" s="80">
        <f t="shared" si="43"/>
        <v>0</v>
      </c>
      <c r="L148" s="159">
        <v>22799</v>
      </c>
      <c r="M148" s="159">
        <v>52246</v>
      </c>
      <c r="N148" s="160">
        <v>0.52633781954093672</v>
      </c>
      <c r="O148" s="159">
        <v>27499.045719735779</v>
      </c>
      <c r="P148" s="159">
        <v>50298.045719735775</v>
      </c>
      <c r="Q148" s="161">
        <v>50298.045719735775</v>
      </c>
      <c r="R148" s="162">
        <v>9.7477878228320169E-3</v>
      </c>
      <c r="S148" s="163">
        <v>0</v>
      </c>
      <c r="T148" s="163">
        <v>10849865.666430809</v>
      </c>
      <c r="U148" s="81">
        <v>10849865.666430809</v>
      </c>
      <c r="V148" s="164">
        <v>1267373.4602221558</v>
      </c>
      <c r="W148" s="165">
        <v>26670.38</v>
      </c>
      <c r="X148" s="164">
        <v>187673.58138038748</v>
      </c>
      <c r="Y148" s="48">
        <v>0</v>
      </c>
      <c r="Z148" s="48">
        <v>1267373.4602221558</v>
      </c>
      <c r="AA148" s="48">
        <v>1267373.4602221558</v>
      </c>
      <c r="AB148" s="48">
        <v>9582492.2062086537</v>
      </c>
      <c r="AC148" s="48">
        <v>0</v>
      </c>
      <c r="AD148" s="48">
        <v>0</v>
      </c>
      <c r="AE148" s="48">
        <v>1267373.4602221558</v>
      </c>
      <c r="AF148" s="81">
        <v>0</v>
      </c>
      <c r="AG148" s="81">
        <v>0</v>
      </c>
      <c r="AH148" s="81">
        <v>1267373.4602221558</v>
      </c>
      <c r="AI148" s="81">
        <v>1267373.4602221558</v>
      </c>
      <c r="AJ148" s="81">
        <v>0</v>
      </c>
      <c r="AK148" s="81">
        <v>0</v>
      </c>
      <c r="AL148" s="81">
        <v>0</v>
      </c>
      <c r="AM148" s="166">
        <v>1267373.4602221558</v>
      </c>
      <c r="AN148" s="82">
        <v>0</v>
      </c>
      <c r="AO148" s="82">
        <v>0</v>
      </c>
      <c r="AP148" s="83">
        <v>0</v>
      </c>
      <c r="AQ148" s="48">
        <v>0</v>
      </c>
      <c r="AR148" s="48">
        <v>0</v>
      </c>
      <c r="AS148" s="48">
        <v>1267373.4602221558</v>
      </c>
      <c r="AT148" s="167">
        <v>552957.96</v>
      </c>
      <c r="AU148" s="167">
        <v>0</v>
      </c>
      <c r="AV148" s="167">
        <v>0</v>
      </c>
      <c r="AW148" s="167">
        <v>552957.96</v>
      </c>
      <c r="AX148" s="82">
        <v>714415.5</v>
      </c>
      <c r="AY148" s="82">
        <v>250974.16514999996</v>
      </c>
      <c r="AZ148" s="294">
        <v>666408.99</v>
      </c>
      <c r="BA148" s="82">
        <v>0</v>
      </c>
      <c r="BB148" s="82">
        <v>0</v>
      </c>
      <c r="BC148" s="82">
        <v>0</v>
      </c>
      <c r="BD148" s="82">
        <v>234109.47818699997</v>
      </c>
      <c r="BE148" s="294">
        <v>0</v>
      </c>
      <c r="BG148" s="83">
        <f t="shared" si="50"/>
        <v>0</v>
      </c>
      <c r="BH148" s="83">
        <f t="shared" si="51"/>
        <v>0</v>
      </c>
      <c r="BI148" s="83">
        <f t="shared" si="52"/>
        <v>0</v>
      </c>
      <c r="BJ148" s="83">
        <f t="shared" si="53"/>
        <v>0</v>
      </c>
      <c r="BK148" s="84">
        <f t="shared" si="54"/>
        <v>0</v>
      </c>
      <c r="BL148" s="84">
        <f t="shared" si="55"/>
        <v>0</v>
      </c>
      <c r="BM148" s="84">
        <f t="shared" si="56"/>
        <v>1219366.95</v>
      </c>
      <c r="BN148" s="83"/>
    </row>
    <row r="149" spans="2:66" x14ac:dyDescent="0.25">
      <c r="B149" s="275" t="s">
        <v>160</v>
      </c>
      <c r="C149" s="276" t="s">
        <v>673</v>
      </c>
      <c r="D149" s="276" t="s">
        <v>674</v>
      </c>
      <c r="E149" s="79" t="s">
        <v>675</v>
      </c>
      <c r="F149" s="80">
        <v>3</v>
      </c>
      <c r="G149" s="80">
        <v>2</v>
      </c>
      <c r="H149" s="80">
        <v>1</v>
      </c>
      <c r="I149" s="80">
        <v>2</v>
      </c>
      <c r="J149" s="80">
        <v>2</v>
      </c>
      <c r="K149" s="80">
        <f t="shared" si="43"/>
        <v>0</v>
      </c>
      <c r="L149" s="159">
        <v>1049</v>
      </c>
      <c r="M149" s="159">
        <v>10468</v>
      </c>
      <c r="N149" s="160">
        <v>0.33498472171383653</v>
      </c>
      <c r="O149" s="159">
        <v>3506.6200669004406</v>
      </c>
      <c r="P149" s="159">
        <v>4555.6200669004411</v>
      </c>
      <c r="Q149" s="161">
        <v>4555.6200669004411</v>
      </c>
      <c r="R149" s="162">
        <v>8.8288157478366887E-4</v>
      </c>
      <c r="S149" s="163">
        <v>0</v>
      </c>
      <c r="T149" s="163">
        <v>982699.5273053319</v>
      </c>
      <c r="U149" s="81">
        <v>982699.5273053319</v>
      </c>
      <c r="V149" s="164">
        <v>7614471.9789499231</v>
      </c>
      <c r="W149" s="165">
        <v>3156512.91</v>
      </c>
      <c r="X149" s="164">
        <v>4425433.6432277495</v>
      </c>
      <c r="Y149" s="48">
        <v>0</v>
      </c>
      <c r="Z149" s="48">
        <v>7614471.9789499231</v>
      </c>
      <c r="AA149" s="48">
        <v>982699.5273053319</v>
      </c>
      <c r="AB149" s="48">
        <v>0</v>
      </c>
      <c r="AC149" s="48">
        <v>6631772.4516445911</v>
      </c>
      <c r="AD149" s="48">
        <v>215160.10125903948</v>
      </c>
      <c r="AE149" s="48">
        <v>1197859.6285643713</v>
      </c>
      <c r="AF149" s="81">
        <v>0</v>
      </c>
      <c r="AG149" s="81">
        <v>0</v>
      </c>
      <c r="AH149" s="81">
        <v>1197859.6285643713</v>
      </c>
      <c r="AI149" s="81">
        <v>1197859.6285643713</v>
      </c>
      <c r="AJ149" s="81">
        <v>0</v>
      </c>
      <c r="AK149" s="81">
        <v>6416612.3503855523</v>
      </c>
      <c r="AL149" s="81">
        <v>1903.5109290401679</v>
      </c>
      <c r="AM149" s="166">
        <v>1199763.1394934114</v>
      </c>
      <c r="AN149" s="82">
        <v>0</v>
      </c>
      <c r="AO149" s="82">
        <v>0</v>
      </c>
      <c r="AP149" s="83">
        <v>0</v>
      </c>
      <c r="AQ149" s="48">
        <v>0</v>
      </c>
      <c r="AR149" s="48">
        <v>6414708.8394565117</v>
      </c>
      <c r="AS149" s="48">
        <v>1199763.1394934114</v>
      </c>
      <c r="AT149" s="167">
        <v>817399.64</v>
      </c>
      <c r="AU149" s="167">
        <v>0</v>
      </c>
      <c r="AV149" s="167">
        <v>0</v>
      </c>
      <c r="AW149" s="167">
        <v>817399.64</v>
      </c>
      <c r="AX149" s="82">
        <v>382363.5</v>
      </c>
      <c r="AY149" s="82">
        <v>134324.29754999999</v>
      </c>
      <c r="AZ149" s="294">
        <v>356669.86</v>
      </c>
      <c r="BA149" s="82">
        <v>0</v>
      </c>
      <c r="BB149" s="82">
        <v>0</v>
      </c>
      <c r="BC149" s="82">
        <v>0</v>
      </c>
      <c r="BD149" s="82">
        <v>125298.12181799997</v>
      </c>
      <c r="BE149" s="294">
        <v>0</v>
      </c>
      <c r="BG149" s="83">
        <f t="shared" si="50"/>
        <v>0</v>
      </c>
      <c r="BH149" s="83">
        <f t="shared" si="51"/>
        <v>0</v>
      </c>
      <c r="BI149" s="83">
        <f t="shared" si="52"/>
        <v>0</v>
      </c>
      <c r="BJ149" s="83">
        <f t="shared" si="53"/>
        <v>0</v>
      </c>
      <c r="BK149" s="84">
        <f t="shared" si="54"/>
        <v>0</v>
      </c>
      <c r="BL149" s="84">
        <f t="shared" si="55"/>
        <v>0</v>
      </c>
      <c r="BM149" s="84">
        <f t="shared" si="56"/>
        <v>1174069.5</v>
      </c>
      <c r="BN149" s="83"/>
    </row>
    <row r="150" spans="2:66" x14ac:dyDescent="0.25">
      <c r="B150" s="275" t="s">
        <v>161</v>
      </c>
      <c r="C150" s="276" t="s">
        <v>676</v>
      </c>
      <c r="D150" s="276" t="s">
        <v>677</v>
      </c>
      <c r="E150" s="79" t="s">
        <v>268</v>
      </c>
      <c r="F150" s="80">
        <v>3</v>
      </c>
      <c r="G150" s="80">
        <v>2</v>
      </c>
      <c r="H150" s="80">
        <v>2</v>
      </c>
      <c r="I150" s="80">
        <v>2</v>
      </c>
      <c r="J150" s="80">
        <v>2</v>
      </c>
      <c r="K150" s="80">
        <f t="shared" si="43"/>
        <v>0</v>
      </c>
      <c r="L150" s="159">
        <v>7462</v>
      </c>
      <c r="M150" s="159">
        <v>31116</v>
      </c>
      <c r="N150" s="160">
        <v>0.23264795028927396</v>
      </c>
      <c r="O150" s="159">
        <v>7239.0736212010488</v>
      </c>
      <c r="P150" s="159">
        <v>14701.073621201049</v>
      </c>
      <c r="Q150" s="161">
        <v>14701.073621201049</v>
      </c>
      <c r="R150" s="162">
        <v>2.8490758314109179E-3</v>
      </c>
      <c r="S150" s="163">
        <v>0</v>
      </c>
      <c r="T150" s="163">
        <v>3171190.2850284101</v>
      </c>
      <c r="U150" s="81">
        <v>3171190.2850284101</v>
      </c>
      <c r="V150" s="164">
        <v>14174275.299367096</v>
      </c>
      <c r="W150" s="165">
        <v>5294850.25</v>
      </c>
      <c r="X150" s="164">
        <v>5046289.5308083855</v>
      </c>
      <c r="Y150" s="48">
        <v>248560.71919161454</v>
      </c>
      <c r="Z150" s="48">
        <v>13925714.580175482</v>
      </c>
      <c r="AA150" s="48">
        <v>3171190.2850284101</v>
      </c>
      <c r="AB150" s="48">
        <v>0</v>
      </c>
      <c r="AC150" s="48">
        <v>10754524.295147073</v>
      </c>
      <c r="AD150" s="48">
        <v>348917.96321552276</v>
      </c>
      <c r="AE150" s="48">
        <v>3520108.2482439331</v>
      </c>
      <c r="AF150" s="81">
        <v>0</v>
      </c>
      <c r="AG150" s="81">
        <v>0</v>
      </c>
      <c r="AH150" s="81">
        <v>3520108.2482439331</v>
      </c>
      <c r="AI150" s="81">
        <v>3520108.2482439331</v>
      </c>
      <c r="AJ150" s="81">
        <v>0</v>
      </c>
      <c r="AK150" s="81">
        <v>10405606.331931548</v>
      </c>
      <c r="AL150" s="81">
        <v>3086.8602144761217</v>
      </c>
      <c r="AM150" s="166">
        <v>3523195.1084584091</v>
      </c>
      <c r="AN150" s="82">
        <v>0</v>
      </c>
      <c r="AO150" s="82">
        <v>0</v>
      </c>
      <c r="AP150" s="83">
        <v>0</v>
      </c>
      <c r="AQ150" s="48">
        <v>0</v>
      </c>
      <c r="AR150" s="48">
        <v>10402519.471717073</v>
      </c>
      <c r="AS150" s="48">
        <v>3523195.1084584091</v>
      </c>
      <c r="AT150" s="167">
        <v>2251019.34</v>
      </c>
      <c r="AU150" s="167">
        <v>0</v>
      </c>
      <c r="AV150" s="167">
        <v>0</v>
      </c>
      <c r="AW150" s="167">
        <v>2251019.34</v>
      </c>
      <c r="AX150" s="82">
        <v>1272175.77</v>
      </c>
      <c r="AY150" s="82">
        <v>446915.34800099995</v>
      </c>
      <c r="AZ150" s="294">
        <v>1186689.5</v>
      </c>
      <c r="BA150" s="82">
        <v>0</v>
      </c>
      <c r="BB150" s="82">
        <v>0</v>
      </c>
      <c r="BC150" s="82">
        <v>0</v>
      </c>
      <c r="BD150" s="82">
        <v>416884.02134999994</v>
      </c>
      <c r="BE150" s="294">
        <v>0</v>
      </c>
      <c r="BG150" s="83">
        <f t="shared" si="50"/>
        <v>0</v>
      </c>
      <c r="BH150" s="83">
        <f t="shared" si="51"/>
        <v>0</v>
      </c>
      <c r="BI150" s="83">
        <f t="shared" si="52"/>
        <v>0</v>
      </c>
      <c r="BJ150" s="83">
        <f t="shared" si="53"/>
        <v>0</v>
      </c>
      <c r="BK150" s="84">
        <f>ROUND((BJ150/$BJ$6)*($BJ$200),2)</f>
        <v>0</v>
      </c>
      <c r="BL150" s="84">
        <f t="shared" si="55"/>
        <v>0</v>
      </c>
      <c r="BM150" s="84">
        <f t="shared" si="56"/>
        <v>3437708.84</v>
      </c>
      <c r="BN150" s="83"/>
    </row>
    <row r="151" spans="2:66" x14ac:dyDescent="0.25">
      <c r="B151" s="275" t="s">
        <v>162</v>
      </c>
      <c r="C151" s="276" t="s">
        <v>678</v>
      </c>
      <c r="D151" s="276" t="s">
        <v>679</v>
      </c>
      <c r="E151" s="79" t="s">
        <v>266</v>
      </c>
      <c r="F151" s="80">
        <v>3</v>
      </c>
      <c r="G151" s="80">
        <v>2</v>
      </c>
      <c r="H151" s="80">
        <v>2</v>
      </c>
      <c r="I151" s="80">
        <v>2</v>
      </c>
      <c r="J151" s="80">
        <v>1</v>
      </c>
      <c r="K151" s="80">
        <f t="shared" si="43"/>
        <v>0</v>
      </c>
      <c r="L151" s="159">
        <v>16645</v>
      </c>
      <c r="M151" s="159">
        <v>36875</v>
      </c>
      <c r="N151" s="160">
        <v>0.45278574422380508</v>
      </c>
      <c r="O151" s="159">
        <v>16696.474318252811</v>
      </c>
      <c r="P151" s="159">
        <v>33341.474318252811</v>
      </c>
      <c r="Q151" s="161">
        <v>33341.474318252811</v>
      </c>
      <c r="R151" s="162">
        <v>6.4615953304763604E-3</v>
      </c>
      <c r="S151" s="163">
        <v>0</v>
      </c>
      <c r="T151" s="163">
        <v>7192138.6268065935</v>
      </c>
      <c r="U151" s="81">
        <v>7192138.6268065935</v>
      </c>
      <c r="V151" s="164">
        <v>4492734.153123741</v>
      </c>
      <c r="W151" s="165">
        <v>39755.08</v>
      </c>
      <c r="X151" s="164">
        <v>24524.308379471491</v>
      </c>
      <c r="Y151" s="48">
        <v>15230.771620528511</v>
      </c>
      <c r="Z151" s="48">
        <v>4477503.3815032123</v>
      </c>
      <c r="AA151" s="48">
        <v>4477503.3815032123</v>
      </c>
      <c r="AB151" s="48">
        <v>2714635.2453033812</v>
      </c>
      <c r="AC151" s="48">
        <v>0</v>
      </c>
      <c r="AD151" s="48">
        <v>0</v>
      </c>
      <c r="AE151" s="48">
        <v>4477503.3815032123</v>
      </c>
      <c r="AF151" s="81">
        <v>0</v>
      </c>
      <c r="AG151" s="81">
        <v>0</v>
      </c>
      <c r="AH151" s="81">
        <v>4477503.3815032123</v>
      </c>
      <c r="AI151" s="81">
        <v>4477503.3815032123</v>
      </c>
      <c r="AJ151" s="81">
        <v>0</v>
      </c>
      <c r="AK151" s="81">
        <v>0</v>
      </c>
      <c r="AL151" s="81">
        <v>0</v>
      </c>
      <c r="AM151" s="166">
        <v>4477503.3815032123</v>
      </c>
      <c r="AN151" s="82">
        <v>0</v>
      </c>
      <c r="AO151" s="82">
        <v>0</v>
      </c>
      <c r="AP151" s="83">
        <v>0</v>
      </c>
      <c r="AQ151" s="48">
        <v>0</v>
      </c>
      <c r="AR151" s="48">
        <v>0</v>
      </c>
      <c r="AS151" s="48">
        <v>4477503.3815032123</v>
      </c>
      <c r="AT151" s="167">
        <v>3156168.26</v>
      </c>
      <c r="AU151" s="167">
        <v>0</v>
      </c>
      <c r="AV151" s="167">
        <v>0</v>
      </c>
      <c r="AW151" s="167">
        <v>3156168.26</v>
      </c>
      <c r="AX151" s="82">
        <v>1321335.1200000001</v>
      </c>
      <c r="AY151" s="82">
        <v>464185.02765599999</v>
      </c>
      <c r="AZ151" s="294">
        <v>1232545.49</v>
      </c>
      <c r="BA151" s="82">
        <v>0</v>
      </c>
      <c r="BB151" s="82">
        <v>0</v>
      </c>
      <c r="BC151" s="82">
        <v>0</v>
      </c>
      <c r="BD151" s="82">
        <v>432993.23063699994</v>
      </c>
      <c r="BE151" s="294">
        <v>0</v>
      </c>
      <c r="BG151" s="83">
        <f t="shared" ref="BG151:BG177" si="57">IF(K151=1,AR151*StateMatch,0)</f>
        <v>0</v>
      </c>
      <c r="BH151" s="83">
        <f t="shared" ref="BH151:BH177" si="58">IF(K151=1,AR151,0)</f>
        <v>0</v>
      </c>
      <c r="BI151" s="83">
        <f t="shared" ref="BI151:BI177" si="59">BG151</f>
        <v>0</v>
      </c>
      <c r="BJ151" s="83">
        <f t="shared" ref="BJ151:BJ177" si="60">BI151/StateMatch</f>
        <v>0</v>
      </c>
      <c r="BK151" s="84">
        <f t="shared" si="54"/>
        <v>0</v>
      </c>
      <c r="BL151" s="84">
        <f t="shared" ref="BL151:BL177" si="61">ROUND(BK151*StateMatch,2)</f>
        <v>0</v>
      </c>
      <c r="BM151" s="84">
        <f t="shared" ref="BM151:BM177" si="62">BK151+AZ151+AT151</f>
        <v>4388713.75</v>
      </c>
      <c r="BN151" s="83"/>
    </row>
    <row r="152" spans="2:66" x14ac:dyDescent="0.25">
      <c r="B152" s="275" t="s">
        <v>163</v>
      </c>
      <c r="C152" s="276" t="s">
        <v>680</v>
      </c>
      <c r="D152" s="276"/>
      <c r="E152" s="79" t="s">
        <v>681</v>
      </c>
      <c r="F152" s="80">
        <v>3</v>
      </c>
      <c r="G152" s="80">
        <v>2</v>
      </c>
      <c r="H152" s="80">
        <v>1</v>
      </c>
      <c r="I152" s="80">
        <v>2</v>
      </c>
      <c r="J152" s="80">
        <v>2</v>
      </c>
      <c r="K152" s="80">
        <f t="shared" si="43"/>
        <v>0</v>
      </c>
      <c r="L152" s="159">
        <v>2075</v>
      </c>
      <c r="M152" s="159">
        <v>17172</v>
      </c>
      <c r="N152" s="160">
        <v>0.21600761954246508</v>
      </c>
      <c r="O152" s="159">
        <v>3709.2828427832105</v>
      </c>
      <c r="P152" s="159">
        <v>5784.2828427832101</v>
      </c>
      <c r="Q152" s="161">
        <v>5784.2828427832101</v>
      </c>
      <c r="R152" s="162">
        <v>1.1209970696053225E-3</v>
      </c>
      <c r="S152" s="163">
        <v>0</v>
      </c>
      <c r="T152" s="163">
        <v>1247736.1878140189</v>
      </c>
      <c r="U152" s="81">
        <v>1247736.1878140189</v>
      </c>
      <c r="V152" s="164">
        <v>9112435.0167131461</v>
      </c>
      <c r="W152" s="165">
        <v>4477554.1399999997</v>
      </c>
      <c r="X152" s="164">
        <v>7196662.8972273963</v>
      </c>
      <c r="Y152" s="48">
        <v>0</v>
      </c>
      <c r="Z152" s="48">
        <v>9112435.0167131461</v>
      </c>
      <c r="AA152" s="48">
        <v>1247736.1878140189</v>
      </c>
      <c r="AB152" s="48">
        <v>0</v>
      </c>
      <c r="AC152" s="48">
        <v>7864698.8288991274</v>
      </c>
      <c r="AD152" s="48">
        <v>255160.95564740768</v>
      </c>
      <c r="AE152" s="48">
        <v>1502897.1434614267</v>
      </c>
      <c r="AF152" s="81">
        <v>0</v>
      </c>
      <c r="AG152" s="81">
        <v>0</v>
      </c>
      <c r="AH152" s="81">
        <v>1502897.1434614267</v>
      </c>
      <c r="AI152" s="81">
        <v>1502897.1434614267</v>
      </c>
      <c r="AJ152" s="81">
        <v>0</v>
      </c>
      <c r="AK152" s="81">
        <v>7609537.8732517194</v>
      </c>
      <c r="AL152" s="81">
        <v>2257.3965381918979</v>
      </c>
      <c r="AM152" s="166">
        <v>1505154.5399996187</v>
      </c>
      <c r="AN152" s="82">
        <v>0</v>
      </c>
      <c r="AO152" s="82">
        <v>0</v>
      </c>
      <c r="AP152" s="83">
        <v>0</v>
      </c>
      <c r="AQ152" s="48">
        <v>0</v>
      </c>
      <c r="AR152" s="48">
        <v>7607280.476713527</v>
      </c>
      <c r="AS152" s="48">
        <v>1505154.5399996187</v>
      </c>
      <c r="AT152" s="167">
        <v>1207288.29</v>
      </c>
      <c r="AU152" s="167">
        <v>0</v>
      </c>
      <c r="AV152" s="167">
        <v>0</v>
      </c>
      <c r="AW152" s="167">
        <v>1207288.29</v>
      </c>
      <c r="AX152" s="82">
        <v>297866.25</v>
      </c>
      <c r="AY152" s="82">
        <v>104640.41362499999</v>
      </c>
      <c r="AZ152" s="294">
        <v>277850.56</v>
      </c>
      <c r="BA152" s="82">
        <v>0</v>
      </c>
      <c r="BB152" s="82">
        <v>0</v>
      </c>
      <c r="BC152" s="82">
        <v>0</v>
      </c>
      <c r="BD152" s="82">
        <v>97608.901727999983</v>
      </c>
      <c r="BE152" s="294">
        <v>0</v>
      </c>
      <c r="BG152" s="83">
        <f t="shared" si="57"/>
        <v>0</v>
      </c>
      <c r="BH152" s="83">
        <f t="shared" si="58"/>
        <v>0</v>
      </c>
      <c r="BI152" s="83">
        <f t="shared" si="59"/>
        <v>0</v>
      </c>
      <c r="BJ152" s="83">
        <f t="shared" si="60"/>
        <v>0</v>
      </c>
      <c r="BK152" s="84">
        <f t="shared" si="54"/>
        <v>0</v>
      </c>
      <c r="BL152" s="84">
        <f t="shared" si="61"/>
        <v>0</v>
      </c>
      <c r="BM152" s="84">
        <f t="shared" si="62"/>
        <v>1485138.85</v>
      </c>
      <c r="BN152" s="83"/>
    </row>
    <row r="153" spans="2:66" x14ac:dyDescent="0.25">
      <c r="B153" s="275" t="s">
        <v>164</v>
      </c>
      <c r="C153" s="276" t="s">
        <v>682</v>
      </c>
      <c r="D153" s="276" t="s">
        <v>683</v>
      </c>
      <c r="E153" s="79" t="s">
        <v>308</v>
      </c>
      <c r="F153" s="80">
        <v>3</v>
      </c>
      <c r="G153" s="80">
        <v>2</v>
      </c>
      <c r="H153" s="80">
        <v>1</v>
      </c>
      <c r="I153" s="80">
        <v>2</v>
      </c>
      <c r="J153" s="80">
        <v>1</v>
      </c>
      <c r="K153" s="80">
        <f t="shared" si="43"/>
        <v>0</v>
      </c>
      <c r="L153" s="159">
        <v>7757</v>
      </c>
      <c r="M153" s="159">
        <v>15492</v>
      </c>
      <c r="N153" s="160">
        <v>0.66860724437145824</v>
      </c>
      <c r="O153" s="159">
        <v>10358.063429802631</v>
      </c>
      <c r="P153" s="159">
        <v>18115.063429802631</v>
      </c>
      <c r="Q153" s="161">
        <v>18115.063429802631</v>
      </c>
      <c r="R153" s="162">
        <v>3.5107088592424797E-3</v>
      </c>
      <c r="S153" s="163">
        <v>0</v>
      </c>
      <c r="T153" s="163">
        <v>3907627.0646259291</v>
      </c>
      <c r="U153" s="81">
        <v>3907627.0646259291</v>
      </c>
      <c r="V153" s="164">
        <v>3797518.0711355847</v>
      </c>
      <c r="W153" s="165">
        <v>0</v>
      </c>
      <c r="X153" s="164">
        <v>580264.47455040249</v>
      </c>
      <c r="Y153" s="48">
        <v>0</v>
      </c>
      <c r="Z153" s="48">
        <v>3797518.0711355847</v>
      </c>
      <c r="AA153" s="48">
        <v>3797518.0711355847</v>
      </c>
      <c r="AB153" s="48">
        <v>110108.99349034438</v>
      </c>
      <c r="AC153" s="48">
        <v>0</v>
      </c>
      <c r="AD153" s="48">
        <v>0</v>
      </c>
      <c r="AE153" s="48">
        <v>3797518.0711355847</v>
      </c>
      <c r="AF153" s="81">
        <v>0</v>
      </c>
      <c r="AG153" s="81">
        <v>0</v>
      </c>
      <c r="AH153" s="81">
        <v>3797518.0711355847</v>
      </c>
      <c r="AI153" s="81">
        <v>3797518.0711355847</v>
      </c>
      <c r="AJ153" s="81">
        <v>0</v>
      </c>
      <c r="AK153" s="81">
        <v>0</v>
      </c>
      <c r="AL153" s="81">
        <v>0</v>
      </c>
      <c r="AM153" s="166">
        <v>3797518.0711355847</v>
      </c>
      <c r="AN153" s="82">
        <v>0</v>
      </c>
      <c r="AO153" s="82">
        <v>0</v>
      </c>
      <c r="AP153" s="83">
        <v>0</v>
      </c>
      <c r="AQ153" s="48">
        <v>0</v>
      </c>
      <c r="AR153" s="48">
        <v>0</v>
      </c>
      <c r="AS153" s="48">
        <v>3797518.0711355847</v>
      </c>
      <c r="AT153" s="167">
        <v>1401876.9100000001</v>
      </c>
      <c r="AU153" s="167">
        <v>0</v>
      </c>
      <c r="AV153" s="167">
        <v>0</v>
      </c>
      <c r="AW153" s="167">
        <v>1401876.9100000001</v>
      </c>
      <c r="AX153" s="82">
        <v>2395641.16</v>
      </c>
      <c r="AY153" s="82">
        <v>841588.73950799997</v>
      </c>
      <c r="AZ153" s="294">
        <v>2234661.4900000002</v>
      </c>
      <c r="BA153" s="82">
        <v>0</v>
      </c>
      <c r="BB153" s="82">
        <v>0</v>
      </c>
      <c r="BC153" s="82">
        <v>0</v>
      </c>
      <c r="BD153" s="82">
        <v>785036.58143699996</v>
      </c>
      <c r="BE153" s="294">
        <v>0</v>
      </c>
      <c r="BG153" s="83">
        <f t="shared" si="57"/>
        <v>0</v>
      </c>
      <c r="BH153" s="83">
        <f t="shared" si="58"/>
        <v>0</v>
      </c>
      <c r="BI153" s="83">
        <f t="shared" si="59"/>
        <v>0</v>
      </c>
      <c r="BJ153" s="83">
        <f t="shared" si="60"/>
        <v>0</v>
      </c>
      <c r="BK153" s="84">
        <f t="shared" si="54"/>
        <v>0</v>
      </c>
      <c r="BL153" s="84">
        <f t="shared" si="61"/>
        <v>0</v>
      </c>
      <c r="BM153" s="84">
        <f t="shared" si="62"/>
        <v>3636538.4000000004</v>
      </c>
      <c r="BN153" s="83"/>
    </row>
    <row r="154" spans="2:66" x14ac:dyDescent="0.25">
      <c r="B154" s="275" t="s">
        <v>165</v>
      </c>
      <c r="C154" s="276" t="s">
        <v>684</v>
      </c>
      <c r="D154" s="276"/>
      <c r="E154" s="79" t="s">
        <v>685</v>
      </c>
      <c r="F154" s="80">
        <v>3</v>
      </c>
      <c r="G154" s="80">
        <v>2</v>
      </c>
      <c r="H154" s="80">
        <v>1</v>
      </c>
      <c r="I154" s="80">
        <v>2</v>
      </c>
      <c r="J154" s="80">
        <v>2</v>
      </c>
      <c r="K154" s="80">
        <f t="shared" si="43"/>
        <v>0</v>
      </c>
      <c r="L154" s="159">
        <v>613</v>
      </c>
      <c r="M154" s="159">
        <v>7541</v>
      </c>
      <c r="N154" s="160">
        <v>0.34035066085168286</v>
      </c>
      <c r="O154" s="159">
        <v>2566.5843334825404</v>
      </c>
      <c r="P154" s="159">
        <v>3179.5843334825404</v>
      </c>
      <c r="Q154" s="161">
        <v>3179.5843334825404</v>
      </c>
      <c r="R154" s="162">
        <v>6.1620512296419654E-4</v>
      </c>
      <c r="S154" s="163">
        <v>0</v>
      </c>
      <c r="T154" s="163">
        <v>685872.82865022472</v>
      </c>
      <c r="U154" s="81">
        <v>685872.82865022472</v>
      </c>
      <c r="V154" s="164">
        <v>1815618.2506032176</v>
      </c>
      <c r="W154" s="165">
        <v>1944932.86</v>
      </c>
      <c r="X154" s="164">
        <v>3960848.8290242106</v>
      </c>
      <c r="Y154" s="48">
        <v>0</v>
      </c>
      <c r="Z154" s="48">
        <v>1815618.2506032176</v>
      </c>
      <c r="AA154" s="48">
        <v>685872.82865022472</v>
      </c>
      <c r="AB154" s="48">
        <v>0</v>
      </c>
      <c r="AC154" s="48">
        <v>1129745.4219529929</v>
      </c>
      <c r="AD154" s="48">
        <v>36653.268964929972</v>
      </c>
      <c r="AE154" s="48">
        <v>722526.09761515469</v>
      </c>
      <c r="AF154" s="81">
        <v>0</v>
      </c>
      <c r="AG154" s="81">
        <v>0</v>
      </c>
      <c r="AH154" s="81">
        <v>722526.09761515469</v>
      </c>
      <c r="AI154" s="81">
        <v>722526.09761515469</v>
      </c>
      <c r="AJ154" s="81">
        <v>0</v>
      </c>
      <c r="AK154" s="81">
        <v>1093092.1529880629</v>
      </c>
      <c r="AL154" s="81">
        <v>324.26968407025589</v>
      </c>
      <c r="AM154" s="166">
        <v>722850.36729922495</v>
      </c>
      <c r="AN154" s="82">
        <v>0</v>
      </c>
      <c r="AO154" s="82">
        <v>0</v>
      </c>
      <c r="AP154" s="83">
        <v>0</v>
      </c>
      <c r="AQ154" s="48">
        <v>0</v>
      </c>
      <c r="AR154" s="48">
        <v>1092767.8833039927</v>
      </c>
      <c r="AS154" s="48">
        <v>722850.36729922495</v>
      </c>
      <c r="AT154" s="167">
        <v>553972.33000000007</v>
      </c>
      <c r="AU154" s="167">
        <v>0</v>
      </c>
      <c r="AV154" s="167">
        <v>0</v>
      </c>
      <c r="AW154" s="167">
        <v>553972.33000000007</v>
      </c>
      <c r="AX154" s="82">
        <v>168878.04</v>
      </c>
      <c r="AY154" s="82">
        <v>59326.855451999996</v>
      </c>
      <c r="AZ154" s="294">
        <v>157529.96</v>
      </c>
      <c r="BA154" s="82">
        <v>0</v>
      </c>
      <c r="BB154" s="82">
        <v>0</v>
      </c>
      <c r="BC154" s="82">
        <v>0</v>
      </c>
      <c r="BD154" s="82">
        <v>55340.274947999991</v>
      </c>
      <c r="BE154" s="294">
        <v>0</v>
      </c>
      <c r="BG154" s="83">
        <f t="shared" si="57"/>
        <v>0</v>
      </c>
      <c r="BH154" s="83">
        <f t="shared" si="58"/>
        <v>0</v>
      </c>
      <c r="BI154" s="83">
        <f t="shared" si="59"/>
        <v>0</v>
      </c>
      <c r="BJ154" s="83">
        <f t="shared" si="60"/>
        <v>0</v>
      </c>
      <c r="BK154" s="84">
        <f t="shared" si="54"/>
        <v>0</v>
      </c>
      <c r="BL154" s="84">
        <f t="shared" si="61"/>
        <v>0</v>
      </c>
      <c r="BM154" s="84">
        <f t="shared" si="62"/>
        <v>711502.29</v>
      </c>
      <c r="BN154" s="83"/>
    </row>
    <row r="155" spans="2:66" x14ac:dyDescent="0.25">
      <c r="B155" s="275" t="s">
        <v>166</v>
      </c>
      <c r="C155" s="276" t="s">
        <v>686</v>
      </c>
      <c r="D155" s="276" t="s">
        <v>687</v>
      </c>
      <c r="E155" s="79" t="s">
        <v>688</v>
      </c>
      <c r="F155" s="80">
        <v>3</v>
      </c>
      <c r="G155" s="80">
        <v>2</v>
      </c>
      <c r="H155" s="80">
        <v>1</v>
      </c>
      <c r="I155" s="80">
        <v>2</v>
      </c>
      <c r="J155" s="80">
        <v>2</v>
      </c>
      <c r="K155" s="80">
        <f t="shared" si="43"/>
        <v>0</v>
      </c>
      <c r="L155" s="159">
        <v>867</v>
      </c>
      <c r="M155" s="159">
        <v>5511</v>
      </c>
      <c r="N155" s="160">
        <v>0.43303552911141296</v>
      </c>
      <c r="O155" s="159">
        <v>2386.4588009329968</v>
      </c>
      <c r="P155" s="159">
        <v>3253.4588009329968</v>
      </c>
      <c r="Q155" s="161">
        <v>3253.4588009329968</v>
      </c>
      <c r="R155" s="162">
        <v>6.3052203376912671E-4</v>
      </c>
      <c r="S155" s="163">
        <v>0</v>
      </c>
      <c r="T155" s="163">
        <v>701808.3990396338</v>
      </c>
      <c r="U155" s="81">
        <v>701808.3990396338</v>
      </c>
      <c r="V155" s="164">
        <v>5474309.1753801219</v>
      </c>
      <c r="W155" s="165">
        <v>1684485.35</v>
      </c>
      <c r="X155" s="164">
        <v>1792802.7979883724</v>
      </c>
      <c r="Y155" s="48">
        <v>0</v>
      </c>
      <c r="Z155" s="48">
        <v>5474309.1753801219</v>
      </c>
      <c r="AA155" s="48">
        <v>701808.3990396338</v>
      </c>
      <c r="AB155" s="48">
        <v>0</v>
      </c>
      <c r="AC155" s="48">
        <v>4772500.7763404883</v>
      </c>
      <c r="AD155" s="48">
        <v>154838.206193522</v>
      </c>
      <c r="AE155" s="48">
        <v>856646.60523315577</v>
      </c>
      <c r="AF155" s="81">
        <v>0</v>
      </c>
      <c r="AG155" s="81">
        <v>0</v>
      </c>
      <c r="AH155" s="81">
        <v>856646.60523315577</v>
      </c>
      <c r="AI155" s="81">
        <v>856646.60523315577</v>
      </c>
      <c r="AJ155" s="81">
        <v>0</v>
      </c>
      <c r="AK155" s="81">
        <v>4617662.5701469658</v>
      </c>
      <c r="AL155" s="81">
        <v>1369.8460634553237</v>
      </c>
      <c r="AM155" s="166">
        <v>858016.45129661111</v>
      </c>
      <c r="AN155" s="82">
        <v>0</v>
      </c>
      <c r="AO155" s="82">
        <v>0</v>
      </c>
      <c r="AP155" s="83">
        <v>0</v>
      </c>
      <c r="AQ155" s="48">
        <v>0</v>
      </c>
      <c r="AR155" s="48">
        <v>4616292.7240835112</v>
      </c>
      <c r="AS155" s="48">
        <v>858016.45129661111</v>
      </c>
      <c r="AT155" s="167">
        <v>0</v>
      </c>
      <c r="AU155" s="167">
        <v>0</v>
      </c>
      <c r="AV155" s="167">
        <v>0</v>
      </c>
      <c r="AW155" s="167">
        <v>0</v>
      </c>
      <c r="AX155" s="82">
        <v>858016.45</v>
      </c>
      <c r="AY155" s="82">
        <v>301421.17888499994</v>
      </c>
      <c r="AZ155" s="294">
        <v>800360.4</v>
      </c>
      <c r="BA155" s="82">
        <v>0</v>
      </c>
      <c r="BB155" s="82">
        <v>0</v>
      </c>
      <c r="BC155" s="82">
        <v>0</v>
      </c>
      <c r="BD155" s="82">
        <v>281166.60851999995</v>
      </c>
      <c r="BE155" s="294">
        <v>0</v>
      </c>
      <c r="BG155" s="83">
        <f t="shared" si="57"/>
        <v>0</v>
      </c>
      <c r="BH155" s="83">
        <f t="shared" si="58"/>
        <v>0</v>
      </c>
      <c r="BI155" s="83">
        <f t="shared" si="59"/>
        <v>0</v>
      </c>
      <c r="BJ155" s="83">
        <f t="shared" si="60"/>
        <v>0</v>
      </c>
      <c r="BK155" s="84">
        <f t="shared" si="54"/>
        <v>0</v>
      </c>
      <c r="BL155" s="84">
        <f t="shared" si="61"/>
        <v>0</v>
      </c>
      <c r="BM155" s="84">
        <f t="shared" si="62"/>
        <v>800360.4</v>
      </c>
      <c r="BN155" s="83"/>
    </row>
    <row r="156" spans="2:66" x14ac:dyDescent="0.25">
      <c r="B156" s="275" t="s">
        <v>167</v>
      </c>
      <c r="C156" s="276" t="s">
        <v>689</v>
      </c>
      <c r="D156" s="276" t="s">
        <v>690</v>
      </c>
      <c r="E156" s="79" t="s">
        <v>691</v>
      </c>
      <c r="F156" s="80">
        <v>3</v>
      </c>
      <c r="G156" s="80">
        <v>2</v>
      </c>
      <c r="H156" s="80">
        <v>1</v>
      </c>
      <c r="I156" s="80">
        <v>2</v>
      </c>
      <c r="J156" s="80">
        <v>2</v>
      </c>
      <c r="K156" s="80">
        <f t="shared" si="43"/>
        <v>0</v>
      </c>
      <c r="L156" s="159">
        <v>1280</v>
      </c>
      <c r="M156" s="159">
        <v>7025</v>
      </c>
      <c r="N156" s="160">
        <v>0.39109898726124748</v>
      </c>
      <c r="O156" s="159">
        <v>2747.4703855102634</v>
      </c>
      <c r="P156" s="159">
        <v>4027.4703855102634</v>
      </c>
      <c r="Q156" s="161">
        <v>4027.4703855102634</v>
      </c>
      <c r="R156" s="162">
        <v>7.8052588761493827E-4</v>
      </c>
      <c r="S156" s="163">
        <v>0</v>
      </c>
      <c r="T156" s="163">
        <v>868771.5801484664</v>
      </c>
      <c r="U156" s="81">
        <v>868771.5801484664</v>
      </c>
      <c r="V156" s="164">
        <v>6738716.8710536845</v>
      </c>
      <c r="W156" s="165">
        <v>1989152.93</v>
      </c>
      <c r="X156" s="164">
        <v>3228692.4009045586</v>
      </c>
      <c r="Y156" s="48">
        <v>0</v>
      </c>
      <c r="Z156" s="48">
        <v>6738716.8710536845</v>
      </c>
      <c r="AA156" s="48">
        <v>868771.5801484664</v>
      </c>
      <c r="AB156" s="48">
        <v>0</v>
      </c>
      <c r="AC156" s="48">
        <v>5869945.2909052186</v>
      </c>
      <c r="AD156" s="48">
        <v>190443.5099945245</v>
      </c>
      <c r="AE156" s="48">
        <v>1059215.0901429909</v>
      </c>
      <c r="AF156" s="81">
        <v>0</v>
      </c>
      <c r="AG156" s="81">
        <v>0</v>
      </c>
      <c r="AH156" s="81">
        <v>1059215.0901429909</v>
      </c>
      <c r="AI156" s="81">
        <v>1059215.0901429909</v>
      </c>
      <c r="AJ156" s="81">
        <v>0</v>
      </c>
      <c r="AK156" s="81">
        <v>5679501.7809106931</v>
      </c>
      <c r="AL156" s="81">
        <v>1684.8444507976249</v>
      </c>
      <c r="AM156" s="166">
        <v>1060899.9345937886</v>
      </c>
      <c r="AN156" s="82">
        <v>0</v>
      </c>
      <c r="AO156" s="82">
        <v>0</v>
      </c>
      <c r="AP156" s="83">
        <v>0</v>
      </c>
      <c r="AQ156" s="48">
        <v>0</v>
      </c>
      <c r="AR156" s="48">
        <v>5677816.9364598962</v>
      </c>
      <c r="AS156" s="48">
        <v>1060899.9345937886</v>
      </c>
      <c r="AT156" s="167">
        <v>834673.85</v>
      </c>
      <c r="AU156" s="167">
        <v>0</v>
      </c>
      <c r="AV156" s="167">
        <v>0</v>
      </c>
      <c r="AW156" s="167">
        <v>834673.85</v>
      </c>
      <c r="AX156" s="82">
        <v>226226.08</v>
      </c>
      <c r="AY156" s="82">
        <v>79473.221903999976</v>
      </c>
      <c r="AZ156" s="294">
        <v>211024.39</v>
      </c>
      <c r="BA156" s="82">
        <v>0</v>
      </c>
      <c r="BB156" s="82">
        <v>0</v>
      </c>
      <c r="BC156" s="82">
        <v>0</v>
      </c>
      <c r="BD156" s="82">
        <v>74132.868206999992</v>
      </c>
      <c r="BE156" s="294">
        <v>0</v>
      </c>
      <c r="BG156" s="83">
        <f t="shared" si="57"/>
        <v>0</v>
      </c>
      <c r="BH156" s="83">
        <f t="shared" si="58"/>
        <v>0</v>
      </c>
      <c r="BI156" s="83">
        <f t="shared" si="59"/>
        <v>0</v>
      </c>
      <c r="BJ156" s="83">
        <f t="shared" si="60"/>
        <v>0</v>
      </c>
      <c r="BK156" s="84">
        <f t="shared" si="54"/>
        <v>0</v>
      </c>
      <c r="BL156" s="84">
        <f t="shared" si="61"/>
        <v>0</v>
      </c>
      <c r="BM156" s="84">
        <f t="shared" si="62"/>
        <v>1045698.24</v>
      </c>
      <c r="BN156" s="83"/>
    </row>
    <row r="157" spans="2:66" x14ac:dyDescent="0.25">
      <c r="B157" s="275" t="s">
        <v>168</v>
      </c>
      <c r="C157" s="276" t="s">
        <v>692</v>
      </c>
      <c r="D157" s="276" t="s">
        <v>693</v>
      </c>
      <c r="E157" s="79" t="s">
        <v>694</v>
      </c>
      <c r="F157" s="80">
        <v>3</v>
      </c>
      <c r="G157" s="80">
        <v>2</v>
      </c>
      <c r="H157" s="80">
        <v>1</v>
      </c>
      <c r="I157" s="80">
        <v>2</v>
      </c>
      <c r="J157" s="80">
        <v>2</v>
      </c>
      <c r="K157" s="80">
        <f t="shared" si="43"/>
        <v>0</v>
      </c>
      <c r="L157" s="159">
        <v>3143</v>
      </c>
      <c r="M157" s="159">
        <v>20041</v>
      </c>
      <c r="N157" s="160">
        <v>0.23165885250476961</v>
      </c>
      <c r="O157" s="159">
        <v>4642.6750630480874</v>
      </c>
      <c r="P157" s="159">
        <v>7785.6750630480874</v>
      </c>
      <c r="Q157" s="161">
        <v>7785.6750630480874</v>
      </c>
      <c r="R157" s="162">
        <v>1.5088679388258689E-3</v>
      </c>
      <c r="S157" s="163">
        <v>0</v>
      </c>
      <c r="T157" s="163">
        <v>1679459.4570780019</v>
      </c>
      <c r="U157" s="81">
        <v>1679459.4570780019</v>
      </c>
      <c r="V157" s="164">
        <v>8796251.7206178717</v>
      </c>
      <c r="W157" s="165">
        <v>4067047.19</v>
      </c>
      <c r="X157" s="164">
        <v>13832197.042233877</v>
      </c>
      <c r="Y157" s="48">
        <v>0</v>
      </c>
      <c r="Z157" s="48">
        <v>8796251.7206178717</v>
      </c>
      <c r="AA157" s="48">
        <v>1679459.4570780019</v>
      </c>
      <c r="AB157" s="48">
        <v>0</v>
      </c>
      <c r="AC157" s="48">
        <v>7116792.2635398693</v>
      </c>
      <c r="AD157" s="48">
        <v>230896.0018197032</v>
      </c>
      <c r="AE157" s="48">
        <v>1910355.4588977052</v>
      </c>
      <c r="AF157" s="81">
        <v>0</v>
      </c>
      <c r="AG157" s="81">
        <v>0</v>
      </c>
      <c r="AH157" s="81">
        <v>1910355.4588977052</v>
      </c>
      <c r="AI157" s="81">
        <v>1910355.4588977052</v>
      </c>
      <c r="AJ157" s="81">
        <v>0</v>
      </c>
      <c r="AK157" s="81">
        <v>6885896.2617201665</v>
      </c>
      <c r="AL157" s="81">
        <v>2042.7256743402297</v>
      </c>
      <c r="AM157" s="166">
        <v>1912398.1845720455</v>
      </c>
      <c r="AN157" s="82">
        <v>0</v>
      </c>
      <c r="AO157" s="82">
        <v>0</v>
      </c>
      <c r="AP157" s="83">
        <v>0</v>
      </c>
      <c r="AQ157" s="48">
        <v>0</v>
      </c>
      <c r="AR157" s="48">
        <v>6883853.536045826</v>
      </c>
      <c r="AS157" s="48">
        <v>1912398.1845720455</v>
      </c>
      <c r="AT157" s="167">
        <v>3052920.85</v>
      </c>
      <c r="AU157" s="167">
        <v>1035856.05</v>
      </c>
      <c r="AV157" s="167">
        <v>0</v>
      </c>
      <c r="AW157" s="167">
        <v>3052920.85</v>
      </c>
      <c r="AX157" s="82">
        <v>-1140522.67</v>
      </c>
      <c r="AY157" s="82">
        <v>-400665.6139709999</v>
      </c>
      <c r="AZ157" s="294">
        <v>0</v>
      </c>
      <c r="BA157" s="82">
        <v>400665.6139709999</v>
      </c>
      <c r="BB157" s="82">
        <v>0</v>
      </c>
      <c r="BC157" s="82">
        <v>-1035856.05</v>
      </c>
      <c r="BD157" s="82">
        <v>0</v>
      </c>
      <c r="BE157" s="294">
        <v>0</v>
      </c>
      <c r="BG157" s="83">
        <f t="shared" si="57"/>
        <v>0</v>
      </c>
      <c r="BH157" s="83">
        <f t="shared" si="58"/>
        <v>0</v>
      </c>
      <c r="BI157" s="83">
        <f t="shared" si="59"/>
        <v>0</v>
      </c>
      <c r="BJ157" s="83">
        <f t="shared" si="60"/>
        <v>0</v>
      </c>
      <c r="BK157" s="84">
        <f t="shared" si="54"/>
        <v>0</v>
      </c>
      <c r="BL157" s="84">
        <f t="shared" si="61"/>
        <v>0</v>
      </c>
      <c r="BM157" s="84">
        <f t="shared" si="62"/>
        <v>3052920.85</v>
      </c>
      <c r="BN157" s="83"/>
    </row>
    <row r="158" spans="2:66" x14ac:dyDescent="0.25">
      <c r="B158" s="275" t="s">
        <v>169</v>
      </c>
      <c r="C158" s="276" t="s">
        <v>695</v>
      </c>
      <c r="D158" s="276" t="s">
        <v>696</v>
      </c>
      <c r="E158" s="79" t="s">
        <v>697</v>
      </c>
      <c r="F158" s="80">
        <v>3</v>
      </c>
      <c r="G158" s="80">
        <v>2</v>
      </c>
      <c r="H158" s="80">
        <v>1</v>
      </c>
      <c r="I158" s="80">
        <v>2</v>
      </c>
      <c r="J158" s="80">
        <v>2</v>
      </c>
      <c r="K158" s="80">
        <f t="shared" si="43"/>
        <v>0</v>
      </c>
      <c r="L158" s="159">
        <v>107</v>
      </c>
      <c r="M158" s="159">
        <v>2617</v>
      </c>
      <c r="N158" s="160">
        <v>0.25100571870642413</v>
      </c>
      <c r="O158" s="159">
        <v>656.88196585471189</v>
      </c>
      <c r="P158" s="159">
        <v>763.88196585471189</v>
      </c>
      <c r="Q158" s="161">
        <v>763.88196585471189</v>
      </c>
      <c r="R158" s="162">
        <v>1.4804072838793902E-4</v>
      </c>
      <c r="S158" s="163">
        <v>0</v>
      </c>
      <c r="T158" s="163">
        <v>164778.10610603279</v>
      </c>
      <c r="U158" s="81">
        <v>164778.10610603279</v>
      </c>
      <c r="V158" s="164">
        <v>2875922.7918105796</v>
      </c>
      <c r="W158" s="165">
        <v>1040028.35</v>
      </c>
      <c r="X158" s="164">
        <v>1262220.4224107414</v>
      </c>
      <c r="Y158" s="48">
        <v>0</v>
      </c>
      <c r="Z158" s="48">
        <v>2875922.7918105796</v>
      </c>
      <c r="AA158" s="48">
        <v>164778.10610603279</v>
      </c>
      <c r="AB158" s="48">
        <v>0</v>
      </c>
      <c r="AC158" s="48">
        <v>2711144.685704547</v>
      </c>
      <c r="AD158" s="48">
        <v>87959.918612623544</v>
      </c>
      <c r="AE158" s="48">
        <v>252738.02471865632</v>
      </c>
      <c r="AF158" s="81">
        <v>0</v>
      </c>
      <c r="AG158" s="81">
        <v>0</v>
      </c>
      <c r="AH158" s="81">
        <v>252738.02471865632</v>
      </c>
      <c r="AI158" s="81">
        <v>252738.02471865632</v>
      </c>
      <c r="AJ158" s="81">
        <v>0</v>
      </c>
      <c r="AK158" s="81">
        <v>2623184.7670919234</v>
      </c>
      <c r="AL158" s="81">
        <v>778.1771128422829</v>
      </c>
      <c r="AM158" s="166">
        <v>253516.20183149859</v>
      </c>
      <c r="AN158" s="82">
        <v>0</v>
      </c>
      <c r="AO158" s="82">
        <v>0</v>
      </c>
      <c r="AP158" s="83">
        <v>0</v>
      </c>
      <c r="AQ158" s="48">
        <v>0</v>
      </c>
      <c r="AR158" s="48">
        <v>2622406.5899790809</v>
      </c>
      <c r="AS158" s="48">
        <v>253516.20183149859</v>
      </c>
      <c r="AT158" s="167">
        <v>317695.64</v>
      </c>
      <c r="AU158" s="167">
        <v>107794.13</v>
      </c>
      <c r="AV158" s="167">
        <v>0</v>
      </c>
      <c r="AW158" s="167">
        <v>317695.64</v>
      </c>
      <c r="AX158" s="82">
        <v>-64179.44</v>
      </c>
      <c r="AY158" s="82">
        <v>-22546.237271999998</v>
      </c>
      <c r="AZ158" s="294">
        <v>0</v>
      </c>
      <c r="BA158" s="82">
        <v>22546.237271999998</v>
      </c>
      <c r="BB158" s="82">
        <v>0</v>
      </c>
      <c r="BC158" s="82">
        <v>-107794.13</v>
      </c>
      <c r="BD158" s="82">
        <v>0</v>
      </c>
      <c r="BE158" s="294">
        <v>0</v>
      </c>
      <c r="BG158" s="83">
        <f t="shared" si="57"/>
        <v>0</v>
      </c>
      <c r="BH158" s="83">
        <f t="shared" si="58"/>
        <v>0</v>
      </c>
      <c r="BI158" s="83">
        <f t="shared" si="59"/>
        <v>0</v>
      </c>
      <c r="BJ158" s="83">
        <f t="shared" si="60"/>
        <v>0</v>
      </c>
      <c r="BK158" s="84">
        <f t="shared" si="54"/>
        <v>0</v>
      </c>
      <c r="BL158" s="84">
        <f t="shared" si="61"/>
        <v>0</v>
      </c>
      <c r="BM158" s="84">
        <f t="shared" si="62"/>
        <v>317695.64</v>
      </c>
      <c r="BN158" s="83"/>
    </row>
    <row r="159" spans="2:66" x14ac:dyDescent="0.25">
      <c r="B159" s="275" t="s">
        <v>170</v>
      </c>
      <c r="C159" s="276" t="s">
        <v>698</v>
      </c>
      <c r="D159" s="276" t="s">
        <v>699</v>
      </c>
      <c r="E159" s="79" t="s">
        <v>312</v>
      </c>
      <c r="F159" s="80">
        <v>3</v>
      </c>
      <c r="G159" s="80">
        <v>2</v>
      </c>
      <c r="H159" s="80">
        <v>1</v>
      </c>
      <c r="I159" s="80">
        <v>2</v>
      </c>
      <c r="J159" s="80">
        <v>2</v>
      </c>
      <c r="K159" s="80">
        <f t="shared" si="43"/>
        <v>0</v>
      </c>
      <c r="L159" s="159">
        <v>8882</v>
      </c>
      <c r="M159" s="159">
        <v>112828</v>
      </c>
      <c r="N159" s="160">
        <v>0.17001763368719883</v>
      </c>
      <c r="O159" s="159">
        <v>19182.749573659268</v>
      </c>
      <c r="P159" s="159">
        <v>28064.749573659268</v>
      </c>
      <c r="Q159" s="161">
        <v>28064.749573659268</v>
      </c>
      <c r="R159" s="162">
        <v>5.4389632883411155E-3</v>
      </c>
      <c r="S159" s="163">
        <v>0</v>
      </c>
      <c r="T159" s="163">
        <v>6053888.545350505</v>
      </c>
      <c r="U159" s="81">
        <v>6053888.545350505</v>
      </c>
      <c r="V159" s="164">
        <v>35746998.17989745</v>
      </c>
      <c r="W159" s="165">
        <v>22865994.960000001</v>
      </c>
      <c r="X159" s="164">
        <v>47395970.907703608</v>
      </c>
      <c r="Y159" s="48">
        <v>0</v>
      </c>
      <c r="Z159" s="48">
        <v>35746998.17989745</v>
      </c>
      <c r="AA159" s="48">
        <v>6053888.545350505</v>
      </c>
      <c r="AB159" s="48">
        <v>0</v>
      </c>
      <c r="AC159" s="48">
        <v>29693109.634546943</v>
      </c>
      <c r="AD159" s="48">
        <v>963358.21565779916</v>
      </c>
      <c r="AE159" s="48">
        <v>7017246.7610083045</v>
      </c>
      <c r="AF159" s="81">
        <v>0</v>
      </c>
      <c r="AG159" s="81">
        <v>0</v>
      </c>
      <c r="AH159" s="81">
        <v>7017246.7610083045</v>
      </c>
      <c r="AI159" s="81">
        <v>7017246.7610083045</v>
      </c>
      <c r="AJ159" s="81">
        <v>0</v>
      </c>
      <c r="AK159" s="81">
        <v>28729751.418889146</v>
      </c>
      <c r="AL159" s="81">
        <v>8522.7831803142635</v>
      </c>
      <c r="AM159" s="166">
        <v>7025769.5441886187</v>
      </c>
      <c r="AN159" s="82">
        <v>0</v>
      </c>
      <c r="AO159" s="82">
        <v>0</v>
      </c>
      <c r="AP159" s="83">
        <v>0</v>
      </c>
      <c r="AQ159" s="48">
        <v>0</v>
      </c>
      <c r="AR159" s="48">
        <v>28721228.635708831</v>
      </c>
      <c r="AS159" s="48">
        <v>7025769.5441886187</v>
      </c>
      <c r="AT159" s="167">
        <v>5452662.0600000005</v>
      </c>
      <c r="AU159" s="167">
        <v>0</v>
      </c>
      <c r="AV159" s="167">
        <v>0</v>
      </c>
      <c r="AW159" s="167">
        <v>5452662.0600000005</v>
      </c>
      <c r="AX159" s="82">
        <v>1573107.48</v>
      </c>
      <c r="AY159" s="82">
        <v>552632.65772399993</v>
      </c>
      <c r="AZ159" s="294">
        <v>1467399.53</v>
      </c>
      <c r="BA159" s="82">
        <v>0</v>
      </c>
      <c r="BB159" s="82">
        <v>0</v>
      </c>
      <c r="BC159" s="82">
        <v>0</v>
      </c>
      <c r="BD159" s="82">
        <v>515497.45488899993</v>
      </c>
      <c r="BE159" s="294">
        <v>0</v>
      </c>
      <c r="BG159" s="83">
        <f t="shared" si="57"/>
        <v>0</v>
      </c>
      <c r="BH159" s="83">
        <f t="shared" si="58"/>
        <v>0</v>
      </c>
      <c r="BI159" s="83">
        <f t="shared" si="59"/>
        <v>0</v>
      </c>
      <c r="BJ159" s="83">
        <f t="shared" si="60"/>
        <v>0</v>
      </c>
      <c r="BK159" s="84">
        <f t="shared" si="54"/>
        <v>0</v>
      </c>
      <c r="BL159" s="84">
        <f t="shared" si="61"/>
        <v>0</v>
      </c>
      <c r="BM159" s="84">
        <f t="shared" si="62"/>
        <v>6920061.5900000008</v>
      </c>
      <c r="BN159" s="83"/>
    </row>
    <row r="160" spans="2:66" x14ac:dyDescent="0.25">
      <c r="B160" s="275" t="s">
        <v>171</v>
      </c>
      <c r="C160" s="276" t="s">
        <v>700</v>
      </c>
      <c r="D160" s="276"/>
      <c r="E160" s="79" t="s">
        <v>397</v>
      </c>
      <c r="F160" s="80">
        <v>3</v>
      </c>
      <c r="G160" s="80">
        <v>2</v>
      </c>
      <c r="H160" s="80">
        <v>1</v>
      </c>
      <c r="I160" s="80">
        <v>2</v>
      </c>
      <c r="J160" s="80">
        <v>1</v>
      </c>
      <c r="K160" s="80">
        <f t="shared" si="43"/>
        <v>0</v>
      </c>
      <c r="L160" s="159">
        <v>6567</v>
      </c>
      <c r="M160" s="159">
        <v>24508</v>
      </c>
      <c r="N160" s="160">
        <v>0.37123476687295592</v>
      </c>
      <c r="O160" s="159">
        <v>9098.2216665224041</v>
      </c>
      <c r="P160" s="159">
        <v>15665.221666522404</v>
      </c>
      <c r="Q160" s="161">
        <v>15665.221666522404</v>
      </c>
      <c r="R160" s="162">
        <v>3.0359282317598069E-3</v>
      </c>
      <c r="S160" s="163">
        <v>0</v>
      </c>
      <c r="T160" s="163">
        <v>3379168.082666459</v>
      </c>
      <c r="U160" s="81">
        <v>3379168.082666459</v>
      </c>
      <c r="V160" s="164">
        <v>2923589.0265024947</v>
      </c>
      <c r="W160" s="165">
        <v>0</v>
      </c>
      <c r="X160" s="164">
        <v>376430.36495750397</v>
      </c>
      <c r="Y160" s="48">
        <v>0</v>
      </c>
      <c r="Z160" s="48">
        <v>2923589.0265024947</v>
      </c>
      <c r="AA160" s="48">
        <v>2923589.0265024947</v>
      </c>
      <c r="AB160" s="48">
        <v>455579.05616396433</v>
      </c>
      <c r="AC160" s="48">
        <v>0</v>
      </c>
      <c r="AD160" s="48">
        <v>0</v>
      </c>
      <c r="AE160" s="48">
        <v>2923589.0265024947</v>
      </c>
      <c r="AF160" s="81">
        <v>0</v>
      </c>
      <c r="AG160" s="81">
        <v>0</v>
      </c>
      <c r="AH160" s="81">
        <v>2923589.0265024947</v>
      </c>
      <c r="AI160" s="81">
        <v>2923589.0265024947</v>
      </c>
      <c r="AJ160" s="81">
        <v>0</v>
      </c>
      <c r="AK160" s="81">
        <v>0</v>
      </c>
      <c r="AL160" s="81">
        <v>0</v>
      </c>
      <c r="AM160" s="166">
        <v>2923589.0265024947</v>
      </c>
      <c r="AN160" s="82">
        <v>0</v>
      </c>
      <c r="AO160" s="82">
        <v>0</v>
      </c>
      <c r="AP160" s="83">
        <v>0</v>
      </c>
      <c r="AQ160" s="48">
        <v>0</v>
      </c>
      <c r="AR160" s="48">
        <v>0</v>
      </c>
      <c r="AS160" s="48">
        <v>2923589.0265024947</v>
      </c>
      <c r="AT160" s="167">
        <v>0</v>
      </c>
      <c r="AU160" s="167">
        <v>0</v>
      </c>
      <c r="AV160" s="167">
        <v>0</v>
      </c>
      <c r="AW160" s="167">
        <v>0</v>
      </c>
      <c r="AX160" s="82">
        <v>2923589.03</v>
      </c>
      <c r="AY160" s="82">
        <v>1027056.8262389997</v>
      </c>
      <c r="AZ160" s="294">
        <v>2727132.9</v>
      </c>
      <c r="BA160" s="82">
        <v>0</v>
      </c>
      <c r="BB160" s="82">
        <v>0</v>
      </c>
      <c r="BC160" s="82">
        <v>0</v>
      </c>
      <c r="BD160" s="82">
        <v>958041.78776999982</v>
      </c>
      <c r="BE160" s="294">
        <v>0</v>
      </c>
      <c r="BG160" s="83">
        <f t="shared" si="57"/>
        <v>0</v>
      </c>
      <c r="BH160" s="83">
        <f t="shared" si="58"/>
        <v>0</v>
      </c>
      <c r="BI160" s="83">
        <f t="shared" si="59"/>
        <v>0</v>
      </c>
      <c r="BJ160" s="83">
        <f t="shared" si="60"/>
        <v>0</v>
      </c>
      <c r="BK160" s="84">
        <f t="shared" si="54"/>
        <v>0</v>
      </c>
      <c r="BL160" s="84">
        <f t="shared" si="61"/>
        <v>0</v>
      </c>
      <c r="BM160" s="84">
        <f t="shared" si="62"/>
        <v>2727132.9</v>
      </c>
      <c r="BN160" s="83"/>
    </row>
    <row r="161" spans="2:66" x14ac:dyDescent="0.25">
      <c r="B161" s="275" t="s">
        <v>172</v>
      </c>
      <c r="C161" s="276" t="s">
        <v>701</v>
      </c>
      <c r="D161" s="276" t="s">
        <v>702</v>
      </c>
      <c r="E161" s="79" t="s">
        <v>268</v>
      </c>
      <c r="F161" s="80">
        <v>3</v>
      </c>
      <c r="G161" s="80">
        <v>2</v>
      </c>
      <c r="H161" s="80">
        <v>2</v>
      </c>
      <c r="I161" s="80">
        <v>2</v>
      </c>
      <c r="J161" s="80">
        <v>2</v>
      </c>
      <c r="K161" s="80">
        <f t="shared" si="43"/>
        <v>0</v>
      </c>
      <c r="L161" s="159">
        <v>5048</v>
      </c>
      <c r="M161" s="159">
        <v>22853</v>
      </c>
      <c r="N161" s="160">
        <v>0.21788117347917776</v>
      </c>
      <c r="O161" s="159">
        <v>4979.2384575196493</v>
      </c>
      <c r="P161" s="159">
        <v>10027.238457519648</v>
      </c>
      <c r="Q161" s="161">
        <v>10027.238457519648</v>
      </c>
      <c r="R161" s="162">
        <v>1.9432841084418256E-3</v>
      </c>
      <c r="S161" s="163">
        <v>0</v>
      </c>
      <c r="T161" s="163">
        <v>2162990.4047478479</v>
      </c>
      <c r="U161" s="81">
        <v>2162990.4047478479</v>
      </c>
      <c r="V161" s="164">
        <v>11299124.467542537</v>
      </c>
      <c r="W161" s="165">
        <v>6881158.71</v>
      </c>
      <c r="X161" s="164">
        <v>5385124.6822668919</v>
      </c>
      <c r="Y161" s="48">
        <v>1496034.027733108</v>
      </c>
      <c r="Z161" s="48">
        <v>9803090.4398094285</v>
      </c>
      <c r="AA161" s="48">
        <v>2162990.4047478479</v>
      </c>
      <c r="AB161" s="48">
        <v>0</v>
      </c>
      <c r="AC161" s="48">
        <v>7640100.0350615811</v>
      </c>
      <c r="AD161" s="48">
        <v>247874.11045223507</v>
      </c>
      <c r="AE161" s="48">
        <v>2410864.5152000831</v>
      </c>
      <c r="AF161" s="81">
        <v>0</v>
      </c>
      <c r="AG161" s="81">
        <v>0</v>
      </c>
      <c r="AH161" s="81">
        <v>2410864.5152000831</v>
      </c>
      <c r="AI161" s="81">
        <v>2410864.5152000831</v>
      </c>
      <c r="AJ161" s="81">
        <v>0</v>
      </c>
      <c r="AK161" s="81">
        <v>7392225.9246093454</v>
      </c>
      <c r="AL161" s="81">
        <v>2192.9301739074917</v>
      </c>
      <c r="AM161" s="166">
        <v>2413057.4453739906</v>
      </c>
      <c r="AN161" s="82">
        <v>0</v>
      </c>
      <c r="AO161" s="82">
        <v>0</v>
      </c>
      <c r="AP161" s="83">
        <v>0</v>
      </c>
      <c r="AQ161" s="48">
        <v>0</v>
      </c>
      <c r="AR161" s="48">
        <v>7390032.994435438</v>
      </c>
      <c r="AS161" s="48">
        <v>2413057.4453739906</v>
      </c>
      <c r="AT161" s="167">
        <v>0</v>
      </c>
      <c r="AU161" s="167">
        <v>0</v>
      </c>
      <c r="AV161" s="167">
        <v>0</v>
      </c>
      <c r="AW161" s="167">
        <v>0</v>
      </c>
      <c r="AX161" s="82">
        <v>2413057.4500000002</v>
      </c>
      <c r="AY161" s="82">
        <v>847707.08218499995</v>
      </c>
      <c r="AZ161" s="294">
        <v>2250907.46</v>
      </c>
      <c r="BA161" s="82">
        <v>0</v>
      </c>
      <c r="BB161" s="82">
        <v>0</v>
      </c>
      <c r="BC161" s="82">
        <v>0</v>
      </c>
      <c r="BD161" s="82">
        <v>790743.79069799988</v>
      </c>
      <c r="BE161" s="294">
        <v>0</v>
      </c>
      <c r="BG161" s="83">
        <f t="shared" si="57"/>
        <v>0</v>
      </c>
      <c r="BH161" s="83">
        <f t="shared" si="58"/>
        <v>0</v>
      </c>
      <c r="BI161" s="83">
        <f t="shared" si="59"/>
        <v>0</v>
      </c>
      <c r="BJ161" s="83">
        <f t="shared" si="60"/>
        <v>0</v>
      </c>
      <c r="BK161" s="84">
        <f t="shared" si="54"/>
        <v>0</v>
      </c>
      <c r="BL161" s="84">
        <f t="shared" si="61"/>
        <v>0</v>
      </c>
      <c r="BM161" s="84">
        <f t="shared" si="62"/>
        <v>2250907.46</v>
      </c>
      <c r="BN161" s="83"/>
    </row>
    <row r="162" spans="2:66" x14ac:dyDescent="0.25">
      <c r="B162" s="275" t="s">
        <v>173</v>
      </c>
      <c r="C162" s="276" t="s">
        <v>703</v>
      </c>
      <c r="D162" s="276" t="s">
        <v>704</v>
      </c>
      <c r="E162" s="79" t="s">
        <v>705</v>
      </c>
      <c r="F162" s="80">
        <v>3</v>
      </c>
      <c r="G162" s="80">
        <v>1</v>
      </c>
      <c r="H162" s="80">
        <v>1</v>
      </c>
      <c r="I162" s="80">
        <v>2</v>
      </c>
      <c r="J162" s="80">
        <v>2</v>
      </c>
      <c r="K162" s="80">
        <f t="shared" si="43"/>
        <v>1</v>
      </c>
      <c r="L162" s="159">
        <v>240</v>
      </c>
      <c r="M162" s="159">
        <v>1599</v>
      </c>
      <c r="N162" s="160">
        <v>0.580491787179932</v>
      </c>
      <c r="O162" s="159">
        <v>928.20636770071121</v>
      </c>
      <c r="P162" s="159">
        <v>1168.2063677007113</v>
      </c>
      <c r="Q162" s="161">
        <v>1578.597264673971</v>
      </c>
      <c r="R162" s="162">
        <v>3.0593298354943918E-4</v>
      </c>
      <c r="S162" s="163">
        <v>0</v>
      </c>
      <c r="T162" s="163">
        <v>340521.54547999165</v>
      </c>
      <c r="U162" s="81">
        <v>340521.54547999165</v>
      </c>
      <c r="V162" s="164">
        <v>1646459.0241073098</v>
      </c>
      <c r="W162" s="165">
        <v>460493.49</v>
      </c>
      <c r="X162" s="164">
        <v>1125038.2331606273</v>
      </c>
      <c r="Y162" s="48">
        <v>0</v>
      </c>
      <c r="Z162" s="48">
        <v>1646459.0241073098</v>
      </c>
      <c r="AA162" s="48">
        <v>340521.54547999165</v>
      </c>
      <c r="AB162" s="48">
        <v>0</v>
      </c>
      <c r="AC162" s="48">
        <v>1305937.4786273181</v>
      </c>
      <c r="AD162" s="48">
        <v>42369.614185080762</v>
      </c>
      <c r="AE162" s="48">
        <v>382891.1596650724</v>
      </c>
      <c r="AF162" s="81">
        <v>207352.65051694142</v>
      </c>
      <c r="AG162" s="81">
        <v>0</v>
      </c>
      <c r="AH162" s="81">
        <v>590243.81018201378</v>
      </c>
      <c r="AI162" s="81">
        <v>590243.81018201378</v>
      </c>
      <c r="AJ162" s="81">
        <v>0</v>
      </c>
      <c r="AK162" s="81">
        <v>1056215.213925296</v>
      </c>
      <c r="AL162" s="81">
        <v>313.33000863056577</v>
      </c>
      <c r="AM162" s="166">
        <v>590557.14019064431</v>
      </c>
      <c r="AN162" s="82">
        <v>0</v>
      </c>
      <c r="AO162" s="82">
        <v>110.07283203191774</v>
      </c>
      <c r="AP162" s="83">
        <v>0</v>
      </c>
      <c r="AQ162" s="48">
        <v>207462.72334897335</v>
      </c>
      <c r="AR162" s="48">
        <v>1055901.8839166653</v>
      </c>
      <c r="AS162" s="48">
        <v>383094.41684167099</v>
      </c>
      <c r="AT162" s="167">
        <v>273646.76</v>
      </c>
      <c r="AU162" s="167">
        <v>92848.35</v>
      </c>
      <c r="AV162" s="167">
        <v>0</v>
      </c>
      <c r="AW162" s="167">
        <v>273646.76</v>
      </c>
      <c r="AX162" s="82">
        <v>316910.38</v>
      </c>
      <c r="AY162" s="82">
        <v>111330.61649399999</v>
      </c>
      <c r="AZ162" s="294">
        <v>295614.98</v>
      </c>
      <c r="BA162" s="82">
        <v>0</v>
      </c>
      <c r="BB162" s="82">
        <v>0</v>
      </c>
      <c r="BC162" s="82">
        <v>114614.37</v>
      </c>
      <c r="BD162" s="82">
        <v>103849.54247399997</v>
      </c>
      <c r="BE162" s="294">
        <v>103849.54</v>
      </c>
      <c r="BG162" s="83">
        <f t="shared" si="57"/>
        <v>370938.33181992447</v>
      </c>
      <c r="BH162" s="83">
        <f t="shared" si="58"/>
        <v>1055901.8839166653</v>
      </c>
      <c r="BI162" s="83">
        <f t="shared" si="59"/>
        <v>370938.33181992447</v>
      </c>
      <c r="BJ162" s="83">
        <f t="shared" si="60"/>
        <v>1055901.8839166653</v>
      </c>
      <c r="BK162" s="84">
        <f t="shared" si="54"/>
        <v>166950.59</v>
      </c>
      <c r="BL162" s="84">
        <f t="shared" si="61"/>
        <v>58649.74</v>
      </c>
      <c r="BM162" s="84">
        <f t="shared" si="62"/>
        <v>736212.33</v>
      </c>
      <c r="BN162" s="83"/>
    </row>
    <row r="163" spans="2:66" x14ac:dyDescent="0.25">
      <c r="B163" s="275" t="s">
        <v>174</v>
      </c>
      <c r="C163" s="276" t="s">
        <v>706</v>
      </c>
      <c r="D163" s="276"/>
      <c r="E163" s="79" t="s">
        <v>314</v>
      </c>
      <c r="F163" s="80">
        <v>3</v>
      </c>
      <c r="G163" s="80">
        <v>2</v>
      </c>
      <c r="H163" s="80">
        <v>1</v>
      </c>
      <c r="I163" s="80">
        <v>2</v>
      </c>
      <c r="J163" s="80">
        <v>2</v>
      </c>
      <c r="K163" s="80">
        <f t="shared" si="43"/>
        <v>0</v>
      </c>
      <c r="L163" s="159">
        <v>1142</v>
      </c>
      <c r="M163" s="159">
        <v>9526</v>
      </c>
      <c r="N163" s="160">
        <v>0.28966296247818335</v>
      </c>
      <c r="O163" s="159">
        <v>2759.3293805671747</v>
      </c>
      <c r="P163" s="159">
        <v>3901.3293805671747</v>
      </c>
      <c r="Q163" s="161">
        <v>3901.3293805671747</v>
      </c>
      <c r="R163" s="162">
        <v>7.5607969424203018E-4</v>
      </c>
      <c r="S163" s="163">
        <v>0</v>
      </c>
      <c r="T163" s="163">
        <v>841561.51782741514</v>
      </c>
      <c r="U163" s="81">
        <v>841561.51782741514</v>
      </c>
      <c r="V163" s="164">
        <v>7765596.4491742253</v>
      </c>
      <c r="W163" s="165">
        <v>2508898.23</v>
      </c>
      <c r="X163" s="164">
        <v>3388192.9867010838</v>
      </c>
      <c r="Y163" s="48">
        <v>0</v>
      </c>
      <c r="Z163" s="48">
        <v>7765596.4491742253</v>
      </c>
      <c r="AA163" s="48">
        <v>841561.51782741514</v>
      </c>
      <c r="AB163" s="48">
        <v>0</v>
      </c>
      <c r="AC163" s="48">
        <v>6924034.9313468104</v>
      </c>
      <c r="AD163" s="48">
        <v>224642.21560862841</v>
      </c>
      <c r="AE163" s="48">
        <v>1066203.7334360436</v>
      </c>
      <c r="AF163" s="81">
        <v>0</v>
      </c>
      <c r="AG163" s="81">
        <v>0</v>
      </c>
      <c r="AH163" s="81">
        <v>1066203.7334360436</v>
      </c>
      <c r="AI163" s="81">
        <v>1066203.7334360436</v>
      </c>
      <c r="AJ163" s="81">
        <v>0</v>
      </c>
      <c r="AK163" s="81">
        <v>6699392.715738182</v>
      </c>
      <c r="AL163" s="81">
        <v>1987.3987325373448</v>
      </c>
      <c r="AM163" s="166">
        <v>1068191.132168581</v>
      </c>
      <c r="AN163" s="82">
        <v>0</v>
      </c>
      <c r="AO163" s="82">
        <v>0</v>
      </c>
      <c r="AP163" s="83">
        <v>0</v>
      </c>
      <c r="AQ163" s="48">
        <v>0</v>
      </c>
      <c r="AR163" s="48">
        <v>6697405.3170056446</v>
      </c>
      <c r="AS163" s="48">
        <v>1068191.132168581</v>
      </c>
      <c r="AT163" s="167">
        <v>0</v>
      </c>
      <c r="AU163" s="167">
        <v>0</v>
      </c>
      <c r="AV163" s="167">
        <v>0</v>
      </c>
      <c r="AW163" s="167">
        <v>0</v>
      </c>
      <c r="AX163" s="82">
        <v>1068191.1299999999</v>
      </c>
      <c r="AY163" s="82">
        <v>375255.54396899987</v>
      </c>
      <c r="AZ163" s="294">
        <v>996411.99</v>
      </c>
      <c r="BA163" s="82">
        <v>0</v>
      </c>
      <c r="BB163" s="82">
        <v>0</v>
      </c>
      <c r="BC163" s="82">
        <v>0</v>
      </c>
      <c r="BD163" s="82">
        <v>350039.53208699997</v>
      </c>
      <c r="BE163" s="294">
        <v>0</v>
      </c>
      <c r="BG163" s="83">
        <f t="shared" si="57"/>
        <v>0</v>
      </c>
      <c r="BH163" s="83">
        <f t="shared" si="58"/>
        <v>0</v>
      </c>
      <c r="BI163" s="83">
        <f t="shared" si="59"/>
        <v>0</v>
      </c>
      <c r="BJ163" s="83">
        <f t="shared" si="60"/>
        <v>0</v>
      </c>
      <c r="BK163" s="84">
        <f t="shared" si="54"/>
        <v>0</v>
      </c>
      <c r="BL163" s="84">
        <f t="shared" si="61"/>
        <v>0</v>
      </c>
      <c r="BM163" s="84">
        <f t="shared" si="62"/>
        <v>996411.99</v>
      </c>
      <c r="BN163" s="83"/>
    </row>
    <row r="164" spans="2:66" x14ac:dyDescent="0.25">
      <c r="B164" s="275" t="s">
        <v>175</v>
      </c>
      <c r="C164" s="276" t="s">
        <v>707</v>
      </c>
      <c r="D164" s="276" t="s">
        <v>708</v>
      </c>
      <c r="E164" s="79" t="s">
        <v>709</v>
      </c>
      <c r="F164" s="80">
        <v>3</v>
      </c>
      <c r="G164" s="80">
        <v>1</v>
      </c>
      <c r="H164" s="80">
        <v>1</v>
      </c>
      <c r="I164" s="80">
        <v>2</v>
      </c>
      <c r="J164" s="80">
        <v>2</v>
      </c>
      <c r="K164" s="80">
        <f t="shared" si="43"/>
        <v>1</v>
      </c>
      <c r="L164" s="159">
        <v>1649</v>
      </c>
      <c r="M164" s="159">
        <v>21589</v>
      </c>
      <c r="N164" s="160">
        <v>0.35902270429406602</v>
      </c>
      <c r="O164" s="159">
        <v>7750.9411630045915</v>
      </c>
      <c r="P164" s="159">
        <v>9399.9411630045906</v>
      </c>
      <c r="Q164" s="161">
        <v>12702.140493568102</v>
      </c>
      <c r="R164" s="162">
        <v>2.4616815356410839E-3</v>
      </c>
      <c r="S164" s="163">
        <v>0</v>
      </c>
      <c r="T164" s="163">
        <v>2739997.4702649144</v>
      </c>
      <c r="U164" s="81">
        <v>2739997.4702649144</v>
      </c>
      <c r="V164" s="164">
        <v>8052032.8992452687</v>
      </c>
      <c r="W164" s="165">
        <v>2442645.77</v>
      </c>
      <c r="X164" s="164">
        <v>874461.51948006824</v>
      </c>
      <c r="Y164" s="48">
        <v>1568184.2505199318</v>
      </c>
      <c r="Z164" s="48">
        <v>6483848.6487253364</v>
      </c>
      <c r="AA164" s="48">
        <v>2739997.4702649144</v>
      </c>
      <c r="AB164" s="48">
        <v>0</v>
      </c>
      <c r="AC164" s="48">
        <v>3743851.178460422</v>
      </c>
      <c r="AD164" s="48">
        <v>121464.87300790285</v>
      </c>
      <c r="AE164" s="48">
        <v>2861462.3432728173</v>
      </c>
      <c r="AF164" s="81">
        <v>1549609.5594138131</v>
      </c>
      <c r="AG164" s="81">
        <v>0</v>
      </c>
      <c r="AH164" s="81">
        <v>4411071.9026866304</v>
      </c>
      <c r="AI164" s="81">
        <v>4411071.9026866304</v>
      </c>
      <c r="AJ164" s="81">
        <v>0</v>
      </c>
      <c r="AK164" s="81">
        <v>2072776.746038706</v>
      </c>
      <c r="AL164" s="81">
        <v>614.89661118579477</v>
      </c>
      <c r="AM164" s="166">
        <v>4411686.7992978161</v>
      </c>
      <c r="AN164" s="82">
        <v>0</v>
      </c>
      <c r="AO164" s="82">
        <v>216.01317950956968</v>
      </c>
      <c r="AP164" s="83">
        <v>0</v>
      </c>
      <c r="AQ164" s="48">
        <v>1549825.5725933227</v>
      </c>
      <c r="AR164" s="48">
        <v>2072161.8494275203</v>
      </c>
      <c r="AS164" s="48">
        <v>2861861.2267044932</v>
      </c>
      <c r="AT164" s="167">
        <v>3110680.0300000003</v>
      </c>
      <c r="AU164" s="167">
        <v>1055453.74</v>
      </c>
      <c r="AV164" s="167">
        <v>0</v>
      </c>
      <c r="AW164" s="167">
        <v>3110680.0300000003</v>
      </c>
      <c r="AX164" s="82">
        <v>1301006.77</v>
      </c>
      <c r="AY164" s="82">
        <v>457043.67830099992</v>
      </c>
      <c r="AZ164" s="294">
        <v>1213583.1399999999</v>
      </c>
      <c r="BA164" s="82">
        <v>0</v>
      </c>
      <c r="BB164" s="82">
        <v>0</v>
      </c>
      <c r="BC164" s="82">
        <v>494371.83</v>
      </c>
      <c r="BD164" s="82">
        <v>426331.75708199991</v>
      </c>
      <c r="BE164" s="294">
        <v>426331.76</v>
      </c>
      <c r="BG164" s="83">
        <f t="shared" si="57"/>
        <v>727950.45770388772</v>
      </c>
      <c r="BH164" s="83">
        <f t="shared" si="58"/>
        <v>2072161.8494275203</v>
      </c>
      <c r="BI164" s="83">
        <f t="shared" si="59"/>
        <v>727950.45770388772</v>
      </c>
      <c r="BJ164" s="83">
        <f t="shared" si="60"/>
        <v>2072161.8494275201</v>
      </c>
      <c r="BK164" s="84">
        <f>ROUND((BJ164/$BJ$6)*($BJ$200),2)</f>
        <v>327633.33</v>
      </c>
      <c r="BL164" s="84">
        <f t="shared" si="61"/>
        <v>115097.59</v>
      </c>
      <c r="BM164" s="84">
        <f t="shared" si="62"/>
        <v>4651896.5</v>
      </c>
      <c r="BN164" s="83"/>
    </row>
    <row r="165" spans="2:66" x14ac:dyDescent="0.25">
      <c r="B165" s="275" t="s">
        <v>176</v>
      </c>
      <c r="C165" s="276" t="s">
        <v>710</v>
      </c>
      <c r="D165" s="276" t="s">
        <v>711</v>
      </c>
      <c r="E165" s="79" t="s">
        <v>639</v>
      </c>
      <c r="F165" s="80">
        <v>3</v>
      </c>
      <c r="G165" s="80">
        <v>2</v>
      </c>
      <c r="H165" s="80">
        <v>1</v>
      </c>
      <c r="I165" s="80">
        <v>2</v>
      </c>
      <c r="J165" s="80">
        <v>2</v>
      </c>
      <c r="K165" s="80">
        <f t="shared" si="43"/>
        <v>0</v>
      </c>
      <c r="L165" s="159">
        <v>3195</v>
      </c>
      <c r="M165" s="159">
        <v>8227</v>
      </c>
      <c r="N165" s="160">
        <v>0.42618618879802261</v>
      </c>
      <c r="O165" s="159">
        <v>3506.2337752413318</v>
      </c>
      <c r="P165" s="159">
        <v>6701.2337752413314</v>
      </c>
      <c r="Q165" s="161">
        <v>6701.2337752413314</v>
      </c>
      <c r="R165" s="162">
        <v>1.298702644556569E-3</v>
      </c>
      <c r="S165" s="163">
        <v>0</v>
      </c>
      <c r="T165" s="163">
        <v>1445533.0265881226</v>
      </c>
      <c r="U165" s="81">
        <v>1445533.0265881226</v>
      </c>
      <c r="V165" s="164">
        <v>17978688.810798623</v>
      </c>
      <c r="W165" s="165">
        <v>4937140.08</v>
      </c>
      <c r="X165" s="164">
        <v>10058647.324810525</v>
      </c>
      <c r="Y165" s="48">
        <v>0</v>
      </c>
      <c r="Z165" s="48">
        <v>17978688.810798623</v>
      </c>
      <c r="AA165" s="48">
        <v>1445533.0265881226</v>
      </c>
      <c r="AB165" s="48">
        <v>0</v>
      </c>
      <c r="AC165" s="48">
        <v>16533155.784210499</v>
      </c>
      <c r="AD165" s="48">
        <v>536398.90370183752</v>
      </c>
      <c r="AE165" s="48">
        <v>1981931.93028996</v>
      </c>
      <c r="AF165" s="81">
        <v>0</v>
      </c>
      <c r="AG165" s="81">
        <v>0</v>
      </c>
      <c r="AH165" s="81">
        <v>1981931.93028996</v>
      </c>
      <c r="AI165" s="81">
        <v>1981931.93028996</v>
      </c>
      <c r="AJ165" s="81">
        <v>0</v>
      </c>
      <c r="AK165" s="81">
        <v>15996756.880508663</v>
      </c>
      <c r="AL165" s="81">
        <v>4745.4949572288106</v>
      </c>
      <c r="AM165" s="166">
        <v>1986677.4252471889</v>
      </c>
      <c r="AN165" s="82">
        <v>0</v>
      </c>
      <c r="AO165" s="82">
        <v>0</v>
      </c>
      <c r="AP165" s="83">
        <v>0</v>
      </c>
      <c r="AQ165" s="48">
        <v>0</v>
      </c>
      <c r="AR165" s="48">
        <v>15992011.385551434</v>
      </c>
      <c r="AS165" s="48">
        <v>1986677.4252471889</v>
      </c>
      <c r="AT165" s="167">
        <v>0</v>
      </c>
      <c r="AU165" s="167">
        <v>0</v>
      </c>
      <c r="AV165" s="167">
        <v>0</v>
      </c>
      <c r="AW165" s="167">
        <v>0</v>
      </c>
      <c r="AX165" s="82">
        <v>1986677.43</v>
      </c>
      <c r="AY165" s="82">
        <v>697919.78115899989</v>
      </c>
      <c r="AZ165" s="294">
        <v>1853178.86</v>
      </c>
      <c r="BA165" s="82">
        <v>0</v>
      </c>
      <c r="BB165" s="82">
        <v>0</v>
      </c>
      <c r="BC165" s="82">
        <v>0</v>
      </c>
      <c r="BD165" s="82">
        <v>651021.73351799988</v>
      </c>
      <c r="BE165" s="294">
        <v>0</v>
      </c>
      <c r="BG165" s="83">
        <f t="shared" si="57"/>
        <v>0</v>
      </c>
      <c r="BH165" s="83">
        <f t="shared" si="58"/>
        <v>0</v>
      </c>
      <c r="BI165" s="83">
        <f t="shared" si="59"/>
        <v>0</v>
      </c>
      <c r="BJ165" s="83">
        <f t="shared" si="60"/>
        <v>0</v>
      </c>
      <c r="BK165" s="84">
        <f t="shared" si="54"/>
        <v>0</v>
      </c>
      <c r="BL165" s="84">
        <f t="shared" si="61"/>
        <v>0</v>
      </c>
      <c r="BM165" s="84">
        <f t="shared" si="62"/>
        <v>1853178.86</v>
      </c>
      <c r="BN165" s="83"/>
    </row>
    <row r="166" spans="2:66" x14ac:dyDescent="0.25">
      <c r="B166" s="275" t="s">
        <v>177</v>
      </c>
      <c r="C166" s="276" t="s">
        <v>712</v>
      </c>
      <c r="D166" s="276"/>
      <c r="E166" s="79" t="s">
        <v>713</v>
      </c>
      <c r="F166" s="80">
        <v>3</v>
      </c>
      <c r="G166" s="80">
        <v>2</v>
      </c>
      <c r="H166" s="80">
        <v>1</v>
      </c>
      <c r="I166" s="80">
        <v>2</v>
      </c>
      <c r="J166" s="80">
        <v>2</v>
      </c>
      <c r="K166" s="80">
        <f t="shared" si="43"/>
        <v>0</v>
      </c>
      <c r="L166" s="159">
        <v>1933</v>
      </c>
      <c r="M166" s="159">
        <v>13219</v>
      </c>
      <c r="N166" s="160">
        <v>0.18078331488354307</v>
      </c>
      <c r="O166" s="159">
        <v>2389.7746394455557</v>
      </c>
      <c r="P166" s="159">
        <v>4322.7746394455553</v>
      </c>
      <c r="Q166" s="161">
        <v>4322.7746394455553</v>
      </c>
      <c r="R166" s="162">
        <v>8.3775600797747658E-4</v>
      </c>
      <c r="S166" s="163">
        <v>0</v>
      </c>
      <c r="T166" s="163">
        <v>932472.09654181637</v>
      </c>
      <c r="U166" s="81">
        <v>932472.09654181637</v>
      </c>
      <c r="V166" s="164">
        <v>2119829.3218178181</v>
      </c>
      <c r="W166" s="165">
        <v>480277.87</v>
      </c>
      <c r="X166" s="164">
        <v>82119.978153942386</v>
      </c>
      <c r="Y166" s="48">
        <v>398157.89184605761</v>
      </c>
      <c r="Z166" s="48">
        <v>1721671.4299717606</v>
      </c>
      <c r="AA166" s="48">
        <v>932472.09654181637</v>
      </c>
      <c r="AB166" s="48">
        <v>0</v>
      </c>
      <c r="AC166" s="48">
        <v>789199.33342994424</v>
      </c>
      <c r="AD166" s="48">
        <v>25604.649395388122</v>
      </c>
      <c r="AE166" s="48">
        <v>958076.74593720445</v>
      </c>
      <c r="AF166" s="81">
        <v>0</v>
      </c>
      <c r="AG166" s="81">
        <v>0</v>
      </c>
      <c r="AH166" s="81">
        <v>958076.74593720445</v>
      </c>
      <c r="AI166" s="81">
        <v>958076.74593720445</v>
      </c>
      <c r="AJ166" s="81">
        <v>0</v>
      </c>
      <c r="AK166" s="81">
        <v>763594.68403455615</v>
      </c>
      <c r="AL166" s="81">
        <v>226.52308524285638</v>
      </c>
      <c r="AM166" s="166">
        <v>958303.26902244729</v>
      </c>
      <c r="AN166" s="82">
        <v>0</v>
      </c>
      <c r="AO166" s="82">
        <v>0</v>
      </c>
      <c r="AP166" s="83">
        <v>0</v>
      </c>
      <c r="AQ166" s="48">
        <v>0</v>
      </c>
      <c r="AR166" s="48">
        <v>763368.16094931331</v>
      </c>
      <c r="AS166" s="48">
        <v>958303.26902244729</v>
      </c>
      <c r="AT166" s="167">
        <v>0</v>
      </c>
      <c r="AU166" s="167">
        <v>0</v>
      </c>
      <c r="AV166" s="167">
        <v>0</v>
      </c>
      <c r="AW166" s="167">
        <v>0</v>
      </c>
      <c r="AX166" s="82">
        <v>958303.27</v>
      </c>
      <c r="AY166" s="82">
        <v>336651.93875099998</v>
      </c>
      <c r="AZ166" s="294">
        <v>893908.26</v>
      </c>
      <c r="BA166" s="82">
        <v>0</v>
      </c>
      <c r="BB166" s="82">
        <v>0</v>
      </c>
      <c r="BC166" s="82">
        <v>0</v>
      </c>
      <c r="BD166" s="82">
        <v>314029.97173799993</v>
      </c>
      <c r="BE166" s="294">
        <v>0</v>
      </c>
      <c r="BG166" s="83">
        <f t="shared" si="57"/>
        <v>0</v>
      </c>
      <c r="BH166" s="83">
        <f t="shared" si="58"/>
        <v>0</v>
      </c>
      <c r="BI166" s="83">
        <f t="shared" si="59"/>
        <v>0</v>
      </c>
      <c r="BJ166" s="83">
        <f t="shared" si="60"/>
        <v>0</v>
      </c>
      <c r="BK166" s="84">
        <f t="shared" si="54"/>
        <v>0</v>
      </c>
      <c r="BL166" s="84">
        <f t="shared" si="61"/>
        <v>0</v>
      </c>
      <c r="BM166" s="84">
        <f t="shared" si="62"/>
        <v>893908.26</v>
      </c>
      <c r="BN166" s="83"/>
    </row>
    <row r="167" spans="2:66" x14ac:dyDescent="0.25">
      <c r="B167" s="275" t="s">
        <v>178</v>
      </c>
      <c r="C167" s="276" t="s">
        <v>179</v>
      </c>
      <c r="D167" s="276"/>
      <c r="E167" s="79" t="s">
        <v>266</v>
      </c>
      <c r="F167" s="80">
        <v>3</v>
      </c>
      <c r="G167" s="80">
        <v>2</v>
      </c>
      <c r="H167" s="80">
        <v>2</v>
      </c>
      <c r="I167" s="80">
        <v>2</v>
      </c>
      <c r="J167" s="80">
        <v>1</v>
      </c>
      <c r="K167" s="80">
        <f t="shared" si="43"/>
        <v>0</v>
      </c>
      <c r="L167" s="159">
        <v>15271</v>
      </c>
      <c r="M167" s="159">
        <v>34114</v>
      </c>
      <c r="N167" s="160">
        <v>0.63618618042407182</v>
      </c>
      <c r="O167" s="159">
        <v>21702.855358986788</v>
      </c>
      <c r="P167" s="159">
        <v>36973.855358986788</v>
      </c>
      <c r="Q167" s="161">
        <v>36973.855358986788</v>
      </c>
      <c r="R167" s="162">
        <v>7.1655526944273693E-3</v>
      </c>
      <c r="S167" s="163">
        <v>0</v>
      </c>
      <c r="T167" s="163">
        <v>7975684.9013647297</v>
      </c>
      <c r="U167" s="81">
        <v>7975684.9013647297</v>
      </c>
      <c r="V167" s="164">
        <v>265686.91725980054</v>
      </c>
      <c r="W167" s="165">
        <v>0</v>
      </c>
      <c r="X167" s="164">
        <v>4072.9387736575991</v>
      </c>
      <c r="Y167" s="48">
        <v>0</v>
      </c>
      <c r="Z167" s="48">
        <v>265686.91725980054</v>
      </c>
      <c r="AA167" s="48">
        <v>265686.91725980054</v>
      </c>
      <c r="AB167" s="48">
        <v>7709997.9841049295</v>
      </c>
      <c r="AC167" s="48">
        <v>0</v>
      </c>
      <c r="AD167" s="48">
        <v>0</v>
      </c>
      <c r="AE167" s="48">
        <v>265686.91725980054</v>
      </c>
      <c r="AF167" s="81">
        <v>0</v>
      </c>
      <c r="AG167" s="81">
        <v>0</v>
      </c>
      <c r="AH167" s="81">
        <v>265686.91725980054</v>
      </c>
      <c r="AI167" s="81">
        <v>265686.91725980054</v>
      </c>
      <c r="AJ167" s="81">
        <v>0</v>
      </c>
      <c r="AK167" s="81">
        <v>0</v>
      </c>
      <c r="AL167" s="81">
        <v>0</v>
      </c>
      <c r="AM167" s="166">
        <v>265686.91725980054</v>
      </c>
      <c r="AN167" s="82">
        <v>0</v>
      </c>
      <c r="AO167" s="82">
        <v>0</v>
      </c>
      <c r="AP167" s="83">
        <v>0</v>
      </c>
      <c r="AQ167" s="48">
        <v>0</v>
      </c>
      <c r="AR167" s="48">
        <v>0</v>
      </c>
      <c r="AS167" s="48">
        <v>265686.91725980054</v>
      </c>
      <c r="AT167" s="167">
        <v>2570160.06</v>
      </c>
      <c r="AU167" s="167">
        <v>0</v>
      </c>
      <c r="AV167" s="167">
        <v>0</v>
      </c>
      <c r="AW167" s="167">
        <v>2570160.06</v>
      </c>
      <c r="AX167" s="82">
        <v>-2304473.14</v>
      </c>
      <c r="AY167" s="82">
        <v>-809561.41408199992</v>
      </c>
      <c r="AZ167" s="294">
        <v>0</v>
      </c>
      <c r="BA167" s="82">
        <v>809561.41408199992</v>
      </c>
      <c r="BB167" s="82">
        <v>0</v>
      </c>
      <c r="BC167" s="82">
        <v>0</v>
      </c>
      <c r="BD167" s="82">
        <v>0</v>
      </c>
      <c r="BE167" s="294">
        <v>0</v>
      </c>
      <c r="BG167" s="83">
        <f t="shared" si="57"/>
        <v>0</v>
      </c>
      <c r="BH167" s="83">
        <f t="shared" si="58"/>
        <v>0</v>
      </c>
      <c r="BI167" s="83">
        <f t="shared" si="59"/>
        <v>0</v>
      </c>
      <c r="BJ167" s="83">
        <f t="shared" si="60"/>
        <v>0</v>
      </c>
      <c r="BK167" s="84">
        <f t="shared" si="54"/>
        <v>0</v>
      </c>
      <c r="BL167" s="84">
        <f t="shared" si="61"/>
        <v>0</v>
      </c>
      <c r="BM167" s="84">
        <f t="shared" si="62"/>
        <v>2570160.06</v>
      </c>
      <c r="BN167" s="83"/>
    </row>
    <row r="168" spans="2:66" x14ac:dyDescent="0.25">
      <c r="B168" s="275" t="s">
        <v>180</v>
      </c>
      <c r="C168" s="276" t="s">
        <v>181</v>
      </c>
      <c r="D168" s="276" t="s">
        <v>714</v>
      </c>
      <c r="E168" s="79" t="s">
        <v>715</v>
      </c>
      <c r="F168" s="80">
        <v>3</v>
      </c>
      <c r="G168" s="80">
        <v>2</v>
      </c>
      <c r="H168" s="80">
        <v>1</v>
      </c>
      <c r="I168" s="80">
        <v>2</v>
      </c>
      <c r="J168" s="80">
        <v>2</v>
      </c>
      <c r="K168" s="80">
        <f t="shared" si="43"/>
        <v>0</v>
      </c>
      <c r="L168" s="159">
        <v>5413</v>
      </c>
      <c r="M168" s="159">
        <v>39300</v>
      </c>
      <c r="N168" s="160">
        <v>0.12702406774450062</v>
      </c>
      <c r="O168" s="159">
        <v>4992.0458623588747</v>
      </c>
      <c r="P168" s="159">
        <v>10405.045862358875</v>
      </c>
      <c r="Q168" s="161">
        <v>10405.045862358875</v>
      </c>
      <c r="R168" s="162">
        <v>2.0165033830193773E-3</v>
      </c>
      <c r="S168" s="163">
        <v>0</v>
      </c>
      <c r="T168" s="163">
        <v>2244487.7975716023</v>
      </c>
      <c r="U168" s="81">
        <v>2244487.7975716023</v>
      </c>
      <c r="V168" s="164">
        <v>7760192.0583738275</v>
      </c>
      <c r="W168" s="165">
        <v>3011319.52</v>
      </c>
      <c r="X168" s="164">
        <v>4579957.1733696153</v>
      </c>
      <c r="Y168" s="48">
        <v>0</v>
      </c>
      <c r="Z168" s="48">
        <v>7760192.0583738275</v>
      </c>
      <c r="AA168" s="48">
        <v>2244487.7975716023</v>
      </c>
      <c r="AB168" s="48">
        <v>0</v>
      </c>
      <c r="AC168" s="48">
        <v>5515704.2608022252</v>
      </c>
      <c r="AD168" s="48">
        <v>178950.57406181388</v>
      </c>
      <c r="AE168" s="48">
        <v>2423438.371633416</v>
      </c>
      <c r="AF168" s="81">
        <v>0</v>
      </c>
      <c r="AG168" s="81">
        <v>0</v>
      </c>
      <c r="AH168" s="81">
        <v>2423438.371633416</v>
      </c>
      <c r="AI168" s="81">
        <v>2423438.371633416</v>
      </c>
      <c r="AJ168" s="81">
        <v>0</v>
      </c>
      <c r="AK168" s="81">
        <v>5336753.6867404114</v>
      </c>
      <c r="AL168" s="81">
        <v>1583.1670067610348</v>
      </c>
      <c r="AM168" s="166">
        <v>2425021.5386401769</v>
      </c>
      <c r="AN168" s="82">
        <v>0</v>
      </c>
      <c r="AO168" s="82">
        <v>0</v>
      </c>
      <c r="AP168" s="83">
        <v>0</v>
      </c>
      <c r="AQ168" s="48">
        <v>0</v>
      </c>
      <c r="AR168" s="48">
        <v>5335170.5197336506</v>
      </c>
      <c r="AS168" s="48">
        <v>2425021.5386401769</v>
      </c>
      <c r="AT168" s="167">
        <v>1686806.9100000001</v>
      </c>
      <c r="AU168" s="167">
        <v>0</v>
      </c>
      <c r="AV168" s="167">
        <v>0</v>
      </c>
      <c r="AW168" s="167">
        <v>1686806.9100000001</v>
      </c>
      <c r="AX168" s="82">
        <v>738214.63</v>
      </c>
      <c r="AY168" s="82">
        <v>259334.79951899996</v>
      </c>
      <c r="AZ168" s="294">
        <v>688608.89</v>
      </c>
      <c r="BA168" s="82">
        <v>0</v>
      </c>
      <c r="BB168" s="82">
        <v>0</v>
      </c>
      <c r="BC168" s="82">
        <v>0</v>
      </c>
      <c r="BD168" s="82">
        <v>241908.30305699995</v>
      </c>
      <c r="BE168" s="294">
        <v>0</v>
      </c>
      <c r="BG168" s="83">
        <f t="shared" si="57"/>
        <v>0</v>
      </c>
      <c r="BH168" s="83">
        <f t="shared" si="58"/>
        <v>0</v>
      </c>
      <c r="BI168" s="83">
        <f t="shared" si="59"/>
        <v>0</v>
      </c>
      <c r="BJ168" s="83">
        <f t="shared" si="60"/>
        <v>0</v>
      </c>
      <c r="BK168" s="84">
        <f t="shared" si="54"/>
        <v>0</v>
      </c>
      <c r="BL168" s="84">
        <f t="shared" si="61"/>
        <v>0</v>
      </c>
      <c r="BM168" s="84">
        <f t="shared" si="62"/>
        <v>2375415.8000000003</v>
      </c>
      <c r="BN168" s="83"/>
    </row>
    <row r="169" spans="2:66" x14ac:dyDescent="0.25">
      <c r="B169" s="275" t="s">
        <v>182</v>
      </c>
      <c r="C169" s="276" t="s">
        <v>183</v>
      </c>
      <c r="D169" s="276"/>
      <c r="E169" s="79" t="s">
        <v>716</v>
      </c>
      <c r="F169" s="80">
        <v>3</v>
      </c>
      <c r="G169" s="80">
        <v>2</v>
      </c>
      <c r="H169" s="80">
        <v>1</v>
      </c>
      <c r="I169" s="80">
        <v>2</v>
      </c>
      <c r="J169" s="80">
        <v>2</v>
      </c>
      <c r="K169" s="80">
        <f t="shared" si="43"/>
        <v>0</v>
      </c>
      <c r="L169" s="159">
        <v>13704</v>
      </c>
      <c r="M169" s="159">
        <v>83666</v>
      </c>
      <c r="N169" s="160">
        <v>0.21432946752154858</v>
      </c>
      <c r="O169" s="159">
        <v>17932.089229657882</v>
      </c>
      <c r="P169" s="159">
        <v>31636.089229657882</v>
      </c>
      <c r="Q169" s="161">
        <v>31636.089229657882</v>
      </c>
      <c r="R169" s="162">
        <v>6.1310907996945177E-3</v>
      </c>
      <c r="S169" s="163">
        <v>0</v>
      </c>
      <c r="T169" s="163">
        <v>6824267.4927293314</v>
      </c>
      <c r="U169" s="81">
        <v>6824267.4927293314</v>
      </c>
      <c r="V169" s="164">
        <v>31458593.973459985</v>
      </c>
      <c r="W169" s="165">
        <v>12442930.890000001</v>
      </c>
      <c r="X169" s="164">
        <v>15513560.007531082</v>
      </c>
      <c r="Y169" s="48">
        <v>0</v>
      </c>
      <c r="Z169" s="48">
        <v>31458593.973459985</v>
      </c>
      <c r="AA169" s="48">
        <v>6824267.4927293314</v>
      </c>
      <c r="AB169" s="48">
        <v>0</v>
      </c>
      <c r="AC169" s="48">
        <v>24634326.480730653</v>
      </c>
      <c r="AD169" s="48">
        <v>799231.91253762576</v>
      </c>
      <c r="AE169" s="48">
        <v>7623499.4052669574</v>
      </c>
      <c r="AF169" s="81">
        <v>0</v>
      </c>
      <c r="AG169" s="81">
        <v>0</v>
      </c>
      <c r="AH169" s="81">
        <v>7623499.4052669574</v>
      </c>
      <c r="AI169" s="81">
        <v>7623499.4052669574</v>
      </c>
      <c r="AJ169" s="81">
        <v>0</v>
      </c>
      <c r="AK169" s="81">
        <v>23835094.568193026</v>
      </c>
      <c r="AL169" s="81">
        <v>7070.7657760461743</v>
      </c>
      <c r="AM169" s="166">
        <v>7630570.1710430039</v>
      </c>
      <c r="AN169" s="82">
        <v>0</v>
      </c>
      <c r="AO169" s="82">
        <v>0</v>
      </c>
      <c r="AP169" s="83">
        <v>0</v>
      </c>
      <c r="AQ169" s="48">
        <v>0</v>
      </c>
      <c r="AR169" s="48">
        <v>23828023.80241698</v>
      </c>
      <c r="AS169" s="48">
        <v>7630570.1710430039</v>
      </c>
      <c r="AT169" s="167">
        <v>4449687.04</v>
      </c>
      <c r="AU169" s="167">
        <v>0</v>
      </c>
      <c r="AV169" s="167">
        <v>0</v>
      </c>
      <c r="AW169" s="167">
        <v>4449687.04</v>
      </c>
      <c r="AX169" s="82">
        <v>3180883.13</v>
      </c>
      <c r="AY169" s="82">
        <v>1117444.2435689997</v>
      </c>
      <c r="AZ169" s="294">
        <v>2967137.63</v>
      </c>
      <c r="BA169" s="82">
        <v>0</v>
      </c>
      <c r="BB169" s="82">
        <v>0</v>
      </c>
      <c r="BC169" s="82">
        <v>0</v>
      </c>
      <c r="BD169" s="82">
        <v>1042355.4494189998</v>
      </c>
      <c r="BE169" s="294">
        <v>0</v>
      </c>
      <c r="BG169" s="83">
        <f t="shared" si="57"/>
        <v>0</v>
      </c>
      <c r="BH169" s="83">
        <f t="shared" si="58"/>
        <v>0</v>
      </c>
      <c r="BI169" s="83">
        <f t="shared" si="59"/>
        <v>0</v>
      </c>
      <c r="BJ169" s="83">
        <f t="shared" si="60"/>
        <v>0</v>
      </c>
      <c r="BK169" s="84">
        <f t="shared" si="54"/>
        <v>0</v>
      </c>
      <c r="BL169" s="84">
        <f t="shared" si="61"/>
        <v>0</v>
      </c>
      <c r="BM169" s="84">
        <f t="shared" si="62"/>
        <v>7416824.6699999999</v>
      </c>
      <c r="BN169" s="83"/>
    </row>
    <row r="170" spans="2:66" x14ac:dyDescent="0.25">
      <c r="B170" s="275" t="s">
        <v>184</v>
      </c>
      <c r="C170" s="276" t="s">
        <v>185</v>
      </c>
      <c r="D170" s="276"/>
      <c r="E170" s="79" t="s">
        <v>717</v>
      </c>
      <c r="F170" s="80">
        <v>3</v>
      </c>
      <c r="G170" s="80">
        <v>2</v>
      </c>
      <c r="H170" s="80">
        <v>1</v>
      </c>
      <c r="I170" s="80">
        <v>2</v>
      </c>
      <c r="J170" s="80">
        <v>2</v>
      </c>
      <c r="K170" s="80">
        <f t="shared" si="43"/>
        <v>0</v>
      </c>
      <c r="L170" s="159">
        <v>5272</v>
      </c>
      <c r="M170" s="159">
        <v>37563</v>
      </c>
      <c r="N170" s="160">
        <v>0.24404865571469658</v>
      </c>
      <c r="O170" s="159">
        <v>9167.1996546111477</v>
      </c>
      <c r="P170" s="159">
        <v>14439.199654611148</v>
      </c>
      <c r="Q170" s="161">
        <v>14439.199654611148</v>
      </c>
      <c r="R170" s="162">
        <v>2.7983245183904174E-3</v>
      </c>
      <c r="S170" s="163">
        <v>0</v>
      </c>
      <c r="T170" s="163">
        <v>3114701.0652510114</v>
      </c>
      <c r="U170" s="81">
        <v>3114701.0652510114</v>
      </c>
      <c r="V170" s="164">
        <v>2253190.265280575</v>
      </c>
      <c r="W170" s="165">
        <v>1993464.37</v>
      </c>
      <c r="X170" s="164">
        <v>3103350.6986670541</v>
      </c>
      <c r="Y170" s="48">
        <v>0</v>
      </c>
      <c r="Z170" s="48">
        <v>2253190.265280575</v>
      </c>
      <c r="AA170" s="48">
        <v>2253190.265280575</v>
      </c>
      <c r="AB170" s="48">
        <v>861510.79997043638</v>
      </c>
      <c r="AC170" s="48">
        <v>0</v>
      </c>
      <c r="AD170" s="48">
        <v>0</v>
      </c>
      <c r="AE170" s="48">
        <v>2253190.265280575</v>
      </c>
      <c r="AF170" s="81">
        <v>0</v>
      </c>
      <c r="AG170" s="81">
        <v>0</v>
      </c>
      <c r="AH170" s="81">
        <v>2253190.265280575</v>
      </c>
      <c r="AI170" s="81">
        <v>2253190.265280575</v>
      </c>
      <c r="AJ170" s="81">
        <v>0</v>
      </c>
      <c r="AK170" s="81">
        <v>0</v>
      </c>
      <c r="AL170" s="81">
        <v>0</v>
      </c>
      <c r="AM170" s="166">
        <v>2253190.265280575</v>
      </c>
      <c r="AN170" s="82">
        <v>0</v>
      </c>
      <c r="AO170" s="82">
        <v>0</v>
      </c>
      <c r="AP170" s="83">
        <v>0</v>
      </c>
      <c r="AQ170" s="48">
        <v>0</v>
      </c>
      <c r="AR170" s="48">
        <v>0</v>
      </c>
      <c r="AS170" s="48">
        <v>2253190.265280575</v>
      </c>
      <c r="AT170" s="167">
        <v>2111915.27</v>
      </c>
      <c r="AU170" s="167">
        <v>0</v>
      </c>
      <c r="AV170" s="167">
        <v>0</v>
      </c>
      <c r="AW170" s="167">
        <v>2111915.27</v>
      </c>
      <c r="AX170" s="82">
        <v>141275</v>
      </c>
      <c r="AY170" s="82">
        <v>49629.907499999994</v>
      </c>
      <c r="AZ170" s="294">
        <v>131781.76000000001</v>
      </c>
      <c r="BA170" s="82">
        <v>0</v>
      </c>
      <c r="BB170" s="82">
        <v>0</v>
      </c>
      <c r="BC170" s="82">
        <v>0</v>
      </c>
      <c r="BD170" s="82">
        <v>46294.932287999996</v>
      </c>
      <c r="BE170" s="294">
        <v>0</v>
      </c>
      <c r="BG170" s="83">
        <f t="shared" si="57"/>
        <v>0</v>
      </c>
      <c r="BH170" s="83">
        <f t="shared" si="58"/>
        <v>0</v>
      </c>
      <c r="BI170" s="83">
        <f t="shared" si="59"/>
        <v>0</v>
      </c>
      <c r="BJ170" s="83">
        <f t="shared" si="60"/>
        <v>0</v>
      </c>
      <c r="BK170" s="84">
        <f t="shared" si="54"/>
        <v>0</v>
      </c>
      <c r="BL170" s="84">
        <f t="shared" si="61"/>
        <v>0</v>
      </c>
      <c r="BM170" s="84">
        <f t="shared" si="62"/>
        <v>2243697.0300000003</v>
      </c>
      <c r="BN170" s="83"/>
    </row>
    <row r="171" spans="2:66" x14ac:dyDescent="0.25">
      <c r="B171" s="275" t="s">
        <v>186</v>
      </c>
      <c r="C171" s="276" t="s">
        <v>187</v>
      </c>
      <c r="D171" s="276"/>
      <c r="E171" s="79" t="s">
        <v>716</v>
      </c>
      <c r="F171" s="80">
        <v>3</v>
      </c>
      <c r="G171" s="80">
        <v>2</v>
      </c>
      <c r="H171" s="80">
        <v>1</v>
      </c>
      <c r="I171" s="80">
        <v>2</v>
      </c>
      <c r="J171" s="80">
        <v>2</v>
      </c>
      <c r="K171" s="80">
        <f t="shared" si="43"/>
        <v>0</v>
      </c>
      <c r="L171" s="159">
        <v>8367</v>
      </c>
      <c r="M171" s="159">
        <v>30009</v>
      </c>
      <c r="N171" s="160">
        <v>0.15393137447447919</v>
      </c>
      <c r="O171" s="159">
        <v>4619.326616604646</v>
      </c>
      <c r="P171" s="159">
        <v>12986.326616604645</v>
      </c>
      <c r="Q171" s="161">
        <v>12986.326616604645</v>
      </c>
      <c r="R171" s="162">
        <v>2.5167569563639709E-3</v>
      </c>
      <c r="S171" s="163">
        <v>0</v>
      </c>
      <c r="T171" s="163">
        <v>2801299.6782352021</v>
      </c>
      <c r="U171" s="81">
        <v>2801299.6782352021</v>
      </c>
      <c r="V171" s="164">
        <v>12344490.220886961</v>
      </c>
      <c r="W171" s="165">
        <v>2400849.7799999998</v>
      </c>
      <c r="X171" s="164">
        <v>6877797.904216975</v>
      </c>
      <c r="Y171" s="48">
        <v>0</v>
      </c>
      <c r="Z171" s="48">
        <v>12344490.220886961</v>
      </c>
      <c r="AA171" s="48">
        <v>2801299.6782352021</v>
      </c>
      <c r="AB171" s="48">
        <v>0</v>
      </c>
      <c r="AC171" s="48">
        <v>9543190.5426517576</v>
      </c>
      <c r="AD171" s="48">
        <v>309617.65628464316</v>
      </c>
      <c r="AE171" s="48">
        <v>3110917.3345198454</v>
      </c>
      <c r="AF171" s="81">
        <v>0</v>
      </c>
      <c r="AG171" s="81">
        <v>0</v>
      </c>
      <c r="AH171" s="81">
        <v>3110917.3345198454</v>
      </c>
      <c r="AI171" s="81">
        <v>3110917.3345198454</v>
      </c>
      <c r="AJ171" s="81">
        <v>0</v>
      </c>
      <c r="AK171" s="81">
        <v>9233572.8863671161</v>
      </c>
      <c r="AL171" s="81">
        <v>2739.1723145364517</v>
      </c>
      <c r="AM171" s="166">
        <v>3113656.5068343817</v>
      </c>
      <c r="AN171" s="82">
        <v>0</v>
      </c>
      <c r="AO171" s="82">
        <v>0</v>
      </c>
      <c r="AP171" s="83">
        <v>0</v>
      </c>
      <c r="AQ171" s="48">
        <v>0</v>
      </c>
      <c r="AR171" s="48">
        <v>9230833.7140525784</v>
      </c>
      <c r="AS171" s="48">
        <v>3113656.5068343817</v>
      </c>
      <c r="AT171" s="167">
        <v>2125876.02</v>
      </c>
      <c r="AU171" s="167">
        <v>0</v>
      </c>
      <c r="AV171" s="167">
        <v>0</v>
      </c>
      <c r="AW171" s="167">
        <v>2125876.02</v>
      </c>
      <c r="AX171" s="82">
        <v>987780.49</v>
      </c>
      <c r="AY171" s="82">
        <v>347007.28613699996</v>
      </c>
      <c r="AZ171" s="294">
        <v>921404.7</v>
      </c>
      <c r="BA171" s="82">
        <v>0</v>
      </c>
      <c r="BB171" s="82">
        <v>0</v>
      </c>
      <c r="BC171" s="82">
        <v>0</v>
      </c>
      <c r="BD171" s="82">
        <v>323689.47110999993</v>
      </c>
      <c r="BE171" s="294">
        <v>0</v>
      </c>
      <c r="BG171" s="83">
        <f t="shared" si="57"/>
        <v>0</v>
      </c>
      <c r="BH171" s="83">
        <f t="shared" si="58"/>
        <v>0</v>
      </c>
      <c r="BI171" s="83">
        <f t="shared" si="59"/>
        <v>0</v>
      </c>
      <c r="BJ171" s="83">
        <f t="shared" si="60"/>
        <v>0</v>
      </c>
      <c r="BK171" s="84">
        <f t="shared" si="54"/>
        <v>0</v>
      </c>
      <c r="BL171" s="84">
        <f t="shared" si="61"/>
        <v>0</v>
      </c>
      <c r="BM171" s="84">
        <f t="shared" si="62"/>
        <v>3047280.7199999997</v>
      </c>
      <c r="BN171" s="83"/>
    </row>
    <row r="172" spans="2:66" x14ac:dyDescent="0.25">
      <c r="B172" s="275" t="s">
        <v>188</v>
      </c>
      <c r="C172" s="276" t="s">
        <v>189</v>
      </c>
      <c r="D172" s="276"/>
      <c r="E172" s="79" t="s">
        <v>512</v>
      </c>
      <c r="F172" s="80">
        <v>3</v>
      </c>
      <c r="G172" s="80">
        <v>2</v>
      </c>
      <c r="H172" s="80">
        <v>1</v>
      </c>
      <c r="I172" s="80">
        <v>2</v>
      </c>
      <c r="J172" s="80">
        <v>2</v>
      </c>
      <c r="K172" s="80">
        <f t="shared" si="43"/>
        <v>0</v>
      </c>
      <c r="L172" s="159">
        <v>5079</v>
      </c>
      <c r="M172" s="159">
        <v>38762</v>
      </c>
      <c r="N172" s="160">
        <v>0.17007337871502462</v>
      </c>
      <c r="O172" s="159">
        <v>6592.3843057517843</v>
      </c>
      <c r="P172" s="159">
        <v>11671.384305751784</v>
      </c>
      <c r="Q172" s="161">
        <v>11671.384305751784</v>
      </c>
      <c r="R172" s="162">
        <v>2.261920442100978E-3</v>
      </c>
      <c r="S172" s="163">
        <v>0</v>
      </c>
      <c r="T172" s="163">
        <v>2517651.5319164349</v>
      </c>
      <c r="U172" s="81">
        <v>2517651.5319164349</v>
      </c>
      <c r="V172" s="164">
        <v>10429231.057849512</v>
      </c>
      <c r="W172" s="165">
        <v>3403051.87</v>
      </c>
      <c r="X172" s="164">
        <v>3467564.0991290808</v>
      </c>
      <c r="Y172" s="48">
        <v>0</v>
      </c>
      <c r="Z172" s="48">
        <v>10429231.057849512</v>
      </c>
      <c r="AA172" s="48">
        <v>2517651.5319164349</v>
      </c>
      <c r="AB172" s="48">
        <v>0</v>
      </c>
      <c r="AC172" s="48">
        <v>7911579.5259330766</v>
      </c>
      <c r="AD172" s="48">
        <v>256681.94503515685</v>
      </c>
      <c r="AE172" s="48">
        <v>2774333.4769515917</v>
      </c>
      <c r="AF172" s="81">
        <v>0</v>
      </c>
      <c r="AG172" s="81">
        <v>0</v>
      </c>
      <c r="AH172" s="81">
        <v>2774333.4769515917</v>
      </c>
      <c r="AI172" s="81">
        <v>2774333.4769515917</v>
      </c>
      <c r="AJ172" s="81">
        <v>0</v>
      </c>
      <c r="AK172" s="81">
        <v>7654897.5808979198</v>
      </c>
      <c r="AL172" s="81">
        <v>2270.8526571730335</v>
      </c>
      <c r="AM172" s="166">
        <v>2776604.3296087645</v>
      </c>
      <c r="AN172" s="82">
        <v>0</v>
      </c>
      <c r="AO172" s="82">
        <v>0</v>
      </c>
      <c r="AP172" s="83">
        <v>0</v>
      </c>
      <c r="AQ172" s="48">
        <v>0</v>
      </c>
      <c r="AR172" s="48">
        <v>7652626.728240747</v>
      </c>
      <c r="AS172" s="48">
        <v>2776604.3296087645</v>
      </c>
      <c r="AT172" s="167">
        <v>0</v>
      </c>
      <c r="AU172" s="167">
        <v>0</v>
      </c>
      <c r="AV172" s="167">
        <v>0</v>
      </c>
      <c r="AW172" s="167">
        <v>0</v>
      </c>
      <c r="AX172" s="82">
        <v>2776604.33</v>
      </c>
      <c r="AY172" s="82">
        <v>975421.10112899984</v>
      </c>
      <c r="AZ172" s="294">
        <v>2590025.12</v>
      </c>
      <c r="BA172" s="82">
        <v>0</v>
      </c>
      <c r="BB172" s="82">
        <v>0</v>
      </c>
      <c r="BC172" s="82">
        <v>0</v>
      </c>
      <c r="BD172" s="82">
        <v>909875.8246559999</v>
      </c>
      <c r="BE172" s="294">
        <v>0</v>
      </c>
      <c r="BG172" s="83">
        <f t="shared" si="57"/>
        <v>0</v>
      </c>
      <c r="BH172" s="83">
        <f t="shared" si="58"/>
        <v>0</v>
      </c>
      <c r="BI172" s="83">
        <f t="shared" si="59"/>
        <v>0</v>
      </c>
      <c r="BJ172" s="83">
        <f t="shared" si="60"/>
        <v>0</v>
      </c>
      <c r="BK172" s="84">
        <f t="shared" si="54"/>
        <v>0</v>
      </c>
      <c r="BL172" s="84">
        <f t="shared" si="61"/>
        <v>0</v>
      </c>
      <c r="BM172" s="84">
        <f t="shared" si="62"/>
        <v>2590025.12</v>
      </c>
      <c r="BN172" s="83"/>
    </row>
    <row r="173" spans="2:66" x14ac:dyDescent="0.25">
      <c r="B173" s="275" t="s">
        <v>190</v>
      </c>
      <c r="C173" s="276" t="s">
        <v>191</v>
      </c>
      <c r="D173" s="276"/>
      <c r="E173" s="79" t="s">
        <v>523</v>
      </c>
      <c r="F173" s="80">
        <v>3</v>
      </c>
      <c r="G173" s="80">
        <v>2</v>
      </c>
      <c r="H173" s="80">
        <v>1</v>
      </c>
      <c r="I173" s="80">
        <v>2</v>
      </c>
      <c r="J173" s="80">
        <v>2</v>
      </c>
      <c r="K173" s="80">
        <f t="shared" si="43"/>
        <v>0</v>
      </c>
      <c r="L173" s="159">
        <v>8011</v>
      </c>
      <c r="M173" s="159">
        <v>110367</v>
      </c>
      <c r="N173" s="160">
        <v>0.12269811460011665</v>
      </c>
      <c r="O173" s="159">
        <v>13541.822814071074</v>
      </c>
      <c r="P173" s="159">
        <v>21552.822814071074</v>
      </c>
      <c r="Q173" s="161">
        <v>21552.822814071074</v>
      </c>
      <c r="R173" s="162">
        <v>4.1769484433909678E-3</v>
      </c>
      <c r="S173" s="163">
        <v>0</v>
      </c>
      <c r="T173" s="163">
        <v>4649191.2144670263</v>
      </c>
      <c r="U173" s="81">
        <v>4649191.2144670263</v>
      </c>
      <c r="V173" s="164">
        <v>33022949.705251038</v>
      </c>
      <c r="W173" s="165">
        <v>11961496.93</v>
      </c>
      <c r="X173" s="164">
        <v>13869589.418357925</v>
      </c>
      <c r="Y173" s="48">
        <v>0</v>
      </c>
      <c r="Z173" s="48">
        <v>33022949.705251038</v>
      </c>
      <c r="AA173" s="48">
        <v>4649191.2144670263</v>
      </c>
      <c r="AB173" s="48">
        <v>0</v>
      </c>
      <c r="AC173" s="48">
        <v>28373758.490784012</v>
      </c>
      <c r="AD173" s="48">
        <v>920553.41079482995</v>
      </c>
      <c r="AE173" s="48">
        <v>5569744.6252618562</v>
      </c>
      <c r="AF173" s="81">
        <v>0</v>
      </c>
      <c r="AG173" s="81">
        <v>0</v>
      </c>
      <c r="AH173" s="81">
        <v>5569744.6252618562</v>
      </c>
      <c r="AI173" s="81">
        <v>5569744.6252618562</v>
      </c>
      <c r="AJ173" s="81">
        <v>0</v>
      </c>
      <c r="AK173" s="81">
        <v>27453205.07998918</v>
      </c>
      <c r="AL173" s="81">
        <v>8144.0911579769181</v>
      </c>
      <c r="AM173" s="166">
        <v>5577888.7164198328</v>
      </c>
      <c r="AN173" s="82">
        <v>0</v>
      </c>
      <c r="AO173" s="82">
        <v>0</v>
      </c>
      <c r="AP173" s="83">
        <v>0</v>
      </c>
      <c r="AQ173" s="48">
        <v>0</v>
      </c>
      <c r="AR173" s="48">
        <v>27445060.988831207</v>
      </c>
      <c r="AS173" s="48">
        <v>5577888.7164198328</v>
      </c>
      <c r="AT173" s="167">
        <v>3814773.39</v>
      </c>
      <c r="AU173" s="167">
        <v>0</v>
      </c>
      <c r="AV173" s="167">
        <v>0</v>
      </c>
      <c r="AW173" s="167">
        <v>3814773.39</v>
      </c>
      <c r="AX173" s="82">
        <v>1763115.33</v>
      </c>
      <c r="AY173" s="82">
        <v>619382.41542899993</v>
      </c>
      <c r="AZ173" s="294">
        <v>1644639.44</v>
      </c>
      <c r="BA173" s="82">
        <v>0</v>
      </c>
      <c r="BB173" s="82">
        <v>0</v>
      </c>
      <c r="BC173" s="82">
        <v>0</v>
      </c>
      <c r="BD173" s="82">
        <v>577761.83527199994</v>
      </c>
      <c r="BE173" s="294">
        <v>0</v>
      </c>
      <c r="BG173" s="83">
        <f t="shared" si="57"/>
        <v>0</v>
      </c>
      <c r="BH173" s="83">
        <f t="shared" si="58"/>
        <v>0</v>
      </c>
      <c r="BI173" s="83">
        <f t="shared" si="59"/>
        <v>0</v>
      </c>
      <c r="BJ173" s="83">
        <f t="shared" si="60"/>
        <v>0</v>
      </c>
      <c r="BK173" s="84">
        <f t="shared" si="54"/>
        <v>0</v>
      </c>
      <c r="BL173" s="84">
        <f t="shared" si="61"/>
        <v>0</v>
      </c>
      <c r="BM173" s="84">
        <f t="shared" si="62"/>
        <v>5459412.8300000001</v>
      </c>
      <c r="BN173" s="83"/>
    </row>
    <row r="174" spans="2:66" x14ac:dyDescent="0.25">
      <c r="B174" s="275" t="s">
        <v>192</v>
      </c>
      <c r="C174" s="276" t="s">
        <v>193</v>
      </c>
      <c r="D174" s="276"/>
      <c r="E174" s="79" t="s">
        <v>269</v>
      </c>
      <c r="F174" s="80">
        <v>3</v>
      </c>
      <c r="G174" s="80">
        <v>2</v>
      </c>
      <c r="H174" s="80">
        <v>2</v>
      </c>
      <c r="I174" s="80">
        <v>2</v>
      </c>
      <c r="J174" s="80">
        <v>1</v>
      </c>
      <c r="K174" s="80">
        <f t="shared" si="43"/>
        <v>0</v>
      </c>
      <c r="L174" s="159">
        <v>9309</v>
      </c>
      <c r="M174" s="159">
        <v>19668</v>
      </c>
      <c r="N174" s="160">
        <v>0.39442694853165766</v>
      </c>
      <c r="O174" s="159">
        <v>7757.5892237206426</v>
      </c>
      <c r="P174" s="159">
        <v>17066.589223720643</v>
      </c>
      <c r="Q174" s="161">
        <v>17066.589223720643</v>
      </c>
      <c r="R174" s="162">
        <v>3.3075140044056196E-3</v>
      </c>
      <c r="S174" s="163">
        <v>0</v>
      </c>
      <c r="T174" s="163">
        <v>3681459.1464110939</v>
      </c>
      <c r="U174" s="81">
        <v>3681459.1464110939</v>
      </c>
      <c r="V174" s="164">
        <v>1224641.51129968</v>
      </c>
      <c r="W174" s="165">
        <v>0</v>
      </c>
      <c r="X174" s="164">
        <v>0</v>
      </c>
      <c r="Y174" s="48">
        <v>0</v>
      </c>
      <c r="Z174" s="48">
        <v>1224641.51129968</v>
      </c>
      <c r="AA174" s="48">
        <v>1224641.51129968</v>
      </c>
      <c r="AB174" s="48">
        <v>2456817.6351114139</v>
      </c>
      <c r="AC174" s="48">
        <v>0</v>
      </c>
      <c r="AD174" s="48">
        <v>0</v>
      </c>
      <c r="AE174" s="48">
        <v>1224641.51129968</v>
      </c>
      <c r="AF174" s="81">
        <v>0</v>
      </c>
      <c r="AG174" s="81">
        <v>0</v>
      </c>
      <c r="AH174" s="81">
        <v>1224641.51129968</v>
      </c>
      <c r="AI174" s="81">
        <v>1224641.51129968</v>
      </c>
      <c r="AJ174" s="81">
        <v>0</v>
      </c>
      <c r="AK174" s="81">
        <v>0</v>
      </c>
      <c r="AL174" s="81">
        <v>0</v>
      </c>
      <c r="AM174" s="166">
        <v>1224641.51129968</v>
      </c>
      <c r="AN174" s="82">
        <v>0</v>
      </c>
      <c r="AO174" s="82">
        <v>0</v>
      </c>
      <c r="AP174" s="83">
        <v>0</v>
      </c>
      <c r="AQ174" s="48">
        <v>0</v>
      </c>
      <c r="AR174" s="48">
        <v>0</v>
      </c>
      <c r="AS174" s="48">
        <v>1224641.51129968</v>
      </c>
      <c r="AT174" s="167">
        <v>0</v>
      </c>
      <c r="AU174" s="167">
        <v>0</v>
      </c>
      <c r="AV174" s="167">
        <v>0</v>
      </c>
      <c r="AW174" s="167">
        <v>0</v>
      </c>
      <c r="AX174" s="82">
        <v>1224641.51</v>
      </c>
      <c r="AY174" s="82">
        <v>430216.56246299995</v>
      </c>
      <c r="AZ174" s="294">
        <v>1142349.3899999999</v>
      </c>
      <c r="BA174" s="82">
        <v>0</v>
      </c>
      <c r="BB174" s="82">
        <v>0</v>
      </c>
      <c r="BC174" s="82">
        <v>0</v>
      </c>
      <c r="BD174" s="82">
        <v>401307.34070699988</v>
      </c>
      <c r="BE174" s="294">
        <v>0</v>
      </c>
      <c r="BG174" s="83">
        <f t="shared" si="57"/>
        <v>0</v>
      </c>
      <c r="BH174" s="83">
        <f t="shared" si="58"/>
        <v>0</v>
      </c>
      <c r="BI174" s="83">
        <f t="shared" si="59"/>
        <v>0</v>
      </c>
      <c r="BJ174" s="83">
        <f t="shared" si="60"/>
        <v>0</v>
      </c>
      <c r="BK174" s="84">
        <f t="shared" si="54"/>
        <v>0</v>
      </c>
      <c r="BL174" s="84">
        <f t="shared" si="61"/>
        <v>0</v>
      </c>
      <c r="BM174" s="84">
        <f t="shared" si="62"/>
        <v>1142349.3899999999</v>
      </c>
      <c r="BN174" s="83"/>
    </row>
    <row r="175" spans="2:66" x14ac:dyDescent="0.25">
      <c r="B175" s="275" t="s">
        <v>194</v>
      </c>
      <c r="C175" s="276" t="s">
        <v>195</v>
      </c>
      <c r="D175" s="276"/>
      <c r="E175" s="79" t="s">
        <v>268</v>
      </c>
      <c r="F175" s="80">
        <v>3</v>
      </c>
      <c r="G175" s="80">
        <v>2</v>
      </c>
      <c r="H175" s="80">
        <v>2</v>
      </c>
      <c r="I175" s="80">
        <v>2</v>
      </c>
      <c r="J175" s="80">
        <v>1</v>
      </c>
      <c r="K175" s="80">
        <f t="shared" si="43"/>
        <v>0</v>
      </c>
      <c r="L175" s="159">
        <v>7306</v>
      </c>
      <c r="M175" s="159">
        <v>20092</v>
      </c>
      <c r="N175" s="160">
        <v>0.28341358384792931</v>
      </c>
      <c r="O175" s="159">
        <v>5694.3457266725954</v>
      </c>
      <c r="P175" s="159">
        <v>13000.345726672596</v>
      </c>
      <c r="Q175" s="161">
        <v>13000.345726672596</v>
      </c>
      <c r="R175" s="162">
        <v>2.5194738672986178E-3</v>
      </c>
      <c r="S175" s="163">
        <v>0</v>
      </c>
      <c r="T175" s="163">
        <v>2804323.7611557934</v>
      </c>
      <c r="U175" s="81">
        <v>2804323.7611557934</v>
      </c>
      <c r="V175" s="164">
        <v>1574317.5021378372</v>
      </c>
      <c r="W175" s="165">
        <v>0</v>
      </c>
      <c r="X175" s="164">
        <v>0</v>
      </c>
      <c r="Y175" s="48">
        <v>0</v>
      </c>
      <c r="Z175" s="48">
        <v>1574317.5021378372</v>
      </c>
      <c r="AA175" s="48">
        <v>1574317.5021378372</v>
      </c>
      <c r="AB175" s="48">
        <v>1230006.2590179562</v>
      </c>
      <c r="AC175" s="48">
        <v>0</v>
      </c>
      <c r="AD175" s="48">
        <v>0</v>
      </c>
      <c r="AE175" s="48">
        <v>1574317.5021378372</v>
      </c>
      <c r="AF175" s="81">
        <v>0</v>
      </c>
      <c r="AG175" s="81">
        <v>0</v>
      </c>
      <c r="AH175" s="81">
        <v>1574317.5021378372</v>
      </c>
      <c r="AI175" s="81">
        <v>1574317.5021378372</v>
      </c>
      <c r="AJ175" s="81">
        <v>0</v>
      </c>
      <c r="AK175" s="81">
        <v>0</v>
      </c>
      <c r="AL175" s="81">
        <v>0</v>
      </c>
      <c r="AM175" s="166">
        <v>1574317.5021378372</v>
      </c>
      <c r="AN175" s="82">
        <v>0</v>
      </c>
      <c r="AO175" s="82">
        <v>0</v>
      </c>
      <c r="AP175" s="83">
        <v>0</v>
      </c>
      <c r="AQ175" s="48">
        <v>0</v>
      </c>
      <c r="AR175" s="48">
        <v>0</v>
      </c>
      <c r="AS175" s="48">
        <v>1574317.5021378372</v>
      </c>
      <c r="AT175" s="167">
        <v>0</v>
      </c>
      <c r="AU175" s="167">
        <v>0</v>
      </c>
      <c r="AV175" s="167">
        <v>0</v>
      </c>
      <c r="AW175" s="167">
        <v>0</v>
      </c>
      <c r="AX175" s="82">
        <v>1574317.5</v>
      </c>
      <c r="AY175" s="82">
        <v>553057.73774999997</v>
      </c>
      <c r="AZ175" s="294">
        <v>1468528.24</v>
      </c>
      <c r="BA175" s="82">
        <v>0</v>
      </c>
      <c r="BB175" s="82">
        <v>0</v>
      </c>
      <c r="BC175" s="82">
        <v>0</v>
      </c>
      <c r="BD175" s="82">
        <v>515893.97071199992</v>
      </c>
      <c r="BE175" s="294">
        <v>0</v>
      </c>
      <c r="BG175" s="83">
        <f t="shared" si="57"/>
        <v>0</v>
      </c>
      <c r="BH175" s="83">
        <f t="shared" si="58"/>
        <v>0</v>
      </c>
      <c r="BI175" s="83">
        <f t="shared" si="59"/>
        <v>0</v>
      </c>
      <c r="BJ175" s="83">
        <f t="shared" si="60"/>
        <v>0</v>
      </c>
      <c r="BK175" s="84">
        <f t="shared" si="54"/>
        <v>0</v>
      </c>
      <c r="BL175" s="84">
        <f t="shared" si="61"/>
        <v>0</v>
      </c>
      <c r="BM175" s="84">
        <f t="shared" si="62"/>
        <v>1468528.24</v>
      </c>
      <c r="BN175" s="83"/>
    </row>
    <row r="176" spans="2:66" x14ac:dyDescent="0.25">
      <c r="B176" s="275" t="s">
        <v>196</v>
      </c>
      <c r="C176" s="276" t="s">
        <v>197</v>
      </c>
      <c r="D176" s="276"/>
      <c r="E176" s="79" t="s">
        <v>308</v>
      </c>
      <c r="F176" s="80">
        <v>3</v>
      </c>
      <c r="G176" s="80">
        <v>2</v>
      </c>
      <c r="H176" s="80">
        <v>1</v>
      </c>
      <c r="I176" s="80">
        <v>2</v>
      </c>
      <c r="J176" s="80">
        <v>2</v>
      </c>
      <c r="K176" s="80">
        <f t="shared" si="43"/>
        <v>0</v>
      </c>
      <c r="L176" s="159">
        <v>17947</v>
      </c>
      <c r="M176" s="159">
        <v>95878</v>
      </c>
      <c r="N176" s="160">
        <v>0.23015004051889179</v>
      </c>
      <c r="O176" s="159">
        <v>22066.325584870308</v>
      </c>
      <c r="P176" s="159">
        <v>40013.325584870312</v>
      </c>
      <c r="Q176" s="161">
        <v>40013.325584870312</v>
      </c>
      <c r="R176" s="162">
        <v>7.7546036293447583E-3</v>
      </c>
      <c r="S176" s="163">
        <v>0</v>
      </c>
      <c r="T176" s="163">
        <v>8631333.5091000535</v>
      </c>
      <c r="U176" s="81">
        <v>8631333.5091000535</v>
      </c>
      <c r="V176" s="164">
        <v>2227004.9117741478</v>
      </c>
      <c r="W176" s="165">
        <v>9919595.6099999994</v>
      </c>
      <c r="X176" s="164">
        <v>9416413.0235598907</v>
      </c>
      <c r="Y176" s="48">
        <v>503182.58644010872</v>
      </c>
      <c r="Z176" s="48">
        <v>1723822.3253340391</v>
      </c>
      <c r="AA176" s="48">
        <v>1723822.3253340391</v>
      </c>
      <c r="AB176" s="48">
        <v>6907511.1837660149</v>
      </c>
      <c r="AC176" s="48">
        <v>0</v>
      </c>
      <c r="AD176" s="48">
        <v>0</v>
      </c>
      <c r="AE176" s="48">
        <v>1723822.3253340391</v>
      </c>
      <c r="AF176" s="81">
        <v>0</v>
      </c>
      <c r="AG176" s="81">
        <v>0</v>
      </c>
      <c r="AH176" s="81">
        <v>1723822.3253340391</v>
      </c>
      <c r="AI176" s="81">
        <v>1723822.3253340391</v>
      </c>
      <c r="AJ176" s="81">
        <v>0</v>
      </c>
      <c r="AK176" s="81">
        <v>0</v>
      </c>
      <c r="AL176" s="81">
        <v>0</v>
      </c>
      <c r="AM176" s="166">
        <v>1723822.3253340391</v>
      </c>
      <c r="AN176" s="82">
        <v>0</v>
      </c>
      <c r="AO176" s="82">
        <v>0</v>
      </c>
      <c r="AP176" s="83">
        <v>0</v>
      </c>
      <c r="AQ176" s="48">
        <v>0</v>
      </c>
      <c r="AR176" s="48">
        <v>0</v>
      </c>
      <c r="AS176" s="48">
        <v>1723822.3253340391</v>
      </c>
      <c r="AT176" s="167">
        <v>0</v>
      </c>
      <c r="AU176" s="167">
        <v>0</v>
      </c>
      <c r="AV176" s="167">
        <v>0</v>
      </c>
      <c r="AW176" s="167">
        <v>0</v>
      </c>
      <c r="AX176" s="82">
        <v>1723822.33</v>
      </c>
      <c r="AY176" s="82">
        <v>605578.78452899994</v>
      </c>
      <c r="AZ176" s="294">
        <v>1607986.81</v>
      </c>
      <c r="BA176" s="82">
        <v>0</v>
      </c>
      <c r="BB176" s="82">
        <v>0</v>
      </c>
      <c r="BC176" s="82">
        <v>0</v>
      </c>
      <c r="BD176" s="82">
        <v>564885.76635299996</v>
      </c>
      <c r="BE176" s="294">
        <v>0</v>
      </c>
      <c r="BG176" s="83">
        <f t="shared" si="57"/>
        <v>0</v>
      </c>
      <c r="BH176" s="83">
        <f t="shared" si="58"/>
        <v>0</v>
      </c>
      <c r="BI176" s="83">
        <f t="shared" si="59"/>
        <v>0</v>
      </c>
      <c r="BJ176" s="83">
        <f t="shared" si="60"/>
        <v>0</v>
      </c>
      <c r="BK176" s="84">
        <f t="shared" si="54"/>
        <v>0</v>
      </c>
      <c r="BL176" s="84">
        <f t="shared" si="61"/>
        <v>0</v>
      </c>
      <c r="BM176" s="84">
        <f t="shared" si="62"/>
        <v>1607986.81</v>
      </c>
      <c r="BN176" s="83"/>
    </row>
    <row r="177" spans="2:66" x14ac:dyDescent="0.25">
      <c r="B177" s="275" t="s">
        <v>198</v>
      </c>
      <c r="C177" s="276" t="s">
        <v>199</v>
      </c>
      <c r="D177" s="276"/>
      <c r="E177" s="79" t="s">
        <v>718</v>
      </c>
      <c r="F177" s="80">
        <v>3</v>
      </c>
      <c r="G177" s="80">
        <v>1</v>
      </c>
      <c r="H177" s="80">
        <v>1</v>
      </c>
      <c r="I177" s="80">
        <v>2</v>
      </c>
      <c r="J177" s="80">
        <v>2</v>
      </c>
      <c r="K177" s="80">
        <f t="shared" si="43"/>
        <v>1</v>
      </c>
      <c r="L177" s="159">
        <v>2</v>
      </c>
      <c r="M177" s="159">
        <v>266</v>
      </c>
      <c r="N177" s="160">
        <v>0.3238884372806467</v>
      </c>
      <c r="O177" s="159">
        <v>86.154324316652023</v>
      </c>
      <c r="P177" s="159">
        <v>88.154324316652023</v>
      </c>
      <c r="Q177" s="161">
        <v>119.12293844909188</v>
      </c>
      <c r="R177" s="162">
        <v>2.3086088380137676E-5</v>
      </c>
      <c r="S177" s="163">
        <v>0</v>
      </c>
      <c r="T177" s="163">
        <v>25696.184841154143</v>
      </c>
      <c r="U177" s="81">
        <v>25696.184841154143</v>
      </c>
      <c r="V177" s="164">
        <v>768879.27915631025</v>
      </c>
      <c r="W177" s="165">
        <v>223710.11</v>
      </c>
      <c r="X177" s="164">
        <v>245278.69627616782</v>
      </c>
      <c r="Y177" s="48">
        <v>0</v>
      </c>
      <c r="Z177" s="48">
        <v>768879.27915631025</v>
      </c>
      <c r="AA177" s="48">
        <v>25696.184841154143</v>
      </c>
      <c r="AB177" s="48">
        <v>0</v>
      </c>
      <c r="AC177" s="48">
        <v>743183.09431515611</v>
      </c>
      <c r="AD177" s="48">
        <v>24111.706333832579</v>
      </c>
      <c r="AE177" s="48">
        <v>49807.891174986726</v>
      </c>
      <c r="AF177" s="81">
        <v>26973.195883725653</v>
      </c>
      <c r="AG177" s="81">
        <v>0</v>
      </c>
      <c r="AH177" s="81">
        <v>76781.087058712379</v>
      </c>
      <c r="AI177" s="81">
        <v>76781.087058712379</v>
      </c>
      <c r="AJ177" s="81">
        <v>0</v>
      </c>
      <c r="AK177" s="81">
        <v>692098.19209759787</v>
      </c>
      <c r="AL177" s="81">
        <v>205.31339602392532</v>
      </c>
      <c r="AM177" s="166">
        <v>76986.4004547363</v>
      </c>
      <c r="AN177" s="82">
        <v>0</v>
      </c>
      <c r="AO177" s="82">
        <v>72.126596023204954</v>
      </c>
      <c r="AP177" s="83">
        <v>0</v>
      </c>
      <c r="AQ177" s="48">
        <v>27045.322479748858</v>
      </c>
      <c r="AR177" s="48">
        <v>691892.87870157394</v>
      </c>
      <c r="AS177" s="48">
        <v>49941.077974987442</v>
      </c>
      <c r="AT177" s="167">
        <v>0</v>
      </c>
      <c r="AU177" s="167">
        <v>0</v>
      </c>
      <c r="AV177" s="167">
        <v>0</v>
      </c>
      <c r="AW177" s="167">
        <v>0</v>
      </c>
      <c r="AX177" s="82">
        <v>76986.399999999994</v>
      </c>
      <c r="AY177" s="82">
        <v>27045.322319999992</v>
      </c>
      <c r="AZ177" s="294">
        <v>71813.149999999994</v>
      </c>
      <c r="BA177" s="82">
        <v>0</v>
      </c>
      <c r="BB177" s="82">
        <v>0</v>
      </c>
      <c r="BC177" s="82">
        <v>27045.32</v>
      </c>
      <c r="BD177" s="82">
        <v>25227.959594999993</v>
      </c>
      <c r="BE177" s="294">
        <v>25227.96</v>
      </c>
      <c r="BG177" s="83">
        <f t="shared" si="57"/>
        <v>243061.9682878629</v>
      </c>
      <c r="BH177" s="83">
        <f t="shared" si="58"/>
        <v>691892.87870157394</v>
      </c>
      <c r="BI177" s="83">
        <f t="shared" si="59"/>
        <v>243061.9682878629</v>
      </c>
      <c r="BJ177" s="83">
        <f t="shared" si="60"/>
        <v>691892.87870157394</v>
      </c>
      <c r="BK177" s="84">
        <f t="shared" si="54"/>
        <v>109396.46</v>
      </c>
      <c r="BL177" s="84">
        <f t="shared" si="61"/>
        <v>38430.980000000003</v>
      </c>
      <c r="BM177" s="84">
        <f t="shared" si="62"/>
        <v>181209.61</v>
      </c>
      <c r="BN177" s="83"/>
    </row>
    <row r="178" spans="2:66" x14ac:dyDescent="0.25">
      <c r="B178" s="276"/>
      <c r="C178" s="276"/>
      <c r="D178" s="276"/>
      <c r="E178" s="79"/>
      <c r="F178" s="80"/>
      <c r="G178" s="80"/>
      <c r="H178" s="80"/>
      <c r="I178" s="80"/>
      <c r="J178" s="80"/>
      <c r="K178" s="80"/>
      <c r="L178" s="159"/>
      <c r="M178" s="159"/>
      <c r="N178" s="160"/>
      <c r="O178" s="159"/>
      <c r="P178" s="159"/>
      <c r="Q178" s="161"/>
      <c r="R178" s="162"/>
      <c r="S178" s="163"/>
      <c r="T178" s="163"/>
      <c r="U178" s="81"/>
      <c r="V178" s="164"/>
      <c r="W178" s="165"/>
      <c r="X178" s="164"/>
      <c r="Y178" s="48"/>
      <c r="Z178" s="48"/>
      <c r="AA178" s="48"/>
      <c r="AB178" s="48"/>
      <c r="AC178" s="48"/>
      <c r="AD178" s="48"/>
      <c r="AE178" s="48"/>
      <c r="AF178" s="81"/>
      <c r="AG178" s="81"/>
      <c r="AH178" s="81"/>
      <c r="AI178" s="81"/>
      <c r="AJ178" s="81"/>
      <c r="AK178" s="81"/>
      <c r="AL178" s="81"/>
      <c r="AM178" s="166"/>
      <c r="AN178" s="82"/>
      <c r="AO178" s="82"/>
      <c r="AP178" s="83"/>
      <c r="AQ178" s="48"/>
      <c r="AR178" s="48"/>
      <c r="AS178" s="48"/>
      <c r="AT178" s="167"/>
      <c r="AU178" s="167"/>
      <c r="AV178" s="167"/>
      <c r="AW178" s="167"/>
      <c r="AX178" s="82"/>
      <c r="AY178" s="82"/>
      <c r="AZ178" s="82"/>
      <c r="BA178" s="82"/>
      <c r="BB178" s="82"/>
      <c r="BC178" s="82"/>
      <c r="BD178" s="82"/>
      <c r="BE178" s="82"/>
    </row>
    <row r="200" spans="50:62" x14ac:dyDescent="0.25">
      <c r="AX200" s="207">
        <f>SUMIF(AX8:AX187, "&gt;0")</f>
        <v>561236119.16999996</v>
      </c>
      <c r="BG200" s="83"/>
      <c r="BH200" s="83"/>
      <c r="BI200" s="83">
        <f>SUM(BI8:BI199)</f>
        <v>111368846.14441125</v>
      </c>
      <c r="BJ200" s="83">
        <f>'DSH Assumptions'!B33</f>
        <v>50124491.049597599</v>
      </c>
    </row>
  </sheetData>
  <autoFilter ref="B7:BN178" xr:uid="{00000000-0009-0000-0000-000002000000}"/>
  <mergeCells count="1">
    <mergeCell ref="BG1:BN1"/>
  </mergeCells>
  <phoneticPr fontId="34" type="noConversion"/>
  <conditionalFormatting sqref="B11">
    <cfRule type="duplicateValues" dxfId="16" priority="13"/>
  </conditionalFormatting>
  <conditionalFormatting sqref="B80">
    <cfRule type="duplicateValues" dxfId="15" priority="14"/>
  </conditionalFormatting>
  <conditionalFormatting sqref="B117:B121">
    <cfRule type="duplicateValues" dxfId="14" priority="17"/>
  </conditionalFormatting>
  <conditionalFormatting sqref="R6">
    <cfRule type="cellIs" dxfId="13" priority="3" operator="equal">
      <formula>1</formula>
    </cfRule>
  </conditionalFormatting>
  <conditionalFormatting sqref="V8:V178">
    <cfRule type="cellIs" dxfId="12" priority="2" operator="lessThan">
      <formula>0</formula>
    </cfRule>
  </conditionalFormatting>
  <conditionalFormatting sqref="B50">
    <cfRule type="duplicateValues" dxfId="11" priority="85"/>
  </conditionalFormatting>
  <conditionalFormatting sqref="B1:B121">
    <cfRule type="duplicateValues" dxfId="10" priority="218"/>
  </conditionalFormatting>
  <conditionalFormatting sqref="B122:B134">
    <cfRule type="duplicateValues" dxfId="9" priority="221"/>
  </conditionalFormatting>
  <printOptions horizontalCentered="1"/>
  <pageMargins left="0.2" right="0.2" top="0.5" bottom="0.5" header="0.51180555555555496" footer="0.3"/>
  <pageSetup firstPageNumber="0" orientation="landscape" horizontalDpi="300" verticalDpi="300" r:id="rId1"/>
  <headerFooter>
    <oddFooter>&amp;LTexas Health and Human Services Commission&amp;RApril 27, 2015</oddFooter>
  </headerFooter>
  <cellWatches>
    <cellWatch r="BC1"/>
  </cellWatche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T66"/>
  <sheetViews>
    <sheetView topLeftCell="B1" zoomScale="80" zoomScaleNormal="80" workbookViewId="0">
      <selection activeCell="B40" sqref="B40"/>
    </sheetView>
  </sheetViews>
  <sheetFormatPr defaultColWidth="0" defaultRowHeight="12.75" x14ac:dyDescent="0.2"/>
  <cols>
    <col min="1" max="1" width="22.7109375" style="58" customWidth="1"/>
    <col min="2" max="2" width="65.7109375" style="59" customWidth="1"/>
    <col min="3" max="3" width="38.28515625" style="60" bestFit="1" customWidth="1"/>
    <col min="4" max="4" width="20" style="60" customWidth="1"/>
    <col min="5" max="6" width="20.28515625" style="60" customWidth="1"/>
    <col min="7" max="7" width="79.42578125" style="60" customWidth="1"/>
    <col min="8" max="8" width="28.7109375" style="60" customWidth="1"/>
    <col min="9" max="9" width="18" style="60" customWidth="1"/>
    <col min="10" max="10" width="10.42578125" style="60" customWidth="1"/>
    <col min="11" max="11" width="16.5703125" style="60" hidden="1" customWidth="1"/>
    <col min="12" max="12" width="14.7109375" style="26" hidden="1" customWidth="1"/>
    <col min="13" max="13" width="11.5703125" style="26" hidden="1" customWidth="1"/>
    <col min="14" max="14" width="12.28515625" style="26" hidden="1" customWidth="1"/>
    <col min="15" max="15" width="11.42578125" style="26" hidden="1" customWidth="1"/>
    <col min="16" max="16" width="10.42578125" style="26" hidden="1" customWidth="1"/>
    <col min="17" max="17" width="14.5703125" style="26" hidden="1" customWidth="1"/>
    <col min="18" max="18" width="9.28515625" style="26" hidden="1" customWidth="1"/>
    <col min="19" max="19" width="16" style="26" hidden="1" customWidth="1"/>
    <col min="20" max="20" width="13.7109375" style="26" hidden="1" customWidth="1"/>
    <col min="21" max="21" width="14.42578125" style="26" hidden="1" customWidth="1"/>
    <col min="22" max="24" width="15.28515625" style="61" hidden="1" customWidth="1"/>
    <col min="25" max="26" width="14.7109375" style="2" hidden="1" customWidth="1"/>
    <col min="27" max="27" width="13.7109375" style="2" hidden="1" customWidth="1"/>
    <col min="28" max="28" width="12.7109375" style="2" hidden="1" customWidth="1"/>
    <col min="29" max="29" width="14.28515625" style="2" hidden="1" customWidth="1"/>
    <col min="30" max="31" width="14.7109375" style="2" hidden="1" customWidth="1"/>
    <col min="32" max="33" width="13.28515625" style="26" hidden="1" customWidth="1"/>
    <col min="34" max="35" width="14.42578125" style="26" hidden="1" customWidth="1"/>
    <col min="36" max="36" width="13.28515625" style="26" hidden="1" customWidth="1"/>
    <col min="37" max="37" width="14.42578125" style="26" hidden="1" customWidth="1"/>
    <col min="38" max="38" width="13.28515625" style="26" hidden="1" customWidth="1"/>
    <col min="39" max="39" width="13.7109375" style="61" hidden="1" customWidth="1"/>
    <col min="40" max="40" width="12.42578125" style="2" hidden="1" customWidth="1"/>
    <col min="41" max="42" width="13.7109375" style="2" hidden="1" customWidth="1"/>
    <col min="43" max="43" width="11.28515625" style="85" hidden="1" customWidth="1"/>
    <col min="44" max="49" width="14.7109375" style="54" hidden="1" customWidth="1"/>
    <col min="50" max="55" width="17.28515625" style="62" hidden="1" customWidth="1"/>
    <col min="56" max="58" width="15.7109375" style="62" hidden="1" customWidth="1"/>
    <col min="59" max="59" width="24.5703125" style="62" hidden="1" customWidth="1"/>
    <col min="60" max="60" width="18.5703125" style="62" hidden="1" customWidth="1"/>
    <col min="61" max="61" width="17" style="62" hidden="1" customWidth="1"/>
    <col min="62" max="64" width="15.7109375" style="62" hidden="1" customWidth="1"/>
    <col min="65" max="65" width="19.7109375" style="54" hidden="1" customWidth="1"/>
    <col min="66" max="66" width="14.5703125" style="174" hidden="1" customWidth="1"/>
    <col min="67" max="68" width="14.7109375" style="174" hidden="1" customWidth="1"/>
    <col min="69" max="69" width="15" style="174" hidden="1" customWidth="1"/>
    <col min="70" max="70" width="14.7109375" style="174" hidden="1" customWidth="1"/>
    <col min="71" max="71" width="15.7109375" style="174" hidden="1" customWidth="1"/>
    <col min="72" max="72" width="15.42578125" style="174" hidden="1" customWidth="1"/>
    <col min="73" max="73" width="13.7109375" style="174" hidden="1" customWidth="1"/>
    <col min="74" max="74" width="14.7109375" style="174" hidden="1" customWidth="1"/>
    <col min="75" max="76" width="14.42578125" style="174" hidden="1" customWidth="1"/>
    <col min="77" max="79" width="14.7109375" style="174" hidden="1" customWidth="1"/>
    <col min="80" max="87" width="13.7109375" style="174" hidden="1" customWidth="1"/>
    <col min="88" max="92" width="14.7109375" style="174" hidden="1" customWidth="1"/>
    <col min="93" max="93" width="16.7109375" style="174" hidden="1" customWidth="1"/>
    <col min="94" max="94" width="14.7109375" style="174" hidden="1" customWidth="1"/>
    <col min="95" max="95" width="9.42578125" style="175" hidden="1" customWidth="1"/>
    <col min="96" max="96" width="14.7109375" style="174" hidden="1" customWidth="1"/>
    <col min="97" max="97" width="15.42578125" style="174" hidden="1" customWidth="1"/>
    <col min="98" max="98" width="10.42578125" style="174" hidden="1" customWidth="1"/>
    <col min="99" max="16384" width="9.42578125" style="175" hidden="1"/>
  </cols>
  <sheetData>
    <row r="1" spans="1:49" x14ac:dyDescent="0.2">
      <c r="A1" s="67" t="s">
        <v>719</v>
      </c>
      <c r="B1" s="86"/>
      <c r="C1" s="89"/>
      <c r="H1" s="99" t="s">
        <v>720</v>
      </c>
      <c r="I1" s="87">
        <f>E15+E44</f>
        <v>42631856.130000003</v>
      </c>
      <c r="AS1" s="173"/>
      <c r="AT1" s="173"/>
      <c r="AU1" s="173"/>
      <c r="AV1" s="173"/>
      <c r="AW1" s="173"/>
    </row>
    <row r="2" spans="1:49" ht="25.5" x14ac:dyDescent="0.2">
      <c r="A2" s="176" t="s">
        <v>721</v>
      </c>
      <c r="B2" s="177" t="s">
        <v>722</v>
      </c>
      <c r="C2" s="177" t="s">
        <v>723</v>
      </c>
      <c r="D2" s="177" t="s">
        <v>724</v>
      </c>
      <c r="E2" s="177" t="s">
        <v>725</v>
      </c>
      <c r="F2" s="205" t="s">
        <v>726</v>
      </c>
      <c r="G2" s="178" t="s">
        <v>727</v>
      </c>
      <c r="H2" s="99" t="s">
        <v>728</v>
      </c>
      <c r="I2" s="87">
        <f>SUMIFS(E:E,F:F,"State")+SUMIFS(E:E,F:F,"3")</f>
        <v>9201240.6000000015</v>
      </c>
      <c r="J2" s="26"/>
      <c r="K2" s="26"/>
      <c r="T2" s="61"/>
      <c r="U2" s="2"/>
      <c r="V2" s="2"/>
      <c r="W2" s="2"/>
      <c r="X2" s="2"/>
      <c r="AD2" s="26"/>
      <c r="AE2" s="26"/>
      <c r="AK2" s="61"/>
      <c r="AL2" s="2"/>
      <c r="AM2" s="2"/>
      <c r="AO2" s="85"/>
      <c r="AP2" s="54"/>
      <c r="AQ2" s="54"/>
    </row>
    <row r="3" spans="1:49" x14ac:dyDescent="0.2">
      <c r="A3" s="265" t="s">
        <v>729</v>
      </c>
      <c r="B3" s="263" t="s">
        <v>710</v>
      </c>
      <c r="C3" s="266" t="s">
        <v>730</v>
      </c>
      <c r="D3" s="267">
        <v>3074256.98</v>
      </c>
      <c r="E3" s="267">
        <v>9060586.4499999993</v>
      </c>
      <c r="F3" s="268" t="s">
        <v>731</v>
      </c>
      <c r="G3" s="265" t="s">
        <v>732</v>
      </c>
      <c r="H3" s="100" t="s">
        <v>733</v>
      </c>
      <c r="I3" s="101">
        <f>I1-I2</f>
        <v>33430615.530000001</v>
      </c>
      <c r="J3" s="26"/>
      <c r="K3" s="26"/>
      <c r="T3" s="61"/>
      <c r="U3" s="2"/>
      <c r="V3" s="2"/>
      <c r="W3" s="2"/>
      <c r="X3" s="2"/>
      <c r="AD3" s="26"/>
      <c r="AE3" s="26"/>
      <c r="AK3" s="61"/>
      <c r="AL3" s="2"/>
      <c r="AM3" s="2"/>
      <c r="AO3" s="85"/>
      <c r="AP3" s="54"/>
      <c r="AQ3" s="54"/>
    </row>
    <row r="4" spans="1:49" x14ac:dyDescent="0.2">
      <c r="A4" s="269" t="s">
        <v>734</v>
      </c>
      <c r="B4" s="264" t="s">
        <v>735</v>
      </c>
      <c r="C4" s="266" t="s">
        <v>736</v>
      </c>
      <c r="D4" s="267">
        <v>24546.81</v>
      </c>
      <c r="E4" s="270">
        <v>72345.460000000006</v>
      </c>
      <c r="F4" s="271" t="s">
        <v>737</v>
      </c>
      <c r="G4" s="265" t="s">
        <v>738</v>
      </c>
      <c r="H4" s="87"/>
      <c r="I4" s="87"/>
      <c r="J4" s="26"/>
      <c r="K4" s="26"/>
      <c r="T4" s="61"/>
      <c r="U4" s="2"/>
      <c r="V4" s="2"/>
      <c r="W4" s="2"/>
      <c r="X4" s="2"/>
      <c r="AD4" s="26"/>
      <c r="AE4" s="26"/>
      <c r="AK4" s="61"/>
      <c r="AL4" s="2"/>
      <c r="AM4" s="2"/>
      <c r="AO4" s="85"/>
      <c r="AP4" s="54"/>
      <c r="AQ4" s="54"/>
    </row>
    <row r="5" spans="1:49" x14ac:dyDescent="0.2">
      <c r="A5" s="269" t="s">
        <v>739</v>
      </c>
      <c r="B5" s="283" t="s">
        <v>740</v>
      </c>
      <c r="C5" s="266" t="s">
        <v>730</v>
      </c>
      <c r="D5" s="267">
        <v>1405437.84</v>
      </c>
      <c r="E5" s="270">
        <v>4142168.69</v>
      </c>
      <c r="F5" s="271" t="s">
        <v>731</v>
      </c>
      <c r="G5" s="265" t="s">
        <v>738</v>
      </c>
      <c r="H5" s="87"/>
      <c r="I5" s="87"/>
      <c r="J5" s="26"/>
      <c r="K5" s="26"/>
      <c r="T5" s="61"/>
      <c r="U5" s="2"/>
      <c r="V5" s="2"/>
      <c r="W5" s="2"/>
      <c r="X5" s="2"/>
      <c r="AD5" s="26"/>
      <c r="AE5" s="26"/>
      <c r="AK5" s="61"/>
      <c r="AL5" s="2"/>
      <c r="AM5" s="2"/>
      <c r="AO5" s="85"/>
      <c r="AP5" s="54"/>
      <c r="AQ5" s="54"/>
    </row>
    <row r="6" spans="1:49" x14ac:dyDescent="0.2">
      <c r="A6" s="269" t="s">
        <v>741</v>
      </c>
      <c r="B6" s="264" t="s">
        <v>742</v>
      </c>
      <c r="C6" s="266" t="s">
        <v>730</v>
      </c>
      <c r="D6" s="267">
        <v>21617.51</v>
      </c>
      <c r="E6" s="270">
        <v>63712.09</v>
      </c>
      <c r="F6" s="271" t="s">
        <v>731</v>
      </c>
      <c r="G6" s="265" t="s">
        <v>738</v>
      </c>
      <c r="H6" s="87"/>
      <c r="I6" s="87"/>
      <c r="J6" s="26"/>
      <c r="K6" s="26"/>
      <c r="T6" s="61"/>
      <c r="U6" s="2"/>
      <c r="V6" s="2"/>
      <c r="W6" s="2"/>
      <c r="X6" s="2"/>
      <c r="AD6" s="26"/>
      <c r="AE6" s="26"/>
      <c r="AK6" s="61"/>
      <c r="AL6" s="2"/>
      <c r="AM6" s="2"/>
      <c r="AO6" s="85"/>
      <c r="AP6" s="54"/>
      <c r="AQ6" s="54"/>
    </row>
    <row r="7" spans="1:49" x14ac:dyDescent="0.2">
      <c r="A7" s="269" t="s">
        <v>743</v>
      </c>
      <c r="B7" s="264" t="s">
        <v>744</v>
      </c>
      <c r="C7" s="266" t="s">
        <v>736</v>
      </c>
      <c r="D7" s="267">
        <v>64281.85</v>
      </c>
      <c r="E7" s="270">
        <v>189454.31</v>
      </c>
      <c r="F7" s="271" t="s">
        <v>737</v>
      </c>
      <c r="G7" s="265" t="s">
        <v>738</v>
      </c>
      <c r="H7" s="87"/>
      <c r="I7" s="87"/>
      <c r="J7" s="26"/>
      <c r="K7" s="26"/>
      <c r="T7" s="61"/>
      <c r="U7" s="2"/>
      <c r="V7" s="2"/>
      <c r="W7" s="2"/>
      <c r="X7" s="2"/>
      <c r="AD7" s="26"/>
      <c r="AE7" s="26"/>
      <c r="AK7" s="61"/>
      <c r="AL7" s="2"/>
      <c r="AM7" s="2"/>
      <c r="AO7" s="85"/>
      <c r="AP7" s="54"/>
      <c r="AQ7" s="54"/>
    </row>
    <row r="8" spans="1:49" x14ac:dyDescent="0.2">
      <c r="A8" s="269" t="s">
        <v>745</v>
      </c>
      <c r="B8" s="264" t="s">
        <v>746</v>
      </c>
      <c r="C8" s="266" t="s">
        <v>730</v>
      </c>
      <c r="D8" s="267">
        <v>98319.11</v>
      </c>
      <c r="E8" s="270">
        <v>289770.43</v>
      </c>
      <c r="F8" s="271" t="s">
        <v>731</v>
      </c>
      <c r="G8" s="265" t="s">
        <v>738</v>
      </c>
      <c r="H8" s="87"/>
      <c r="I8" s="87"/>
      <c r="J8" s="26"/>
      <c r="K8" s="26"/>
      <c r="T8" s="61"/>
      <c r="U8" s="2"/>
      <c r="V8" s="2"/>
      <c r="W8" s="2"/>
      <c r="X8" s="2"/>
      <c r="AD8" s="26"/>
      <c r="AE8" s="26"/>
      <c r="AK8" s="61"/>
      <c r="AL8" s="2"/>
      <c r="AM8" s="2"/>
      <c r="AO8" s="85"/>
      <c r="AP8" s="54"/>
      <c r="AQ8" s="54"/>
    </row>
    <row r="9" spans="1:49" x14ac:dyDescent="0.2">
      <c r="A9" s="265" t="s">
        <v>747</v>
      </c>
      <c r="B9" s="263" t="s">
        <v>748</v>
      </c>
      <c r="C9" s="266" t="s">
        <v>749</v>
      </c>
      <c r="D9" s="267">
        <v>3021551.26</v>
      </c>
      <c r="E9" s="267">
        <v>8905249.8000000007</v>
      </c>
      <c r="F9" s="268" t="s">
        <v>228</v>
      </c>
      <c r="G9" s="265" t="s">
        <v>738</v>
      </c>
      <c r="H9" s="87"/>
      <c r="I9" s="87"/>
      <c r="J9" s="26"/>
      <c r="K9" s="26"/>
      <c r="T9" s="61"/>
      <c r="U9" s="2"/>
      <c r="V9" s="2"/>
      <c r="W9" s="2"/>
      <c r="X9" s="2"/>
      <c r="AD9" s="26"/>
      <c r="AE9" s="26"/>
      <c r="AK9" s="61"/>
      <c r="AL9" s="2"/>
      <c r="AM9" s="2"/>
      <c r="AO9" s="85"/>
      <c r="AP9" s="54"/>
      <c r="AQ9" s="54"/>
    </row>
    <row r="10" spans="1:49" x14ac:dyDescent="0.2">
      <c r="A10" s="265"/>
      <c r="B10" s="263"/>
      <c r="C10" s="266"/>
      <c r="D10" s="267"/>
      <c r="E10" s="267"/>
      <c r="F10" s="268"/>
      <c r="G10" s="265"/>
      <c r="H10" s="87"/>
      <c r="I10" s="87"/>
      <c r="J10" s="26"/>
      <c r="K10" s="26"/>
      <c r="T10" s="61"/>
      <c r="U10" s="2"/>
      <c r="V10" s="2"/>
      <c r="W10" s="2"/>
      <c r="X10" s="2"/>
      <c r="AD10" s="26"/>
      <c r="AE10" s="26"/>
      <c r="AK10" s="61"/>
      <c r="AL10" s="2"/>
      <c r="AM10" s="2"/>
      <c r="AO10" s="85"/>
      <c r="AP10" s="54"/>
      <c r="AQ10" s="54"/>
    </row>
    <row r="11" spans="1:49" x14ac:dyDescent="0.2">
      <c r="A11" s="265"/>
      <c r="B11" s="263"/>
      <c r="C11" s="266"/>
      <c r="D11" s="267"/>
      <c r="E11" s="267"/>
      <c r="F11" s="268"/>
      <c r="G11" s="265"/>
      <c r="H11" s="87"/>
      <c r="I11" s="87"/>
      <c r="J11" s="26"/>
      <c r="K11" s="26"/>
      <c r="T11" s="61"/>
      <c r="U11" s="2"/>
      <c r="V11" s="2"/>
      <c r="W11" s="2"/>
      <c r="X11" s="2"/>
      <c r="AD11" s="26"/>
      <c r="AE11" s="26"/>
      <c r="AK11" s="61"/>
      <c r="AL11" s="2"/>
      <c r="AM11" s="2"/>
      <c r="AO11" s="85"/>
      <c r="AP11" s="54"/>
      <c r="AQ11" s="54"/>
    </row>
    <row r="12" spans="1:49" x14ac:dyDescent="0.2">
      <c r="A12" s="272"/>
      <c r="B12" s="264"/>
      <c r="C12" s="273"/>
      <c r="D12" s="267"/>
      <c r="E12" s="267"/>
      <c r="F12" s="270"/>
      <c r="G12" s="274"/>
      <c r="H12" s="87"/>
      <c r="I12" s="87"/>
      <c r="J12" s="26"/>
      <c r="K12" s="26"/>
      <c r="T12" s="61"/>
      <c r="U12" s="2"/>
      <c r="V12" s="2"/>
      <c r="W12" s="2"/>
      <c r="X12" s="2"/>
      <c r="AD12" s="26"/>
      <c r="AE12" s="26"/>
      <c r="AK12" s="61"/>
      <c r="AL12" s="2"/>
      <c r="AM12" s="2"/>
      <c r="AO12" s="85"/>
      <c r="AP12" s="54"/>
      <c r="AQ12" s="54"/>
    </row>
    <row r="13" spans="1:49" x14ac:dyDescent="0.2">
      <c r="B13" s="183" t="s">
        <v>750</v>
      </c>
      <c r="C13" s="89"/>
      <c r="G13" s="87"/>
      <c r="H13" s="87"/>
    </row>
    <row r="14" spans="1:49" ht="26.25" thickBot="1" x14ac:dyDescent="0.25">
      <c r="B14" s="183"/>
      <c r="C14" s="68" t="s">
        <v>751</v>
      </c>
      <c r="D14" s="90">
        <f>SUMIF($C$3:$C$12,"Urban Public Class 1 Transferring Hospitals",D3:D12)</f>
        <v>4599631.4400000004</v>
      </c>
      <c r="E14" s="90">
        <f>SUMIF($C$3:$C$12,"Urban Public Class 1 Transferring Hospitals",E3:E12)</f>
        <v>13556237.659999998</v>
      </c>
      <c r="F14" s="170"/>
      <c r="H14" s="87"/>
    </row>
    <row r="15" spans="1:49" ht="13.5" thickBot="1" x14ac:dyDescent="0.25">
      <c r="C15" s="68" t="s">
        <v>720</v>
      </c>
      <c r="D15" s="87"/>
      <c r="E15" s="209">
        <f>SUM(E3:E12)</f>
        <v>22723287.23</v>
      </c>
      <c r="F15" s="171"/>
    </row>
    <row r="16" spans="1:49" x14ac:dyDescent="0.2">
      <c r="C16" s="89"/>
      <c r="E16" s="87"/>
      <c r="F16" s="87"/>
      <c r="G16" s="91"/>
      <c r="H16" s="87"/>
      <c r="I16" s="91"/>
      <c r="K16" s="92"/>
      <c r="L16" s="93"/>
      <c r="M16" s="311"/>
      <c r="N16" s="311"/>
      <c r="O16" s="93"/>
    </row>
    <row r="17" spans="1:15" x14ac:dyDescent="0.2">
      <c r="A17" s="193" t="s">
        <v>752</v>
      </c>
      <c r="B17" s="194"/>
      <c r="C17" s="195"/>
      <c r="E17" s="185"/>
      <c r="F17" s="185"/>
      <c r="G17" s="91"/>
      <c r="I17" s="184"/>
      <c r="J17" s="184"/>
      <c r="K17" s="90"/>
      <c r="L17" s="90"/>
      <c r="M17" s="90"/>
      <c r="N17" s="94"/>
      <c r="O17" s="95"/>
    </row>
    <row r="18" spans="1:15" x14ac:dyDescent="0.2">
      <c r="A18" s="196" t="s">
        <v>753</v>
      </c>
      <c r="B18" s="197"/>
      <c r="C18" s="198"/>
      <c r="E18" s="87"/>
      <c r="F18" s="87"/>
      <c r="G18" s="91"/>
      <c r="I18" s="184"/>
      <c r="J18" s="184"/>
      <c r="K18" s="90"/>
      <c r="L18" s="90"/>
      <c r="M18" s="90"/>
      <c r="N18" s="94"/>
      <c r="O18" s="95"/>
    </row>
    <row r="19" spans="1:15" ht="51" x14ac:dyDescent="0.2">
      <c r="A19" s="176" t="s">
        <v>721</v>
      </c>
      <c r="B19" s="177" t="s">
        <v>722</v>
      </c>
      <c r="C19" s="177" t="s">
        <v>723</v>
      </c>
      <c r="D19" s="177" t="s">
        <v>724</v>
      </c>
      <c r="E19" s="177" t="s">
        <v>754</v>
      </c>
      <c r="F19" s="205" t="s">
        <v>755</v>
      </c>
      <c r="G19" s="178" t="s">
        <v>756</v>
      </c>
      <c r="I19" s="184"/>
      <c r="J19" s="184"/>
      <c r="K19" s="90"/>
      <c r="L19" s="90"/>
      <c r="M19" s="90"/>
      <c r="N19" s="94"/>
      <c r="O19" s="95"/>
    </row>
    <row r="20" spans="1:15" x14ac:dyDescent="0.2">
      <c r="A20" s="77" t="s">
        <v>17</v>
      </c>
      <c r="B20" s="79" t="s">
        <v>318</v>
      </c>
      <c r="C20" s="289" t="s">
        <v>201</v>
      </c>
      <c r="D20" s="285">
        <v>100429.68</v>
      </c>
      <c r="E20" s="88">
        <f>INDEX(State!V:V,(MATCH(Recoupments!A:A,State!B:B,0)))*-1</f>
        <v>295990.8</v>
      </c>
      <c r="F20" s="284">
        <v>3</v>
      </c>
      <c r="G20" s="225" t="s">
        <v>757</v>
      </c>
      <c r="H20" s="59"/>
      <c r="I20" s="59"/>
    </row>
    <row r="21" spans="1:15" x14ac:dyDescent="0.2">
      <c r="A21" s="77" t="s">
        <v>57</v>
      </c>
      <c r="B21" s="79"/>
      <c r="C21" s="258"/>
      <c r="D21" s="88"/>
      <c r="E21" s="88"/>
      <c r="F21" s="284"/>
      <c r="G21" s="225"/>
      <c r="H21" s="59"/>
      <c r="I21" s="59"/>
    </row>
    <row r="22" spans="1:15" x14ac:dyDescent="0.2">
      <c r="A22" s="77" t="s">
        <v>62</v>
      </c>
      <c r="B22" s="79" t="s">
        <v>465</v>
      </c>
      <c r="C22" s="258" t="str">
        <f>IF(D22&gt;0,"Self","Urban Public Class 1 Transferring Hospitals")</f>
        <v>Urban Public Class 1 Transferring Hospitals</v>
      </c>
      <c r="D22" s="88">
        <v>0</v>
      </c>
      <c r="E22" s="88">
        <f>INDEX('Non-State'!AX:AX,(MATCH(Recoupments!A:A,'Non-State'!B:B,0)))*-1</f>
        <v>127802.98</v>
      </c>
      <c r="F22" s="284">
        <f>INDEX('Non-State'!G:G, MATCH(Recoupments!A:A,'Non-State'!B:B, 0))</f>
        <v>2</v>
      </c>
      <c r="G22" s="225" t="s">
        <v>757</v>
      </c>
      <c r="H22" s="59"/>
      <c r="I22" s="59"/>
    </row>
    <row r="23" spans="1:15" x14ac:dyDescent="0.2">
      <c r="A23" s="77" t="s">
        <v>67</v>
      </c>
      <c r="B23" s="79" t="s">
        <v>476</v>
      </c>
      <c r="C23" s="258" t="str">
        <f t="shared" ref="C23" si="0">IF(D23&gt;0,"Self","Urban Public Class 1 Transferring Hospitals")</f>
        <v>Urban Public Class 1 Transferring Hospitals</v>
      </c>
      <c r="D23" s="88">
        <v>0</v>
      </c>
      <c r="E23" s="88">
        <f>INDEX('Non-State'!AX:AX,(MATCH(Recoupments!A:A,'Non-State'!B:B,0)))*-1</f>
        <v>2702920.11</v>
      </c>
      <c r="F23" s="284">
        <f>INDEX('Non-State'!G:G, MATCH(Recoupments!A:A,'Non-State'!B:B, 0))</f>
        <v>2</v>
      </c>
      <c r="G23" s="225" t="s">
        <v>757</v>
      </c>
      <c r="H23" s="59"/>
      <c r="I23" s="59"/>
    </row>
    <row r="24" spans="1:15" x14ac:dyDescent="0.2">
      <c r="A24" s="77" t="s">
        <v>81</v>
      </c>
      <c r="B24" s="79" t="s">
        <v>506</v>
      </c>
      <c r="C24" s="258" t="str">
        <f t="shared" ref="C24:C33" si="1">IF(D24&gt;0,"Self","Urban Public Class 1 Transferring Hospitals")</f>
        <v>Urban Public Class 1 Transferring Hospitals</v>
      </c>
      <c r="D24" s="88">
        <v>0</v>
      </c>
      <c r="E24" s="88">
        <f>INDEX('Non-State'!AX:AX,(MATCH(Recoupments!A:A,'Non-State'!B:B,0)))*-1</f>
        <v>2825591.78</v>
      </c>
      <c r="F24" s="284">
        <f>INDEX('Non-State'!G:G, MATCH(Recoupments!A:A,'Non-State'!B:B, 0))</f>
        <v>2</v>
      </c>
      <c r="G24" s="225" t="s">
        <v>757</v>
      </c>
    </row>
    <row r="25" spans="1:15" x14ac:dyDescent="0.2">
      <c r="A25" s="77" t="s">
        <v>88</v>
      </c>
      <c r="B25" s="79" t="s">
        <v>524</v>
      </c>
      <c r="C25" s="258" t="str">
        <f t="shared" si="1"/>
        <v>Urban Public Class 1 Transferring Hospitals</v>
      </c>
      <c r="D25" s="88">
        <v>0</v>
      </c>
      <c r="E25" s="88">
        <f>INDEX('Non-State'!AX:AX,(MATCH(Recoupments!A:A,'Non-State'!B:B,0)))*-1</f>
        <v>606429.97</v>
      </c>
      <c r="F25" s="284">
        <f>INDEX('Non-State'!G:G, MATCH(Recoupments!A:A,'Non-State'!B:B, 0))</f>
        <v>2</v>
      </c>
      <c r="G25" s="225" t="s">
        <v>757</v>
      </c>
    </row>
    <row r="26" spans="1:15" x14ac:dyDescent="0.2">
      <c r="A26" s="77" t="s">
        <v>89</v>
      </c>
      <c r="B26" s="79" t="s">
        <v>526</v>
      </c>
      <c r="C26" s="258" t="str">
        <f t="shared" si="1"/>
        <v>Self</v>
      </c>
      <c r="D26" s="88">
        <v>48783.96</v>
      </c>
      <c r="E26" s="88">
        <f>INDEX('Non-State'!AX:AX,(MATCH(Recoupments!A:A,'Non-State'!B:B,0)))*-1</f>
        <v>158371.09</v>
      </c>
      <c r="F26" s="284">
        <f>INDEX('Non-State'!G:G, MATCH(Recoupments!A:A,'Non-State'!B:B, 0))</f>
        <v>1</v>
      </c>
      <c r="G26" s="225" t="s">
        <v>757</v>
      </c>
    </row>
    <row r="27" spans="1:15" x14ac:dyDescent="0.2">
      <c r="A27" s="77" t="s">
        <v>101</v>
      </c>
      <c r="B27" s="79" t="s">
        <v>557</v>
      </c>
      <c r="C27" s="258" t="str">
        <f t="shared" si="1"/>
        <v>Self</v>
      </c>
      <c r="D27" s="88">
        <v>754770.96</v>
      </c>
      <c r="E27" s="88">
        <f>INDEX('Non-State'!AX:AX,(MATCH(Recoupments!A:A,'Non-State'!B:B,0)))*-1</f>
        <v>78032.05</v>
      </c>
      <c r="F27" s="284">
        <f>INDEX('Non-State'!G:G, MATCH(Recoupments!A:A,'Non-State'!B:B, 0))</f>
        <v>2</v>
      </c>
      <c r="G27" s="225" t="s">
        <v>757</v>
      </c>
    </row>
    <row r="28" spans="1:15" x14ac:dyDescent="0.2">
      <c r="A28" s="77" t="s">
        <v>102</v>
      </c>
      <c r="B28" s="79" t="s">
        <v>559</v>
      </c>
      <c r="C28" s="258" t="str">
        <f t="shared" si="1"/>
        <v>Self</v>
      </c>
      <c r="D28" s="88">
        <v>48783.96</v>
      </c>
      <c r="E28" s="88">
        <f>INDEX('Non-State'!AX:AX,(MATCH(Recoupments!A:A,'Non-State'!B:B,0)))*-1</f>
        <v>200430.48</v>
      </c>
      <c r="F28" s="284">
        <f>INDEX('Non-State'!G:G, MATCH(Recoupments!A:A,'Non-State'!B:B, 0))</f>
        <v>2</v>
      </c>
      <c r="G28" s="225" t="s">
        <v>757</v>
      </c>
    </row>
    <row r="29" spans="1:15" x14ac:dyDescent="0.2">
      <c r="A29" s="77" t="s">
        <v>124</v>
      </c>
      <c r="B29" s="79" t="s">
        <v>606</v>
      </c>
      <c r="C29" s="258" t="str">
        <f t="shared" si="1"/>
        <v>Self</v>
      </c>
      <c r="D29" s="88">
        <v>754770.96</v>
      </c>
      <c r="E29" s="88">
        <f>INDEX('Non-State'!AX:AX,(MATCH(Recoupments!A:A,'Non-State'!B:B,0)))*-1</f>
        <v>2274093.91</v>
      </c>
      <c r="F29" s="284">
        <f>INDEX('Non-State'!G:G, MATCH(Recoupments!A:A,'Non-State'!B:B, 0))</f>
        <v>1</v>
      </c>
      <c r="G29" s="225" t="s">
        <v>757</v>
      </c>
    </row>
    <row r="30" spans="1:15" x14ac:dyDescent="0.2">
      <c r="A30" s="77" t="s">
        <v>134</v>
      </c>
      <c r="B30" s="79" t="s">
        <v>625</v>
      </c>
      <c r="C30" s="258" t="str">
        <f t="shared" si="1"/>
        <v>Urban Public Class 1 Transferring Hospitals</v>
      </c>
      <c r="D30" s="88">
        <v>0</v>
      </c>
      <c r="E30" s="88">
        <f>INDEX('Non-State'!AX:AX,(MATCH(Recoupments!A:A,'Non-State'!B:B,0)))*-1</f>
        <v>1529729.06</v>
      </c>
      <c r="F30" s="284">
        <f>INDEX('Non-State'!G:G, MATCH(Recoupments!A:A,'Non-State'!B:B, 0))</f>
        <v>2</v>
      </c>
      <c r="G30" s="225" t="s">
        <v>757</v>
      </c>
    </row>
    <row r="31" spans="1:15" x14ac:dyDescent="0.2">
      <c r="A31" s="77" t="s">
        <v>145</v>
      </c>
      <c r="B31" s="79" t="s">
        <v>648</v>
      </c>
      <c r="C31" s="258" t="str">
        <f t="shared" si="1"/>
        <v>Urban Public Class 1 Transferring Hospitals</v>
      </c>
      <c r="D31" s="88">
        <v>0</v>
      </c>
      <c r="E31" s="88">
        <f>INDEX('Non-State'!AX:AX,(MATCH(Recoupments!A:A,'Non-State'!B:B,0)))*-1</f>
        <v>4042612.96</v>
      </c>
      <c r="F31" s="284">
        <f>INDEX('Non-State'!G:G, MATCH(Recoupments!A:A,'Non-State'!B:B, 0))</f>
        <v>2</v>
      </c>
      <c r="G31" s="225" t="s">
        <v>757</v>
      </c>
    </row>
    <row r="32" spans="1:15" x14ac:dyDescent="0.2">
      <c r="A32" s="77" t="s">
        <v>152</v>
      </c>
      <c r="B32" s="78" t="s">
        <v>663</v>
      </c>
      <c r="C32" s="258" t="str">
        <f t="shared" si="1"/>
        <v>Urban Public Class 1 Transferring Hospitals</v>
      </c>
      <c r="D32" s="88">
        <v>0</v>
      </c>
      <c r="E32" s="88">
        <f>INDEX('Non-State'!AX:AX,(MATCH(Recoupments!A:A,'Non-State'!B:B,0)))*-1</f>
        <v>748468.75</v>
      </c>
      <c r="F32" s="284">
        <f>INDEX('Non-State'!G:G, MATCH(Recoupments!A:A,'Non-State'!B:B, 0))</f>
        <v>2</v>
      </c>
      <c r="G32" s="225" t="s">
        <v>757</v>
      </c>
    </row>
    <row r="33" spans="1:7" x14ac:dyDescent="0.2">
      <c r="A33" s="77" t="s">
        <v>157</v>
      </c>
      <c r="B33" s="78" t="s">
        <v>669</v>
      </c>
      <c r="C33" s="258" t="str">
        <f t="shared" si="1"/>
        <v>Urban Public Class 1 Transferring Hospitals</v>
      </c>
      <c r="D33" s="88">
        <v>0</v>
      </c>
      <c r="E33" s="88">
        <f>INDEX('Non-State'!AX:AX,(MATCH(Recoupments!A:A,'Non-State'!B:B,0)))*-1</f>
        <v>808919.71</v>
      </c>
      <c r="F33" s="284">
        <f>INDEX('Non-State'!G:G, MATCH(Recoupments!A:A,'Non-State'!B:B, 0))</f>
        <v>2</v>
      </c>
      <c r="G33" s="225" t="s">
        <v>757</v>
      </c>
    </row>
    <row r="34" spans="1:7" x14ac:dyDescent="0.2">
      <c r="A34" s="77" t="s">
        <v>168</v>
      </c>
      <c r="B34" s="78" t="s">
        <v>692</v>
      </c>
      <c r="C34" s="258" t="s">
        <v>730</v>
      </c>
      <c r="D34" s="88">
        <v>1035856.05</v>
      </c>
      <c r="E34" s="88">
        <f>INDEX('Non-State'!AX:AX,(MATCH(Recoupments!A:A,'Non-State'!B:B,0)))*-1</f>
        <v>1140522.67</v>
      </c>
      <c r="F34" s="284">
        <f>INDEX('Non-State'!G:G, MATCH(Recoupments!A:A,'Non-State'!B:B, 0))</f>
        <v>2</v>
      </c>
      <c r="G34" s="225" t="s">
        <v>757</v>
      </c>
    </row>
    <row r="35" spans="1:7" x14ac:dyDescent="0.2">
      <c r="A35" s="77" t="s">
        <v>169</v>
      </c>
      <c r="B35" s="78" t="s">
        <v>695</v>
      </c>
      <c r="C35" s="258" t="s">
        <v>730</v>
      </c>
      <c r="D35" s="88">
        <v>107794.13</v>
      </c>
      <c r="E35" s="88">
        <f>INDEX('Non-State'!AX:AX,(MATCH(Recoupments!A:A,'Non-State'!B:B,0)))*-1</f>
        <v>64179.44</v>
      </c>
      <c r="F35" s="284">
        <f>INDEX('Non-State'!G:G, MATCH(Recoupments!A:A,'Non-State'!B:B, 0))</f>
        <v>2</v>
      </c>
      <c r="G35" s="225" t="s">
        <v>757</v>
      </c>
    </row>
    <row r="36" spans="1:7" x14ac:dyDescent="0.2">
      <c r="A36" s="77" t="s">
        <v>178</v>
      </c>
      <c r="B36" s="78" t="s">
        <v>179</v>
      </c>
      <c r="C36" s="258" t="s">
        <v>730</v>
      </c>
      <c r="D36" s="88">
        <v>0</v>
      </c>
      <c r="E36" s="88">
        <f>INDEX('Non-State'!AX:AX,(MATCH(Recoupments!A:A,'Non-State'!B:B,0)))*-1</f>
        <v>2304473.14</v>
      </c>
      <c r="F36" s="284">
        <v>2</v>
      </c>
      <c r="G36" s="225" t="s">
        <v>757</v>
      </c>
    </row>
    <row r="37" spans="1:7" x14ac:dyDescent="0.2">
      <c r="A37" s="77"/>
      <c r="B37" s="78"/>
      <c r="C37" s="181"/>
      <c r="D37" s="88"/>
      <c r="E37" s="88"/>
      <c r="F37" s="206"/>
      <c r="G37" s="182"/>
    </row>
    <row r="38" spans="1:7" x14ac:dyDescent="0.2">
      <c r="A38" s="77"/>
      <c r="B38" s="78"/>
      <c r="C38" s="181"/>
      <c r="D38" s="88"/>
      <c r="E38" s="88"/>
      <c r="F38" s="206"/>
      <c r="G38" s="182"/>
    </row>
    <row r="39" spans="1:7" x14ac:dyDescent="0.2">
      <c r="A39" s="77"/>
      <c r="B39" s="78"/>
      <c r="C39" s="181"/>
      <c r="D39" s="88"/>
      <c r="E39" s="88"/>
      <c r="F39" s="206"/>
      <c r="G39" s="182"/>
    </row>
    <row r="40" spans="1:7" x14ac:dyDescent="0.2">
      <c r="A40" s="179"/>
      <c r="B40" s="180"/>
      <c r="C40" s="181"/>
      <c r="D40" s="88"/>
      <c r="E40" s="88"/>
      <c r="F40" s="206"/>
      <c r="G40" s="182"/>
    </row>
    <row r="41" spans="1:7" x14ac:dyDescent="0.2">
      <c r="A41" s="179"/>
      <c r="B41" s="180"/>
      <c r="C41" s="181"/>
      <c r="D41" s="88"/>
      <c r="E41" s="88"/>
      <c r="F41" s="206"/>
      <c r="G41" s="182"/>
    </row>
    <row r="42" spans="1:7" x14ac:dyDescent="0.2">
      <c r="C42" s="89"/>
      <c r="G42" s="59"/>
    </row>
    <row r="43" spans="1:7" ht="38.25" x14ac:dyDescent="0.2">
      <c r="C43" s="96"/>
      <c r="E43" s="89" t="s">
        <v>758</v>
      </c>
      <c r="F43" s="87">
        <f>SUM(E20:E36)*(1-0.6607)</f>
        <v>6754977.4277700018</v>
      </c>
      <c r="G43" s="59"/>
    </row>
    <row r="44" spans="1:7" x14ac:dyDescent="0.2">
      <c r="C44" s="97"/>
      <c r="E44" s="208">
        <f>SUM(E20:E41)</f>
        <v>19908568.900000002</v>
      </c>
      <c r="F44" s="172"/>
      <c r="G44" s="59"/>
    </row>
    <row r="45" spans="1:7" x14ac:dyDescent="0.2">
      <c r="G45" s="59"/>
    </row>
    <row r="46" spans="1:7" x14ac:dyDescent="0.2">
      <c r="G46" s="59"/>
    </row>
    <row r="51" spans="3:6" x14ac:dyDescent="0.2">
      <c r="C51" s="59"/>
      <c r="D51" s="59"/>
      <c r="E51" s="59"/>
      <c r="F51" s="59"/>
    </row>
    <row r="52" spans="3:6" x14ac:dyDescent="0.2">
      <c r="C52" s="59"/>
      <c r="D52" s="59"/>
      <c r="E52" s="59"/>
      <c r="F52" s="59"/>
    </row>
    <row r="53" spans="3:6" x14ac:dyDescent="0.2">
      <c r="C53" s="59"/>
      <c r="D53" s="59"/>
      <c r="E53" s="59"/>
      <c r="F53" s="59"/>
    </row>
    <row r="54" spans="3:6" x14ac:dyDescent="0.2">
      <c r="C54" s="59"/>
      <c r="D54" s="59"/>
      <c r="E54" s="59"/>
      <c r="F54" s="59"/>
    </row>
    <row r="55" spans="3:6" x14ac:dyDescent="0.2">
      <c r="C55" s="59"/>
      <c r="D55" s="59"/>
      <c r="E55" s="59"/>
      <c r="F55" s="59"/>
    </row>
    <row r="56" spans="3:6" x14ac:dyDescent="0.2">
      <c r="C56" s="59"/>
      <c r="D56" s="59"/>
      <c r="E56" s="59"/>
      <c r="F56" s="59"/>
    </row>
    <row r="57" spans="3:6" x14ac:dyDescent="0.2">
      <c r="C57" s="59"/>
      <c r="D57" s="59"/>
      <c r="E57" s="59"/>
      <c r="F57" s="59"/>
    </row>
    <row r="58" spans="3:6" x14ac:dyDescent="0.2">
      <c r="C58" s="59"/>
      <c r="D58" s="59"/>
      <c r="E58" s="59"/>
      <c r="F58" s="59"/>
    </row>
    <row r="59" spans="3:6" x14ac:dyDescent="0.2">
      <c r="C59" s="59"/>
      <c r="D59" s="59"/>
      <c r="E59" s="59"/>
      <c r="F59" s="59"/>
    </row>
    <row r="60" spans="3:6" x14ac:dyDescent="0.2">
      <c r="C60" s="59"/>
      <c r="D60" s="59"/>
      <c r="E60" s="59"/>
      <c r="F60" s="59"/>
    </row>
    <row r="61" spans="3:6" x14ac:dyDescent="0.2">
      <c r="C61" s="59"/>
      <c r="D61" s="59"/>
      <c r="E61" s="59"/>
      <c r="F61" s="59"/>
    </row>
    <row r="62" spans="3:6" x14ac:dyDescent="0.2">
      <c r="C62" s="59"/>
      <c r="D62" s="59"/>
      <c r="E62" s="59"/>
      <c r="F62" s="59"/>
    </row>
    <row r="63" spans="3:6" x14ac:dyDescent="0.2">
      <c r="C63" s="59"/>
      <c r="D63" s="59"/>
      <c r="E63" s="59"/>
      <c r="F63" s="59"/>
    </row>
    <row r="64" spans="3:6" x14ac:dyDescent="0.2">
      <c r="C64" s="59"/>
      <c r="D64" s="59"/>
      <c r="E64" s="59"/>
      <c r="F64" s="59"/>
    </row>
    <row r="65" spans="3:6" x14ac:dyDescent="0.2">
      <c r="C65" s="59"/>
      <c r="D65" s="59"/>
      <c r="E65" s="59"/>
      <c r="F65" s="59"/>
    </row>
    <row r="66" spans="3:6" x14ac:dyDescent="0.2">
      <c r="C66" s="59"/>
      <c r="D66" s="59"/>
      <c r="E66" s="59"/>
      <c r="F66" s="59"/>
    </row>
  </sheetData>
  <autoFilter ref="A19:CT36" xr:uid="{00000000-0001-0000-0300-000000000000}"/>
  <mergeCells count="1">
    <mergeCell ref="M16:N16"/>
  </mergeCells>
  <conditionalFormatting sqref="A17:A19">
    <cfRule type="duplicateValues" dxfId="8" priority="54"/>
  </conditionalFormatting>
  <conditionalFormatting sqref="I17:I19">
    <cfRule type="duplicateValues" dxfId="7" priority="77"/>
  </conditionalFormatting>
  <conditionalFormatting sqref="A20:A39">
    <cfRule type="duplicateValues" dxfId="6" priority="146"/>
  </conditionalFormatting>
  <conditionalFormatting sqref="A4:A8">
    <cfRule type="duplicateValues" dxfId="5" priority="232"/>
  </conditionalFormatting>
  <printOptions horizontalCentered="1"/>
  <pageMargins left="0.2" right="0.2" top="0.5" bottom="0.5" header="0.51180555555555496" footer="0.3"/>
  <pageSetup firstPageNumber="0" orientation="landscape" horizontalDpi="300" verticalDpi="300" r:id="rId1"/>
  <headerFooter>
    <oddFooter>&amp;LTexas Health and Human Services Commission&amp;RApril 27, 2015</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E8CB4-B9B8-4CE7-AE63-CFDBDAAC3A02}">
  <sheetPr codeName="Sheet7"/>
  <dimension ref="A1:BD21"/>
  <sheetViews>
    <sheetView workbookViewId="0">
      <selection activeCell="B14" sqref="B14"/>
    </sheetView>
  </sheetViews>
  <sheetFormatPr defaultColWidth="16.7109375" defaultRowHeight="15" outlineLevelCol="1" x14ac:dyDescent="0.25"/>
  <cols>
    <col min="1" max="1" width="16.7109375" customWidth="1"/>
    <col min="2" max="2" width="34.7109375" bestFit="1" customWidth="1"/>
    <col min="3" max="47" width="16.7109375" customWidth="1" outlineLevel="1"/>
  </cols>
  <sheetData>
    <row r="1" spans="1:56" x14ac:dyDescent="0.25">
      <c r="A1" s="169" t="s">
        <v>759</v>
      </c>
      <c r="B1" s="169"/>
      <c r="C1" s="169"/>
      <c r="D1" s="169"/>
      <c r="E1" s="169"/>
    </row>
    <row r="2" spans="1:56" ht="89.25" x14ac:dyDescent="0.25">
      <c r="A2" s="105" t="s">
        <v>0</v>
      </c>
      <c r="B2" s="105" t="s">
        <v>1</v>
      </c>
      <c r="C2" s="105" t="s">
        <v>333</v>
      </c>
      <c r="D2" s="105" t="s">
        <v>2</v>
      </c>
      <c r="E2" s="105" t="s">
        <v>280</v>
      </c>
      <c r="F2" s="105" t="s">
        <v>334</v>
      </c>
      <c r="G2" s="105" t="s">
        <v>335</v>
      </c>
      <c r="H2" s="105" t="s">
        <v>336</v>
      </c>
      <c r="I2" s="105" t="s">
        <v>285</v>
      </c>
      <c r="J2" s="106" t="s">
        <v>760</v>
      </c>
      <c r="K2" s="105" t="s">
        <v>338</v>
      </c>
      <c r="L2" s="105" t="s">
        <v>339</v>
      </c>
      <c r="M2" s="105" t="s">
        <v>340</v>
      </c>
      <c r="N2" s="106" t="s">
        <v>341</v>
      </c>
      <c r="O2" s="106" t="s">
        <v>342</v>
      </c>
      <c r="P2" s="106" t="s">
        <v>343</v>
      </c>
      <c r="Q2" s="106" t="s">
        <v>344</v>
      </c>
      <c r="R2" s="106" t="s">
        <v>345</v>
      </c>
      <c r="S2" s="106" t="s">
        <v>346</v>
      </c>
      <c r="T2" s="106" t="s">
        <v>347</v>
      </c>
      <c r="U2" s="105" t="s">
        <v>348</v>
      </c>
      <c r="V2" s="105" t="s">
        <v>349</v>
      </c>
      <c r="W2" s="188" t="s">
        <v>350</v>
      </c>
      <c r="X2" s="106" t="s">
        <v>289</v>
      </c>
      <c r="Y2" s="106" t="s">
        <v>290</v>
      </c>
      <c r="Z2" s="106" t="s">
        <v>761</v>
      </c>
      <c r="AA2" s="106" t="s">
        <v>352</v>
      </c>
      <c r="AB2" s="106" t="s">
        <v>294</v>
      </c>
      <c r="AC2" s="106" t="s">
        <v>353</v>
      </c>
      <c r="AD2" s="107" t="s">
        <v>354</v>
      </c>
      <c r="AE2" s="106" t="s">
        <v>355</v>
      </c>
      <c r="AF2" s="106" t="s">
        <v>356</v>
      </c>
      <c r="AG2" s="107" t="s">
        <v>357</v>
      </c>
      <c r="AH2" s="106" t="s">
        <v>358</v>
      </c>
      <c r="AI2" s="106" t="s">
        <v>352</v>
      </c>
      <c r="AJ2" s="106" t="s">
        <v>294</v>
      </c>
      <c r="AK2" s="106" t="s">
        <v>353</v>
      </c>
      <c r="AL2" s="107" t="s">
        <v>359</v>
      </c>
      <c r="AM2" s="107" t="s">
        <v>360</v>
      </c>
      <c r="AN2" s="107" t="s">
        <v>361</v>
      </c>
      <c r="AO2" s="107" t="s">
        <v>362</v>
      </c>
      <c r="AP2" s="107" t="s">
        <v>363</v>
      </c>
      <c r="AQ2" s="107" t="s">
        <v>294</v>
      </c>
      <c r="AR2" s="107" t="s">
        <v>364</v>
      </c>
      <c r="AS2" s="105" t="s">
        <v>762</v>
      </c>
      <c r="AT2" s="105" t="s">
        <v>366</v>
      </c>
      <c r="AU2" s="107" t="s">
        <v>367</v>
      </c>
      <c r="AV2" s="107" t="s">
        <v>368</v>
      </c>
      <c r="AW2" s="203" t="s">
        <v>297</v>
      </c>
      <c r="AX2" s="203" t="s">
        <v>369</v>
      </c>
      <c r="AY2" s="109" t="s">
        <v>370</v>
      </c>
      <c r="AZ2" s="108" t="s">
        <v>371</v>
      </c>
      <c r="BA2" s="108" t="s">
        <v>372</v>
      </c>
      <c r="BB2" s="203" t="s">
        <v>373</v>
      </c>
      <c r="BC2" s="203" t="s">
        <v>255</v>
      </c>
      <c r="BD2" s="109" t="s">
        <v>374</v>
      </c>
    </row>
    <row r="3" spans="1:56" x14ac:dyDescent="0.25">
      <c r="A3" s="98" t="s">
        <v>763</v>
      </c>
      <c r="B3" s="78" t="s">
        <v>764</v>
      </c>
      <c r="C3" s="78"/>
      <c r="D3" s="79" t="s">
        <v>268</v>
      </c>
      <c r="E3" s="80">
        <v>3</v>
      </c>
      <c r="F3" s="80">
        <v>2</v>
      </c>
      <c r="G3" s="80">
        <v>2</v>
      </c>
      <c r="H3" s="80">
        <v>2</v>
      </c>
      <c r="I3" s="80">
        <v>2</v>
      </c>
      <c r="J3" s="80">
        <v>0</v>
      </c>
      <c r="K3" s="159">
        <v>38133</v>
      </c>
      <c r="L3" s="159">
        <v>200754</v>
      </c>
      <c r="M3" s="160">
        <v>0.28503725896034388</v>
      </c>
      <c r="N3" s="159">
        <v>57222.369885324872</v>
      </c>
      <c r="O3" s="159">
        <v>95355.369885324879</v>
      </c>
      <c r="P3" s="161">
        <v>95355.369885324879</v>
      </c>
      <c r="Q3" s="162">
        <v>1.6718270104631068E-2</v>
      </c>
      <c r="R3" s="163">
        <v>0</v>
      </c>
      <c r="S3" s="163">
        <v>18568402.698578607</v>
      </c>
      <c r="T3" s="81">
        <v>18568402.698578607</v>
      </c>
      <c r="U3" s="164">
        <v>-55474999.569012895</v>
      </c>
      <c r="V3" s="165">
        <v>21376418.25</v>
      </c>
      <c r="W3" s="164">
        <v>54845330.437943593</v>
      </c>
      <c r="X3" s="48">
        <v>0</v>
      </c>
      <c r="Y3" s="48">
        <v>-55474999.569012895</v>
      </c>
      <c r="Z3" s="48">
        <v>0</v>
      </c>
      <c r="AA3" s="48">
        <v>18568402.698578607</v>
      </c>
      <c r="AB3" s="48">
        <v>0</v>
      </c>
      <c r="AC3" s="48">
        <v>0</v>
      </c>
      <c r="AD3" s="48">
        <v>0</v>
      </c>
      <c r="AE3" s="81">
        <v>0</v>
      </c>
      <c r="AF3" s="191">
        <v>0</v>
      </c>
      <c r="AG3" s="81">
        <v>0</v>
      </c>
      <c r="AH3" s="81">
        <v>0</v>
      </c>
      <c r="AI3" s="81">
        <v>0</v>
      </c>
      <c r="AJ3" s="81">
        <v>0</v>
      </c>
      <c r="AK3" s="81">
        <v>0</v>
      </c>
      <c r="AL3" s="166">
        <v>0</v>
      </c>
      <c r="AM3" s="82">
        <v>0</v>
      </c>
      <c r="AN3" s="82">
        <v>0</v>
      </c>
      <c r="AO3" s="83">
        <v>0</v>
      </c>
      <c r="AP3" s="48">
        <v>0</v>
      </c>
      <c r="AQ3" s="48">
        <v>0</v>
      </c>
      <c r="AR3" s="48">
        <v>0</v>
      </c>
      <c r="AS3" s="167">
        <v>0</v>
      </c>
      <c r="AT3" s="167">
        <v>0</v>
      </c>
      <c r="AU3" s="167">
        <v>0</v>
      </c>
      <c r="AV3" s="167">
        <v>0</v>
      </c>
      <c r="AW3" s="82">
        <v>0</v>
      </c>
      <c r="AX3" s="82">
        <v>0</v>
      </c>
      <c r="AY3" s="82">
        <v>0</v>
      </c>
      <c r="AZ3" s="82">
        <v>0</v>
      </c>
      <c r="BA3" s="82">
        <v>0</v>
      </c>
      <c r="BB3" s="82">
        <v>0</v>
      </c>
      <c r="BC3" s="82">
        <v>0</v>
      </c>
      <c r="BD3" s="82">
        <v>0</v>
      </c>
    </row>
    <row r="4" spans="1:56" x14ac:dyDescent="0.25">
      <c r="A4" s="98" t="s">
        <v>765</v>
      </c>
      <c r="B4" s="78" t="s">
        <v>766</v>
      </c>
      <c r="C4" s="78"/>
      <c r="D4" s="79" t="s">
        <v>269</v>
      </c>
      <c r="E4" s="80">
        <v>3</v>
      </c>
      <c r="F4" s="80">
        <v>2</v>
      </c>
      <c r="G4" s="80">
        <v>2</v>
      </c>
      <c r="H4" s="80">
        <v>1</v>
      </c>
      <c r="I4" s="80">
        <v>2</v>
      </c>
      <c r="J4" s="80">
        <v>0</v>
      </c>
      <c r="K4" s="159">
        <v>47422</v>
      </c>
      <c r="L4" s="159">
        <v>98610</v>
      </c>
      <c r="M4" s="160">
        <v>0.55294697069369159</v>
      </c>
      <c r="N4" s="159">
        <v>54526.100780104927</v>
      </c>
      <c r="O4" s="159">
        <v>101948.10078010493</v>
      </c>
      <c r="P4" s="161">
        <v>101948.10078010493</v>
      </c>
      <c r="Q4" s="162">
        <v>1.7874146862894701E-2</v>
      </c>
      <c r="R4" s="163">
        <v>0</v>
      </c>
      <c r="S4" s="163">
        <v>19852194.920084912</v>
      </c>
      <c r="T4" s="81">
        <v>19852194.920084912</v>
      </c>
      <c r="U4" s="164">
        <v>-158478531.7764284</v>
      </c>
      <c r="V4" s="165">
        <v>10140484.640000001</v>
      </c>
      <c r="W4" s="164">
        <v>16448176.369867783</v>
      </c>
      <c r="X4" s="48">
        <v>0</v>
      </c>
      <c r="Y4" s="48">
        <v>-158478531.7764284</v>
      </c>
      <c r="Z4" s="48">
        <v>0</v>
      </c>
      <c r="AA4" s="48">
        <v>19852194.920084912</v>
      </c>
      <c r="AB4" s="48">
        <v>0</v>
      </c>
      <c r="AC4" s="48">
        <v>0</v>
      </c>
      <c r="AD4" s="48">
        <v>0</v>
      </c>
      <c r="AE4" s="81">
        <v>0</v>
      </c>
      <c r="AF4" s="191">
        <v>0</v>
      </c>
      <c r="AG4" s="81">
        <v>0</v>
      </c>
      <c r="AH4" s="81">
        <v>0</v>
      </c>
      <c r="AI4" s="81">
        <v>0</v>
      </c>
      <c r="AJ4" s="81">
        <v>0</v>
      </c>
      <c r="AK4" s="81">
        <v>0</v>
      </c>
      <c r="AL4" s="166">
        <v>0</v>
      </c>
      <c r="AM4" s="82">
        <v>0</v>
      </c>
      <c r="AN4" s="82">
        <v>0</v>
      </c>
      <c r="AO4" s="83">
        <v>0</v>
      </c>
      <c r="AP4" s="48">
        <v>0</v>
      </c>
      <c r="AQ4" s="48">
        <v>0</v>
      </c>
      <c r="AR4" s="48">
        <v>0</v>
      </c>
      <c r="AS4" s="167">
        <v>0</v>
      </c>
      <c r="AT4" s="167">
        <v>0</v>
      </c>
      <c r="AU4" s="167">
        <v>0</v>
      </c>
      <c r="AV4" s="167">
        <v>0</v>
      </c>
      <c r="AW4" s="82">
        <v>0</v>
      </c>
      <c r="AX4" s="82">
        <v>0</v>
      </c>
      <c r="AY4" s="82">
        <v>0</v>
      </c>
      <c r="AZ4" s="82">
        <v>0</v>
      </c>
      <c r="BA4" s="82">
        <v>0</v>
      </c>
      <c r="BB4" s="82">
        <v>0</v>
      </c>
      <c r="BC4" s="82">
        <v>0</v>
      </c>
      <c r="BD4" s="82">
        <v>0</v>
      </c>
    </row>
    <row r="5" spans="1:56" x14ac:dyDescent="0.25">
      <c r="A5" s="98" t="s">
        <v>767</v>
      </c>
      <c r="B5" s="78" t="s">
        <v>768</v>
      </c>
      <c r="C5" s="78"/>
      <c r="D5" s="79" t="s">
        <v>615</v>
      </c>
      <c r="E5" s="80">
        <v>3</v>
      </c>
      <c r="F5" s="80">
        <v>2</v>
      </c>
      <c r="G5" s="80">
        <v>1</v>
      </c>
      <c r="H5" s="80">
        <v>2</v>
      </c>
      <c r="I5" s="80">
        <v>2</v>
      </c>
      <c r="J5" s="80">
        <v>0</v>
      </c>
      <c r="K5" s="159">
        <v>4322</v>
      </c>
      <c r="L5" s="159">
        <v>31218</v>
      </c>
      <c r="M5" s="160">
        <v>0.36061133658920735</v>
      </c>
      <c r="N5" s="159">
        <v>11257.564705641875</v>
      </c>
      <c r="O5" s="159">
        <v>15579.564705641875</v>
      </c>
      <c r="P5" s="161">
        <v>15579.564705641875</v>
      </c>
      <c r="Q5" s="162">
        <v>2.7315018669083159E-3</v>
      </c>
      <c r="R5" s="163">
        <v>0</v>
      </c>
      <c r="S5" s="163">
        <v>3033784.375969809</v>
      </c>
      <c r="T5" s="81">
        <v>3033784.375969809</v>
      </c>
      <c r="U5" s="164">
        <v>-1363546.950263862</v>
      </c>
      <c r="V5" s="165">
        <v>2233845.83</v>
      </c>
      <c r="W5" s="164">
        <v>1094045.1337602912</v>
      </c>
      <c r="X5" s="48">
        <v>1139800.6962397089</v>
      </c>
      <c r="Y5" s="48">
        <v>-2503347.646503571</v>
      </c>
      <c r="Z5" s="48">
        <v>0</v>
      </c>
      <c r="AA5" s="48">
        <v>3033784.375969809</v>
      </c>
      <c r="AB5" s="48">
        <v>0</v>
      </c>
      <c r="AC5" s="48">
        <v>0</v>
      </c>
      <c r="AD5" s="48">
        <v>0</v>
      </c>
      <c r="AE5" s="81">
        <v>0</v>
      </c>
      <c r="AF5" s="191">
        <v>0</v>
      </c>
      <c r="AG5" s="81">
        <v>0</v>
      </c>
      <c r="AH5" s="81">
        <v>0</v>
      </c>
      <c r="AI5" s="81">
        <v>0</v>
      </c>
      <c r="AJ5" s="81">
        <v>0</v>
      </c>
      <c r="AK5" s="81">
        <v>0</v>
      </c>
      <c r="AL5" s="166">
        <v>0</v>
      </c>
      <c r="AM5" s="82">
        <v>0</v>
      </c>
      <c r="AN5" s="82">
        <v>0</v>
      </c>
      <c r="AO5" s="83">
        <v>0</v>
      </c>
      <c r="AP5" s="48">
        <v>0</v>
      </c>
      <c r="AQ5" s="48">
        <v>0</v>
      </c>
      <c r="AR5" s="48">
        <v>0</v>
      </c>
      <c r="AS5" s="167">
        <v>0</v>
      </c>
      <c r="AT5" s="167">
        <v>0</v>
      </c>
      <c r="AU5" s="167">
        <v>0</v>
      </c>
      <c r="AV5" s="167">
        <v>0</v>
      </c>
      <c r="AW5" s="82">
        <v>0</v>
      </c>
      <c r="AX5" s="82">
        <v>0</v>
      </c>
      <c r="AY5" s="82">
        <v>0</v>
      </c>
      <c r="AZ5" s="82">
        <v>0</v>
      </c>
      <c r="BA5" s="82">
        <v>0</v>
      </c>
      <c r="BB5" s="82">
        <v>0</v>
      </c>
      <c r="BC5" s="82">
        <v>0</v>
      </c>
      <c r="BD5" s="82">
        <v>0</v>
      </c>
    </row>
    <row r="6" spans="1:56" ht="26.25" x14ac:dyDescent="0.25">
      <c r="A6" s="98" t="s">
        <v>769</v>
      </c>
      <c r="B6" s="78" t="s">
        <v>770</v>
      </c>
      <c r="C6" s="78"/>
      <c r="D6" s="79" t="s">
        <v>771</v>
      </c>
      <c r="E6" s="80">
        <v>3</v>
      </c>
      <c r="F6" s="80">
        <v>2</v>
      </c>
      <c r="G6" s="80">
        <v>1</v>
      </c>
      <c r="H6" s="80">
        <v>2</v>
      </c>
      <c r="I6" s="80">
        <v>2</v>
      </c>
      <c r="J6" s="80">
        <v>0</v>
      </c>
      <c r="K6" s="159">
        <v>3112</v>
      </c>
      <c r="L6" s="159">
        <v>19718</v>
      </c>
      <c r="M6" s="160">
        <v>0.44388239624788178</v>
      </c>
      <c r="N6" s="159">
        <v>8752.4730892157331</v>
      </c>
      <c r="O6" s="159">
        <v>11864.473089215733</v>
      </c>
      <c r="P6" s="161">
        <v>11864.473089215733</v>
      </c>
      <c r="Q6" s="162">
        <v>2.0801499275098683E-3</v>
      </c>
      <c r="R6" s="163">
        <v>0</v>
      </c>
      <c r="S6" s="163">
        <v>2310350.370324675</v>
      </c>
      <c r="T6" s="81">
        <v>2310350.370324675</v>
      </c>
      <c r="U6" s="164">
        <v>-2542632.0546000218</v>
      </c>
      <c r="V6" s="165">
        <v>1757684.91</v>
      </c>
      <c r="W6" s="164">
        <v>3670134.2160331481</v>
      </c>
      <c r="X6" s="48">
        <v>0</v>
      </c>
      <c r="Y6" s="48">
        <v>-2542632.0546000218</v>
      </c>
      <c r="Z6" s="48">
        <v>0</v>
      </c>
      <c r="AA6" s="48">
        <v>2310350.370324675</v>
      </c>
      <c r="AB6" s="48">
        <v>0</v>
      </c>
      <c r="AC6" s="48">
        <v>0</v>
      </c>
      <c r="AD6" s="48">
        <v>0</v>
      </c>
      <c r="AE6" s="81">
        <v>0</v>
      </c>
      <c r="AF6" s="191">
        <v>0</v>
      </c>
      <c r="AG6" s="81">
        <v>0</v>
      </c>
      <c r="AH6" s="81">
        <v>0</v>
      </c>
      <c r="AI6" s="81">
        <v>0</v>
      </c>
      <c r="AJ6" s="81">
        <v>0</v>
      </c>
      <c r="AK6" s="81">
        <v>0</v>
      </c>
      <c r="AL6" s="166">
        <v>0</v>
      </c>
      <c r="AM6" s="82">
        <v>0</v>
      </c>
      <c r="AN6" s="82">
        <v>0</v>
      </c>
      <c r="AO6" s="83">
        <v>0</v>
      </c>
      <c r="AP6" s="48">
        <v>0</v>
      </c>
      <c r="AQ6" s="48">
        <v>0</v>
      </c>
      <c r="AR6" s="48">
        <v>0</v>
      </c>
      <c r="AS6" s="167">
        <v>0</v>
      </c>
      <c r="AT6" s="167">
        <v>0</v>
      </c>
      <c r="AU6" s="167">
        <v>0</v>
      </c>
      <c r="AV6" s="167">
        <v>0</v>
      </c>
      <c r="AW6" s="82">
        <v>0</v>
      </c>
      <c r="AX6" s="82">
        <v>0</v>
      </c>
      <c r="AY6" s="82">
        <v>0</v>
      </c>
      <c r="AZ6" s="82">
        <v>0</v>
      </c>
      <c r="BA6" s="82">
        <v>0</v>
      </c>
      <c r="BB6" s="82">
        <v>0</v>
      </c>
      <c r="BC6" s="82">
        <v>0</v>
      </c>
      <c r="BD6" s="82">
        <v>0</v>
      </c>
    </row>
    <row r="7" spans="1:56" x14ac:dyDescent="0.25">
      <c r="A7" s="98" t="s">
        <v>772</v>
      </c>
      <c r="B7" s="78" t="s">
        <v>773</v>
      </c>
      <c r="C7" s="78"/>
      <c r="D7" s="79" t="s">
        <v>774</v>
      </c>
      <c r="E7" s="80">
        <v>3</v>
      </c>
      <c r="F7" s="80">
        <v>2</v>
      </c>
      <c r="G7" s="80">
        <v>1</v>
      </c>
      <c r="H7" s="80">
        <v>2</v>
      </c>
      <c r="I7" s="80">
        <v>2</v>
      </c>
      <c r="J7" s="80">
        <v>0</v>
      </c>
      <c r="K7" s="159">
        <v>2268</v>
      </c>
      <c r="L7" s="159">
        <v>10733</v>
      </c>
      <c r="M7" s="160">
        <v>0.36370290794210364</v>
      </c>
      <c r="N7" s="159">
        <v>3903.6233109425984</v>
      </c>
      <c r="O7" s="159">
        <v>6171.6233109425984</v>
      </c>
      <c r="P7" s="161">
        <v>6171.6233109425984</v>
      </c>
      <c r="Q7" s="162">
        <v>1.082045674202298E-3</v>
      </c>
      <c r="R7" s="163">
        <v>0</v>
      </c>
      <c r="S7" s="163">
        <v>1201790.5974181914</v>
      </c>
      <c r="T7" s="81">
        <v>1201790.5974181914</v>
      </c>
      <c r="U7" s="164">
        <v>-3260214.4146909476</v>
      </c>
      <c r="V7" s="165">
        <v>2452042.94</v>
      </c>
      <c r="W7" s="164">
        <v>1289297.1945193512</v>
      </c>
      <c r="X7" s="48">
        <v>1162745.7454806487</v>
      </c>
      <c r="Y7" s="48">
        <v>-4422960.1601715963</v>
      </c>
      <c r="Z7" s="48">
        <v>0</v>
      </c>
      <c r="AA7" s="48">
        <v>1201790.5974181914</v>
      </c>
      <c r="AB7" s="48">
        <v>0</v>
      </c>
      <c r="AC7" s="48">
        <v>0</v>
      </c>
      <c r="AD7" s="48">
        <v>0</v>
      </c>
      <c r="AE7" s="81">
        <v>0</v>
      </c>
      <c r="AF7" s="191">
        <v>0</v>
      </c>
      <c r="AG7" s="81">
        <v>0</v>
      </c>
      <c r="AH7" s="81">
        <v>0</v>
      </c>
      <c r="AI7" s="81">
        <v>0</v>
      </c>
      <c r="AJ7" s="81">
        <v>0</v>
      </c>
      <c r="AK7" s="81">
        <v>0</v>
      </c>
      <c r="AL7" s="166">
        <v>0</v>
      </c>
      <c r="AM7" s="82">
        <v>0</v>
      </c>
      <c r="AN7" s="82">
        <v>0</v>
      </c>
      <c r="AO7" s="83">
        <v>0</v>
      </c>
      <c r="AP7" s="48">
        <v>0</v>
      </c>
      <c r="AQ7" s="48">
        <v>0</v>
      </c>
      <c r="AR7" s="48">
        <v>0</v>
      </c>
      <c r="AS7" s="167">
        <v>0</v>
      </c>
      <c r="AT7" s="167">
        <v>0</v>
      </c>
      <c r="AU7" s="167">
        <v>0</v>
      </c>
      <c r="AV7" s="167">
        <v>0</v>
      </c>
      <c r="AW7" s="82">
        <v>0</v>
      </c>
      <c r="AX7" s="82">
        <v>0</v>
      </c>
      <c r="AY7" s="82">
        <v>0</v>
      </c>
      <c r="AZ7" s="82">
        <v>0</v>
      </c>
      <c r="BA7" s="82">
        <v>0</v>
      </c>
      <c r="BB7" s="82">
        <v>0</v>
      </c>
      <c r="BC7" s="82">
        <v>0</v>
      </c>
      <c r="BD7" s="82">
        <v>0</v>
      </c>
    </row>
    <row r="8" spans="1:56" x14ac:dyDescent="0.25">
      <c r="A8" s="98" t="s">
        <v>775</v>
      </c>
      <c r="B8" s="78" t="s">
        <v>776</v>
      </c>
      <c r="C8" s="78"/>
      <c r="D8" s="79" t="s">
        <v>266</v>
      </c>
      <c r="E8" s="80">
        <v>3</v>
      </c>
      <c r="F8" s="80">
        <v>2</v>
      </c>
      <c r="G8" s="80">
        <v>2</v>
      </c>
      <c r="H8" s="80">
        <v>2</v>
      </c>
      <c r="I8" s="80">
        <v>2</v>
      </c>
      <c r="J8" s="80">
        <v>0</v>
      </c>
      <c r="K8" s="159">
        <v>42216</v>
      </c>
      <c r="L8" s="159">
        <v>103553</v>
      </c>
      <c r="M8" s="160">
        <v>0.7234630554305852</v>
      </c>
      <c r="N8" s="159">
        <v>74916.769779003385</v>
      </c>
      <c r="O8" s="159">
        <v>117132.76977900339</v>
      </c>
      <c r="P8" s="161">
        <v>117132.76977900339</v>
      </c>
      <c r="Q8" s="162">
        <v>2.0536413267799827E-2</v>
      </c>
      <c r="R8" s="163">
        <v>0</v>
      </c>
      <c r="S8" s="163">
        <v>22809081.869978249</v>
      </c>
      <c r="T8" s="81">
        <v>22809081.869978249</v>
      </c>
      <c r="U8" s="164">
        <v>-31369056.273141727</v>
      </c>
      <c r="V8" s="165">
        <v>2240581.23</v>
      </c>
      <c r="W8" s="164">
        <v>4466507.4225598173</v>
      </c>
      <c r="X8" s="48">
        <v>0</v>
      </c>
      <c r="Y8" s="48">
        <v>-31369056.273141727</v>
      </c>
      <c r="Z8" s="48">
        <v>0</v>
      </c>
      <c r="AA8" s="48">
        <v>22809081.869978249</v>
      </c>
      <c r="AB8" s="48">
        <v>0</v>
      </c>
      <c r="AC8" s="48">
        <v>0</v>
      </c>
      <c r="AD8" s="48">
        <v>0</v>
      </c>
      <c r="AE8" s="81">
        <v>0</v>
      </c>
      <c r="AF8" s="191">
        <v>0</v>
      </c>
      <c r="AG8" s="81">
        <v>0</v>
      </c>
      <c r="AH8" s="81">
        <v>0</v>
      </c>
      <c r="AI8" s="81">
        <v>0</v>
      </c>
      <c r="AJ8" s="81">
        <v>0</v>
      </c>
      <c r="AK8" s="81">
        <v>0</v>
      </c>
      <c r="AL8" s="166">
        <v>0</v>
      </c>
      <c r="AM8" s="82">
        <v>0</v>
      </c>
      <c r="AN8" s="82">
        <v>0</v>
      </c>
      <c r="AO8" s="83">
        <v>0</v>
      </c>
      <c r="AP8" s="48">
        <v>0</v>
      </c>
      <c r="AQ8" s="48">
        <v>0</v>
      </c>
      <c r="AR8" s="48">
        <v>0</v>
      </c>
      <c r="AS8" s="167">
        <v>0</v>
      </c>
      <c r="AT8" s="167">
        <v>0</v>
      </c>
      <c r="AU8" s="167">
        <v>0</v>
      </c>
      <c r="AV8" s="167">
        <v>0</v>
      </c>
      <c r="AW8" s="82">
        <v>0</v>
      </c>
      <c r="AX8" s="82">
        <v>0</v>
      </c>
      <c r="AY8" s="82">
        <v>0</v>
      </c>
      <c r="AZ8" s="82">
        <v>0</v>
      </c>
      <c r="BA8" s="82">
        <v>0</v>
      </c>
      <c r="BB8" s="82">
        <v>0</v>
      </c>
      <c r="BC8" s="82">
        <v>0</v>
      </c>
      <c r="BD8" s="82">
        <v>0</v>
      </c>
    </row>
    <row r="9" spans="1:56" ht="26.25" x14ac:dyDescent="0.25">
      <c r="A9" s="98" t="s">
        <v>777</v>
      </c>
      <c r="B9" s="78" t="s">
        <v>778</v>
      </c>
      <c r="C9" s="78"/>
      <c r="D9" s="79" t="s">
        <v>270</v>
      </c>
      <c r="E9" s="80">
        <v>3</v>
      </c>
      <c r="F9" s="80">
        <v>2</v>
      </c>
      <c r="G9" s="80">
        <v>2</v>
      </c>
      <c r="H9" s="80">
        <v>2</v>
      </c>
      <c r="I9" s="80">
        <v>2</v>
      </c>
      <c r="J9" s="80">
        <v>0</v>
      </c>
      <c r="K9" s="159">
        <v>13101</v>
      </c>
      <c r="L9" s="159">
        <v>64438</v>
      </c>
      <c r="M9" s="160">
        <v>0.29594148798823039</v>
      </c>
      <c r="N9" s="159">
        <v>19069.877602985591</v>
      </c>
      <c r="O9" s="159">
        <v>32170.877602985591</v>
      </c>
      <c r="P9" s="161">
        <v>32170.877602985591</v>
      </c>
      <c r="Q9" s="162">
        <v>5.6403894391742343E-3</v>
      </c>
      <c r="R9" s="163">
        <v>0</v>
      </c>
      <c r="S9" s="163">
        <v>6264584.901902345</v>
      </c>
      <c r="T9" s="81">
        <v>6264584.901902345</v>
      </c>
      <c r="U9" s="164">
        <v>-17082544.11687753</v>
      </c>
      <c r="V9" s="165">
        <v>3347699.88</v>
      </c>
      <c r="W9" s="164">
        <v>5055831.9141076338</v>
      </c>
      <c r="X9" s="48">
        <v>0</v>
      </c>
      <c r="Y9" s="48">
        <v>-17082544.11687753</v>
      </c>
      <c r="Z9" s="48">
        <v>0</v>
      </c>
      <c r="AA9" s="48">
        <v>6264584.901902345</v>
      </c>
      <c r="AB9" s="48">
        <v>0</v>
      </c>
      <c r="AC9" s="48">
        <v>0</v>
      </c>
      <c r="AD9" s="48">
        <v>0</v>
      </c>
      <c r="AE9" s="81">
        <v>0</v>
      </c>
      <c r="AF9" s="191">
        <v>0</v>
      </c>
      <c r="AG9" s="81">
        <v>0</v>
      </c>
      <c r="AH9" s="81">
        <v>0</v>
      </c>
      <c r="AI9" s="81">
        <v>0</v>
      </c>
      <c r="AJ9" s="81">
        <v>0</v>
      </c>
      <c r="AK9" s="81">
        <v>0</v>
      </c>
      <c r="AL9" s="166">
        <v>0</v>
      </c>
      <c r="AM9" s="82">
        <v>0</v>
      </c>
      <c r="AN9" s="82">
        <v>0</v>
      </c>
      <c r="AO9" s="83">
        <v>0</v>
      </c>
      <c r="AP9" s="48">
        <v>0</v>
      </c>
      <c r="AQ9" s="48">
        <v>0</v>
      </c>
      <c r="AR9" s="48">
        <v>0</v>
      </c>
      <c r="AS9" s="167">
        <v>0</v>
      </c>
      <c r="AT9" s="167">
        <v>0</v>
      </c>
      <c r="AU9" s="167">
        <v>0</v>
      </c>
      <c r="AV9" s="167">
        <v>0</v>
      </c>
      <c r="AW9" s="82">
        <v>0</v>
      </c>
      <c r="AX9" s="82">
        <v>0</v>
      </c>
      <c r="AY9" s="82">
        <v>0</v>
      </c>
      <c r="AZ9" s="82">
        <v>0</v>
      </c>
      <c r="BA9" s="82">
        <v>0</v>
      </c>
      <c r="BB9" s="82">
        <v>0</v>
      </c>
      <c r="BC9" s="82">
        <v>0</v>
      </c>
      <c r="BD9" s="82">
        <v>0</v>
      </c>
    </row>
    <row r="10" spans="1:56" x14ac:dyDescent="0.25">
      <c r="A10" s="98" t="s">
        <v>779</v>
      </c>
      <c r="B10" s="78" t="s">
        <v>780</v>
      </c>
      <c r="C10" s="78"/>
      <c r="D10" s="79" t="s">
        <v>405</v>
      </c>
      <c r="E10" s="80">
        <v>3</v>
      </c>
      <c r="F10" s="80">
        <v>2</v>
      </c>
      <c r="G10" s="80">
        <v>1</v>
      </c>
      <c r="H10" s="80">
        <v>1</v>
      </c>
      <c r="I10" s="80">
        <v>2</v>
      </c>
      <c r="J10" s="80">
        <v>0</v>
      </c>
      <c r="K10" s="159">
        <v>17256</v>
      </c>
      <c r="L10" s="159">
        <v>25793</v>
      </c>
      <c r="M10" s="160">
        <v>0.62375013358448472</v>
      </c>
      <c r="N10" s="159">
        <v>16088.387195544614</v>
      </c>
      <c r="O10" s="159">
        <v>33344.387195544616</v>
      </c>
      <c r="P10" s="161">
        <v>33344.387195544616</v>
      </c>
      <c r="Q10" s="162">
        <v>5.8461361146092024E-3</v>
      </c>
      <c r="R10" s="163">
        <v>0</v>
      </c>
      <c r="S10" s="163">
        <v>6493100.5975730335</v>
      </c>
      <c r="T10" s="81">
        <v>6493100.5975730335</v>
      </c>
      <c r="U10" s="164">
        <v>-62317034.539089702</v>
      </c>
      <c r="V10" s="165">
        <v>1793856.47</v>
      </c>
      <c r="W10" s="164">
        <v>2866917.6149096442</v>
      </c>
      <c r="X10" s="48">
        <v>0</v>
      </c>
      <c r="Y10" s="48">
        <v>-62317034.539089702</v>
      </c>
      <c r="Z10" s="48">
        <v>0</v>
      </c>
      <c r="AA10" s="48">
        <v>6493100.5975730335</v>
      </c>
      <c r="AB10" s="48">
        <v>0</v>
      </c>
      <c r="AC10" s="48">
        <v>0</v>
      </c>
      <c r="AD10" s="48">
        <v>0</v>
      </c>
      <c r="AE10" s="81">
        <v>0</v>
      </c>
      <c r="AF10" s="81">
        <v>0</v>
      </c>
      <c r="AG10" s="81">
        <v>0</v>
      </c>
      <c r="AH10" s="81">
        <v>0</v>
      </c>
      <c r="AI10" s="81">
        <v>0</v>
      </c>
      <c r="AJ10" s="81">
        <v>0</v>
      </c>
      <c r="AK10" s="81">
        <v>0</v>
      </c>
      <c r="AL10" s="166">
        <v>0</v>
      </c>
      <c r="AM10" s="82">
        <v>0</v>
      </c>
      <c r="AN10" s="82">
        <v>0</v>
      </c>
      <c r="AO10" s="83">
        <v>0</v>
      </c>
      <c r="AP10" s="48">
        <v>0</v>
      </c>
      <c r="AQ10" s="48">
        <v>0</v>
      </c>
      <c r="AR10" s="48">
        <v>0</v>
      </c>
      <c r="AS10" s="167">
        <v>0</v>
      </c>
      <c r="AT10" s="167">
        <v>0</v>
      </c>
      <c r="AU10" s="167">
        <v>0</v>
      </c>
      <c r="AV10" s="167">
        <v>0</v>
      </c>
      <c r="AW10" s="82">
        <v>0</v>
      </c>
      <c r="AX10" s="82">
        <v>0</v>
      </c>
      <c r="AY10" s="82">
        <v>0</v>
      </c>
      <c r="AZ10" s="82">
        <v>0</v>
      </c>
      <c r="BA10" s="82">
        <v>0</v>
      </c>
      <c r="BB10" s="82">
        <v>0</v>
      </c>
      <c r="BC10" s="82">
        <v>0</v>
      </c>
      <c r="BD10" s="82">
        <v>0</v>
      </c>
    </row>
    <row r="11" spans="1:56" x14ac:dyDescent="0.25">
      <c r="A11" s="98" t="s">
        <v>781</v>
      </c>
      <c r="B11" s="78" t="s">
        <v>782</v>
      </c>
      <c r="C11" s="78"/>
      <c r="D11" s="79" t="s">
        <v>268</v>
      </c>
      <c r="E11" s="80">
        <v>3</v>
      </c>
      <c r="F11" s="80">
        <v>2</v>
      </c>
      <c r="G11" s="80">
        <v>2</v>
      </c>
      <c r="H11" s="80">
        <v>1</v>
      </c>
      <c r="I11" s="80">
        <v>2</v>
      </c>
      <c r="J11" s="80">
        <v>0</v>
      </c>
      <c r="K11" s="159">
        <v>51485</v>
      </c>
      <c r="L11" s="159">
        <v>103932</v>
      </c>
      <c r="M11" s="160">
        <v>0.57635489581276345</v>
      </c>
      <c r="N11" s="159">
        <v>59901.717031612134</v>
      </c>
      <c r="O11" s="159">
        <v>111386.71703161213</v>
      </c>
      <c r="P11" s="161">
        <v>111386.71703161213</v>
      </c>
      <c r="Q11" s="162">
        <v>1.9528981153783889E-2</v>
      </c>
      <c r="R11" s="163">
        <v>0</v>
      </c>
      <c r="S11" s="163">
        <v>21690161.965738483</v>
      </c>
      <c r="T11" s="81">
        <v>21690161.965738483</v>
      </c>
      <c r="U11" s="164">
        <v>-172056817.56564364</v>
      </c>
      <c r="V11" s="165">
        <v>8950026.6400000006</v>
      </c>
      <c r="W11" s="164">
        <v>23983215.894500639</v>
      </c>
      <c r="X11" s="48">
        <v>0</v>
      </c>
      <c r="Y11" s="48">
        <v>-172056817.56564364</v>
      </c>
      <c r="Z11" s="48">
        <v>0</v>
      </c>
      <c r="AA11" s="48">
        <v>21690161.965738483</v>
      </c>
      <c r="AB11" s="48">
        <v>0</v>
      </c>
      <c r="AC11" s="48">
        <v>0</v>
      </c>
      <c r="AD11" s="48">
        <v>0</v>
      </c>
      <c r="AE11" s="81">
        <v>0</v>
      </c>
      <c r="AF11" s="191">
        <v>0</v>
      </c>
      <c r="AG11" s="81">
        <v>0</v>
      </c>
      <c r="AH11" s="81">
        <v>0</v>
      </c>
      <c r="AI11" s="81">
        <v>0</v>
      </c>
      <c r="AJ11" s="81">
        <v>0</v>
      </c>
      <c r="AK11" s="81">
        <v>0</v>
      </c>
      <c r="AL11" s="166">
        <v>0</v>
      </c>
      <c r="AM11" s="82">
        <v>0</v>
      </c>
      <c r="AN11" s="82">
        <v>0</v>
      </c>
      <c r="AO11" s="83">
        <v>0</v>
      </c>
      <c r="AP11" s="48">
        <v>0</v>
      </c>
      <c r="AQ11" s="48">
        <v>0</v>
      </c>
      <c r="AR11" s="48">
        <v>0</v>
      </c>
      <c r="AS11" s="167">
        <v>0</v>
      </c>
      <c r="AT11" s="167">
        <v>0</v>
      </c>
      <c r="AU11" s="167">
        <v>0</v>
      </c>
      <c r="AV11" s="167">
        <v>0</v>
      </c>
      <c r="AW11" s="82">
        <v>0</v>
      </c>
      <c r="AX11" s="82">
        <v>0</v>
      </c>
      <c r="AY11" s="82">
        <v>0</v>
      </c>
      <c r="AZ11" s="82">
        <v>0</v>
      </c>
      <c r="BA11" s="82">
        <v>0</v>
      </c>
      <c r="BB11" s="82">
        <v>0</v>
      </c>
      <c r="BC11" s="82">
        <v>0</v>
      </c>
      <c r="BD11" s="82">
        <v>0</v>
      </c>
    </row>
    <row r="12" spans="1:56" x14ac:dyDescent="0.25">
      <c r="A12" s="98" t="s">
        <v>783</v>
      </c>
      <c r="B12" s="78" t="s">
        <v>784</v>
      </c>
      <c r="C12" s="78"/>
      <c r="D12" s="79" t="s">
        <v>266</v>
      </c>
      <c r="E12" s="80">
        <v>3</v>
      </c>
      <c r="F12" s="80">
        <v>2</v>
      </c>
      <c r="G12" s="80">
        <v>2</v>
      </c>
      <c r="H12" s="80">
        <v>1</v>
      </c>
      <c r="I12" s="80">
        <v>2</v>
      </c>
      <c r="J12" s="80">
        <v>0</v>
      </c>
      <c r="K12" s="159">
        <v>121921</v>
      </c>
      <c r="L12" s="159">
        <v>243353</v>
      </c>
      <c r="M12" s="160">
        <v>0.49947546468928061</v>
      </c>
      <c r="N12" s="159">
        <v>121548.8527585305</v>
      </c>
      <c r="O12" s="159">
        <v>243469.8527585305</v>
      </c>
      <c r="P12" s="161">
        <v>243469.8527585305</v>
      </c>
      <c r="Q12" s="162">
        <v>4.2686581423227211E-2</v>
      </c>
      <c r="R12" s="163">
        <v>0</v>
      </c>
      <c r="S12" s="163">
        <v>47410505.317328639</v>
      </c>
      <c r="T12" s="81">
        <v>47410505.317328639</v>
      </c>
      <c r="U12" s="164">
        <v>-218801920.12817934</v>
      </c>
      <c r="V12" s="165">
        <v>43710946.539999999</v>
      </c>
      <c r="W12" s="164">
        <v>50703662.49195987</v>
      </c>
      <c r="X12" s="48">
        <v>0</v>
      </c>
      <c r="Y12" s="48">
        <v>-218801920.12817934</v>
      </c>
      <c r="Z12" s="48">
        <v>0</v>
      </c>
      <c r="AA12" s="48">
        <v>47410505.317328639</v>
      </c>
      <c r="AB12" s="48">
        <v>0</v>
      </c>
      <c r="AC12" s="48">
        <v>0</v>
      </c>
      <c r="AD12" s="48">
        <v>0</v>
      </c>
      <c r="AE12" s="81">
        <v>0</v>
      </c>
      <c r="AF12" s="191">
        <v>0</v>
      </c>
      <c r="AG12" s="81">
        <v>0</v>
      </c>
      <c r="AH12" s="81">
        <v>0</v>
      </c>
      <c r="AI12" s="81">
        <v>0</v>
      </c>
      <c r="AJ12" s="81">
        <v>0</v>
      </c>
      <c r="AK12" s="81">
        <v>0</v>
      </c>
      <c r="AL12" s="166">
        <v>0</v>
      </c>
      <c r="AM12" s="82">
        <v>0</v>
      </c>
      <c r="AN12" s="82">
        <v>0</v>
      </c>
      <c r="AO12" s="83">
        <v>0</v>
      </c>
      <c r="AP12" s="48">
        <v>0</v>
      </c>
      <c r="AQ12" s="48">
        <v>0</v>
      </c>
      <c r="AR12" s="48">
        <v>0</v>
      </c>
      <c r="AS12" s="167">
        <v>0</v>
      </c>
      <c r="AT12" s="167">
        <v>0</v>
      </c>
      <c r="AU12" s="167">
        <v>0</v>
      </c>
      <c r="AV12" s="167">
        <v>0</v>
      </c>
      <c r="AW12" s="82">
        <v>0</v>
      </c>
      <c r="AX12" s="82">
        <v>0</v>
      </c>
      <c r="AY12" s="82">
        <v>0</v>
      </c>
      <c r="AZ12" s="82">
        <v>0</v>
      </c>
      <c r="BA12" s="82">
        <v>0</v>
      </c>
      <c r="BB12" s="82">
        <v>0</v>
      </c>
      <c r="BC12" s="82">
        <v>0</v>
      </c>
      <c r="BD12" s="82">
        <v>0</v>
      </c>
    </row>
    <row r="13" spans="1:56" x14ac:dyDescent="0.25">
      <c r="A13" s="98" t="s">
        <v>785</v>
      </c>
      <c r="B13" s="78" t="s">
        <v>565</v>
      </c>
      <c r="C13" s="78"/>
      <c r="D13" s="79" t="s">
        <v>303</v>
      </c>
      <c r="E13" s="80">
        <v>3</v>
      </c>
      <c r="F13" s="80">
        <v>2</v>
      </c>
      <c r="G13" s="80">
        <v>2</v>
      </c>
      <c r="H13" s="80">
        <v>1</v>
      </c>
      <c r="I13" s="80">
        <v>2</v>
      </c>
      <c r="J13" s="80">
        <v>0</v>
      </c>
      <c r="K13" s="159">
        <v>21764</v>
      </c>
      <c r="L13" s="159">
        <v>48045</v>
      </c>
      <c r="M13" s="160">
        <v>0.43554981554108652</v>
      </c>
      <c r="N13" s="159">
        <v>20925.990887671502</v>
      </c>
      <c r="O13" s="159">
        <v>42689.990887671505</v>
      </c>
      <c r="P13" s="161">
        <v>42689.990887671505</v>
      </c>
      <c r="Q13" s="162">
        <v>7.4846628908538234E-3</v>
      </c>
      <c r="R13" s="163">
        <v>0</v>
      </c>
      <c r="S13" s="163">
        <v>8312955.4523696471</v>
      </c>
      <c r="T13" s="81">
        <v>8312955.4523696471</v>
      </c>
      <c r="U13" s="164">
        <v>-75076833.711921334</v>
      </c>
      <c r="V13" s="165">
        <v>4649215.1500000004</v>
      </c>
      <c r="W13" s="164">
        <v>5684400.0208501406</v>
      </c>
      <c r="X13" s="48">
        <v>0</v>
      </c>
      <c r="Y13" s="48">
        <v>-75076833.711921334</v>
      </c>
      <c r="Z13" s="48">
        <v>0</v>
      </c>
      <c r="AA13" s="48">
        <v>8312955.4523696471</v>
      </c>
      <c r="AB13" s="48">
        <v>0</v>
      </c>
      <c r="AC13" s="48">
        <v>0</v>
      </c>
      <c r="AD13" s="48">
        <v>0</v>
      </c>
      <c r="AE13" s="81">
        <v>0</v>
      </c>
      <c r="AF13" s="191">
        <v>0</v>
      </c>
      <c r="AG13" s="81">
        <v>0</v>
      </c>
      <c r="AH13" s="81">
        <v>0</v>
      </c>
      <c r="AI13" s="81">
        <v>0</v>
      </c>
      <c r="AJ13" s="81">
        <v>0</v>
      </c>
      <c r="AK13" s="81">
        <v>0</v>
      </c>
      <c r="AL13" s="166">
        <v>0</v>
      </c>
      <c r="AM13" s="82">
        <v>0</v>
      </c>
      <c r="AN13" s="82">
        <v>0</v>
      </c>
      <c r="AO13" s="83">
        <v>0</v>
      </c>
      <c r="AP13" s="48">
        <v>0</v>
      </c>
      <c r="AQ13" s="48">
        <v>0</v>
      </c>
      <c r="AR13" s="48">
        <v>0</v>
      </c>
      <c r="AS13" s="167">
        <v>0</v>
      </c>
      <c r="AT13" s="167">
        <v>0</v>
      </c>
      <c r="AU13" s="167">
        <v>0</v>
      </c>
      <c r="AV13" s="167">
        <v>0</v>
      </c>
      <c r="AW13" s="82">
        <v>0</v>
      </c>
      <c r="AX13" s="82">
        <v>0</v>
      </c>
      <c r="AY13" s="82">
        <v>0</v>
      </c>
      <c r="AZ13" s="82">
        <v>0</v>
      </c>
      <c r="BA13" s="82">
        <v>0</v>
      </c>
      <c r="BB13" s="82">
        <v>0</v>
      </c>
      <c r="BC13" s="82">
        <v>0</v>
      </c>
      <c r="BD13" s="82">
        <v>0</v>
      </c>
    </row>
    <row r="14" spans="1:56" x14ac:dyDescent="0.25">
      <c r="A14" s="98" t="s">
        <v>786</v>
      </c>
      <c r="B14" s="78" t="s">
        <v>787</v>
      </c>
      <c r="C14" s="78"/>
      <c r="D14" s="79" t="s">
        <v>788</v>
      </c>
      <c r="E14" s="80">
        <v>3</v>
      </c>
      <c r="F14" s="80">
        <v>2</v>
      </c>
      <c r="G14" s="80">
        <v>2</v>
      </c>
      <c r="H14" s="80">
        <v>1</v>
      </c>
      <c r="I14" s="80">
        <v>2</v>
      </c>
      <c r="J14" s="80">
        <v>0</v>
      </c>
      <c r="K14" s="159">
        <v>3780</v>
      </c>
      <c r="L14" s="159">
        <v>18570</v>
      </c>
      <c r="M14" s="160">
        <v>0.36667446768500062</v>
      </c>
      <c r="N14" s="159">
        <v>6809.1448649104614</v>
      </c>
      <c r="O14" s="159">
        <v>10589.14486491046</v>
      </c>
      <c r="P14" s="161">
        <v>10589.14486491046</v>
      </c>
      <c r="Q14" s="162">
        <v>1.8565518044923999E-3</v>
      </c>
      <c r="R14" s="163">
        <v>0</v>
      </c>
      <c r="S14" s="163">
        <v>2062007.691037266</v>
      </c>
      <c r="T14" s="81">
        <v>2062007.691037266</v>
      </c>
      <c r="U14" s="164">
        <v>-28086160.750445969</v>
      </c>
      <c r="V14" s="165">
        <v>1640450.99</v>
      </c>
      <c r="W14" s="164">
        <v>3843142.3495640177</v>
      </c>
      <c r="X14" s="48">
        <v>0</v>
      </c>
      <c r="Y14" s="48">
        <v>-28086160.750445969</v>
      </c>
      <c r="Z14" s="48">
        <v>0</v>
      </c>
      <c r="AA14" s="48">
        <v>2062007.691037266</v>
      </c>
      <c r="AB14" s="48">
        <v>0</v>
      </c>
      <c r="AC14" s="48">
        <v>0</v>
      </c>
      <c r="AD14" s="48">
        <v>0</v>
      </c>
      <c r="AE14" s="81">
        <v>0</v>
      </c>
      <c r="AF14" s="191">
        <v>0</v>
      </c>
      <c r="AG14" s="81">
        <v>0</v>
      </c>
      <c r="AH14" s="81">
        <v>0</v>
      </c>
      <c r="AI14" s="81">
        <v>0</v>
      </c>
      <c r="AJ14" s="81">
        <v>0</v>
      </c>
      <c r="AK14" s="81">
        <v>0</v>
      </c>
      <c r="AL14" s="166">
        <v>0</v>
      </c>
      <c r="AM14" s="82">
        <v>0</v>
      </c>
      <c r="AN14" s="82">
        <v>0</v>
      </c>
      <c r="AO14" s="83">
        <v>0</v>
      </c>
      <c r="AP14" s="48">
        <v>0</v>
      </c>
      <c r="AQ14" s="48">
        <v>0</v>
      </c>
      <c r="AR14" s="48">
        <v>0</v>
      </c>
      <c r="AS14" s="167">
        <v>0</v>
      </c>
      <c r="AT14" s="167">
        <v>0</v>
      </c>
      <c r="AU14" s="167">
        <v>0</v>
      </c>
      <c r="AV14" s="167">
        <v>0</v>
      </c>
      <c r="AW14" s="82">
        <v>0</v>
      </c>
      <c r="AX14" s="82">
        <v>0</v>
      </c>
      <c r="AY14" s="82">
        <v>0</v>
      </c>
      <c r="AZ14" s="82">
        <v>0</v>
      </c>
      <c r="BA14" s="82">
        <v>0</v>
      </c>
      <c r="BB14" s="82">
        <v>0</v>
      </c>
      <c r="BC14" s="82">
        <v>0</v>
      </c>
      <c r="BD14" s="82">
        <v>0</v>
      </c>
    </row>
    <row r="15" spans="1:56" x14ac:dyDescent="0.25">
      <c r="A15" s="98"/>
      <c r="B15" s="78"/>
      <c r="C15" s="78"/>
      <c r="D15" s="79"/>
      <c r="E15" s="80"/>
      <c r="F15" s="80"/>
      <c r="G15" s="80"/>
      <c r="H15" s="80"/>
      <c r="I15" s="80"/>
      <c r="J15" s="80"/>
      <c r="K15" s="159"/>
      <c r="L15" s="159"/>
      <c r="M15" s="160"/>
      <c r="N15" s="159"/>
      <c r="O15" s="159"/>
      <c r="P15" s="161"/>
      <c r="Q15" s="162"/>
      <c r="R15" s="163"/>
      <c r="S15" s="163"/>
      <c r="T15" s="81"/>
      <c r="U15" s="164"/>
      <c r="V15" s="165"/>
      <c r="W15" s="164"/>
      <c r="X15" s="48"/>
      <c r="Y15" s="48"/>
      <c r="Z15" s="48"/>
      <c r="AA15" s="48"/>
      <c r="AB15" s="48"/>
      <c r="AC15" s="48"/>
      <c r="AD15" s="48"/>
      <c r="AE15" s="81"/>
      <c r="AF15" s="191"/>
      <c r="AG15" s="81"/>
      <c r="AH15" s="81"/>
      <c r="AI15" s="81"/>
      <c r="AJ15" s="81"/>
      <c r="AK15" s="81"/>
      <c r="AL15" s="166"/>
      <c r="AM15" s="82"/>
      <c r="AN15" s="82"/>
      <c r="AO15" s="83"/>
      <c r="AP15" s="48"/>
      <c r="AQ15" s="48"/>
      <c r="AR15" s="48"/>
      <c r="AS15" s="167"/>
      <c r="AT15" s="167"/>
      <c r="AU15" s="167"/>
      <c r="AV15" s="167"/>
      <c r="AW15" s="82"/>
      <c r="AX15" s="82"/>
      <c r="AY15" s="82"/>
      <c r="AZ15" s="82"/>
      <c r="BA15" s="82"/>
      <c r="BB15" s="82"/>
      <c r="BC15" s="82"/>
      <c r="BD15" s="82"/>
    </row>
    <row r="16" spans="1:56" x14ac:dyDescent="0.25">
      <c r="A16" s="98"/>
      <c r="B16" s="78"/>
      <c r="C16" s="78"/>
      <c r="D16" s="79"/>
      <c r="E16" s="80"/>
      <c r="F16" s="80"/>
      <c r="G16" s="80"/>
      <c r="H16" s="80"/>
      <c r="I16" s="80"/>
      <c r="J16" s="80"/>
      <c r="K16" s="159"/>
      <c r="L16" s="159"/>
      <c r="M16" s="160"/>
      <c r="N16" s="159"/>
      <c r="O16" s="159"/>
      <c r="P16" s="161"/>
      <c r="Q16" s="162"/>
      <c r="R16" s="163"/>
      <c r="S16" s="163"/>
      <c r="T16" s="81"/>
      <c r="U16" s="164"/>
      <c r="V16" s="165"/>
      <c r="W16" s="164"/>
      <c r="X16" s="48"/>
      <c r="Y16" s="48"/>
      <c r="Z16" s="48"/>
      <c r="AA16" s="48"/>
      <c r="AB16" s="48"/>
      <c r="AC16" s="48"/>
      <c r="AD16" s="48"/>
      <c r="AE16" s="81"/>
      <c r="AF16" s="191"/>
      <c r="AG16" s="81"/>
      <c r="AH16" s="81"/>
      <c r="AI16" s="81"/>
      <c r="AJ16" s="81"/>
      <c r="AK16" s="81"/>
      <c r="AL16" s="166"/>
      <c r="AM16" s="82"/>
      <c r="AN16" s="82"/>
      <c r="AO16" s="83"/>
      <c r="AP16" s="48"/>
      <c r="AQ16" s="48"/>
      <c r="AR16" s="48"/>
      <c r="AS16" s="167"/>
      <c r="AT16" s="167"/>
      <c r="AU16" s="167"/>
      <c r="AV16" s="167"/>
      <c r="AW16" s="82"/>
      <c r="AX16" s="82"/>
      <c r="AY16" s="82"/>
      <c r="AZ16" s="82"/>
      <c r="BA16" s="82"/>
      <c r="BB16" s="82"/>
      <c r="BC16" s="82"/>
      <c r="BD16" s="82"/>
    </row>
    <row r="17" spans="1:56" x14ac:dyDescent="0.25">
      <c r="A17" s="98"/>
      <c r="B17" s="78"/>
      <c r="C17" s="78"/>
      <c r="D17" s="79"/>
      <c r="E17" s="80"/>
      <c r="F17" s="80"/>
      <c r="G17" s="80"/>
      <c r="H17" s="80"/>
      <c r="I17" s="80"/>
      <c r="J17" s="80"/>
      <c r="K17" s="159"/>
      <c r="L17" s="159"/>
      <c r="M17" s="160"/>
      <c r="N17" s="159"/>
      <c r="O17" s="159"/>
      <c r="P17" s="161"/>
      <c r="Q17" s="162"/>
      <c r="R17" s="163"/>
      <c r="S17" s="163"/>
      <c r="T17" s="81"/>
      <c r="U17" s="164"/>
      <c r="V17" s="165"/>
      <c r="W17" s="164"/>
      <c r="X17" s="48"/>
      <c r="Y17" s="48"/>
      <c r="Z17" s="48"/>
      <c r="AA17" s="48"/>
      <c r="AB17" s="48"/>
      <c r="AC17" s="48"/>
      <c r="AD17" s="48"/>
      <c r="AE17" s="81"/>
      <c r="AF17" s="191"/>
      <c r="AG17" s="81"/>
      <c r="AH17" s="81"/>
      <c r="AI17" s="81"/>
      <c r="AJ17" s="81"/>
      <c r="AK17" s="81"/>
      <c r="AL17" s="166"/>
      <c r="AM17" s="82"/>
      <c r="AN17" s="82"/>
      <c r="AO17" s="83"/>
      <c r="AP17" s="48"/>
      <c r="AQ17" s="48"/>
      <c r="AR17" s="48"/>
      <c r="AS17" s="167"/>
      <c r="AT17" s="167"/>
      <c r="AU17" s="167"/>
      <c r="AV17" s="167"/>
      <c r="AW17" s="82"/>
      <c r="AX17" s="82"/>
      <c r="AY17" s="82"/>
      <c r="AZ17" s="82"/>
      <c r="BA17" s="82"/>
      <c r="BB17" s="82"/>
      <c r="BC17" s="82"/>
      <c r="BD17" s="82"/>
    </row>
    <row r="18" spans="1:56" x14ac:dyDescent="0.25">
      <c r="A18" s="98"/>
      <c r="B18" s="78"/>
      <c r="C18" s="78"/>
      <c r="D18" s="79"/>
      <c r="E18" s="80"/>
      <c r="F18" s="80"/>
      <c r="G18" s="80"/>
      <c r="H18" s="80"/>
      <c r="I18" s="80"/>
      <c r="J18" s="80"/>
      <c r="K18" s="159"/>
      <c r="L18" s="159"/>
      <c r="M18" s="160"/>
      <c r="N18" s="159"/>
      <c r="O18" s="159"/>
      <c r="P18" s="161"/>
      <c r="Q18" s="162"/>
      <c r="R18" s="163"/>
      <c r="S18" s="163"/>
      <c r="T18" s="81"/>
      <c r="U18" s="164"/>
      <c r="V18" s="165"/>
      <c r="W18" s="164"/>
      <c r="X18" s="48"/>
      <c r="Y18" s="48"/>
      <c r="Z18" s="48"/>
      <c r="AA18" s="48"/>
      <c r="AB18" s="48"/>
      <c r="AC18" s="48"/>
      <c r="AD18" s="48"/>
      <c r="AE18" s="81"/>
      <c r="AF18" s="191"/>
      <c r="AG18" s="81"/>
      <c r="AH18" s="81"/>
      <c r="AI18" s="81"/>
      <c r="AJ18" s="81"/>
      <c r="AK18" s="81"/>
      <c r="AL18" s="166"/>
      <c r="AM18" s="82"/>
      <c r="AN18" s="82"/>
      <c r="AO18" s="83"/>
      <c r="AP18" s="48"/>
      <c r="AQ18" s="48"/>
      <c r="AR18" s="48"/>
      <c r="AS18" s="167"/>
      <c r="AT18" s="167"/>
      <c r="AU18" s="167"/>
      <c r="AV18" s="167"/>
      <c r="AW18" s="82"/>
      <c r="AX18" s="82"/>
      <c r="AY18" s="82"/>
      <c r="AZ18" s="82"/>
      <c r="BA18" s="82"/>
      <c r="BB18" s="82"/>
      <c r="BC18" s="82"/>
      <c r="BD18" s="82"/>
    </row>
    <row r="19" spans="1:56" x14ac:dyDescent="0.25">
      <c r="A19" s="98"/>
      <c r="B19" s="78"/>
      <c r="C19" s="78"/>
      <c r="D19" s="79"/>
      <c r="E19" s="80"/>
      <c r="F19" s="80"/>
      <c r="G19" s="80"/>
      <c r="H19" s="80"/>
      <c r="I19" s="80"/>
      <c r="J19" s="80"/>
      <c r="K19" s="159"/>
      <c r="L19" s="159"/>
      <c r="M19" s="160"/>
      <c r="N19" s="159"/>
      <c r="O19" s="159"/>
      <c r="P19" s="161"/>
      <c r="Q19" s="162"/>
      <c r="R19" s="163"/>
      <c r="S19" s="163"/>
      <c r="T19" s="81"/>
      <c r="U19" s="164"/>
      <c r="V19" s="165"/>
      <c r="W19" s="164"/>
      <c r="X19" s="48"/>
      <c r="Y19" s="48"/>
      <c r="Z19" s="48"/>
      <c r="AA19" s="48"/>
      <c r="AB19" s="48"/>
      <c r="AC19" s="48"/>
      <c r="AD19" s="48"/>
      <c r="AE19" s="81"/>
      <c r="AF19" s="191"/>
      <c r="AG19" s="81"/>
      <c r="AH19" s="81"/>
      <c r="AI19" s="81"/>
      <c r="AJ19" s="81"/>
      <c r="AK19" s="81"/>
      <c r="AL19" s="166"/>
      <c r="AM19" s="82"/>
      <c r="AN19" s="82"/>
      <c r="AO19" s="83"/>
      <c r="AP19" s="48"/>
      <c r="AQ19" s="48"/>
      <c r="AR19" s="48"/>
      <c r="AS19" s="167"/>
      <c r="AT19" s="167"/>
      <c r="AU19" s="167"/>
      <c r="AV19" s="167"/>
      <c r="AW19" s="82"/>
      <c r="AX19" s="82"/>
      <c r="AY19" s="82"/>
      <c r="AZ19" s="82"/>
      <c r="BA19" s="82"/>
      <c r="BB19" s="82"/>
      <c r="BC19" s="82"/>
      <c r="BD19" s="82"/>
    </row>
    <row r="20" spans="1:56" x14ac:dyDescent="0.25">
      <c r="A20" s="98"/>
      <c r="B20" s="78"/>
      <c r="C20" s="78"/>
      <c r="D20" s="79"/>
      <c r="E20" s="80"/>
      <c r="F20" s="80"/>
      <c r="G20" s="80"/>
      <c r="H20" s="80"/>
      <c r="I20" s="80"/>
      <c r="J20" s="80"/>
      <c r="K20" s="159"/>
      <c r="L20" s="159"/>
      <c r="M20" s="160"/>
      <c r="N20" s="159"/>
      <c r="O20" s="159"/>
      <c r="P20" s="161"/>
      <c r="Q20" s="162"/>
      <c r="R20" s="163"/>
      <c r="S20" s="163"/>
      <c r="T20" s="81"/>
      <c r="U20" s="164"/>
      <c r="V20" s="165"/>
      <c r="W20" s="164"/>
      <c r="X20" s="48"/>
      <c r="Y20" s="48"/>
      <c r="Z20" s="48"/>
      <c r="AA20" s="48"/>
      <c r="AB20" s="48"/>
      <c r="AC20" s="48"/>
      <c r="AD20" s="48"/>
      <c r="AE20" s="81"/>
      <c r="AF20" s="191"/>
      <c r="AG20" s="81"/>
      <c r="AH20" s="81"/>
      <c r="AI20" s="81"/>
      <c r="AJ20" s="81"/>
      <c r="AK20" s="81"/>
      <c r="AL20" s="166"/>
      <c r="AM20" s="82"/>
      <c r="AN20" s="82"/>
      <c r="AO20" s="83"/>
      <c r="AP20" s="48"/>
      <c r="AQ20" s="48"/>
      <c r="AR20" s="48"/>
      <c r="AS20" s="167"/>
      <c r="AT20" s="167"/>
      <c r="AU20" s="167"/>
      <c r="AV20" s="167"/>
      <c r="AW20" s="82"/>
      <c r="AX20" s="82"/>
      <c r="AY20" s="82"/>
      <c r="AZ20" s="82"/>
      <c r="BA20" s="82"/>
      <c r="BB20" s="82"/>
      <c r="BC20" s="82"/>
      <c r="BD20" s="82"/>
    </row>
    <row r="21" spans="1:56" x14ac:dyDescent="0.25">
      <c r="A21" s="98"/>
      <c r="B21" s="78"/>
      <c r="C21" s="78"/>
      <c r="D21" s="79"/>
      <c r="E21" s="80"/>
      <c r="F21" s="80"/>
      <c r="G21" s="80"/>
      <c r="H21" s="80"/>
      <c r="I21" s="80"/>
      <c r="J21" s="80"/>
      <c r="K21" s="159"/>
      <c r="L21" s="159"/>
      <c r="M21" s="160"/>
      <c r="N21" s="159"/>
      <c r="O21" s="159"/>
      <c r="P21" s="161"/>
      <c r="Q21" s="162"/>
      <c r="R21" s="163"/>
      <c r="S21" s="163"/>
      <c r="T21" s="81"/>
      <c r="U21" s="164"/>
      <c r="V21" s="165"/>
      <c r="W21" s="164"/>
      <c r="X21" s="48"/>
      <c r="Y21" s="48"/>
      <c r="Z21" s="48"/>
      <c r="AA21" s="48"/>
      <c r="AB21" s="48"/>
      <c r="AC21" s="48"/>
      <c r="AD21" s="48"/>
      <c r="AE21" s="81"/>
      <c r="AF21" s="191"/>
      <c r="AG21" s="81"/>
      <c r="AH21" s="81"/>
      <c r="AI21" s="81"/>
      <c r="AJ21" s="81"/>
      <c r="AK21" s="81"/>
      <c r="AL21" s="166"/>
      <c r="AM21" s="82"/>
      <c r="AN21" s="82"/>
      <c r="AO21" s="83"/>
      <c r="AP21" s="48"/>
      <c r="AQ21" s="48"/>
      <c r="AR21" s="48"/>
      <c r="AS21" s="167"/>
      <c r="AT21" s="167"/>
      <c r="AU21" s="167"/>
      <c r="AV21" s="167"/>
      <c r="AW21" s="82"/>
      <c r="AX21" s="82"/>
      <c r="AY21" s="82"/>
      <c r="AZ21" s="82"/>
      <c r="BA21" s="82"/>
      <c r="BB21" s="82"/>
      <c r="BC21" s="82"/>
      <c r="BD21" s="82"/>
    </row>
  </sheetData>
  <autoFilter ref="A2:AZ2" xr:uid="{E0F3284E-E9C2-44E1-81D7-2335D945D841}">
    <sortState xmlns:xlrd2="http://schemas.microsoft.com/office/spreadsheetml/2017/richdata2" ref="A3:AZ21">
      <sortCondition ref="AW2"/>
    </sortState>
  </autoFilter>
  <conditionalFormatting sqref="A2">
    <cfRule type="duplicateValues" dxfId="4" priority="5"/>
  </conditionalFormatting>
  <conditionalFormatting sqref="A3:A18">
    <cfRule type="duplicateValues" dxfId="3" priority="4"/>
  </conditionalFormatting>
  <conditionalFormatting sqref="U3:U21">
    <cfRule type="cellIs" dxfId="2" priority="3" operator="lessThan">
      <formula>0</formula>
    </cfRule>
  </conditionalFormatting>
  <conditionalFormatting sqref="A4:A6">
    <cfRule type="duplicateValues" dxfId="1" priority="2"/>
  </conditionalFormatting>
  <conditionalFormatting sqref="A19:A21">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FB1C3831292E4A96CD81CECB020EC0" ma:contentTypeVersion="15" ma:contentTypeDescription="Create a new document." ma:contentTypeScope="" ma:versionID="35a1d436f274f898b61aae2ab92fb7c7">
  <xsd:schema xmlns:xsd="http://www.w3.org/2001/XMLSchema" xmlns:xs="http://www.w3.org/2001/XMLSchema" xmlns:p="http://schemas.microsoft.com/office/2006/metadata/properties" xmlns:ns2="92d3b7a5-8da5-4615-950f-0681d7046a28" xmlns:ns3="ae10bfff-b300-49a0-926c-3a71006b5d33" targetNamespace="http://schemas.microsoft.com/office/2006/metadata/properties" ma:root="true" ma:fieldsID="0d70a267b54e597b45ccc7e13c36067d" ns2:_="" ns3:_="">
    <xsd:import namespace="92d3b7a5-8da5-4615-950f-0681d7046a28"/>
    <xsd:import namespace="ae10bfff-b300-49a0-926c-3a71006b5d33"/>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3b7a5-8da5-4615-950f-0681d7046a2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10bfff-b300-49a0-926c-3a71006b5d33"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_dlc_DocId xmlns="92d3b7a5-8da5-4615-950f-0681d7046a28">Y2PHC7Y2YW5Y-2037708139-122</_dlc_DocId>
    <_dlc_DocIdUrl xmlns="92d3b7a5-8da5-4615-950f-0681d7046a28">
      <Url>https://txhhs.sharepoint.com/sites/hhsc/fs/ra/hs/_layouts/15/DocIdRedir.aspx?ID=Y2PHC7Y2YW5Y-2037708139-122</Url>
      <Description>Y2PHC7Y2YW5Y-2037708139-122</Description>
    </_dlc_DocIdUrl>
  </documentManagement>
</p:properties>
</file>

<file path=customXml/itemProps1.xml><?xml version="1.0" encoding="utf-8"?>
<ds:datastoreItem xmlns:ds="http://schemas.openxmlformats.org/officeDocument/2006/customXml" ds:itemID="{8A7F3E44-88A2-423F-AEB6-24F5685B8398}">
  <ds:schemaRefs>
    <ds:schemaRef ds:uri="http://schemas.microsoft.com/sharepoint/v3/contenttype/forms"/>
  </ds:schemaRefs>
</ds:datastoreItem>
</file>

<file path=customXml/itemProps2.xml><?xml version="1.0" encoding="utf-8"?>
<ds:datastoreItem xmlns:ds="http://schemas.openxmlformats.org/officeDocument/2006/customXml" ds:itemID="{C26D85E7-01ED-4A13-BC86-92B404D692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3b7a5-8da5-4615-950f-0681d7046a28"/>
    <ds:schemaRef ds:uri="ae10bfff-b300-49a0-926c-3a71006b5d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D56A16-A21F-4731-87BC-1366C1901BB9}">
  <ds:schemaRefs>
    <ds:schemaRef ds:uri="http://schemas.microsoft.com/sharepoint/events"/>
  </ds:schemaRefs>
</ds:datastoreItem>
</file>

<file path=customXml/itemProps4.xml><?xml version="1.0" encoding="utf-8"?>
<ds:datastoreItem xmlns:ds="http://schemas.openxmlformats.org/officeDocument/2006/customXml" ds:itemID="{C897091B-6DBC-4C3B-A65C-53CA8A507A47}">
  <ds:schemaRefs>
    <ds:schemaRef ds:uri="http://schemas.microsoft.com/office/2006/metadata/properties"/>
    <ds:schemaRef ds:uri="http://schemas.microsoft.com/office/infopath/2007/PartnerControls"/>
    <ds:schemaRef ds:uri="92d3b7a5-8da5-4615-950f-0681d7046a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Payment and IGT Summary</vt:lpstr>
      <vt:lpstr>DSH Assumptions</vt:lpstr>
      <vt:lpstr>State</vt:lpstr>
      <vt:lpstr>Non-State</vt:lpstr>
      <vt:lpstr>Recoupments</vt:lpstr>
      <vt:lpstr>Removed - Negative SPC</vt:lpstr>
      <vt:lpstr>'DSH Assumptions'!_FilterDatabase</vt:lpstr>
      <vt:lpstr>State!_FilterDatabase_0_0</vt:lpstr>
      <vt:lpstr>State!Print_Titles</vt:lpstr>
      <vt:lpstr>StateMatch</vt:lpstr>
    </vt:vector>
  </TitlesOfParts>
  <Manager/>
  <Company>Health and Human Services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 Cantu</dc:creator>
  <cp:keywords/>
  <dc:description/>
  <cp:lastModifiedBy>Dutcher,James (HHSC)</cp:lastModifiedBy>
  <cp:revision>223</cp:revision>
  <dcterms:created xsi:type="dcterms:W3CDTF">2013-05-31T15:50:28Z</dcterms:created>
  <dcterms:modified xsi:type="dcterms:W3CDTF">2023-06-13T20:36:15Z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AuthorIds_UIVersion_1536">
    <vt:lpwstr>1248</vt:lpwstr>
  </property>
  <property fmtid="{D5CDD505-2E9C-101B-9397-08002B2CF9AE}" pid="4" name="AuthorIds_UIVersion_2560">
    <vt:lpwstr>1248</vt:lpwstr>
  </property>
  <property fmtid="{D5CDD505-2E9C-101B-9397-08002B2CF9AE}" pid="5" name="AuthorIds_UIVersion_4608">
    <vt:lpwstr>1248</vt:lpwstr>
  </property>
  <property fmtid="{D5CDD505-2E9C-101B-9397-08002B2CF9AE}" pid="6" name="AuthorIds_UIVersion_7168">
    <vt:lpwstr>32534</vt:lpwstr>
  </property>
  <property fmtid="{D5CDD505-2E9C-101B-9397-08002B2CF9AE}" pid="7" name="Company">
    <vt:lpwstr>Health and Human Services Commission</vt:lpwstr>
  </property>
  <property fmtid="{D5CDD505-2E9C-101B-9397-08002B2CF9AE}" pid="8" name="ContentTypeId">
    <vt:lpwstr>0x010100E0FB1C3831292E4A96CD81CECB020EC0</vt:lpwstr>
  </property>
  <property fmtid="{D5CDD505-2E9C-101B-9397-08002B2CF9AE}" pid="9" name="DocSecurity">
    <vt:i4>0</vt:i4>
  </property>
  <property fmtid="{D5CDD505-2E9C-101B-9397-08002B2CF9AE}" pid="10" name="HyperlinksChanged">
    <vt:bool>false</vt:bool>
  </property>
  <property fmtid="{D5CDD505-2E9C-101B-9397-08002B2CF9AE}" pid="11" name="LinksUpToDate">
    <vt:bool>false</vt:bool>
  </property>
  <property fmtid="{D5CDD505-2E9C-101B-9397-08002B2CF9AE}" pid="12" name="ScaleCrop">
    <vt:bool>false</vt:bool>
  </property>
  <property fmtid="{D5CDD505-2E9C-101B-9397-08002B2CF9AE}" pid="13" name="ShareDoc">
    <vt:bool>false</vt:bool>
  </property>
  <property fmtid="{D5CDD505-2E9C-101B-9397-08002B2CF9AE}" pid="14" name="_dlc_DocIdItemGuid">
    <vt:lpwstr>db9b105c-b0e5-4a9d-b1d8-286556a25b14</vt:lpwstr>
  </property>
</Properties>
</file>