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12" windowWidth="6588" windowHeight="5868" tabRatio="891"/>
  </bookViews>
  <sheets>
    <sheet name="Wages, Taxes and Workers' Comp" sheetId="24" r:id="rId1"/>
    <sheet name="CLASS Worksheet" sheetId="54" r:id="rId2"/>
    <sheet name="Priority Worksheet" sheetId="57" r:id="rId3"/>
    <sheet name="Non-Priority Worksheet" sheetId="58" r:id="rId4"/>
    <sheet name="Rates" sheetId="59" r:id="rId5"/>
  </sheets>
  <definedNames>
    <definedName name="_xlnm.Print_Area" localSheetId="1">'CLASS Worksheet'!$A$1:$K$58</definedName>
    <definedName name="_xlnm.Print_Area" localSheetId="3">'Non-Priority Worksheet'!$A$1:$K$58</definedName>
    <definedName name="_xlnm.Print_Area" localSheetId="2">'Priority Worksheet'!$A$1:$K$58</definedName>
  </definedNames>
  <calcPr calcId="152511"/>
</workbook>
</file>

<file path=xl/calcChain.xml><?xml version="1.0" encoding="utf-8"?>
<calcChain xmlns="http://schemas.openxmlformats.org/spreadsheetml/2006/main">
  <c r="G38" i="58" l="1"/>
  <c r="G36" i="58"/>
  <c r="G34" i="58"/>
  <c r="G38" i="57" l="1"/>
  <c r="G36" i="57"/>
  <c r="G34" i="57"/>
  <c r="G38" i="54"/>
  <c r="G36" i="54"/>
  <c r="G34" i="54"/>
  <c r="K10" i="54" l="1"/>
  <c r="K10" i="58" l="1"/>
  <c r="D38" i="58"/>
  <c r="D36" i="58"/>
  <c r="D34" i="58"/>
  <c r="G26" i="58"/>
  <c r="J26" i="58" s="1"/>
  <c r="G51" i="58" s="1"/>
  <c r="K10" i="57"/>
  <c r="D38" i="57"/>
  <c r="D36" i="57"/>
  <c r="D34" i="57"/>
  <c r="G26" i="57"/>
  <c r="G41" i="57" s="1"/>
  <c r="E22" i="24"/>
  <c r="E15" i="24"/>
  <c r="B41" i="57" l="1"/>
  <c r="K16" i="54"/>
  <c r="K15" i="57"/>
  <c r="K15" i="54"/>
  <c r="J38" i="58"/>
  <c r="D41" i="58" s="1"/>
  <c r="G41" i="58"/>
  <c r="B41" i="58" s="1"/>
  <c r="J38" i="57"/>
  <c r="D41" i="57" s="1"/>
  <c r="J41" i="57" s="1"/>
  <c r="D46" i="57" s="1"/>
  <c r="J46" i="57" s="1"/>
  <c r="D51" i="57" s="1"/>
  <c r="K16" i="58"/>
  <c r="K18" i="58"/>
  <c r="K19" i="58"/>
  <c r="K15" i="58"/>
  <c r="K16" i="57"/>
  <c r="K18" i="57"/>
  <c r="K19" i="57"/>
  <c r="K18" i="54"/>
  <c r="K19" i="54"/>
  <c r="G26" i="54"/>
  <c r="D38" i="54"/>
  <c r="D36" i="54"/>
  <c r="D34" i="54"/>
  <c r="J41" i="58" l="1"/>
  <c r="D46" i="58" s="1"/>
  <c r="J46" i="58" s="1"/>
  <c r="D51" i="58" s="1"/>
  <c r="K20" i="57"/>
  <c r="D26" i="57" s="1"/>
  <c r="J26" i="57" s="1"/>
  <c r="G51" i="57" s="1"/>
  <c r="K20" i="58"/>
  <c r="D26" i="58" s="1"/>
  <c r="K20" i="54"/>
  <c r="D26" i="54" s="1"/>
  <c r="J26" i="54" s="1"/>
  <c r="G51" i="54" s="1"/>
  <c r="G41" i="54"/>
  <c r="B41" i="54" s="1"/>
  <c r="J38" i="54"/>
  <c r="D41" i="54" s="1"/>
  <c r="J51" i="57" l="1"/>
  <c r="D53" i="57" s="1"/>
  <c r="J53" i="57" s="1"/>
  <c r="J51" i="58"/>
  <c r="D53" i="58" s="1"/>
  <c r="J53" i="58" s="1"/>
  <c r="J41" i="54"/>
  <c r="D46" i="54" s="1"/>
  <c r="J46" i="54" s="1"/>
  <c r="D51" i="54" s="1"/>
  <c r="J51" i="54" l="1"/>
  <c r="D53" i="54" s="1"/>
  <c r="J53" i="54" s="1"/>
</calcChain>
</file>

<file path=xl/sharedStrings.xml><?xml version="1.0" encoding="utf-8"?>
<sst xmlns="http://schemas.openxmlformats.org/spreadsheetml/2006/main" count="316" uniqueCount="111">
  <si>
    <t>Box A</t>
  </si>
  <si>
    <t>Box B</t>
  </si>
  <si>
    <t>Box C</t>
  </si>
  <si>
    <t>Box D</t>
  </si>
  <si>
    <t>Box E</t>
  </si>
  <si>
    <t>Box F</t>
  </si>
  <si>
    <t>Box G</t>
  </si>
  <si>
    <t>Box H</t>
  </si>
  <si>
    <t>Box I</t>
  </si>
  <si>
    <t>Box J</t>
  </si>
  <si>
    <t>Box K</t>
  </si>
  <si>
    <t>Box L</t>
  </si>
  <si>
    <t>Box M</t>
  </si>
  <si>
    <t>Box N</t>
  </si>
  <si>
    <t>/</t>
  </si>
  <si>
    <t>=</t>
  </si>
  <si>
    <t>+</t>
  </si>
  <si>
    <t>Total Non-Central Office Staff Wages</t>
  </si>
  <si>
    <r>
      <t xml:space="preserve">STAIRS Step 6c, CLASS Supported Employment Wages </t>
    </r>
    <r>
      <rPr>
        <sz val="8"/>
        <rFont val="Arial"/>
        <family val="2"/>
      </rPr>
      <t>(Columns C + G)</t>
    </r>
  </si>
  <si>
    <r>
      <rPr>
        <sz val="11"/>
        <rFont val="Arial"/>
        <family val="2"/>
      </rPr>
      <t>STAIRS Step 6c, PHC Priority Attendant Wages</t>
    </r>
    <r>
      <rPr>
        <sz val="10"/>
        <rFont val="Arial"/>
        <family val="2"/>
      </rPr>
      <t xml:space="preserve"> </t>
    </r>
    <r>
      <rPr>
        <sz val="8"/>
        <rFont val="Arial"/>
        <family val="2"/>
      </rPr>
      <t>(Columns C + G)</t>
    </r>
  </si>
  <si>
    <r>
      <rPr>
        <sz val="11"/>
        <rFont val="Arial"/>
        <family val="2"/>
      </rPr>
      <t xml:space="preserve">STAIRS Step 6c, PHC Non-Priority Attendant Wages </t>
    </r>
    <r>
      <rPr>
        <sz val="8"/>
        <rFont val="Arial"/>
        <family val="2"/>
      </rPr>
      <t>(Columns C + G)</t>
    </r>
  </si>
  <si>
    <t>Weighted Average Rate</t>
  </si>
  <si>
    <r>
      <rPr>
        <sz val="11"/>
        <rFont val="Arial"/>
        <family val="2"/>
      </rPr>
      <t>STAIRS</t>
    </r>
    <r>
      <rPr>
        <sz val="10"/>
        <rFont val="Arial"/>
        <family val="2"/>
      </rPr>
      <t xml:space="preserve"> </t>
    </r>
    <r>
      <rPr>
        <sz val="11"/>
        <rFont val="Arial"/>
        <family val="2"/>
      </rPr>
      <t>Step 6c, CLASS Habilitation Wages</t>
    </r>
    <r>
      <rPr>
        <sz val="10"/>
        <rFont val="Arial"/>
        <family val="2"/>
      </rPr>
      <t xml:space="preserve"> </t>
    </r>
    <r>
      <rPr>
        <sz val="8"/>
        <rFont val="Arial"/>
        <family val="2"/>
      </rPr>
      <t>(Columns C + G)</t>
    </r>
  </si>
  <si>
    <t xml:space="preserve">                                                 Enter all staff wages, taxes and workers' compensation from the cost report.</t>
  </si>
  <si>
    <r>
      <t xml:space="preserve">STAIRS Step 6c, CLASS Employment Assistance </t>
    </r>
    <r>
      <rPr>
        <sz val="8"/>
        <rFont val="Arial"/>
        <family val="2"/>
      </rPr>
      <t>(Columns C + G)</t>
    </r>
  </si>
  <si>
    <t>Enter all Attendant Staff Wages from STAIRS Step 6c</t>
  </si>
  <si>
    <t>Enter all STAIRS Step 7 expenses for Attendants</t>
  </si>
  <si>
    <t xml:space="preserve">STAIRS Step 7, Attendant FICA &amp; Medicare Payroll Taxes </t>
  </si>
  <si>
    <t>STAIRS Step 7, Attendant State &amp; Federal Unemployment Taxes</t>
  </si>
  <si>
    <t>STAIRS Step 7, Attendant Workers' Compensation Premiums</t>
  </si>
  <si>
    <t>STAIRS Step 7, Attendant Workers' Compensation Paid Claims</t>
  </si>
  <si>
    <t>Total Taxes and Workers Compensation for Attendants</t>
  </si>
  <si>
    <t>Box O</t>
  </si>
  <si>
    <t>Box P</t>
  </si>
  <si>
    <r>
      <rPr>
        <sz val="11"/>
        <rFont val="Arial"/>
        <family val="2"/>
      </rPr>
      <t>STAIRS</t>
    </r>
    <r>
      <rPr>
        <sz val="10"/>
        <rFont val="Arial"/>
        <family val="2"/>
      </rPr>
      <t xml:space="preserve"> </t>
    </r>
    <r>
      <rPr>
        <sz val="11"/>
        <rFont val="Arial"/>
        <family val="2"/>
      </rPr>
      <t>Step 6c, CLASS CFC Wages</t>
    </r>
    <r>
      <rPr>
        <sz val="10"/>
        <rFont val="Arial"/>
        <family val="2"/>
      </rPr>
      <t xml:space="preserve"> </t>
    </r>
    <r>
      <rPr>
        <sz val="8"/>
        <rFont val="Arial"/>
        <family val="2"/>
      </rPr>
      <t>(Columns C + G)</t>
    </r>
  </si>
  <si>
    <r>
      <rPr>
        <sz val="11"/>
        <rFont val="Arial"/>
        <family val="2"/>
      </rPr>
      <t>STAIRS Step 6c, STAR+PLUS CFC Attendant Wages</t>
    </r>
    <r>
      <rPr>
        <sz val="10"/>
        <rFont val="Arial"/>
        <family val="2"/>
      </rPr>
      <t xml:space="preserve"> </t>
    </r>
    <r>
      <rPr>
        <sz val="8"/>
        <rFont val="Arial"/>
        <family val="2"/>
      </rPr>
      <t>(Columns C + G)</t>
    </r>
  </si>
  <si>
    <t xml:space="preserve">CPC 
Cost Report &amp; Accountability Report Worksheet 
</t>
  </si>
  <si>
    <r>
      <rPr>
        <b/>
        <sz val="10"/>
        <rFont val="Arial"/>
        <family val="2"/>
      </rPr>
      <t>NOTE</t>
    </r>
    <r>
      <rPr>
        <sz val="10"/>
        <rFont val="Arial"/>
        <family val="2"/>
      </rPr>
      <t>:  The accuracy of all figures calculated on these worksheets is dependent upon the accuracy of the data entered.  If the data entered in the worksheet is not representative of attendant costs and units of service for this contract or if you have made mistakes in your mathematical calculations, the results calculated on the worksheet will not be representative of the possible impact of the Attendant Compensation Rate Enhancement on this contract.</t>
    </r>
  </si>
  <si>
    <t>If Box N is greater than Box O, then you have met the spending requirement. If Box P is a positive number, then you have not met the spending requirement from Step 5 and could potentially face recoupment.</t>
  </si>
  <si>
    <t>Est. Total Recoupment</t>
  </si>
  <si>
    <t>Box Q</t>
  </si>
  <si>
    <t>Enter Medicaid Only Units</t>
  </si>
  <si>
    <t>From Box P</t>
  </si>
  <si>
    <t>X</t>
  </si>
  <si>
    <t>Potential Recoup per Unit</t>
  </si>
  <si>
    <t>From Step 3 (Cost Per Unit)</t>
  </si>
  <si>
    <t>From Box O</t>
  </si>
  <si>
    <t>-</t>
  </si>
  <si>
    <t>Calculate Estimated Recoupment Per Unit of Service</t>
  </si>
  <si>
    <t>Spending Requirement</t>
  </si>
  <si>
    <t>From Box N</t>
  </si>
  <si>
    <t>Calculate Spending Requirement</t>
  </si>
  <si>
    <t>Total Units from Boxes A-C</t>
  </si>
  <si>
    <t>From Box M</t>
  </si>
  <si>
    <t>Rate Period 3 Rate</t>
  </si>
  <si>
    <t>From Box C</t>
  </si>
  <si>
    <t>Rate Period 3</t>
  </si>
  <si>
    <t>Rate Period 2 Rate</t>
  </si>
  <si>
    <t>From Box B</t>
  </si>
  <si>
    <t>Rate Period 2</t>
  </si>
  <si>
    <t>Rate Period 1 Rate</t>
  </si>
  <si>
    <t>From Box A</t>
  </si>
  <si>
    <t>Rate Period 1</t>
  </si>
  <si>
    <t>Calculate Weighted Average Attendant Rate</t>
  </si>
  <si>
    <t>Costs Per Unit</t>
  </si>
  <si>
    <t>From Box L</t>
  </si>
  <si>
    <t>Cost Per Unit</t>
  </si>
  <si>
    <t>Total Resident Days</t>
  </si>
  <si>
    <t>Total Attendant Costs</t>
  </si>
  <si>
    <t>Calculate Attendant Cost Per Unit</t>
  </si>
  <si>
    <t>Sum Boxes D - L</t>
  </si>
  <si>
    <t xml:space="preserve">Step 7, Attendant Paid Claims  </t>
  </si>
  <si>
    <t xml:space="preserve">Step 7, Attendant Insurance Premiums   </t>
  </si>
  <si>
    <t>Workers' Compensation</t>
  </si>
  <si>
    <t xml:space="preserve">Step 7, Attendant State and Federal Unemployment   </t>
  </si>
  <si>
    <t xml:space="preserve">Step 7, Attendant FICA &amp; Medicare  </t>
  </si>
  <si>
    <t>Payroll Taxes</t>
  </si>
  <si>
    <r>
      <t xml:space="preserve">Step 6c, Total Mileage Reimbursement  </t>
    </r>
    <r>
      <rPr>
        <sz val="8"/>
        <rFont val="Arial"/>
        <family val="2"/>
      </rPr>
      <t>(Column L)</t>
    </r>
  </si>
  <si>
    <r>
      <t xml:space="preserve">Step 6c, Total Employee Benefits/Insurance </t>
    </r>
    <r>
      <rPr>
        <sz val="8"/>
        <rFont val="Arial"/>
        <family val="2"/>
      </rPr>
      <t>(Column J)</t>
    </r>
  </si>
  <si>
    <r>
      <t xml:space="preserve">Step 6c, Total Contracted Payments </t>
    </r>
    <r>
      <rPr>
        <sz val="8"/>
        <rFont val="Arial"/>
        <family val="2"/>
      </rPr>
      <t>(Columns E + I)</t>
    </r>
  </si>
  <si>
    <r>
      <t xml:space="preserve">Step 6c, Total Staff Wages </t>
    </r>
    <r>
      <rPr>
        <sz val="8"/>
        <rFont val="Arial"/>
        <family val="2"/>
      </rPr>
      <t>(Columns C + G)</t>
    </r>
  </si>
  <si>
    <t>Attendant Salaries and Wages, Benefits, and Mileage Reinbursement</t>
  </si>
  <si>
    <t>Enter Total Units of Service</t>
  </si>
  <si>
    <r>
      <rPr>
        <sz val="11"/>
        <rFont val="Arial"/>
        <family val="2"/>
      </rPr>
      <t>STAIRS Step 6c, STAR+PLUS Other Community Care Attendant Wages</t>
    </r>
    <r>
      <rPr>
        <sz val="10"/>
        <rFont val="Arial"/>
        <family val="2"/>
      </rPr>
      <t xml:space="preserve"> </t>
    </r>
    <r>
      <rPr>
        <sz val="8"/>
        <rFont val="Arial"/>
        <family val="2"/>
      </rPr>
      <t>(Columns C + G)</t>
    </r>
  </si>
  <si>
    <r>
      <rPr>
        <sz val="11"/>
        <rFont val="Arial"/>
        <family val="2"/>
      </rPr>
      <t>STAIRS Step 6c, STAR+PLUS Waiver Attendant Wages</t>
    </r>
    <r>
      <rPr>
        <sz val="10"/>
        <rFont val="Arial"/>
        <family val="2"/>
      </rPr>
      <t xml:space="preserve"> </t>
    </r>
    <r>
      <rPr>
        <sz val="8"/>
        <rFont val="Arial"/>
        <family val="2"/>
      </rPr>
      <t>(Columns C + G)</t>
    </r>
  </si>
  <si>
    <t>Enter Priority Attendant Expenses</t>
  </si>
  <si>
    <t>Step 5b, Total Priority Units of Service</t>
  </si>
  <si>
    <t>Step 5b, Total Non-Priority Units of Service</t>
  </si>
  <si>
    <t>Enter Non-Priority Attendant Expenses</t>
  </si>
  <si>
    <t xml:space="preserve">CLASS Habilitation (HAB) / Community First Choice (CFC)
2018 Cost Report &amp; 2019 Accountability Report Optional Worksheet to
Estimate Potential Recoupment </t>
  </si>
  <si>
    <t xml:space="preserve">Primary Home Care Priority (PHC)
2018 Cost Report &amp; 2019 Accountability Report Optional Worksheet to
Estimate Potential Recoupment </t>
  </si>
  <si>
    <t xml:space="preserve">Primary Home Care Non-Priority (PHC)
2018 Cost Report &amp; 2019 Accountability Report Optional Worksheet to
Estimate Potential Recoupment </t>
  </si>
  <si>
    <t>Effective 9/1/15 Non-Priority</t>
  </si>
  <si>
    <t>Effective 9/1/15 Priority</t>
  </si>
  <si>
    <t>Effective 9/1/14 CLASS Habilitation</t>
  </si>
  <si>
    <t>PAYMENT RATES - effective to Current</t>
  </si>
  <si>
    <t>Effective 9/1/14 CLASS Employment Assistance and Supported Employment</t>
  </si>
  <si>
    <t>PERIOD 1</t>
  </si>
  <si>
    <t>PERIOD 2</t>
  </si>
  <si>
    <t>PERIOD 3</t>
  </si>
  <si>
    <t>Resident Days</t>
  </si>
  <si>
    <t>Attendant Rate</t>
  </si>
  <si>
    <t>Enter Habilitation Participation levels</t>
  </si>
  <si>
    <t>Enhancement Level</t>
  </si>
  <si>
    <t>Weighted Average Enhancement Add-on</t>
  </si>
  <si>
    <t>Enter Priority Participation levels</t>
  </si>
  <si>
    <r>
      <t xml:space="preserve">Enter HAB Attendant Expenses </t>
    </r>
    <r>
      <rPr>
        <sz val="10"/>
        <rFont val="Arial"/>
        <family val="2"/>
      </rPr>
      <t>(do not include SE or EA)</t>
    </r>
  </si>
  <si>
    <t>Enter Total Priority Units of Service</t>
  </si>
  <si>
    <t>Enter Non-Priority Participation levels</t>
  </si>
  <si>
    <r>
      <t xml:space="preserve">Enter Total HAB/CFC Units of Service </t>
    </r>
    <r>
      <rPr>
        <sz val="10"/>
        <rFont val="Arial"/>
        <family val="2"/>
      </rPr>
      <t>(do not include SE or EA)</t>
    </r>
  </si>
  <si>
    <t>Step 5b, Total CLASS HAB/CFC Units of Service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</si>
</sst>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3" formatCode="_(* #,##0.00_);_(* \(#,##0.00\);_(* &quot;-&quot;??_);_(@_)"/>
    <numFmt numFmtId="164" formatCode="0."/>
    <numFmt numFmtId="165" formatCode="&quot;$&quot;#,##0.00"/>
    <numFmt numFmtId="166" formatCode="0.00_)"/>
    <numFmt numFmtId="167" formatCode="&quot;$&quot;#,##0"/>
  </numFmts>
  <fonts count="22">
    <font>
      <sz val="10"/>
      <name val="Arial"/>
    </font>
    <font>
      <sz val="10"/>
      <name val="Arial"/>
      <family val="2"/>
    </font>
    <font>
      <b/>
      <sz val="10"/>
      <name val="Tms Rmn"/>
    </font>
    <font>
      <sz val="10"/>
      <name val="Tms Rmn"/>
    </font>
    <font>
      <sz val="8"/>
      <name val="Arial"/>
      <family val="2"/>
    </font>
    <font>
      <sz val="7"/>
      <name val="Small Fonts"/>
      <family val="2"/>
    </font>
    <font>
      <b/>
      <i/>
      <sz val="16"/>
      <name val="Helv"/>
    </font>
    <font>
      <sz val="14"/>
      <name val="Arial"/>
      <family val="2"/>
    </font>
    <font>
      <sz val="12"/>
      <name val="Arial"/>
      <family val="2"/>
    </font>
    <font>
      <sz val="10"/>
      <name val="Arial"/>
      <family val="2"/>
    </font>
    <font>
      <sz val="11"/>
      <name val="Arial"/>
      <family val="2"/>
    </font>
    <font>
      <vertAlign val="superscript"/>
      <sz val="8"/>
      <name val="Arial"/>
      <family val="2"/>
    </font>
    <font>
      <b/>
      <sz val="11"/>
      <name val="Arial"/>
      <family val="2"/>
    </font>
    <font>
      <vertAlign val="superscript"/>
      <sz val="11"/>
      <name val="Arial"/>
      <family val="2"/>
    </font>
    <font>
      <vertAlign val="subscript"/>
      <sz val="8"/>
      <name val="Arial"/>
      <family val="2"/>
    </font>
    <font>
      <sz val="7"/>
      <name val="Small Fonts"/>
      <family val="2"/>
    </font>
    <font>
      <sz val="11"/>
      <color theme="1"/>
      <name val="Calibri"/>
      <family val="2"/>
      <scheme val="minor"/>
    </font>
    <font>
      <b/>
      <sz val="10"/>
      <name val="Arial"/>
      <family val="2"/>
    </font>
    <font>
      <sz val="10"/>
      <name val="Arial"/>
      <family val="2"/>
    </font>
    <font>
      <b/>
      <vertAlign val="superscript"/>
      <sz val="8"/>
      <name val="Arial"/>
      <family val="2"/>
    </font>
    <font>
      <sz val="16"/>
      <name val="Arial"/>
      <family val="2"/>
    </font>
    <font>
      <b/>
      <sz val="11"/>
      <color theme="1"/>
      <name val="Calibri"/>
      <family val="2"/>
      <scheme val="minor"/>
    </font>
  </fonts>
  <fills count="11">
    <fill>
      <patternFill patternType="none"/>
    </fill>
    <fill>
      <patternFill patternType="gray125"/>
    </fill>
    <fill>
      <patternFill patternType="gray125">
        <bgColor indexed="22"/>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rgb="FFFFCC9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0" tint="-0.499984740745262"/>
        <bgColor indexed="64"/>
      </patternFill>
    </fill>
  </fills>
  <borders count="2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s>
  <cellStyleXfs count="27">
    <xf numFmtId="0" fontId="0" fillId="0" borderId="0"/>
    <xf numFmtId="164" fontId="2" fillId="2" borderId="1"/>
    <xf numFmtId="0" fontId="3" fillId="0" borderId="0" applyFont="0" applyFill="0"/>
    <xf numFmtId="38" fontId="4" fillId="3" borderId="0" applyNumberFormat="0" applyBorder="0" applyAlignment="0" applyProtection="0"/>
    <xf numFmtId="10" fontId="4" fillId="4" borderId="2" applyNumberFormat="0" applyBorder="0" applyAlignment="0" applyProtection="0"/>
    <xf numFmtId="37" fontId="5" fillId="0" borderId="0"/>
    <xf numFmtId="37" fontId="15" fillId="0" borderId="0"/>
    <xf numFmtId="166" fontId="6"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0" fontId="1" fillId="0" borderId="0" applyFont="0" applyFill="0" applyBorder="0" applyAlignment="0" applyProtection="0"/>
    <xf numFmtId="10" fontId="9"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 fillId="0" borderId="0"/>
  </cellStyleXfs>
  <cellXfs count="247">
    <xf numFmtId="0" fontId="0" fillId="0" borderId="0" xfId="0"/>
    <xf numFmtId="0" fontId="7" fillId="0" borderId="0" xfId="14" applyFont="1" applyBorder="1" applyAlignment="1">
      <alignment horizontal="center" vertical="center" wrapText="1"/>
    </xf>
    <xf numFmtId="0" fontId="9" fillId="0" borderId="6" xfId="14" applyFont="1" applyBorder="1"/>
    <xf numFmtId="0" fontId="9" fillId="0" borderId="0" xfId="14" applyFont="1" applyBorder="1"/>
    <xf numFmtId="0" fontId="9" fillId="0" borderId="0" xfId="14" applyFont="1" applyBorder="1" applyAlignment="1">
      <alignment horizontal="center"/>
    </xf>
    <xf numFmtId="0" fontId="9" fillId="0" borderId="7" xfId="14" applyFont="1" applyBorder="1" applyAlignment="1">
      <alignment horizontal="center"/>
    </xf>
    <xf numFmtId="0" fontId="10" fillId="0" borderId="6" xfId="14" applyFont="1" applyBorder="1" applyAlignment="1">
      <alignment vertical="center"/>
    </xf>
    <xf numFmtId="0" fontId="10" fillId="0" borderId="6" xfId="14" applyFont="1" applyBorder="1"/>
    <xf numFmtId="0" fontId="10" fillId="0" borderId="0" xfId="14" applyFont="1" applyFill="1" applyBorder="1" applyAlignment="1">
      <alignment vertical="center"/>
    </xf>
    <xf numFmtId="0" fontId="10" fillId="0" borderId="0" xfId="14" quotePrefix="1" applyFont="1" applyFill="1" applyBorder="1" applyAlignment="1">
      <alignment horizontal="right" vertical="center"/>
    </xf>
    <xf numFmtId="0" fontId="13" fillId="0" borderId="0" xfId="14" quotePrefix="1" applyFont="1" applyFill="1" applyBorder="1" applyAlignment="1">
      <alignment horizontal="left" vertical="center" wrapText="1"/>
    </xf>
    <xf numFmtId="0" fontId="10" fillId="0" borderId="0" xfId="14" applyFont="1" applyBorder="1" applyAlignment="1">
      <alignment vertical="center"/>
    </xf>
    <xf numFmtId="0" fontId="7" fillId="0" borderId="6" xfId="14" applyFont="1" applyFill="1" applyBorder="1" applyAlignment="1">
      <alignment vertical="center" wrapText="1"/>
    </xf>
    <xf numFmtId="0" fontId="7" fillId="0" borderId="0" xfId="14" applyFont="1" applyFill="1" applyBorder="1" applyAlignment="1">
      <alignment vertical="center" wrapText="1"/>
    </xf>
    <xf numFmtId="0" fontId="7" fillId="0" borderId="0" xfId="14" applyFont="1" applyBorder="1" applyAlignment="1">
      <alignment vertical="center"/>
    </xf>
    <xf numFmtId="0" fontId="9" fillId="0" borderId="0" xfId="14" applyFont="1" applyBorder="1" applyAlignment="1">
      <alignment vertical="center"/>
    </xf>
    <xf numFmtId="0" fontId="9" fillId="0" borderId="0" xfId="14" applyBorder="1"/>
    <xf numFmtId="0" fontId="13" fillId="0" borderId="0" xfId="14" quotePrefix="1" applyFont="1" applyFill="1" applyBorder="1" applyAlignment="1" applyProtection="1">
      <alignment horizontal="left" vertical="top" wrapText="1"/>
    </xf>
    <xf numFmtId="167" fontId="10" fillId="0" borderId="0" xfId="14" applyNumberFormat="1" applyFont="1" applyFill="1" applyBorder="1" applyAlignment="1" applyProtection="1">
      <alignment vertical="center"/>
    </xf>
    <xf numFmtId="0" fontId="11" fillId="0" borderId="2" xfId="14" applyFont="1" applyBorder="1" applyAlignment="1">
      <alignment horizontal="left" vertical="top"/>
    </xf>
    <xf numFmtId="167" fontId="10" fillId="5" borderId="2" xfId="14" applyNumberFormat="1" applyFont="1" applyFill="1" applyBorder="1" applyAlignment="1" applyProtection="1">
      <alignment horizontal="right" vertical="center"/>
      <protection locked="0"/>
    </xf>
    <xf numFmtId="167" fontId="10" fillId="0" borderId="2" xfId="14" applyNumberFormat="1" applyFont="1" applyBorder="1" applyAlignment="1">
      <alignment horizontal="right"/>
    </xf>
    <xf numFmtId="167" fontId="10" fillId="0" borderId="2" xfId="14" applyNumberFormat="1" applyFont="1" applyFill="1" applyBorder="1" applyAlignment="1" applyProtection="1">
      <alignment vertical="center"/>
    </xf>
    <xf numFmtId="0" fontId="11" fillId="0" borderId="2" xfId="14" applyFont="1" applyBorder="1" applyAlignment="1">
      <alignment horizontal="left" vertical="top" wrapText="1"/>
    </xf>
    <xf numFmtId="167" fontId="10" fillId="5" borderId="2" xfId="14" applyNumberFormat="1" applyFont="1" applyFill="1" applyBorder="1" applyAlignment="1" applyProtection="1">
      <alignment vertical="center"/>
      <protection locked="0"/>
    </xf>
    <xf numFmtId="0" fontId="1" fillId="0" borderId="0" xfId="14" applyFont="1" applyBorder="1"/>
    <xf numFmtId="0" fontId="1" fillId="0" borderId="0" xfId="0" applyFont="1"/>
    <xf numFmtId="0" fontId="1" fillId="0" borderId="0" xfId="26"/>
    <xf numFmtId="0" fontId="1" fillId="0" borderId="0" xfId="0" applyFont="1" applyBorder="1"/>
    <xf numFmtId="0" fontId="1" fillId="0" borderId="6" xfId="0" applyFont="1" applyBorder="1"/>
    <xf numFmtId="0" fontId="0" fillId="0" borderId="0" xfId="0" applyFill="1"/>
    <xf numFmtId="0" fontId="10" fillId="0" borderId="12" xfId="0" quotePrefix="1" applyFont="1" applyFill="1" applyBorder="1" applyAlignment="1">
      <alignment horizontal="center"/>
    </xf>
    <xf numFmtId="0" fontId="10" fillId="0" borderId="0" xfId="0" quotePrefix="1" applyFont="1" applyBorder="1" applyAlignment="1">
      <alignment horizontal="center" vertical="center"/>
    </xf>
    <xf numFmtId="0" fontId="10" fillId="0" borderId="6" xfId="0" applyFont="1" applyBorder="1" applyAlignment="1">
      <alignment vertical="center" wrapText="1"/>
    </xf>
    <xf numFmtId="0" fontId="0" fillId="0" borderId="6" xfId="0" applyBorder="1"/>
    <xf numFmtId="0" fontId="10" fillId="0" borderId="0" xfId="0" quotePrefix="1" applyFont="1" applyFill="1" applyBorder="1" applyAlignment="1">
      <alignment horizontal="center"/>
    </xf>
    <xf numFmtId="0" fontId="0" fillId="0" borderId="6" xfId="0" applyFill="1" applyBorder="1"/>
    <xf numFmtId="0" fontId="0" fillId="0" borderId="0" xfId="0" applyBorder="1"/>
    <xf numFmtId="0" fontId="8" fillId="0" borderId="0" xfId="0" applyFont="1" applyBorder="1"/>
    <xf numFmtId="0" fontId="10" fillId="0" borderId="0" xfId="0" applyFont="1" applyFill="1" applyAlignment="1">
      <alignment vertical="center"/>
    </xf>
    <xf numFmtId="0" fontId="10" fillId="0" borderId="0" xfId="0" quotePrefix="1" applyFont="1" applyFill="1" applyBorder="1" applyAlignment="1">
      <alignment horizontal="right" vertical="center"/>
    </xf>
    <xf numFmtId="167" fontId="12" fillId="0" borderId="2" xfId="0" applyNumberFormat="1" applyFont="1" applyBorder="1" applyAlignment="1" applyProtection="1">
      <alignment horizontal="right"/>
    </xf>
    <xf numFmtId="0" fontId="10" fillId="0" borderId="6" xfId="0" applyFont="1" applyFill="1" applyBorder="1" applyAlignment="1">
      <alignment vertical="center"/>
    </xf>
    <xf numFmtId="0" fontId="10" fillId="0" borderId="0" xfId="0" applyFont="1" applyAlignment="1">
      <alignment vertical="center"/>
    </xf>
    <xf numFmtId="167" fontId="10" fillId="5" borderId="2" xfId="0" applyNumberFormat="1" applyFont="1" applyFill="1" applyBorder="1" applyAlignment="1" applyProtection="1">
      <alignment horizontal="right" vertical="center"/>
      <protection locked="0"/>
    </xf>
    <xf numFmtId="0" fontId="10" fillId="0" borderId="6" xfId="0" applyFont="1" applyBorder="1" applyAlignment="1">
      <alignment vertical="center"/>
    </xf>
    <xf numFmtId="0" fontId="11" fillId="0" borderId="2" xfId="0" applyFont="1" applyBorder="1" applyAlignment="1">
      <alignment horizontal="left" vertical="top"/>
    </xf>
    <xf numFmtId="0" fontId="10" fillId="0" borderId="0" xfId="0" applyFont="1" applyFill="1" applyBorder="1" applyAlignment="1">
      <alignment vertical="center"/>
    </xf>
    <xf numFmtId="0" fontId="10" fillId="0" borderId="0" xfId="0" applyFont="1"/>
    <xf numFmtId="0" fontId="10" fillId="0" borderId="6" xfId="0" applyFont="1" applyBorder="1"/>
    <xf numFmtId="0" fontId="10" fillId="0" borderId="0" xfId="0" applyFont="1" applyFill="1" applyBorder="1" applyAlignment="1">
      <alignment horizontal="center" vertical="center"/>
    </xf>
    <xf numFmtId="167" fontId="10" fillId="5" borderId="2" xfId="0" applyNumberFormat="1" applyFont="1" applyFill="1" applyBorder="1" applyAlignment="1" applyProtection="1">
      <alignment vertical="center"/>
      <protection locked="0"/>
    </xf>
    <xf numFmtId="0" fontId="1" fillId="0" borderId="13" xfId="0" applyFont="1" applyBorder="1"/>
    <xf numFmtId="0" fontId="11" fillId="0" borderId="2" xfId="0" applyFont="1" applyBorder="1" applyAlignment="1" applyProtection="1">
      <alignment horizontal="left" vertical="center"/>
      <protection locked="0"/>
    </xf>
    <xf numFmtId="43" fontId="10" fillId="0" borderId="0" xfId="24" quotePrefix="1" applyFont="1" applyBorder="1" applyAlignment="1">
      <alignment horizontal="center"/>
    </xf>
    <xf numFmtId="43" fontId="10" fillId="5" borderId="2" xfId="24" applyFont="1" applyFill="1" applyBorder="1" applyAlignment="1" applyProtection="1">
      <alignment horizontal="right" vertical="center"/>
      <protection locked="0"/>
    </xf>
    <xf numFmtId="167" fontId="10" fillId="0" borderId="2" xfId="0" applyNumberFormat="1" applyFont="1" applyFill="1" applyBorder="1" applyAlignment="1" applyProtection="1">
      <alignment horizontal="right" vertical="center"/>
    </xf>
    <xf numFmtId="0" fontId="11" fillId="0" borderId="2" xfId="0" applyFont="1" applyBorder="1" applyAlignment="1" applyProtection="1">
      <alignment horizontal="left" vertical="top" wrapText="1"/>
    </xf>
    <xf numFmtId="0" fontId="11" fillId="0" borderId="2" xfId="0" applyFont="1" applyBorder="1" applyAlignment="1" applyProtection="1">
      <alignment horizontal="left" vertical="top"/>
    </xf>
    <xf numFmtId="0" fontId="19" fillId="0" borderId="2" xfId="0" applyFont="1" applyBorder="1" applyAlignment="1" applyProtection="1">
      <alignment horizontal="left" vertical="top" wrapText="1"/>
    </xf>
    <xf numFmtId="0" fontId="8" fillId="0" borderId="0" xfId="0" applyFont="1" applyBorder="1" applyProtection="1"/>
    <xf numFmtId="0" fontId="10" fillId="0" borderId="6" xfId="0" applyFont="1" applyBorder="1" applyAlignment="1" applyProtection="1">
      <alignment vertical="center" wrapText="1"/>
    </xf>
    <xf numFmtId="0" fontId="10" fillId="0" borderId="0" xfId="0" quotePrefix="1" applyFont="1" applyFill="1" applyBorder="1" applyAlignment="1" applyProtection="1">
      <alignment horizontal="center" vertical="center"/>
    </xf>
    <xf numFmtId="0" fontId="10" fillId="0" borderId="0" xfId="0" quotePrefix="1" applyFont="1" applyFill="1" applyBorder="1" applyAlignment="1" applyProtection="1">
      <alignment horizontal="center"/>
    </xf>
    <xf numFmtId="0" fontId="10" fillId="0" borderId="12" xfId="0" quotePrefix="1" applyFont="1" applyFill="1" applyBorder="1" applyAlignment="1" applyProtection="1">
      <alignment horizontal="center"/>
    </xf>
    <xf numFmtId="0" fontId="10" fillId="0" borderId="0" xfId="0" quotePrefix="1" applyFont="1" applyBorder="1" applyAlignment="1" applyProtection="1">
      <alignment horizontal="center" vertical="center"/>
    </xf>
    <xf numFmtId="165" fontId="4" fillId="0" borderId="1" xfId="0" applyNumberFormat="1" applyFont="1" applyFill="1" applyBorder="1" applyAlignment="1" applyProtection="1"/>
    <xf numFmtId="165" fontId="4" fillId="0" borderId="9" xfId="0" applyNumberFormat="1" applyFont="1" applyFill="1" applyBorder="1" applyAlignment="1" applyProtection="1"/>
    <xf numFmtId="165" fontId="4" fillId="0" borderId="2" xfId="0" applyNumberFormat="1" applyFont="1" applyFill="1" applyBorder="1" applyAlignment="1" applyProtection="1"/>
    <xf numFmtId="0" fontId="17" fillId="0" borderId="0" xfId="0" applyFont="1"/>
    <xf numFmtId="0" fontId="0" fillId="0" borderId="2" xfId="0" applyBorder="1"/>
    <xf numFmtId="0" fontId="0" fillId="0" borderId="0" xfId="0" applyAlignment="1">
      <alignment horizontal="center"/>
    </xf>
    <xf numFmtId="0" fontId="17" fillId="7" borderId="2" xfId="0" applyFont="1" applyFill="1" applyBorder="1" applyAlignment="1">
      <alignment horizontal="center" wrapText="1"/>
    </xf>
    <xf numFmtId="8" fontId="0" fillId="0" borderId="2" xfId="0" applyNumberFormat="1" applyBorder="1" applyAlignment="1">
      <alignment horizontal="center"/>
    </xf>
    <xf numFmtId="0" fontId="1" fillId="0" borderId="2" xfId="0" applyFont="1" applyBorder="1"/>
    <xf numFmtId="0" fontId="11" fillId="0" borderId="15" xfId="0" applyFont="1" applyBorder="1" applyAlignment="1" applyProtection="1">
      <alignment horizontal="left" vertical="center"/>
      <protection locked="0"/>
    </xf>
    <xf numFmtId="43" fontId="10" fillId="5" borderId="15" xfId="24" applyFont="1" applyFill="1" applyBorder="1" applyAlignment="1" applyProtection="1">
      <alignment horizontal="right" vertical="center"/>
      <protection locked="0"/>
    </xf>
    <xf numFmtId="0" fontId="8" fillId="0" borderId="0" xfId="0" applyFont="1" applyBorder="1" applyAlignment="1">
      <alignment horizontal="center" vertical="center" wrapText="1"/>
    </xf>
    <xf numFmtId="0" fontId="21" fillId="7" borderId="0" xfId="13" applyFont="1" applyFill="1" applyAlignment="1">
      <alignment horizontal="right" wrapText="1"/>
    </xf>
    <xf numFmtId="0" fontId="10" fillId="0" borderId="0" xfId="0" applyFont="1" applyFill="1" applyBorder="1" applyAlignment="1">
      <alignment vertical="center" wrapText="1"/>
    </xf>
    <xf numFmtId="0" fontId="10" fillId="0" borderId="2" xfId="0" applyFont="1" applyBorder="1" applyAlignment="1">
      <alignment vertical="center" wrapText="1"/>
    </xf>
    <xf numFmtId="0" fontId="10" fillId="0" borderId="2" xfId="0" applyNumberFormat="1" applyFont="1" applyBorder="1" applyAlignment="1">
      <alignment vertical="center" wrapText="1"/>
    </xf>
    <xf numFmtId="0" fontId="1" fillId="0" borderId="4" xfId="0" applyFont="1" applyBorder="1" applyAlignment="1">
      <alignment vertical="center" wrapText="1"/>
    </xf>
    <xf numFmtId="0" fontId="1" fillId="0" borderId="6" xfId="0" applyFont="1" applyBorder="1" applyAlignment="1">
      <alignment vertical="center" wrapText="1"/>
    </xf>
    <xf numFmtId="0" fontId="1" fillId="0" borderId="0" xfId="0" applyFont="1" applyBorder="1" applyAlignment="1">
      <alignment vertical="center" wrapText="1"/>
    </xf>
    <xf numFmtId="0" fontId="0" fillId="0" borderId="0" xfId="0" applyFill="1" applyBorder="1"/>
    <xf numFmtId="0" fontId="4" fillId="0" borderId="4" xfId="0" applyFont="1" applyFill="1" applyBorder="1" applyAlignment="1" applyProtection="1">
      <alignment horizontal="center"/>
    </xf>
    <xf numFmtId="165" fontId="4" fillId="0" borderId="4" xfId="0" applyNumberFormat="1" applyFont="1" applyFill="1" applyBorder="1" applyAlignment="1" applyProtection="1">
      <alignment horizontal="center"/>
    </xf>
    <xf numFmtId="165" fontId="4" fillId="0" borderId="4" xfId="0" applyNumberFormat="1" applyFont="1" applyFill="1" applyBorder="1" applyAlignment="1" applyProtection="1"/>
    <xf numFmtId="43" fontId="0" fillId="0" borderId="0" xfId="0" applyNumberFormat="1"/>
    <xf numFmtId="0" fontId="17" fillId="10" borderId="2" xfId="0" applyFont="1" applyFill="1" applyBorder="1" applyAlignment="1">
      <alignment horizontal="center" wrapText="1"/>
    </xf>
    <xf numFmtId="0" fontId="1" fillId="0" borderId="6" xfId="0" applyFont="1" applyFill="1" applyBorder="1"/>
    <xf numFmtId="0" fontId="1" fillId="0" borderId="0" xfId="0" applyFont="1" applyFill="1"/>
    <xf numFmtId="0" fontId="9" fillId="0" borderId="0" xfId="14" applyFont="1" applyFill="1" applyBorder="1" applyAlignment="1">
      <alignment horizontal="center" vertical="center" wrapText="1"/>
    </xf>
    <xf numFmtId="0" fontId="7" fillId="0" borderId="8" xfId="14" applyFont="1" applyFill="1" applyBorder="1" applyAlignment="1">
      <alignment vertical="center" wrapText="1"/>
    </xf>
    <xf numFmtId="0" fontId="12" fillId="0" borderId="14" xfId="14" applyFont="1" applyBorder="1" applyAlignment="1">
      <alignment horizontal="left" vertical="center"/>
    </xf>
    <xf numFmtId="0" fontId="12" fillId="0" borderId="10" xfId="14" applyFont="1" applyBorder="1" applyAlignment="1">
      <alignment vertical="center"/>
    </xf>
    <xf numFmtId="0" fontId="12" fillId="0" borderId="12" xfId="14" applyFont="1" applyBorder="1" applyAlignment="1">
      <alignment vertical="center"/>
    </xf>
    <xf numFmtId="0" fontId="12" fillId="0" borderId="11" xfId="14" applyFont="1" applyBorder="1" applyAlignment="1">
      <alignment vertical="center"/>
    </xf>
    <xf numFmtId="0" fontId="8" fillId="0" borderId="6" xfId="14" applyFont="1" applyBorder="1" applyAlignment="1">
      <alignment vertical="center"/>
    </xf>
    <xf numFmtId="0" fontId="10" fillId="0" borderId="0" xfId="0" quotePrefix="1" applyFont="1" applyBorder="1" applyAlignment="1" applyProtection="1">
      <alignment horizontal="center"/>
    </xf>
    <xf numFmtId="0" fontId="10" fillId="0" borderId="6"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0" fillId="0" borderId="2" xfId="0" applyFont="1" applyBorder="1" applyAlignment="1" applyProtection="1">
      <alignment vertical="center" wrapText="1"/>
    </xf>
    <xf numFmtId="43" fontId="10" fillId="0" borderId="2" xfId="0" applyNumberFormat="1" applyFont="1" applyBorder="1" applyAlignment="1" applyProtection="1">
      <alignment vertical="center" wrapText="1"/>
    </xf>
    <xf numFmtId="0" fontId="10" fillId="0" borderId="1" xfId="0" applyFont="1" applyFill="1" applyBorder="1" applyAlignment="1" applyProtection="1">
      <alignment vertical="center" wrapText="1"/>
    </xf>
    <xf numFmtId="0" fontId="10" fillId="0" borderId="2" xfId="0" applyNumberFormat="1" applyFont="1" applyBorder="1" applyAlignment="1" applyProtection="1">
      <alignment vertical="center" wrapText="1"/>
    </xf>
    <xf numFmtId="0" fontId="0" fillId="0" borderId="1" xfId="0" applyFill="1" applyBorder="1" applyProtection="1"/>
    <xf numFmtId="0" fontId="10" fillId="0" borderId="11" xfId="0" applyFont="1" applyFill="1" applyBorder="1" applyAlignment="1" applyProtection="1">
      <alignment vertical="center" wrapText="1"/>
    </xf>
    <xf numFmtId="0" fontId="10" fillId="0" borderId="1" xfId="14" applyFont="1" applyBorder="1" applyAlignment="1">
      <alignment horizontal="left" vertical="center"/>
    </xf>
    <xf numFmtId="0" fontId="10" fillId="0" borderId="9" xfId="14" applyFont="1" applyBorder="1" applyAlignment="1">
      <alignment horizontal="left" vertical="center"/>
    </xf>
    <xf numFmtId="0" fontId="10" fillId="0" borderId="4" xfId="14" applyFont="1" applyBorder="1" applyAlignment="1">
      <alignment horizontal="right" vertical="center"/>
    </xf>
    <xf numFmtId="0" fontId="10" fillId="0" borderId="5" xfId="14" applyFont="1" applyBorder="1" applyAlignment="1">
      <alignment horizontal="right" vertical="center"/>
    </xf>
    <xf numFmtId="0" fontId="12" fillId="0" borderId="2" xfId="14" applyFont="1" applyBorder="1" applyAlignment="1">
      <alignment horizontal="left" vertical="center"/>
    </xf>
    <xf numFmtId="0" fontId="7" fillId="0" borderId="1" xfId="14" applyFont="1" applyFill="1" applyBorder="1" applyAlignment="1">
      <alignment horizontal="center" vertical="center" wrapText="1"/>
    </xf>
    <xf numFmtId="0" fontId="7" fillId="0" borderId="8" xfId="14" applyFont="1" applyFill="1" applyBorder="1" applyAlignment="1">
      <alignment horizontal="center" vertical="center" wrapText="1"/>
    </xf>
    <xf numFmtId="0" fontId="7" fillId="0" borderId="9" xfId="14" applyFont="1" applyFill="1" applyBorder="1" applyAlignment="1">
      <alignment horizontal="center" vertical="center" wrapText="1"/>
    </xf>
    <xf numFmtId="0" fontId="1" fillId="0" borderId="1" xfId="14" applyFont="1" applyBorder="1" applyAlignment="1">
      <alignment horizontal="left" vertical="center" wrapText="1"/>
    </xf>
    <xf numFmtId="0" fontId="1" fillId="0" borderId="9" xfId="14" applyFont="1" applyBorder="1" applyAlignment="1">
      <alignment horizontal="left" vertical="center" wrapText="1"/>
    </xf>
    <xf numFmtId="0" fontId="10" fillId="0" borderId="1" xfId="14" applyFont="1" applyBorder="1" applyAlignment="1">
      <alignment horizontal="left" vertical="center" wrapText="1"/>
    </xf>
    <xf numFmtId="0" fontId="10" fillId="0" borderId="9" xfId="14" applyFont="1" applyBorder="1" applyAlignment="1">
      <alignment horizontal="left" vertical="center" wrapText="1"/>
    </xf>
    <xf numFmtId="0" fontId="12" fillId="0" borderId="1" xfId="14" applyFont="1" applyBorder="1" applyAlignment="1">
      <alignment horizontal="left" vertical="center"/>
    </xf>
    <xf numFmtId="0" fontId="12" fillId="0" borderId="8" xfId="14" applyFont="1" applyBorder="1" applyAlignment="1">
      <alignment horizontal="left" vertical="center"/>
    </xf>
    <xf numFmtId="0" fontId="12" fillId="0" borderId="9" xfId="14" applyFont="1" applyBorder="1" applyAlignment="1">
      <alignment horizontal="left" vertical="center"/>
    </xf>
    <xf numFmtId="0" fontId="1" fillId="0" borderId="1" xfId="14" applyFont="1" applyFill="1" applyBorder="1" applyAlignment="1">
      <alignment horizontal="left" vertical="center" wrapText="1"/>
    </xf>
    <xf numFmtId="0" fontId="1" fillId="0" borderId="9" xfId="14" applyFont="1" applyFill="1" applyBorder="1" applyAlignment="1">
      <alignment horizontal="left"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 fillId="0" borderId="8" xfId="0" applyFont="1" applyBorder="1" applyAlignment="1">
      <alignment horizontal="center"/>
    </xf>
    <xf numFmtId="0" fontId="1" fillId="0" borderId="6" xfId="0" applyFont="1" applyBorder="1" applyAlignment="1" applyProtection="1">
      <alignment horizontal="center"/>
    </xf>
    <xf numFmtId="0" fontId="1" fillId="0" borderId="0" xfId="0" applyFont="1" applyBorder="1" applyAlignment="1" applyProtection="1">
      <alignment horizontal="center"/>
    </xf>
    <xf numFmtId="0" fontId="1" fillId="0" borderId="7" xfId="0" applyFont="1" applyBorder="1" applyAlignment="1" applyProtection="1">
      <alignment horizontal="center"/>
    </xf>
    <xf numFmtId="0" fontId="10" fillId="0" borderId="6" xfId="0" applyFont="1" applyBorder="1" applyAlignment="1" applyProtection="1">
      <alignment horizontal="left" vertical="center" wrapText="1"/>
    </xf>
    <xf numFmtId="0" fontId="10" fillId="0" borderId="7" xfId="0" applyFont="1" applyBorder="1" applyAlignment="1" applyProtection="1">
      <alignment horizontal="left" vertical="center" wrapText="1"/>
    </xf>
    <xf numFmtId="0" fontId="10" fillId="0" borderId="10"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0" fontId="1" fillId="0" borderId="6" xfId="0" applyFont="1" applyBorder="1" applyAlignment="1">
      <alignment horizontal="center"/>
    </xf>
    <xf numFmtId="0" fontId="1" fillId="0" borderId="0" xfId="0" applyFont="1" applyBorder="1" applyAlignment="1">
      <alignment horizontal="center"/>
    </xf>
    <xf numFmtId="0" fontId="1" fillId="0" borderId="7" xfId="0" applyFont="1" applyBorder="1" applyAlignment="1">
      <alignment horizontal="center"/>
    </xf>
    <xf numFmtId="0" fontId="0" fillId="0" borderId="0" xfId="0" applyBorder="1" applyAlignment="1" applyProtection="1">
      <alignment horizontal="center"/>
    </xf>
    <xf numFmtId="0" fontId="0" fillId="0" borderId="7" xfId="0" applyBorder="1" applyAlignment="1" applyProtection="1">
      <alignment horizontal="center"/>
    </xf>
    <xf numFmtId="0" fontId="0" fillId="0" borderId="12" xfId="0" applyBorder="1" applyAlignment="1" applyProtection="1">
      <alignment horizontal="center"/>
    </xf>
    <xf numFmtId="0" fontId="0" fillId="0" borderId="11" xfId="0" applyBorder="1" applyAlignment="1" applyProtection="1">
      <alignment horizontal="center"/>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10" fillId="0" borderId="1" xfId="0" applyFont="1" applyBorder="1" applyAlignment="1" applyProtection="1">
      <alignment horizontal="left" vertical="center"/>
    </xf>
    <xf numFmtId="0" fontId="10" fillId="0" borderId="8" xfId="0" applyFont="1" applyBorder="1" applyAlignment="1" applyProtection="1">
      <alignment horizontal="left" vertical="center"/>
    </xf>
    <xf numFmtId="0" fontId="10" fillId="0" borderId="9" xfId="0" applyFont="1" applyBorder="1" applyAlignment="1" applyProtection="1">
      <alignment horizontal="left" vertical="center"/>
    </xf>
    <xf numFmtId="0" fontId="8" fillId="9" borderId="18" xfId="0" applyFont="1" applyFill="1" applyBorder="1" applyAlignment="1" applyProtection="1">
      <alignment horizontal="center" vertical="center" wrapText="1"/>
      <protection locked="0"/>
    </xf>
    <xf numFmtId="0" fontId="8" fillId="9" borderId="19" xfId="0" applyFont="1" applyFill="1" applyBorder="1" applyAlignment="1" applyProtection="1">
      <alignment horizontal="center" vertical="center" wrapText="1"/>
      <protection locked="0"/>
    </xf>
    <xf numFmtId="0" fontId="17" fillId="8" borderId="16" xfId="0" applyFont="1" applyFill="1" applyBorder="1" applyAlignment="1">
      <alignment horizontal="center" vertical="center" wrapText="1"/>
    </xf>
    <xf numFmtId="0" fontId="17" fillId="8" borderId="17" xfId="0" applyFont="1" applyFill="1" applyBorder="1" applyAlignment="1">
      <alignment horizontal="center" vertical="center" wrapText="1"/>
    </xf>
    <xf numFmtId="9" fontId="10" fillId="0" borderId="1" xfId="25" applyFont="1" applyFill="1" applyBorder="1" applyAlignment="1" applyProtection="1">
      <alignment horizontal="center"/>
    </xf>
    <xf numFmtId="9" fontId="10" fillId="0" borderId="9" xfId="25" applyFont="1" applyFill="1" applyBorder="1" applyAlignment="1" applyProtection="1">
      <alignment horizontal="center"/>
    </xf>
    <xf numFmtId="43" fontId="10" fillId="0" borderId="1" xfId="24" applyFont="1" applyFill="1" applyBorder="1" applyAlignment="1" applyProtection="1">
      <alignment horizontal="center"/>
    </xf>
    <xf numFmtId="43" fontId="10" fillId="0" borderId="9" xfId="24" applyFont="1" applyFill="1" applyBorder="1" applyAlignment="1" applyProtection="1">
      <alignment horizontal="center"/>
    </xf>
    <xf numFmtId="165" fontId="4" fillId="0" borderId="1" xfId="0" applyNumberFormat="1" applyFont="1" applyFill="1" applyBorder="1" applyAlignment="1" applyProtection="1">
      <alignment horizontal="center"/>
    </xf>
    <xf numFmtId="165" fontId="4" fillId="0" borderId="9" xfId="0" applyNumberFormat="1" applyFont="1" applyFill="1" applyBorder="1" applyAlignment="1" applyProtection="1">
      <alignment horizontal="center"/>
    </xf>
    <xf numFmtId="165" fontId="10" fillId="0" borderId="1" xfId="0" applyNumberFormat="1" applyFont="1" applyFill="1" applyBorder="1" applyAlignment="1" applyProtection="1">
      <alignment horizontal="center"/>
    </xf>
    <xf numFmtId="165" fontId="10" fillId="0" borderId="9" xfId="0" applyNumberFormat="1" applyFont="1" applyFill="1" applyBorder="1" applyAlignment="1" applyProtection="1">
      <alignment horizont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4" fillId="0" borderId="1" xfId="0" applyFont="1" applyFill="1" applyBorder="1" applyAlignment="1" applyProtection="1">
      <alignment horizontal="center"/>
    </xf>
    <xf numFmtId="0" fontId="4" fillId="0" borderId="9" xfId="0" applyFont="1" applyFill="1" applyBorder="1" applyAlignment="1" applyProtection="1">
      <alignment horizontal="center"/>
    </xf>
    <xf numFmtId="0" fontId="10" fillId="0" borderId="0" xfId="0" applyFont="1" applyFill="1" applyBorder="1" applyAlignment="1">
      <alignment horizontal="center" vertical="center" wrapText="1"/>
    </xf>
    <xf numFmtId="0" fontId="12" fillId="0" borderId="4" xfId="0" applyFont="1" applyBorder="1" applyAlignment="1" applyProtection="1">
      <alignment horizontal="center"/>
    </xf>
    <xf numFmtId="0" fontId="12" fillId="0" borderId="5" xfId="0" applyFont="1" applyBorder="1" applyAlignment="1" applyProtection="1">
      <alignment horizontal="center"/>
    </xf>
    <xf numFmtId="0" fontId="1" fillId="0" borderId="12" xfId="0" applyFont="1" applyBorder="1" applyAlignment="1">
      <alignment horizontal="center"/>
    </xf>
    <xf numFmtId="0" fontId="1" fillId="0" borderId="8" xfId="0" applyFont="1" applyBorder="1" applyAlignment="1" applyProtection="1">
      <alignment horizontal="center"/>
    </xf>
    <xf numFmtId="0" fontId="1" fillId="0" borderId="6" xfId="26" applyFont="1" applyBorder="1" applyAlignment="1">
      <alignment horizontal="right" wrapText="1"/>
    </xf>
    <xf numFmtId="0" fontId="1" fillId="0" borderId="20" xfId="26" applyFont="1" applyBorder="1" applyAlignment="1">
      <alignment horizontal="right" wrapText="1"/>
    </xf>
    <xf numFmtId="0" fontId="8" fillId="0" borderId="12" xfId="0" applyFont="1" applyBorder="1" applyAlignment="1" applyProtection="1">
      <alignment horizontal="center" wrapText="1"/>
    </xf>
    <xf numFmtId="0" fontId="8" fillId="0" borderId="12" xfId="0" applyFont="1" applyBorder="1" applyAlignment="1" applyProtection="1">
      <alignment horizontal="center" vertical="center" wrapText="1"/>
    </xf>
    <xf numFmtId="43" fontId="10" fillId="6" borderId="1" xfId="24" applyFont="1" applyFill="1" applyBorder="1" applyAlignment="1" applyProtection="1">
      <alignment horizontal="center"/>
      <protection locked="0"/>
    </xf>
    <xf numFmtId="43" fontId="10" fillId="6" borderId="9" xfId="24" applyFont="1" applyFill="1" applyBorder="1" applyAlignment="1" applyProtection="1">
      <alignment horizontal="center"/>
      <protection locked="0"/>
    </xf>
    <xf numFmtId="0" fontId="10" fillId="0" borderId="1" xfId="0" applyFont="1" applyFill="1" applyBorder="1" applyAlignment="1">
      <alignment horizontal="left" vertical="center"/>
    </xf>
    <xf numFmtId="0" fontId="10" fillId="0" borderId="8" xfId="0" applyFont="1" applyFill="1" applyBorder="1" applyAlignment="1">
      <alignment horizontal="left" vertical="center"/>
    </xf>
    <xf numFmtId="0" fontId="10" fillId="0" borderId="9" xfId="0" applyFont="1" applyFill="1" applyBorder="1" applyAlignment="1">
      <alignment horizontal="left" vertical="center"/>
    </xf>
    <xf numFmtId="0" fontId="12" fillId="0" borderId="1" xfId="0" applyFont="1" applyFill="1" applyBorder="1" applyAlignment="1">
      <alignment horizontal="left" vertical="center"/>
    </xf>
    <xf numFmtId="0" fontId="12" fillId="0" borderId="8"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 xfId="0" applyFont="1" applyBorder="1" applyAlignment="1" applyProtection="1">
      <alignment horizontal="left"/>
    </xf>
    <xf numFmtId="0" fontId="12" fillId="0" borderId="8" xfId="0" applyFont="1" applyBorder="1" applyAlignment="1" applyProtection="1">
      <alignment horizontal="left"/>
    </xf>
    <xf numFmtId="0" fontId="12" fillId="0" borderId="9" xfId="0" applyFont="1" applyBorder="1" applyAlignment="1" applyProtection="1">
      <alignment horizontal="left"/>
    </xf>
    <xf numFmtId="0" fontId="14" fillId="0" borderId="1" xfId="0" applyFont="1" applyBorder="1" applyAlignment="1" applyProtection="1">
      <alignment horizontal="center"/>
    </xf>
    <xf numFmtId="0" fontId="14" fillId="0" borderId="9" xfId="0" applyFont="1" applyBorder="1" applyAlignment="1" applyProtection="1">
      <alignment horizontal="center"/>
    </xf>
    <xf numFmtId="0" fontId="12" fillId="0" borderId="1" xfId="0" applyFont="1" applyFill="1" applyBorder="1" applyAlignment="1" applyProtection="1">
      <alignment horizontal="left" vertical="center"/>
    </xf>
    <xf numFmtId="0" fontId="12" fillId="0" borderId="8" xfId="0" applyFont="1" applyFill="1" applyBorder="1" applyAlignment="1" applyProtection="1">
      <alignment horizontal="left" vertical="center"/>
    </xf>
    <xf numFmtId="0" fontId="12" fillId="0" borderId="9" xfId="0" applyFont="1" applyFill="1" applyBorder="1" applyAlignment="1" applyProtection="1">
      <alignment horizontal="left" vertical="center"/>
    </xf>
    <xf numFmtId="0" fontId="10" fillId="0" borderId="1" xfId="0" applyFont="1" applyFill="1" applyBorder="1" applyAlignment="1" applyProtection="1">
      <alignment horizontal="left" vertical="center"/>
    </xf>
    <xf numFmtId="0" fontId="10" fillId="0" borderId="8" xfId="0" applyFont="1" applyFill="1" applyBorder="1" applyAlignment="1" applyProtection="1">
      <alignment horizontal="left" vertical="center"/>
    </xf>
    <xf numFmtId="0" fontId="10" fillId="0" borderId="9" xfId="0" applyFont="1" applyFill="1" applyBorder="1" applyAlignment="1" applyProtection="1">
      <alignment horizontal="left" vertical="center"/>
    </xf>
    <xf numFmtId="0" fontId="20" fillId="0" borderId="1" xfId="0" applyFont="1" applyFill="1" applyBorder="1" applyAlignment="1" applyProtection="1">
      <alignment horizontal="center" vertical="center" wrapText="1"/>
    </xf>
    <xf numFmtId="0" fontId="20" fillId="0" borderId="8" xfId="0" applyFont="1" applyFill="1" applyBorder="1" applyAlignment="1" applyProtection="1">
      <alignment horizontal="center" vertical="center" wrapText="1"/>
    </xf>
    <xf numFmtId="0" fontId="20" fillId="0" borderId="9" xfId="0" applyFont="1" applyFill="1" applyBorder="1" applyAlignment="1" applyProtection="1">
      <alignment horizontal="center" vertical="center" wrapText="1"/>
    </xf>
    <xf numFmtId="0" fontId="8" fillId="0" borderId="13" xfId="0" applyFont="1" applyBorder="1" applyAlignment="1">
      <alignment horizontal="center"/>
    </xf>
    <xf numFmtId="0" fontId="8" fillId="0" borderId="14" xfId="0" applyFont="1" applyBorder="1" applyAlignment="1">
      <alignment horizontal="center"/>
    </xf>
    <xf numFmtId="0" fontId="1" fillId="0" borderId="1"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0" fillId="0" borderId="6"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10" fillId="0" borderId="2" xfId="0" applyFont="1" applyFill="1" applyBorder="1" applyAlignment="1">
      <alignment horizontal="left" vertical="center"/>
    </xf>
    <xf numFmtId="0" fontId="12" fillId="0" borderId="10"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0" fontId="8" fillId="0" borderId="1" xfId="0" applyFont="1" applyBorder="1" applyAlignment="1">
      <alignment horizontal="center" wrapText="1"/>
    </xf>
    <xf numFmtId="0" fontId="8" fillId="0" borderId="9" xfId="0" applyFont="1" applyBorder="1" applyAlignment="1">
      <alignment horizont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165" fontId="10" fillId="0" borderId="1" xfId="25" applyNumberFormat="1" applyFont="1" applyFill="1" applyBorder="1" applyAlignment="1" applyProtection="1">
      <alignment horizontal="center"/>
    </xf>
    <xf numFmtId="0" fontId="1" fillId="0" borderId="6" xfId="26" applyFont="1" applyBorder="1" applyAlignment="1">
      <alignment horizontal="center" wrapText="1"/>
    </xf>
    <xf numFmtId="0" fontId="1" fillId="0" borderId="20" xfId="26" applyFont="1" applyBorder="1" applyAlignment="1">
      <alignment horizontal="center" wrapText="1"/>
    </xf>
    <xf numFmtId="0" fontId="8" fillId="0" borderId="0" xfId="0" applyFont="1" applyBorder="1" applyAlignment="1">
      <alignment horizontal="center"/>
    </xf>
    <xf numFmtId="0" fontId="8" fillId="0" borderId="7" xfId="0" applyFont="1" applyBorder="1" applyAlignment="1">
      <alignment horizontal="center"/>
    </xf>
    <xf numFmtId="0" fontId="10" fillId="0" borderId="6"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 fillId="0" borderId="0" xfId="0" applyFont="1" applyBorder="1" applyAlignment="1">
      <alignment horizontal="left"/>
    </xf>
    <xf numFmtId="0" fontId="10" fillId="0" borderId="0" xfId="0" applyFont="1" applyFill="1" applyBorder="1" applyAlignment="1" applyProtection="1">
      <alignment horizontal="center" vertical="center" wrapText="1"/>
    </xf>
    <xf numFmtId="0" fontId="10" fillId="0" borderId="13"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8" fillId="0" borderId="12" xfId="0" applyFont="1" applyBorder="1" applyAlignment="1">
      <alignment horizontal="center" wrapText="1"/>
    </xf>
    <xf numFmtId="0" fontId="1" fillId="0" borderId="3" xfId="0" applyFont="1" applyBorder="1" applyAlignment="1">
      <alignment horizontal="center"/>
    </xf>
    <xf numFmtId="0" fontId="1" fillId="0" borderId="4" xfId="0" applyFont="1" applyBorder="1" applyAlignment="1">
      <alignment horizontal="center"/>
    </xf>
    <xf numFmtId="0" fontId="10" fillId="0" borderId="6"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8" fillId="0" borderId="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 fillId="0" borderId="5" xfId="0" applyFont="1" applyBorder="1" applyAlignment="1">
      <alignment horizontal="center"/>
    </xf>
    <xf numFmtId="0" fontId="1" fillId="0" borderId="6" xfId="26" applyFont="1" applyFill="1" applyBorder="1" applyAlignment="1">
      <alignment horizontal="center" wrapText="1"/>
    </xf>
    <xf numFmtId="0" fontId="1" fillId="0" borderId="0" xfId="26" applyFont="1" applyFill="1" applyBorder="1" applyAlignment="1">
      <alignment horizontal="center" wrapText="1"/>
    </xf>
    <xf numFmtId="0" fontId="1" fillId="0" borderId="7" xfId="26" applyFont="1" applyFill="1" applyBorder="1" applyAlignment="1">
      <alignment horizontal="center" wrapText="1"/>
    </xf>
    <xf numFmtId="0" fontId="8" fillId="0" borderId="11" xfId="0" applyFont="1" applyBorder="1" applyAlignment="1">
      <alignment horizontal="center" wrapText="1"/>
    </xf>
    <xf numFmtId="0" fontId="10" fillId="0" borderId="10" xfId="0" applyFont="1" applyFill="1" applyBorder="1" applyAlignment="1">
      <alignment horizontal="left" vertical="center"/>
    </xf>
    <xf numFmtId="0" fontId="10" fillId="0" borderId="12" xfId="0" applyFont="1" applyFill="1" applyBorder="1" applyAlignment="1">
      <alignment horizontal="left" vertical="center"/>
    </xf>
    <xf numFmtId="0" fontId="10" fillId="0" borderId="11" xfId="0" applyFont="1" applyFill="1" applyBorder="1" applyAlignment="1">
      <alignment horizontal="left" vertical="center"/>
    </xf>
  </cellXfs>
  <cellStyles count="27">
    <cellStyle name="Comma" xfId="24" builtinId="3"/>
    <cellStyle name="COSTREPORT" xfId="1"/>
    <cellStyle name="cr" xfId="2"/>
    <cellStyle name="Grey" xfId="3"/>
    <cellStyle name="Input [yellow]" xfId="4"/>
    <cellStyle name="no dec" xfId="5"/>
    <cellStyle name="no dec 2" xfId="6"/>
    <cellStyle name="Normal" xfId="0" builtinId="0"/>
    <cellStyle name="Normal - Style1" xfId="7"/>
    <cellStyle name="Normal 10" xfId="8"/>
    <cellStyle name="Normal 11" xfId="9"/>
    <cellStyle name="Normal 12" xfId="10"/>
    <cellStyle name="Normal 13" xfId="11"/>
    <cellStyle name="Normal 14" xfId="12"/>
    <cellStyle name="Normal 15" xfId="13"/>
    <cellStyle name="Normal 2" xfId="14"/>
    <cellStyle name="Normal 2 2" xfId="26"/>
    <cellStyle name="Normal 3" xfId="15"/>
    <cellStyle name="Normal 4" xfId="16"/>
    <cellStyle name="Normal 5" xfId="17"/>
    <cellStyle name="Normal 6" xfId="18"/>
    <cellStyle name="Normal 7" xfId="19"/>
    <cellStyle name="Normal 8" xfId="20"/>
    <cellStyle name="Normal 9" xfId="21"/>
    <cellStyle name="Percent" xfId="25" builtinId="5"/>
    <cellStyle name="Percent [2]" xfId="22"/>
    <cellStyle name="Percent [2] 2" xfId="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160022</xdr:colOff>
      <xdr:row>2</xdr:row>
      <xdr:rowOff>15240</xdr:rowOff>
    </xdr:from>
    <xdr:to>
      <xdr:col>2</xdr:col>
      <xdr:colOff>1293102</xdr:colOff>
      <xdr:row>3</xdr:row>
      <xdr:rowOff>68580</xdr:rowOff>
    </xdr:to>
    <xdr:sp macro="" textlink="">
      <xdr:nvSpPr>
        <xdr:cNvPr id="5" name="Oval 4"/>
        <xdr:cNvSpPr/>
      </xdr:nvSpPr>
      <xdr:spPr>
        <a:xfrm>
          <a:off x="320042" y="1379220"/>
          <a:ext cx="1384540" cy="685800"/>
        </a:xfrm>
        <a:prstGeom prst="ellipse">
          <a:avLst/>
        </a:prstGeom>
      </xdr:spPr>
      <xdr:style>
        <a:lnRef idx="3">
          <a:schemeClr val="lt1"/>
        </a:lnRef>
        <a:fillRef idx="1">
          <a:schemeClr val="accent6"/>
        </a:fillRef>
        <a:effectRef idx="1">
          <a:schemeClr val="accent6"/>
        </a:effectRef>
        <a:fontRef idx="minor">
          <a:schemeClr val="lt1"/>
        </a:fontRef>
      </xdr:style>
      <xdr:txBody>
        <a:bodyPr vertOverflow="clip" rtlCol="0" anchor="ctr"/>
        <a:lstStyle/>
        <a:p>
          <a:pPr algn="ctr"/>
          <a:r>
            <a:rPr lang="en-US" sz="1100"/>
            <a:t>PART</a:t>
          </a:r>
          <a:r>
            <a:rPr lang="en-US" sz="1100" baseline="0"/>
            <a:t> 1 - All Participants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175260</xdr:colOff>
      <xdr:row>6</xdr:row>
      <xdr:rowOff>15240</xdr:rowOff>
    </xdr:from>
    <xdr:to>
      <xdr:col>1</xdr:col>
      <xdr:colOff>975360</xdr:colOff>
      <xdr:row>6</xdr:row>
      <xdr:rowOff>333375</xdr:rowOff>
    </xdr:to>
    <xdr:grpSp>
      <xdr:nvGrpSpPr>
        <xdr:cNvPr id="2" name="Group 4"/>
        <xdr:cNvGrpSpPr>
          <a:grpSpLocks/>
        </xdr:cNvGrpSpPr>
      </xdr:nvGrpSpPr>
      <xdr:grpSpPr bwMode="auto">
        <a:xfrm>
          <a:off x="441960" y="2682240"/>
          <a:ext cx="800100" cy="318135"/>
          <a:chOff x="14" y="101"/>
          <a:chExt cx="91" cy="34"/>
        </a:xfrm>
      </xdr:grpSpPr>
      <xdr:sp macro="" textlink="">
        <xdr:nvSpPr>
          <xdr:cNvPr id="3" name="Oval 5"/>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 name="Text Box 6"/>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213360</xdr:colOff>
      <xdr:row>2</xdr:row>
      <xdr:rowOff>15240</xdr:rowOff>
    </xdr:from>
    <xdr:to>
      <xdr:col>1</xdr:col>
      <xdr:colOff>1013460</xdr:colOff>
      <xdr:row>2</xdr:row>
      <xdr:rowOff>325755</xdr:rowOff>
    </xdr:to>
    <xdr:grpSp>
      <xdr:nvGrpSpPr>
        <xdr:cNvPr id="5" name="Group 4"/>
        <xdr:cNvGrpSpPr>
          <a:grpSpLocks/>
        </xdr:cNvGrpSpPr>
      </xdr:nvGrpSpPr>
      <xdr:grpSpPr bwMode="auto">
        <a:xfrm>
          <a:off x="480060" y="1623060"/>
          <a:ext cx="800100" cy="310515"/>
          <a:chOff x="14" y="101"/>
          <a:chExt cx="91" cy="34"/>
        </a:xfrm>
      </xdr:grpSpPr>
      <xdr:sp macro="" textlink="">
        <xdr:nvSpPr>
          <xdr:cNvPr id="6" name="Oval 5"/>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7" name="Text Box 6"/>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274320</xdr:colOff>
      <xdr:row>22</xdr:row>
      <xdr:rowOff>15240</xdr:rowOff>
    </xdr:from>
    <xdr:to>
      <xdr:col>1</xdr:col>
      <xdr:colOff>1074420</xdr:colOff>
      <xdr:row>22</xdr:row>
      <xdr:rowOff>333375</xdr:rowOff>
    </xdr:to>
    <xdr:grpSp>
      <xdr:nvGrpSpPr>
        <xdr:cNvPr id="8" name="Group 4"/>
        <xdr:cNvGrpSpPr>
          <a:grpSpLocks/>
        </xdr:cNvGrpSpPr>
      </xdr:nvGrpSpPr>
      <xdr:grpSpPr bwMode="auto">
        <a:xfrm>
          <a:off x="541020" y="6355080"/>
          <a:ext cx="800100" cy="318135"/>
          <a:chOff x="14" y="101"/>
          <a:chExt cx="91" cy="34"/>
        </a:xfrm>
      </xdr:grpSpPr>
      <xdr:sp macro="" textlink="">
        <xdr:nvSpPr>
          <xdr:cNvPr id="9" name="Oval 5"/>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0" name="Text Box 6"/>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289560</xdr:colOff>
      <xdr:row>28</xdr:row>
      <xdr:rowOff>15240</xdr:rowOff>
    </xdr:from>
    <xdr:to>
      <xdr:col>1</xdr:col>
      <xdr:colOff>1089660</xdr:colOff>
      <xdr:row>28</xdr:row>
      <xdr:rowOff>333375</xdr:rowOff>
    </xdr:to>
    <xdr:grpSp>
      <xdr:nvGrpSpPr>
        <xdr:cNvPr id="11" name="Group 4"/>
        <xdr:cNvGrpSpPr>
          <a:grpSpLocks/>
        </xdr:cNvGrpSpPr>
      </xdr:nvGrpSpPr>
      <xdr:grpSpPr bwMode="auto">
        <a:xfrm>
          <a:off x="556260" y="7802880"/>
          <a:ext cx="800100" cy="318135"/>
          <a:chOff x="14" y="101"/>
          <a:chExt cx="91" cy="34"/>
        </a:xfrm>
      </xdr:grpSpPr>
      <xdr:sp macro="" textlink="">
        <xdr:nvSpPr>
          <xdr:cNvPr id="12" name="Oval 5"/>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3" name="Text Box 6"/>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1</xdr:col>
      <xdr:colOff>335280</xdr:colOff>
      <xdr:row>48</xdr:row>
      <xdr:rowOff>22860</xdr:rowOff>
    </xdr:from>
    <xdr:to>
      <xdr:col>1</xdr:col>
      <xdr:colOff>1135380</xdr:colOff>
      <xdr:row>48</xdr:row>
      <xdr:rowOff>340995</xdr:rowOff>
    </xdr:to>
    <xdr:grpSp>
      <xdr:nvGrpSpPr>
        <xdr:cNvPr id="14" name="Group 4"/>
        <xdr:cNvGrpSpPr>
          <a:grpSpLocks/>
        </xdr:cNvGrpSpPr>
      </xdr:nvGrpSpPr>
      <xdr:grpSpPr bwMode="auto">
        <a:xfrm>
          <a:off x="601980" y="12542520"/>
          <a:ext cx="800100" cy="318135"/>
          <a:chOff x="14" y="101"/>
          <a:chExt cx="91" cy="34"/>
        </a:xfrm>
      </xdr:grpSpPr>
      <xdr:sp macro="" textlink="">
        <xdr:nvSpPr>
          <xdr:cNvPr id="15" name="Oval 5"/>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6" name="Text Box 6"/>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a:t>
            </a:r>
          </a:p>
        </xdr:txBody>
      </xdr:sp>
    </xdr:grpSp>
    <xdr:clientData/>
  </xdr:twoCellAnchor>
  <xdr:twoCellAnchor>
    <xdr:from>
      <xdr:col>1</xdr:col>
      <xdr:colOff>320040</xdr:colOff>
      <xdr:row>43</xdr:row>
      <xdr:rowOff>15240</xdr:rowOff>
    </xdr:from>
    <xdr:to>
      <xdr:col>1</xdr:col>
      <xdr:colOff>1120140</xdr:colOff>
      <xdr:row>43</xdr:row>
      <xdr:rowOff>333375</xdr:rowOff>
    </xdr:to>
    <xdr:grpSp>
      <xdr:nvGrpSpPr>
        <xdr:cNvPr id="17" name="Group 4"/>
        <xdr:cNvGrpSpPr>
          <a:grpSpLocks/>
        </xdr:cNvGrpSpPr>
      </xdr:nvGrpSpPr>
      <xdr:grpSpPr bwMode="auto">
        <a:xfrm>
          <a:off x="586740" y="11315700"/>
          <a:ext cx="800100" cy="318135"/>
          <a:chOff x="14" y="101"/>
          <a:chExt cx="91" cy="34"/>
        </a:xfrm>
      </xdr:grpSpPr>
      <xdr:sp macro="" textlink="">
        <xdr:nvSpPr>
          <xdr:cNvPr id="18" name="Oval 5"/>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9" name="Text Box 6"/>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175260</xdr:colOff>
      <xdr:row>6</xdr:row>
      <xdr:rowOff>15240</xdr:rowOff>
    </xdr:from>
    <xdr:to>
      <xdr:col>1</xdr:col>
      <xdr:colOff>975360</xdr:colOff>
      <xdr:row>6</xdr:row>
      <xdr:rowOff>333375</xdr:rowOff>
    </xdr:to>
    <xdr:grpSp>
      <xdr:nvGrpSpPr>
        <xdr:cNvPr id="2" name="Group 4"/>
        <xdr:cNvGrpSpPr>
          <a:grpSpLocks/>
        </xdr:cNvGrpSpPr>
      </xdr:nvGrpSpPr>
      <xdr:grpSpPr bwMode="auto">
        <a:xfrm>
          <a:off x="441960" y="2682240"/>
          <a:ext cx="800100" cy="318135"/>
          <a:chOff x="14" y="101"/>
          <a:chExt cx="91" cy="34"/>
        </a:xfrm>
      </xdr:grpSpPr>
      <xdr:sp macro="" textlink="">
        <xdr:nvSpPr>
          <xdr:cNvPr id="3" name="Oval 5"/>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 name="Text Box 6"/>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213360</xdr:colOff>
      <xdr:row>2</xdr:row>
      <xdr:rowOff>15240</xdr:rowOff>
    </xdr:from>
    <xdr:to>
      <xdr:col>1</xdr:col>
      <xdr:colOff>1013460</xdr:colOff>
      <xdr:row>2</xdr:row>
      <xdr:rowOff>325755</xdr:rowOff>
    </xdr:to>
    <xdr:grpSp>
      <xdr:nvGrpSpPr>
        <xdr:cNvPr id="5" name="Group 4"/>
        <xdr:cNvGrpSpPr>
          <a:grpSpLocks/>
        </xdr:cNvGrpSpPr>
      </xdr:nvGrpSpPr>
      <xdr:grpSpPr bwMode="auto">
        <a:xfrm>
          <a:off x="480060" y="1623060"/>
          <a:ext cx="800100" cy="310515"/>
          <a:chOff x="14" y="101"/>
          <a:chExt cx="91" cy="34"/>
        </a:xfrm>
      </xdr:grpSpPr>
      <xdr:sp macro="" textlink="">
        <xdr:nvSpPr>
          <xdr:cNvPr id="6" name="Oval 5"/>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7" name="Text Box 6"/>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274320</xdr:colOff>
      <xdr:row>22</xdr:row>
      <xdr:rowOff>15240</xdr:rowOff>
    </xdr:from>
    <xdr:to>
      <xdr:col>1</xdr:col>
      <xdr:colOff>1074420</xdr:colOff>
      <xdr:row>22</xdr:row>
      <xdr:rowOff>333375</xdr:rowOff>
    </xdr:to>
    <xdr:grpSp>
      <xdr:nvGrpSpPr>
        <xdr:cNvPr id="8" name="Group 4"/>
        <xdr:cNvGrpSpPr>
          <a:grpSpLocks/>
        </xdr:cNvGrpSpPr>
      </xdr:nvGrpSpPr>
      <xdr:grpSpPr bwMode="auto">
        <a:xfrm>
          <a:off x="541020" y="6377940"/>
          <a:ext cx="800100" cy="318135"/>
          <a:chOff x="14" y="101"/>
          <a:chExt cx="91" cy="34"/>
        </a:xfrm>
      </xdr:grpSpPr>
      <xdr:sp macro="" textlink="">
        <xdr:nvSpPr>
          <xdr:cNvPr id="9" name="Oval 5"/>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0" name="Text Box 6"/>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289560</xdr:colOff>
      <xdr:row>28</xdr:row>
      <xdr:rowOff>15240</xdr:rowOff>
    </xdr:from>
    <xdr:to>
      <xdr:col>1</xdr:col>
      <xdr:colOff>1089660</xdr:colOff>
      <xdr:row>28</xdr:row>
      <xdr:rowOff>333375</xdr:rowOff>
    </xdr:to>
    <xdr:grpSp>
      <xdr:nvGrpSpPr>
        <xdr:cNvPr id="11" name="Group 4"/>
        <xdr:cNvGrpSpPr>
          <a:grpSpLocks/>
        </xdr:cNvGrpSpPr>
      </xdr:nvGrpSpPr>
      <xdr:grpSpPr bwMode="auto">
        <a:xfrm>
          <a:off x="556260" y="7825740"/>
          <a:ext cx="800100" cy="318135"/>
          <a:chOff x="14" y="101"/>
          <a:chExt cx="91" cy="34"/>
        </a:xfrm>
      </xdr:grpSpPr>
      <xdr:sp macro="" textlink="">
        <xdr:nvSpPr>
          <xdr:cNvPr id="12" name="Oval 5"/>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3" name="Text Box 6"/>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1</xdr:col>
      <xdr:colOff>335280</xdr:colOff>
      <xdr:row>48</xdr:row>
      <xdr:rowOff>22860</xdr:rowOff>
    </xdr:from>
    <xdr:to>
      <xdr:col>1</xdr:col>
      <xdr:colOff>1135380</xdr:colOff>
      <xdr:row>48</xdr:row>
      <xdr:rowOff>340995</xdr:rowOff>
    </xdr:to>
    <xdr:grpSp>
      <xdr:nvGrpSpPr>
        <xdr:cNvPr id="14" name="Group 4"/>
        <xdr:cNvGrpSpPr>
          <a:grpSpLocks/>
        </xdr:cNvGrpSpPr>
      </xdr:nvGrpSpPr>
      <xdr:grpSpPr bwMode="auto">
        <a:xfrm>
          <a:off x="601980" y="12763500"/>
          <a:ext cx="800100" cy="318135"/>
          <a:chOff x="14" y="101"/>
          <a:chExt cx="91" cy="34"/>
        </a:xfrm>
      </xdr:grpSpPr>
      <xdr:sp macro="" textlink="">
        <xdr:nvSpPr>
          <xdr:cNvPr id="15" name="Oval 5"/>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6" name="Text Box 6"/>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a:t>
            </a:r>
          </a:p>
        </xdr:txBody>
      </xdr:sp>
    </xdr:grpSp>
    <xdr:clientData/>
  </xdr:twoCellAnchor>
  <xdr:twoCellAnchor>
    <xdr:from>
      <xdr:col>1</xdr:col>
      <xdr:colOff>320040</xdr:colOff>
      <xdr:row>43</xdr:row>
      <xdr:rowOff>15240</xdr:rowOff>
    </xdr:from>
    <xdr:to>
      <xdr:col>1</xdr:col>
      <xdr:colOff>1120140</xdr:colOff>
      <xdr:row>43</xdr:row>
      <xdr:rowOff>333375</xdr:rowOff>
    </xdr:to>
    <xdr:grpSp>
      <xdr:nvGrpSpPr>
        <xdr:cNvPr id="17" name="Group 4"/>
        <xdr:cNvGrpSpPr>
          <a:grpSpLocks/>
        </xdr:cNvGrpSpPr>
      </xdr:nvGrpSpPr>
      <xdr:grpSpPr bwMode="auto">
        <a:xfrm>
          <a:off x="586740" y="11536680"/>
          <a:ext cx="800100" cy="318135"/>
          <a:chOff x="14" y="101"/>
          <a:chExt cx="91" cy="34"/>
        </a:xfrm>
      </xdr:grpSpPr>
      <xdr:sp macro="" textlink="">
        <xdr:nvSpPr>
          <xdr:cNvPr id="18" name="Oval 5"/>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9" name="Text Box 6"/>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175260</xdr:colOff>
      <xdr:row>6</xdr:row>
      <xdr:rowOff>15240</xdr:rowOff>
    </xdr:from>
    <xdr:to>
      <xdr:col>1</xdr:col>
      <xdr:colOff>975360</xdr:colOff>
      <xdr:row>6</xdr:row>
      <xdr:rowOff>333375</xdr:rowOff>
    </xdr:to>
    <xdr:grpSp>
      <xdr:nvGrpSpPr>
        <xdr:cNvPr id="2" name="Group 4"/>
        <xdr:cNvGrpSpPr>
          <a:grpSpLocks/>
        </xdr:cNvGrpSpPr>
      </xdr:nvGrpSpPr>
      <xdr:grpSpPr bwMode="auto">
        <a:xfrm>
          <a:off x="441960" y="2682240"/>
          <a:ext cx="800100" cy="318135"/>
          <a:chOff x="14" y="101"/>
          <a:chExt cx="91" cy="34"/>
        </a:xfrm>
      </xdr:grpSpPr>
      <xdr:sp macro="" textlink="">
        <xdr:nvSpPr>
          <xdr:cNvPr id="3" name="Oval 5"/>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 name="Text Box 6"/>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213360</xdr:colOff>
      <xdr:row>2</xdr:row>
      <xdr:rowOff>15240</xdr:rowOff>
    </xdr:from>
    <xdr:to>
      <xdr:col>1</xdr:col>
      <xdr:colOff>1013460</xdr:colOff>
      <xdr:row>2</xdr:row>
      <xdr:rowOff>325755</xdr:rowOff>
    </xdr:to>
    <xdr:grpSp>
      <xdr:nvGrpSpPr>
        <xdr:cNvPr id="5" name="Group 4"/>
        <xdr:cNvGrpSpPr>
          <a:grpSpLocks/>
        </xdr:cNvGrpSpPr>
      </xdr:nvGrpSpPr>
      <xdr:grpSpPr bwMode="auto">
        <a:xfrm>
          <a:off x="480060" y="1623060"/>
          <a:ext cx="800100" cy="310515"/>
          <a:chOff x="14" y="101"/>
          <a:chExt cx="91" cy="34"/>
        </a:xfrm>
      </xdr:grpSpPr>
      <xdr:sp macro="" textlink="">
        <xdr:nvSpPr>
          <xdr:cNvPr id="6" name="Oval 5"/>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7" name="Text Box 6"/>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274320</xdr:colOff>
      <xdr:row>22</xdr:row>
      <xdr:rowOff>15240</xdr:rowOff>
    </xdr:from>
    <xdr:to>
      <xdr:col>1</xdr:col>
      <xdr:colOff>1074420</xdr:colOff>
      <xdr:row>22</xdr:row>
      <xdr:rowOff>333375</xdr:rowOff>
    </xdr:to>
    <xdr:grpSp>
      <xdr:nvGrpSpPr>
        <xdr:cNvPr id="8" name="Group 4"/>
        <xdr:cNvGrpSpPr>
          <a:grpSpLocks/>
        </xdr:cNvGrpSpPr>
      </xdr:nvGrpSpPr>
      <xdr:grpSpPr bwMode="auto">
        <a:xfrm>
          <a:off x="541020" y="6164580"/>
          <a:ext cx="800100" cy="318135"/>
          <a:chOff x="14" y="101"/>
          <a:chExt cx="91" cy="34"/>
        </a:xfrm>
      </xdr:grpSpPr>
      <xdr:sp macro="" textlink="">
        <xdr:nvSpPr>
          <xdr:cNvPr id="9" name="Oval 5"/>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0" name="Text Box 6"/>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289560</xdr:colOff>
      <xdr:row>28</xdr:row>
      <xdr:rowOff>15240</xdr:rowOff>
    </xdr:from>
    <xdr:to>
      <xdr:col>1</xdr:col>
      <xdr:colOff>1089660</xdr:colOff>
      <xdr:row>28</xdr:row>
      <xdr:rowOff>333375</xdr:rowOff>
    </xdr:to>
    <xdr:grpSp>
      <xdr:nvGrpSpPr>
        <xdr:cNvPr id="11" name="Group 4"/>
        <xdr:cNvGrpSpPr>
          <a:grpSpLocks/>
        </xdr:cNvGrpSpPr>
      </xdr:nvGrpSpPr>
      <xdr:grpSpPr bwMode="auto">
        <a:xfrm>
          <a:off x="556260" y="7612380"/>
          <a:ext cx="800100" cy="318135"/>
          <a:chOff x="14" y="101"/>
          <a:chExt cx="91" cy="34"/>
        </a:xfrm>
      </xdr:grpSpPr>
      <xdr:sp macro="" textlink="">
        <xdr:nvSpPr>
          <xdr:cNvPr id="12" name="Oval 5"/>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3" name="Text Box 6"/>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1</xdr:col>
      <xdr:colOff>335280</xdr:colOff>
      <xdr:row>48</xdr:row>
      <xdr:rowOff>22860</xdr:rowOff>
    </xdr:from>
    <xdr:to>
      <xdr:col>1</xdr:col>
      <xdr:colOff>1135380</xdr:colOff>
      <xdr:row>48</xdr:row>
      <xdr:rowOff>340995</xdr:rowOff>
    </xdr:to>
    <xdr:grpSp>
      <xdr:nvGrpSpPr>
        <xdr:cNvPr id="14" name="Group 4"/>
        <xdr:cNvGrpSpPr>
          <a:grpSpLocks/>
        </xdr:cNvGrpSpPr>
      </xdr:nvGrpSpPr>
      <xdr:grpSpPr bwMode="auto">
        <a:xfrm>
          <a:off x="601980" y="12329160"/>
          <a:ext cx="800100" cy="318135"/>
          <a:chOff x="14" y="101"/>
          <a:chExt cx="91" cy="34"/>
        </a:xfrm>
      </xdr:grpSpPr>
      <xdr:sp macro="" textlink="">
        <xdr:nvSpPr>
          <xdr:cNvPr id="15" name="Oval 5"/>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6" name="Text Box 6"/>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a:t>
            </a:r>
          </a:p>
        </xdr:txBody>
      </xdr:sp>
    </xdr:grpSp>
    <xdr:clientData/>
  </xdr:twoCellAnchor>
  <xdr:twoCellAnchor>
    <xdr:from>
      <xdr:col>1</xdr:col>
      <xdr:colOff>320040</xdr:colOff>
      <xdr:row>43</xdr:row>
      <xdr:rowOff>15240</xdr:rowOff>
    </xdr:from>
    <xdr:to>
      <xdr:col>1</xdr:col>
      <xdr:colOff>1120140</xdr:colOff>
      <xdr:row>43</xdr:row>
      <xdr:rowOff>333375</xdr:rowOff>
    </xdr:to>
    <xdr:grpSp>
      <xdr:nvGrpSpPr>
        <xdr:cNvPr id="17" name="Group 4"/>
        <xdr:cNvGrpSpPr>
          <a:grpSpLocks/>
        </xdr:cNvGrpSpPr>
      </xdr:nvGrpSpPr>
      <xdr:grpSpPr bwMode="auto">
        <a:xfrm>
          <a:off x="586740" y="11102340"/>
          <a:ext cx="800100" cy="318135"/>
          <a:chOff x="14" y="101"/>
          <a:chExt cx="91" cy="34"/>
        </a:xfrm>
      </xdr:grpSpPr>
      <xdr:sp macro="" textlink="">
        <xdr:nvSpPr>
          <xdr:cNvPr id="18" name="Oval 5"/>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9" name="Text Box 6"/>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tabSelected="1" workbookViewId="0">
      <selection activeCell="B1" sqref="B1:E1"/>
    </sheetView>
  </sheetViews>
  <sheetFormatPr defaultColWidth="9.109375" defaultRowHeight="13.2"/>
  <cols>
    <col min="1" max="1" width="3.44140625" style="3" customWidth="1"/>
    <col min="2" max="2" width="3.6640625" style="3" customWidth="1"/>
    <col min="3" max="3" width="68.5546875" style="3" customWidth="1"/>
    <col min="4" max="4" width="4" style="3" customWidth="1"/>
    <col min="5" max="5" width="19.6640625" style="3" customWidth="1"/>
    <col min="6" max="6" width="2.33203125" style="4" customWidth="1"/>
    <col min="7" max="16384" width="9.109375" style="16"/>
  </cols>
  <sheetData>
    <row r="1" spans="1:12" s="14" customFormat="1" ht="90" customHeight="1">
      <c r="B1" s="114" t="s">
        <v>36</v>
      </c>
      <c r="C1" s="115"/>
      <c r="D1" s="115"/>
      <c r="E1" s="116"/>
      <c r="F1" s="12"/>
      <c r="G1" s="1"/>
    </row>
    <row r="2" spans="1:12" s="15" customFormat="1" ht="17.399999999999999">
      <c r="A2" s="12"/>
      <c r="B2" s="94"/>
      <c r="C2" s="94"/>
      <c r="D2" s="13"/>
      <c r="E2" s="13"/>
      <c r="F2" s="93"/>
      <c r="G2" s="1"/>
    </row>
    <row r="3" spans="1:12" s="3" customFormat="1" ht="49.95" customHeight="1">
      <c r="A3" s="2"/>
      <c r="B3" s="2"/>
      <c r="C3" s="111" t="s">
        <v>23</v>
      </c>
      <c r="D3" s="111"/>
      <c r="E3" s="112"/>
      <c r="F3" s="4"/>
      <c r="G3" s="4"/>
      <c r="H3" s="4"/>
    </row>
    <row r="4" spans="1:12" s="3" customFormat="1" ht="19.5" customHeight="1">
      <c r="A4" s="2"/>
      <c r="B4" s="99"/>
      <c r="E4" s="5"/>
      <c r="F4" s="4"/>
      <c r="G4" s="4"/>
      <c r="H4" s="4"/>
    </row>
    <row r="5" spans="1:12" ht="13.8">
      <c r="A5" s="6"/>
      <c r="B5" s="95" t="s">
        <v>25</v>
      </c>
      <c r="C5" s="96"/>
      <c r="D5" s="97"/>
      <c r="E5" s="98"/>
      <c r="F5" s="16"/>
    </row>
    <row r="6" spans="1:12" ht="13.8">
      <c r="A6" s="7"/>
      <c r="B6" s="117" t="s">
        <v>22</v>
      </c>
      <c r="C6" s="118"/>
      <c r="D6" s="19" t="s">
        <v>0</v>
      </c>
      <c r="E6" s="20"/>
      <c r="F6" s="16"/>
    </row>
    <row r="7" spans="1:12" ht="13.8">
      <c r="A7" s="7"/>
      <c r="B7" s="117" t="s">
        <v>34</v>
      </c>
      <c r="C7" s="118"/>
      <c r="D7" s="19" t="s">
        <v>1</v>
      </c>
      <c r="E7" s="20"/>
      <c r="F7" s="16"/>
    </row>
    <row r="8" spans="1:12" ht="13.8">
      <c r="A8" s="7"/>
      <c r="B8" s="119" t="s">
        <v>18</v>
      </c>
      <c r="C8" s="120"/>
      <c r="D8" s="19" t="s">
        <v>2</v>
      </c>
      <c r="E8" s="20"/>
      <c r="F8" s="16"/>
    </row>
    <row r="9" spans="1:12" ht="13.8">
      <c r="A9" s="7"/>
      <c r="B9" s="119" t="s">
        <v>24</v>
      </c>
      <c r="C9" s="120"/>
      <c r="D9" s="19" t="s">
        <v>3</v>
      </c>
      <c r="E9" s="20"/>
      <c r="F9" s="16"/>
    </row>
    <row r="10" spans="1:12" ht="13.8">
      <c r="A10" s="7"/>
      <c r="B10" s="117" t="s">
        <v>19</v>
      </c>
      <c r="C10" s="118"/>
      <c r="D10" s="19" t="s">
        <v>4</v>
      </c>
      <c r="E10" s="20"/>
      <c r="F10" s="16"/>
    </row>
    <row r="11" spans="1:12" ht="13.8">
      <c r="A11" s="7"/>
      <c r="B11" s="117" t="s">
        <v>20</v>
      </c>
      <c r="C11" s="118"/>
      <c r="D11" s="19" t="s">
        <v>5</v>
      </c>
      <c r="E11" s="20"/>
      <c r="F11" s="16"/>
    </row>
    <row r="12" spans="1:12" ht="13.8">
      <c r="A12" s="7"/>
      <c r="B12" s="124" t="s">
        <v>83</v>
      </c>
      <c r="C12" s="125"/>
      <c r="D12" s="19" t="s">
        <v>6</v>
      </c>
      <c r="E12" s="20"/>
      <c r="F12" s="16"/>
      <c r="H12" s="25"/>
    </row>
    <row r="13" spans="1:12" ht="13.8">
      <c r="A13" s="7"/>
      <c r="B13" s="124" t="s">
        <v>84</v>
      </c>
      <c r="C13" s="125"/>
      <c r="D13" s="19" t="s">
        <v>7</v>
      </c>
      <c r="E13" s="20"/>
      <c r="F13" s="16"/>
      <c r="H13" s="25"/>
    </row>
    <row r="14" spans="1:12" ht="13.8">
      <c r="A14" s="7"/>
      <c r="B14" s="124" t="s">
        <v>35</v>
      </c>
      <c r="C14" s="125"/>
      <c r="D14" s="19" t="s">
        <v>8</v>
      </c>
      <c r="E14" s="20"/>
      <c r="F14" s="16"/>
    </row>
    <row r="15" spans="1:12" ht="13.8">
      <c r="A15" s="6"/>
      <c r="B15" s="113" t="s">
        <v>17</v>
      </c>
      <c r="C15" s="113"/>
      <c r="D15" s="19" t="s">
        <v>9</v>
      </c>
      <c r="E15" s="21">
        <f>SUM(E6:E14)</f>
        <v>0</v>
      </c>
      <c r="F15" s="16"/>
    </row>
    <row r="16" spans="1:12" s="11" customFormat="1" ht="16.2">
      <c r="A16" s="6"/>
      <c r="B16" s="8"/>
      <c r="C16" s="8"/>
      <c r="D16" s="17"/>
      <c r="E16" s="18"/>
      <c r="F16" s="8"/>
      <c r="G16" s="9"/>
      <c r="H16" s="10"/>
      <c r="I16" s="10"/>
      <c r="J16" s="8"/>
      <c r="K16" s="8"/>
      <c r="L16" s="9"/>
    </row>
    <row r="17" spans="1:6" ht="13.8">
      <c r="A17" s="6"/>
      <c r="B17" s="121" t="s">
        <v>26</v>
      </c>
      <c r="C17" s="122"/>
      <c r="D17" s="122"/>
      <c r="E17" s="123"/>
      <c r="F17" s="16"/>
    </row>
    <row r="18" spans="1:6" ht="13.8">
      <c r="A18" s="6"/>
      <c r="B18" s="109" t="s">
        <v>27</v>
      </c>
      <c r="C18" s="110"/>
      <c r="D18" s="23" t="s">
        <v>10</v>
      </c>
      <c r="E18" s="24"/>
      <c r="F18" s="16"/>
    </row>
    <row r="19" spans="1:6" ht="13.8">
      <c r="A19" s="6"/>
      <c r="B19" s="109" t="s">
        <v>28</v>
      </c>
      <c r="C19" s="110"/>
      <c r="D19" s="23" t="s">
        <v>11</v>
      </c>
      <c r="E19" s="24"/>
      <c r="F19" s="16"/>
    </row>
    <row r="20" spans="1:6" ht="13.8">
      <c r="A20" s="6"/>
      <c r="B20" s="109" t="s">
        <v>29</v>
      </c>
      <c r="C20" s="110"/>
      <c r="D20" s="23" t="s">
        <v>12</v>
      </c>
      <c r="E20" s="24"/>
      <c r="F20" s="16"/>
    </row>
    <row r="21" spans="1:6" ht="13.8">
      <c r="A21" s="6"/>
      <c r="B21" s="109" t="s">
        <v>30</v>
      </c>
      <c r="C21" s="110"/>
      <c r="D21" s="23" t="s">
        <v>13</v>
      </c>
      <c r="E21" s="24"/>
      <c r="F21" s="16"/>
    </row>
    <row r="22" spans="1:6" ht="13.8">
      <c r="A22" s="6"/>
      <c r="B22" s="113" t="s">
        <v>31</v>
      </c>
      <c r="C22" s="113"/>
      <c r="D22" s="23" t="s">
        <v>32</v>
      </c>
      <c r="E22" s="22">
        <f>SUM(E18:E21)</f>
        <v>0</v>
      </c>
      <c r="F22" s="16"/>
    </row>
    <row r="23" spans="1:6">
      <c r="A23" s="2"/>
    </row>
  </sheetData>
  <sheetProtection algorithmName="SHA-512" hashValue="wa9I2fA/JSRAt3LOeQjVrUaxsWEGgw5ybCL1a5tmAcbsOv39JD+Ha+2n+T/gRpwJTSJimPfasmuRlYDsvnJ3gA==" saltValue="nf5G1y3UemtMNDJKqPSSfw==" spinCount="100000" sheet="1" objects="1" scenarios="1"/>
  <mergeCells count="18">
    <mergeCell ref="B1:E1"/>
    <mergeCell ref="B6:C6"/>
    <mergeCell ref="B7:C7"/>
    <mergeCell ref="B8:C8"/>
    <mergeCell ref="B9:C9"/>
    <mergeCell ref="B18:C18"/>
    <mergeCell ref="B19:C19"/>
    <mergeCell ref="C3:E3"/>
    <mergeCell ref="B22:C22"/>
    <mergeCell ref="B15:C15"/>
    <mergeCell ref="B10:C10"/>
    <mergeCell ref="B11:C11"/>
    <mergeCell ref="B20:C20"/>
    <mergeCell ref="B21:C21"/>
    <mergeCell ref="B17:E17"/>
    <mergeCell ref="B12:C12"/>
    <mergeCell ref="B13:C13"/>
    <mergeCell ref="B14:C14"/>
  </mergeCells>
  <pageMargins left="0.25" right="0.25" top="0.75" bottom="0.75" header="0.3" footer="0.3"/>
  <pageSetup orientation="portrait" r:id="rId1"/>
  <headerFooter>
    <oddFooter>&amp;CPage 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zoomScaleNormal="100" workbookViewId="0">
      <selection activeCell="G5" sqref="G5"/>
    </sheetView>
  </sheetViews>
  <sheetFormatPr defaultColWidth="9.109375" defaultRowHeight="13.2"/>
  <cols>
    <col min="1" max="1" width="3.88671875" style="26" customWidth="1"/>
    <col min="2" max="2" width="20.44140625" style="26" customWidth="1"/>
    <col min="3" max="3" width="5.109375" style="26" customWidth="1"/>
    <col min="4" max="4" width="5.6640625" style="26" customWidth="1"/>
    <col min="5" max="5" width="15.33203125" style="26" customWidth="1"/>
    <col min="6" max="6" width="3.88671875" style="26" customWidth="1"/>
    <col min="7" max="7" width="5" style="26" customWidth="1"/>
    <col min="8" max="8" width="15.6640625" style="26" customWidth="1"/>
    <col min="9" max="9" width="3.6640625" style="26" customWidth="1"/>
    <col min="10" max="10" width="5" style="26" customWidth="1"/>
    <col min="11" max="11" width="17.44140625" style="26" customWidth="1"/>
    <col min="12" max="16384" width="9.109375" style="26"/>
  </cols>
  <sheetData>
    <row r="1" spans="1:15" ht="114" customHeight="1">
      <c r="B1" s="201" t="s">
        <v>89</v>
      </c>
      <c r="C1" s="202"/>
      <c r="D1" s="202"/>
      <c r="E1" s="202"/>
      <c r="F1" s="202"/>
      <c r="G1" s="202"/>
      <c r="H1" s="202"/>
      <c r="I1" s="202"/>
      <c r="J1" s="202"/>
      <c r="K1" s="203"/>
      <c r="L1"/>
      <c r="M1"/>
    </row>
    <row r="2" spans="1:15" ht="12.6" customHeight="1">
      <c r="A2" s="29"/>
      <c r="B2" s="130"/>
      <c r="C2" s="130"/>
      <c r="D2" s="130"/>
      <c r="E2" s="130"/>
      <c r="F2" s="130"/>
      <c r="G2" s="130"/>
      <c r="H2" s="130"/>
      <c r="I2" s="130"/>
      <c r="J2" s="130"/>
      <c r="K2" s="130"/>
      <c r="L2" s="28"/>
    </row>
    <row r="3" spans="1:15" customFormat="1" ht="28.05" customHeight="1">
      <c r="A3" s="34"/>
      <c r="B3" s="168" t="s">
        <v>109</v>
      </c>
      <c r="C3" s="169"/>
      <c r="D3" s="169"/>
      <c r="E3" s="169"/>
      <c r="F3" s="169"/>
      <c r="G3" s="169"/>
      <c r="H3" s="169"/>
      <c r="I3" s="169"/>
      <c r="J3" s="169"/>
      <c r="K3" s="170"/>
    </row>
    <row r="4" spans="1:15" customFormat="1" ht="15">
      <c r="A4" s="34"/>
      <c r="B4" s="138"/>
      <c r="C4" s="139"/>
      <c r="D4" s="216" t="s">
        <v>62</v>
      </c>
      <c r="E4" s="217"/>
      <c r="F4" s="204"/>
      <c r="G4" s="216" t="s">
        <v>59</v>
      </c>
      <c r="H4" s="217"/>
      <c r="I4" s="204"/>
      <c r="J4" s="216" t="s">
        <v>56</v>
      </c>
      <c r="K4" s="217"/>
    </row>
    <row r="5" spans="1:15" customFormat="1" ht="27.6" customHeight="1">
      <c r="A5" s="34"/>
      <c r="B5" s="218" t="s">
        <v>110</v>
      </c>
      <c r="C5" s="219"/>
      <c r="D5" s="53" t="s">
        <v>0</v>
      </c>
      <c r="E5" s="55"/>
      <c r="F5" s="205"/>
      <c r="G5" s="53" t="s">
        <v>1</v>
      </c>
      <c r="H5" s="55"/>
      <c r="I5" s="205"/>
      <c r="J5" s="53" t="s">
        <v>2</v>
      </c>
      <c r="K5" s="55"/>
    </row>
    <row r="6" spans="1:15">
      <c r="A6" s="28"/>
      <c r="B6" s="130"/>
      <c r="C6" s="130"/>
      <c r="D6" s="130"/>
      <c r="E6" s="130"/>
      <c r="F6" s="130"/>
      <c r="G6" s="130"/>
      <c r="H6" s="130"/>
      <c r="I6" s="130"/>
      <c r="J6" s="130"/>
      <c r="K6" s="130"/>
      <c r="L6" s="28"/>
    </row>
    <row r="7" spans="1:15" ht="28.05" customHeight="1">
      <c r="A7" s="52"/>
      <c r="B7" s="168" t="s">
        <v>106</v>
      </c>
      <c r="C7" s="169"/>
      <c r="D7" s="169"/>
      <c r="E7" s="169"/>
      <c r="F7" s="169"/>
      <c r="G7" s="169"/>
      <c r="H7" s="169"/>
      <c r="I7" s="169"/>
      <c r="J7" s="169"/>
      <c r="K7" s="170"/>
      <c r="L7"/>
      <c r="M7"/>
      <c r="N7"/>
      <c r="O7"/>
    </row>
    <row r="8" spans="1:15" s="43" customFormat="1" ht="11.4" customHeight="1">
      <c r="A8" s="45"/>
      <c r="B8" s="209"/>
      <c r="C8" s="210"/>
      <c r="D8" s="210"/>
      <c r="E8" s="210"/>
      <c r="F8" s="210"/>
      <c r="G8" s="210"/>
      <c r="H8" s="210"/>
      <c r="I8" s="210"/>
      <c r="J8" s="210"/>
      <c r="K8" s="211"/>
      <c r="L8"/>
      <c r="M8"/>
      <c r="N8"/>
      <c r="O8"/>
    </row>
    <row r="9" spans="1:15" s="48" customFormat="1" ht="28.2" customHeight="1">
      <c r="A9" s="49"/>
      <c r="B9" s="213" t="s">
        <v>81</v>
      </c>
      <c r="C9" s="214"/>
      <c r="D9" s="214"/>
      <c r="E9" s="214"/>
      <c r="F9" s="214"/>
      <c r="G9" s="214"/>
      <c r="H9" s="214"/>
      <c r="I9" s="214"/>
      <c r="J9" s="214"/>
      <c r="K9" s="215"/>
      <c r="L9"/>
      <c r="M9"/>
      <c r="N9"/>
      <c r="O9"/>
    </row>
    <row r="10" spans="1:15" s="48" customFormat="1" ht="28.2" customHeight="1">
      <c r="A10" s="49"/>
      <c r="B10" s="212" t="s">
        <v>80</v>
      </c>
      <c r="C10" s="212"/>
      <c r="D10" s="212"/>
      <c r="E10" s="212"/>
      <c r="F10" s="212"/>
      <c r="G10" s="212"/>
      <c r="H10" s="212"/>
      <c r="I10" s="212"/>
      <c r="J10" s="46" t="s">
        <v>3</v>
      </c>
      <c r="K10" s="56">
        <f>'Wages, Taxes and Workers'' Comp'!E6+'Wages, Taxes and Workers'' Comp'!E7</f>
        <v>0</v>
      </c>
      <c r="L10"/>
      <c r="M10"/>
      <c r="N10"/>
      <c r="O10"/>
    </row>
    <row r="11" spans="1:15" s="43" customFormat="1" ht="16.5" customHeight="1">
      <c r="A11" s="45"/>
      <c r="B11" s="212" t="s">
        <v>79</v>
      </c>
      <c r="C11" s="212"/>
      <c r="D11" s="212"/>
      <c r="E11" s="212"/>
      <c r="F11" s="212"/>
      <c r="G11" s="212"/>
      <c r="H11" s="212"/>
      <c r="I11" s="212"/>
      <c r="J11" s="46" t="s">
        <v>4</v>
      </c>
      <c r="K11" s="44"/>
      <c r="L11" s="47"/>
    </row>
    <row r="12" spans="1:15" s="43" customFormat="1" ht="16.5" customHeight="1">
      <c r="A12" s="45"/>
      <c r="B12" s="184" t="s">
        <v>78</v>
      </c>
      <c r="C12" s="185"/>
      <c r="D12" s="185"/>
      <c r="E12" s="185"/>
      <c r="F12" s="185"/>
      <c r="G12" s="185"/>
      <c r="H12" s="185"/>
      <c r="I12" s="186"/>
      <c r="J12" s="46" t="s">
        <v>5</v>
      </c>
      <c r="K12" s="51"/>
      <c r="L12" s="40"/>
    </row>
    <row r="13" spans="1:15" s="43" customFormat="1" ht="16.5" customHeight="1">
      <c r="A13" s="45"/>
      <c r="B13" s="184" t="s">
        <v>77</v>
      </c>
      <c r="C13" s="185"/>
      <c r="D13" s="185"/>
      <c r="E13" s="185"/>
      <c r="F13" s="185"/>
      <c r="G13" s="185"/>
      <c r="H13" s="185"/>
      <c r="I13" s="186"/>
      <c r="J13" s="46" t="s">
        <v>6</v>
      </c>
      <c r="K13" s="51"/>
      <c r="L13" s="50"/>
    </row>
    <row r="14" spans="1:15" s="48" customFormat="1" ht="18.600000000000001" customHeight="1">
      <c r="A14" s="49"/>
      <c r="B14" s="187" t="s">
        <v>76</v>
      </c>
      <c r="C14" s="188"/>
      <c r="D14" s="188"/>
      <c r="E14" s="188"/>
      <c r="F14" s="188"/>
      <c r="G14" s="188"/>
      <c r="H14" s="188"/>
      <c r="I14" s="188"/>
      <c r="J14" s="188"/>
      <c r="K14" s="189"/>
      <c r="L14"/>
      <c r="M14"/>
      <c r="N14"/>
      <c r="O14"/>
    </row>
    <row r="15" spans="1:15" s="43" customFormat="1" ht="16.5" customHeight="1">
      <c r="A15" s="45"/>
      <c r="B15" s="198" t="s">
        <v>75</v>
      </c>
      <c r="C15" s="199"/>
      <c r="D15" s="199"/>
      <c r="E15" s="199"/>
      <c r="F15" s="199"/>
      <c r="G15" s="199"/>
      <c r="H15" s="199"/>
      <c r="I15" s="200"/>
      <c r="J15" s="57" t="s">
        <v>7</v>
      </c>
      <c r="K15" s="56" t="e">
        <f>ROUND(($K$10/'Wages, Taxes and Workers'' Comp'!E15)*'Wages, Taxes and Workers'' Comp'!E18,0)</f>
        <v>#DIV/0!</v>
      </c>
      <c r="L15" s="47"/>
    </row>
    <row r="16" spans="1:15" s="43" customFormat="1" ht="16.5" customHeight="1">
      <c r="A16" s="45"/>
      <c r="B16" s="198" t="s">
        <v>74</v>
      </c>
      <c r="C16" s="199"/>
      <c r="D16" s="199"/>
      <c r="E16" s="199"/>
      <c r="F16" s="199"/>
      <c r="G16" s="199"/>
      <c r="H16" s="199"/>
      <c r="I16" s="200"/>
      <c r="J16" s="58" t="s">
        <v>8</v>
      </c>
      <c r="K16" s="56" t="e">
        <f>ROUND(($K$10/'Wages, Taxes and Workers'' Comp'!E15)*'Wages, Taxes and Workers'' Comp'!E19,0)</f>
        <v>#DIV/0!</v>
      </c>
      <c r="L16" s="40"/>
    </row>
    <row r="17" spans="1:15" s="43" customFormat="1" ht="16.5" customHeight="1">
      <c r="A17" s="45"/>
      <c r="B17" s="195" t="s">
        <v>73</v>
      </c>
      <c r="C17" s="196"/>
      <c r="D17" s="196"/>
      <c r="E17" s="196"/>
      <c r="F17" s="196"/>
      <c r="G17" s="196"/>
      <c r="H17" s="196"/>
      <c r="I17" s="196"/>
      <c r="J17" s="196"/>
      <c r="K17" s="197"/>
      <c r="L17" s="40"/>
    </row>
    <row r="18" spans="1:15" s="43" customFormat="1" ht="16.5" customHeight="1">
      <c r="A18" s="45"/>
      <c r="B18" s="153" t="s">
        <v>72</v>
      </c>
      <c r="C18" s="154"/>
      <c r="D18" s="154"/>
      <c r="E18" s="154"/>
      <c r="F18" s="154"/>
      <c r="G18" s="154"/>
      <c r="H18" s="154"/>
      <c r="I18" s="155"/>
      <c r="J18" s="58" t="s">
        <v>9</v>
      </c>
      <c r="K18" s="56" t="e">
        <f>ROUND(($K$10/'Wages, Taxes and Workers'' Comp'!E15)*'Wages, Taxes and Workers'' Comp'!E20,0)</f>
        <v>#DIV/0!</v>
      </c>
      <c r="L18" s="40"/>
    </row>
    <row r="19" spans="1:15" s="43" customFormat="1" ht="16.5" customHeight="1">
      <c r="A19" s="45"/>
      <c r="B19" s="153" t="s">
        <v>71</v>
      </c>
      <c r="C19" s="154"/>
      <c r="D19" s="154"/>
      <c r="E19" s="154"/>
      <c r="F19" s="154"/>
      <c r="G19" s="154"/>
      <c r="H19" s="154"/>
      <c r="I19" s="155"/>
      <c r="J19" s="57" t="s">
        <v>10</v>
      </c>
      <c r="K19" s="56" t="e">
        <f>ROUND(($K$10/'Wages, Taxes and Workers'' Comp'!E15)*'Wages, Taxes and Workers'' Comp'!E21,0)</f>
        <v>#DIV/0!</v>
      </c>
      <c r="L19" s="40"/>
    </row>
    <row r="20" spans="1:15" s="39" customFormat="1" ht="16.5" customHeight="1">
      <c r="A20" s="42"/>
      <c r="B20" s="190" t="s">
        <v>68</v>
      </c>
      <c r="C20" s="191"/>
      <c r="D20" s="191"/>
      <c r="E20" s="191"/>
      <c r="F20" s="191"/>
      <c r="G20" s="191"/>
      <c r="H20" s="191"/>
      <c r="I20" s="192"/>
      <c r="J20" s="59" t="s">
        <v>11</v>
      </c>
      <c r="K20" s="41" t="e">
        <f>SUM(K10:K19)</f>
        <v>#DIV/0!</v>
      </c>
      <c r="L20" s="40"/>
    </row>
    <row r="21" spans="1:15" s="39" customFormat="1" ht="16.5" customHeight="1">
      <c r="A21" s="42"/>
      <c r="B21" s="174"/>
      <c r="C21" s="174"/>
      <c r="D21" s="174"/>
      <c r="E21" s="174"/>
      <c r="F21" s="174"/>
      <c r="G21" s="174"/>
      <c r="H21" s="174"/>
      <c r="I21" s="175"/>
      <c r="J21" s="193" t="s">
        <v>70</v>
      </c>
      <c r="K21" s="194"/>
      <c r="L21" s="40"/>
    </row>
    <row r="22" spans="1:15">
      <c r="A22" s="28"/>
      <c r="B22" s="176"/>
      <c r="C22" s="176"/>
      <c r="D22" s="176"/>
      <c r="E22" s="176"/>
      <c r="F22" s="176"/>
      <c r="G22" s="176"/>
      <c r="H22" s="176"/>
      <c r="I22" s="176"/>
      <c r="J22" s="176"/>
      <c r="K22" s="176"/>
    </row>
    <row r="23" spans="1:15" ht="28.05" customHeight="1">
      <c r="A23" s="52"/>
      <c r="B23" s="168" t="s">
        <v>69</v>
      </c>
      <c r="C23" s="169"/>
      <c r="D23" s="169"/>
      <c r="E23" s="169"/>
      <c r="F23" s="169"/>
      <c r="G23" s="169"/>
      <c r="H23" s="169"/>
      <c r="I23" s="169"/>
      <c r="J23" s="169"/>
      <c r="K23" s="170"/>
      <c r="L23"/>
      <c r="M23"/>
      <c r="N23"/>
      <c r="O23"/>
    </row>
    <row r="24" spans="1:15">
      <c r="A24" s="29"/>
      <c r="B24" s="131"/>
      <c r="C24" s="132"/>
      <c r="D24" s="132"/>
      <c r="E24" s="132"/>
      <c r="F24" s="132"/>
      <c r="G24" s="132"/>
      <c r="H24" s="132"/>
      <c r="I24" s="132"/>
      <c r="J24" s="132"/>
      <c r="K24" s="133"/>
    </row>
    <row r="25" spans="1:15" customFormat="1" ht="27.6" customHeight="1">
      <c r="A25" s="34"/>
      <c r="B25" s="131"/>
      <c r="C25" s="132"/>
      <c r="D25" s="180" t="s">
        <v>68</v>
      </c>
      <c r="E25" s="180"/>
      <c r="F25" s="60"/>
      <c r="G25" s="181" t="s">
        <v>67</v>
      </c>
      <c r="H25" s="181"/>
      <c r="I25" s="60"/>
      <c r="J25" s="141"/>
      <c r="K25" s="142"/>
    </row>
    <row r="26" spans="1:15" customFormat="1" ht="16.5" customHeight="1">
      <c r="A26" s="34"/>
      <c r="B26" s="134" t="s">
        <v>66</v>
      </c>
      <c r="C26" s="135"/>
      <c r="D26" s="166" t="e">
        <f>K20</f>
        <v>#DIV/0!</v>
      </c>
      <c r="E26" s="167"/>
      <c r="F26" s="62" t="s">
        <v>14</v>
      </c>
      <c r="G26" s="162">
        <f>SUM(E5:K5)</f>
        <v>0</v>
      </c>
      <c r="H26" s="163"/>
      <c r="I26" s="63" t="s">
        <v>15</v>
      </c>
      <c r="J26" s="166">
        <f>IF(G26&gt;0,ROUND(D26/G26,2),)</f>
        <v>0</v>
      </c>
      <c r="K26" s="167"/>
    </row>
    <row r="27" spans="1:15" s="30" customFormat="1" ht="16.5" customHeight="1">
      <c r="A27" s="36"/>
      <c r="B27" s="136"/>
      <c r="C27" s="137"/>
      <c r="D27" s="164" t="s">
        <v>65</v>
      </c>
      <c r="E27" s="165"/>
      <c r="F27" s="64"/>
      <c r="G27" s="164" t="s">
        <v>52</v>
      </c>
      <c r="H27" s="165"/>
      <c r="I27" s="64"/>
      <c r="J27" s="164" t="s">
        <v>64</v>
      </c>
      <c r="K27" s="165"/>
    </row>
    <row r="28" spans="1:15">
      <c r="A28" s="29"/>
      <c r="B28" s="177"/>
      <c r="C28" s="177"/>
      <c r="D28" s="177"/>
      <c r="E28" s="177"/>
      <c r="F28" s="177"/>
      <c r="G28" s="177"/>
      <c r="H28" s="177"/>
      <c r="I28" s="177"/>
      <c r="J28" s="177"/>
      <c r="K28" s="177"/>
      <c r="L28" s="28"/>
    </row>
    <row r="29" spans="1:15" ht="28.05" customHeight="1" thickBot="1">
      <c r="A29" s="29"/>
      <c r="B29" s="168" t="s">
        <v>63</v>
      </c>
      <c r="C29" s="169"/>
      <c r="D29" s="169"/>
      <c r="E29" s="169"/>
      <c r="F29" s="169"/>
      <c r="G29" s="169"/>
      <c r="H29" s="169"/>
      <c r="I29" s="169"/>
      <c r="J29" s="169"/>
      <c r="K29" s="170"/>
      <c r="L29"/>
      <c r="M29"/>
      <c r="N29"/>
      <c r="O29"/>
    </row>
    <row r="30" spans="1:15" ht="13.2" customHeight="1">
      <c r="A30" s="29"/>
      <c r="B30" s="151"/>
      <c r="C30" s="152"/>
      <c r="D30" s="158" t="s">
        <v>97</v>
      </c>
      <c r="E30" s="159"/>
      <c r="F30" s="77"/>
      <c r="G30" s="158" t="s">
        <v>98</v>
      </c>
      <c r="H30" s="159"/>
      <c r="I30" s="77"/>
      <c r="J30" s="158" t="s">
        <v>99</v>
      </c>
      <c r="K30" s="159"/>
      <c r="L30"/>
      <c r="M30"/>
      <c r="N30"/>
      <c r="O30"/>
    </row>
    <row r="31" spans="1:15" ht="28.05" customHeight="1" thickBot="1">
      <c r="A31" s="29"/>
      <c r="B31" s="178" t="s">
        <v>102</v>
      </c>
      <c r="C31" s="179"/>
      <c r="D31" s="156"/>
      <c r="E31" s="157"/>
      <c r="F31" s="77"/>
      <c r="G31" s="156"/>
      <c r="H31" s="157"/>
      <c r="I31" s="77"/>
      <c r="J31" s="156"/>
      <c r="K31" s="157"/>
      <c r="L31"/>
      <c r="M31"/>
      <c r="N31"/>
      <c r="O31"/>
    </row>
    <row r="32" spans="1:15">
      <c r="A32" s="29"/>
      <c r="B32" s="138"/>
      <c r="C32" s="139"/>
      <c r="D32" s="139"/>
      <c r="E32" s="139"/>
      <c r="F32" s="139"/>
      <c r="G32" s="139"/>
      <c r="H32" s="139"/>
      <c r="I32" s="139"/>
      <c r="J32" s="139"/>
      <c r="K32" s="140"/>
    </row>
    <row r="33" spans="1:15" customFormat="1" ht="15">
      <c r="A33" s="34"/>
      <c r="B33" s="138"/>
      <c r="C33" s="139"/>
      <c r="D33" s="180" t="s">
        <v>100</v>
      </c>
      <c r="E33" s="180"/>
      <c r="F33" s="60"/>
      <c r="G33" s="180" t="s">
        <v>101</v>
      </c>
      <c r="H33" s="180"/>
      <c r="I33" s="60"/>
      <c r="J33" s="141"/>
      <c r="K33" s="142"/>
    </row>
    <row r="34" spans="1:15" customFormat="1" ht="16.5" customHeight="1">
      <c r="A34" s="34"/>
      <c r="B34" s="145" t="s">
        <v>62</v>
      </c>
      <c r="C34" s="146"/>
      <c r="D34" s="162">
        <f>E5</f>
        <v>0</v>
      </c>
      <c r="E34" s="163"/>
      <c r="F34" s="100" t="s">
        <v>43</v>
      </c>
      <c r="G34" s="166">
        <f>VLOOKUP($D$31,Rates!A$3:E$38,4,FALSE)</f>
        <v>10.64</v>
      </c>
      <c r="H34" s="167"/>
      <c r="I34" s="100" t="s">
        <v>16</v>
      </c>
      <c r="J34" s="141"/>
      <c r="K34" s="142"/>
    </row>
    <row r="35" spans="1:15" s="30" customFormat="1" ht="16.5" customHeight="1">
      <c r="A35" s="36"/>
      <c r="B35" s="147"/>
      <c r="C35" s="148"/>
      <c r="D35" s="171" t="s">
        <v>61</v>
      </c>
      <c r="E35" s="172"/>
      <c r="F35" s="63"/>
      <c r="G35" s="164" t="s">
        <v>60</v>
      </c>
      <c r="H35" s="165"/>
      <c r="I35" s="63"/>
      <c r="J35" s="141"/>
      <c r="K35" s="142"/>
    </row>
    <row r="36" spans="1:15" customFormat="1" ht="16.5" customHeight="1">
      <c r="A36" s="34"/>
      <c r="B36" s="145" t="s">
        <v>59</v>
      </c>
      <c r="C36" s="146"/>
      <c r="D36" s="162">
        <f>H5</f>
        <v>0</v>
      </c>
      <c r="E36" s="163"/>
      <c r="F36" s="100" t="s">
        <v>43</v>
      </c>
      <c r="G36" s="166">
        <f>VLOOKUP($G$31,Rates!A$3:E$38,4,FALSE)</f>
        <v>10.64</v>
      </c>
      <c r="H36" s="167"/>
      <c r="I36" s="100" t="s">
        <v>16</v>
      </c>
      <c r="J36" s="141"/>
      <c r="K36" s="142"/>
    </row>
    <row r="37" spans="1:15" s="30" customFormat="1" ht="16.5" customHeight="1">
      <c r="A37" s="36"/>
      <c r="B37" s="147"/>
      <c r="C37" s="148"/>
      <c r="D37" s="171" t="s">
        <v>58</v>
      </c>
      <c r="E37" s="172"/>
      <c r="F37" s="63"/>
      <c r="G37" s="164" t="s">
        <v>57</v>
      </c>
      <c r="H37" s="165"/>
      <c r="I37" s="63"/>
      <c r="J37" s="143"/>
      <c r="K37" s="144"/>
    </row>
    <row r="38" spans="1:15" customFormat="1" ht="16.5" customHeight="1">
      <c r="A38" s="34"/>
      <c r="B38" s="145" t="s">
        <v>56</v>
      </c>
      <c r="C38" s="146"/>
      <c r="D38" s="162">
        <f>K5</f>
        <v>0</v>
      </c>
      <c r="E38" s="163"/>
      <c r="F38" s="100" t="s">
        <v>43</v>
      </c>
      <c r="G38" s="166">
        <f>VLOOKUP($J$31,Rates!A$3:E$38,4,FALSE)</f>
        <v>10.64</v>
      </c>
      <c r="H38" s="167"/>
      <c r="I38" s="100" t="s">
        <v>15</v>
      </c>
      <c r="J38" s="166">
        <f>(D34*G34)+(D36*G36)+(D38*G38)</f>
        <v>0</v>
      </c>
      <c r="K38" s="167"/>
    </row>
    <row r="39" spans="1:15" s="30" customFormat="1" ht="13.8">
      <c r="A39" s="36"/>
      <c r="B39" s="147"/>
      <c r="C39" s="148"/>
      <c r="D39" s="171" t="s">
        <v>55</v>
      </c>
      <c r="E39" s="172"/>
      <c r="F39" s="63"/>
      <c r="G39" s="164" t="s">
        <v>54</v>
      </c>
      <c r="H39" s="165"/>
      <c r="I39" s="63"/>
      <c r="J39" s="164" t="s">
        <v>12</v>
      </c>
      <c r="K39" s="165"/>
    </row>
    <row r="40" spans="1:15" s="30" customFormat="1" ht="30" customHeight="1">
      <c r="A40" s="36"/>
      <c r="B40" s="80" t="s">
        <v>104</v>
      </c>
      <c r="C40" s="147"/>
      <c r="D40" s="173"/>
      <c r="E40" s="173"/>
      <c r="F40" s="173"/>
      <c r="G40" s="173"/>
      <c r="H40" s="173"/>
      <c r="I40" s="173"/>
      <c r="J40" s="173"/>
      <c r="K40" s="148"/>
    </row>
    <row r="41" spans="1:15" customFormat="1" ht="28.2" customHeight="1">
      <c r="A41" s="34"/>
      <c r="B41" s="81" t="e">
        <f>(((D31*0.05)*D34)+((G31*0.05)*D36)+((J31*0.05)*D38))/G41</f>
        <v>#DIV/0!</v>
      </c>
      <c r="C41" s="33"/>
      <c r="D41" s="166">
        <f>J38</f>
        <v>0</v>
      </c>
      <c r="E41" s="167"/>
      <c r="F41" s="65" t="s">
        <v>14</v>
      </c>
      <c r="G41" s="162">
        <f>G26</f>
        <v>0</v>
      </c>
      <c r="H41" s="163"/>
      <c r="I41" s="65" t="s">
        <v>15</v>
      </c>
      <c r="J41" s="166">
        <f>IF(G41&gt;0,ROUND(D41/G41,2),0)</f>
        <v>0</v>
      </c>
      <c r="K41" s="167"/>
      <c r="M41" s="89"/>
    </row>
    <row r="42" spans="1:15" s="30" customFormat="1" ht="13.8">
      <c r="A42" s="36"/>
      <c r="B42" s="149"/>
      <c r="C42" s="150"/>
      <c r="D42" s="171" t="s">
        <v>53</v>
      </c>
      <c r="E42" s="172"/>
      <c r="F42" s="64"/>
      <c r="G42" s="164" t="s">
        <v>52</v>
      </c>
      <c r="H42" s="165"/>
      <c r="I42" s="64"/>
      <c r="J42" s="66" t="s">
        <v>13</v>
      </c>
      <c r="K42" s="68" t="s">
        <v>21</v>
      </c>
    </row>
    <row r="43" spans="1:15">
      <c r="A43" s="138"/>
      <c r="B43" s="139"/>
      <c r="C43" s="139"/>
      <c r="D43" s="139"/>
      <c r="E43" s="139"/>
      <c r="F43" s="139"/>
      <c r="G43" s="139"/>
      <c r="H43" s="139"/>
      <c r="I43" s="139"/>
      <c r="J43" s="139"/>
      <c r="K43" s="139"/>
      <c r="L43" s="139"/>
    </row>
    <row r="44" spans="1:15" ht="28.05" customHeight="1">
      <c r="A44" s="29"/>
      <c r="B44" s="168" t="s">
        <v>51</v>
      </c>
      <c r="C44" s="169"/>
      <c r="D44" s="169"/>
      <c r="E44" s="169"/>
      <c r="F44" s="169"/>
      <c r="G44" s="169"/>
      <c r="H44" s="169"/>
      <c r="I44" s="169"/>
      <c r="J44" s="169"/>
      <c r="K44" s="170"/>
      <c r="L44"/>
      <c r="M44"/>
      <c r="N44"/>
      <c r="O44"/>
    </row>
    <row r="45" spans="1:15">
      <c r="A45" s="29"/>
      <c r="B45" s="138"/>
      <c r="C45" s="139"/>
      <c r="D45" s="139"/>
      <c r="E45" s="139"/>
      <c r="F45" s="139"/>
      <c r="G45" s="139"/>
      <c r="H45" s="139"/>
      <c r="I45" s="139"/>
      <c r="J45" s="139"/>
      <c r="K45" s="140"/>
    </row>
    <row r="46" spans="1:15" customFormat="1" ht="28.2" customHeight="1">
      <c r="A46" s="34"/>
      <c r="B46" s="126"/>
      <c r="C46" s="127"/>
      <c r="D46" s="166">
        <f>J41</f>
        <v>0</v>
      </c>
      <c r="E46" s="167"/>
      <c r="F46" s="65" t="s">
        <v>43</v>
      </c>
      <c r="G46" s="160">
        <v>0.9</v>
      </c>
      <c r="H46" s="161"/>
      <c r="I46" s="65" t="s">
        <v>15</v>
      </c>
      <c r="J46" s="166">
        <f>ROUND(D46*G46,2)</f>
        <v>0</v>
      </c>
      <c r="K46" s="167"/>
    </row>
    <row r="47" spans="1:15" s="30" customFormat="1" ht="13.8">
      <c r="A47" s="36"/>
      <c r="B47" s="128"/>
      <c r="C47" s="129"/>
      <c r="D47" s="171" t="s">
        <v>50</v>
      </c>
      <c r="E47" s="172"/>
      <c r="F47" s="64"/>
      <c r="G47" s="164"/>
      <c r="H47" s="165"/>
      <c r="I47" s="64"/>
      <c r="J47" s="66" t="s">
        <v>32</v>
      </c>
      <c r="K47" s="68" t="s">
        <v>49</v>
      </c>
    </row>
    <row r="48" spans="1:15">
      <c r="A48" s="29"/>
      <c r="B48" s="130"/>
      <c r="C48" s="130"/>
      <c r="D48" s="130"/>
      <c r="E48" s="130"/>
      <c r="F48" s="130"/>
      <c r="G48" s="130"/>
      <c r="H48" s="130"/>
      <c r="I48" s="130"/>
      <c r="J48" s="130"/>
      <c r="K48" s="130"/>
      <c r="L48" s="28"/>
    </row>
    <row r="49" spans="1:15" ht="28.05" customHeight="1">
      <c r="A49" s="29"/>
      <c r="B49" s="168" t="s">
        <v>48</v>
      </c>
      <c r="C49" s="169"/>
      <c r="D49" s="169"/>
      <c r="E49" s="169"/>
      <c r="F49" s="169"/>
      <c r="G49" s="169"/>
      <c r="H49" s="169"/>
      <c r="I49" s="169"/>
      <c r="J49" s="169"/>
      <c r="K49" s="170"/>
      <c r="L49"/>
      <c r="M49"/>
      <c r="N49"/>
      <c r="O49"/>
    </row>
    <row r="50" spans="1:15">
      <c r="A50" s="29"/>
      <c r="B50" s="138"/>
      <c r="C50" s="139"/>
      <c r="D50" s="139"/>
      <c r="E50" s="139"/>
      <c r="F50" s="139"/>
      <c r="G50" s="139"/>
      <c r="H50" s="139"/>
      <c r="I50" s="139"/>
      <c r="J50" s="139"/>
      <c r="K50" s="140"/>
    </row>
    <row r="51" spans="1:15" customFormat="1" ht="28.2" customHeight="1">
      <c r="A51" s="34"/>
      <c r="B51" s="126"/>
      <c r="C51" s="127"/>
      <c r="D51" s="166">
        <f>J46</f>
        <v>0</v>
      </c>
      <c r="E51" s="167"/>
      <c r="F51" s="65" t="s">
        <v>47</v>
      </c>
      <c r="G51" s="220">
        <f>J26</f>
        <v>0</v>
      </c>
      <c r="H51" s="161"/>
      <c r="I51" s="65" t="s">
        <v>15</v>
      </c>
      <c r="J51" s="166" t="e">
        <f>IF((D51-G51)&gt;B41,B41,(D51-G51))</f>
        <v>#DIV/0!</v>
      </c>
      <c r="K51" s="167"/>
    </row>
    <row r="52" spans="1:15" s="30" customFormat="1" ht="13.8">
      <c r="A52" s="36"/>
      <c r="B52" s="126"/>
      <c r="C52" s="127"/>
      <c r="D52" s="171" t="s">
        <v>46</v>
      </c>
      <c r="E52" s="172"/>
      <c r="F52" s="63"/>
      <c r="G52" s="164" t="s">
        <v>45</v>
      </c>
      <c r="H52" s="165"/>
      <c r="I52" s="63"/>
      <c r="J52" s="66" t="s">
        <v>33</v>
      </c>
      <c r="K52" s="67" t="s">
        <v>44</v>
      </c>
    </row>
    <row r="53" spans="1:15" customFormat="1" ht="28.2" customHeight="1">
      <c r="A53" s="34"/>
      <c r="B53" s="126"/>
      <c r="C53" s="127"/>
      <c r="D53" s="166" t="e">
        <f>IF(J51&gt;0,J51,0)</f>
        <v>#DIV/0!</v>
      </c>
      <c r="E53" s="167"/>
      <c r="F53" s="32" t="s">
        <v>43</v>
      </c>
      <c r="G53" s="182"/>
      <c r="H53" s="183"/>
      <c r="I53" s="32" t="s">
        <v>15</v>
      </c>
      <c r="J53" s="166" t="e">
        <f>ROUND(D53*G53,2)</f>
        <v>#DIV/0!</v>
      </c>
      <c r="K53" s="167"/>
    </row>
    <row r="54" spans="1:15" s="30" customFormat="1" ht="13.8">
      <c r="A54" s="36"/>
      <c r="B54" s="128"/>
      <c r="C54" s="129"/>
      <c r="D54" s="171" t="s">
        <v>42</v>
      </c>
      <c r="E54" s="172"/>
      <c r="F54" s="31"/>
      <c r="G54" s="164" t="s">
        <v>41</v>
      </c>
      <c r="H54" s="165"/>
      <c r="I54" s="31"/>
      <c r="J54" s="66" t="s">
        <v>40</v>
      </c>
      <c r="K54" s="67" t="s">
        <v>39</v>
      </c>
    </row>
    <row r="55" spans="1:15" s="30" customFormat="1" ht="13.8">
      <c r="A55" s="85"/>
      <c r="B55" s="79"/>
      <c r="C55" s="79"/>
      <c r="D55" s="86"/>
      <c r="E55" s="86"/>
      <c r="F55" s="35"/>
      <c r="G55" s="87"/>
      <c r="H55" s="87"/>
      <c r="I55" s="35"/>
      <c r="J55" s="88"/>
      <c r="K55" s="88"/>
      <c r="L55" s="85"/>
    </row>
    <row r="56" spans="1:15" ht="40.799999999999997" customHeight="1">
      <c r="B56" s="206" t="s">
        <v>38</v>
      </c>
      <c r="C56" s="207"/>
      <c r="D56" s="207"/>
      <c r="E56" s="207"/>
      <c r="F56" s="207"/>
      <c r="G56" s="207"/>
      <c r="H56" s="207"/>
      <c r="I56" s="207"/>
      <c r="J56" s="207"/>
      <c r="K56" s="208"/>
    </row>
    <row r="57" spans="1:15">
      <c r="A57" s="29"/>
      <c r="B57" s="28"/>
      <c r="C57" s="28"/>
      <c r="D57" s="28"/>
      <c r="E57" s="28"/>
      <c r="F57" s="28"/>
      <c r="G57" s="28"/>
      <c r="H57" s="28"/>
      <c r="I57" s="28"/>
      <c r="J57" s="28"/>
      <c r="K57" s="28"/>
      <c r="L57" s="28"/>
    </row>
    <row r="58" spans="1:15" s="27" customFormat="1" ht="61.2" customHeight="1">
      <c r="B58" s="206" t="s">
        <v>37</v>
      </c>
      <c r="C58" s="207"/>
      <c r="D58" s="207"/>
      <c r="E58" s="207"/>
      <c r="F58" s="207"/>
      <c r="G58" s="207"/>
      <c r="H58" s="207"/>
      <c r="I58" s="207"/>
      <c r="J58" s="207"/>
      <c r="K58" s="208"/>
    </row>
  </sheetData>
  <sheetProtection algorithmName="SHA-512" hashValue="WpwIaHEao696KzptGKJJVUGajsQvQ2MfBGcUMujzVl81SeIsMeyY7w+IvZclMBNHTh/Oey/H7NZrDnxznpG5mA==" saltValue="wiec+9cxX1lZHpI07gZnAg==" spinCount="100000" sheet="1" objects="1" scenarios="1"/>
  <mergeCells count="109">
    <mergeCell ref="B2:K2"/>
    <mergeCell ref="B1:K1"/>
    <mergeCell ref="F4:F5"/>
    <mergeCell ref="I4:I5"/>
    <mergeCell ref="B56:K56"/>
    <mergeCell ref="B58:K58"/>
    <mergeCell ref="B7:K7"/>
    <mergeCell ref="B8:K8"/>
    <mergeCell ref="B10:I10"/>
    <mergeCell ref="B11:I11"/>
    <mergeCell ref="B9:K9"/>
    <mergeCell ref="B3:K3"/>
    <mergeCell ref="D4:E4"/>
    <mergeCell ref="G4:H4"/>
    <mergeCell ref="J4:K4"/>
    <mergeCell ref="B5:C5"/>
    <mergeCell ref="B4:C4"/>
    <mergeCell ref="B49:K49"/>
    <mergeCell ref="D51:E51"/>
    <mergeCell ref="G51:H51"/>
    <mergeCell ref="J51:K51"/>
    <mergeCell ref="J53:K53"/>
    <mergeCell ref="D54:E54"/>
    <mergeCell ref="D52:E52"/>
    <mergeCell ref="G52:H52"/>
    <mergeCell ref="D53:E53"/>
    <mergeCell ref="G53:H53"/>
    <mergeCell ref="G54:H54"/>
    <mergeCell ref="B50:K50"/>
    <mergeCell ref="B12:I12"/>
    <mergeCell ref="B14:K14"/>
    <mergeCell ref="B23:K23"/>
    <mergeCell ref="B13:I13"/>
    <mergeCell ref="B20:I20"/>
    <mergeCell ref="J21:K21"/>
    <mergeCell ref="B17:K17"/>
    <mergeCell ref="B15:I15"/>
    <mergeCell ref="B16:I16"/>
    <mergeCell ref="B18:I18"/>
    <mergeCell ref="D47:E47"/>
    <mergeCell ref="G47:H47"/>
    <mergeCell ref="G34:H34"/>
    <mergeCell ref="J26:K26"/>
    <mergeCell ref="J46:K46"/>
    <mergeCell ref="G37:H37"/>
    <mergeCell ref="G35:H35"/>
    <mergeCell ref="G41:H41"/>
    <mergeCell ref="G26:H26"/>
    <mergeCell ref="G27:H27"/>
    <mergeCell ref="D26:E26"/>
    <mergeCell ref="J27:K27"/>
    <mergeCell ref="D27:E27"/>
    <mergeCell ref="B21:I21"/>
    <mergeCell ref="B22:K22"/>
    <mergeCell ref="B28:K28"/>
    <mergeCell ref="B31:C31"/>
    <mergeCell ref="D33:E33"/>
    <mergeCell ref="G33:H33"/>
    <mergeCell ref="J25:K25"/>
    <mergeCell ref="D25:E25"/>
    <mergeCell ref="G25:H25"/>
    <mergeCell ref="J30:K30"/>
    <mergeCell ref="J31:K31"/>
    <mergeCell ref="B29:K29"/>
    <mergeCell ref="G46:H46"/>
    <mergeCell ref="D34:E34"/>
    <mergeCell ref="G39:H39"/>
    <mergeCell ref="J41:K41"/>
    <mergeCell ref="D38:E38"/>
    <mergeCell ref="G38:H38"/>
    <mergeCell ref="B44:K44"/>
    <mergeCell ref="D46:E46"/>
    <mergeCell ref="D37:E37"/>
    <mergeCell ref="A43:L43"/>
    <mergeCell ref="C40:K40"/>
    <mergeCell ref="B45:K45"/>
    <mergeCell ref="D35:E35"/>
    <mergeCell ref="J38:K38"/>
    <mergeCell ref="J39:K39"/>
    <mergeCell ref="D36:E36"/>
    <mergeCell ref="G36:H36"/>
    <mergeCell ref="D42:E42"/>
    <mergeCell ref="G42:H42"/>
    <mergeCell ref="D39:E39"/>
    <mergeCell ref="D41:E41"/>
    <mergeCell ref="B51:C54"/>
    <mergeCell ref="B46:C47"/>
    <mergeCell ref="B6:K6"/>
    <mergeCell ref="B48:K48"/>
    <mergeCell ref="B24:K24"/>
    <mergeCell ref="B25:C25"/>
    <mergeCell ref="B26:C26"/>
    <mergeCell ref="B27:C27"/>
    <mergeCell ref="B32:K32"/>
    <mergeCell ref="J33:K37"/>
    <mergeCell ref="B33:C33"/>
    <mergeCell ref="B34:C34"/>
    <mergeCell ref="B35:C35"/>
    <mergeCell ref="B36:C36"/>
    <mergeCell ref="B37:C37"/>
    <mergeCell ref="B38:C38"/>
    <mergeCell ref="B39:C39"/>
    <mergeCell ref="B42:C42"/>
    <mergeCell ref="B30:C30"/>
    <mergeCell ref="B19:I19"/>
    <mergeCell ref="D31:E31"/>
    <mergeCell ref="D30:E30"/>
    <mergeCell ref="G30:H30"/>
    <mergeCell ref="G31:H31"/>
  </mergeCells>
  <pageMargins left="0.25" right="0.25" top="0.5" bottom="0.5" header="0.3" footer="0.3"/>
  <pageSetup orientation="portrait" r:id="rId1"/>
  <headerFooter alignWithMargins="0">
    <oddFooter>&amp;C&amp;12Page 2</oddFooter>
  </headerFooter>
  <rowBreaks count="1" manualBreakCount="1">
    <brk id="28"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zoomScaleNormal="100" workbookViewId="0">
      <selection activeCell="B1" sqref="B1:K1"/>
    </sheetView>
  </sheetViews>
  <sheetFormatPr defaultColWidth="9.109375" defaultRowHeight="13.2"/>
  <cols>
    <col min="1" max="1" width="3.88671875" style="26" customWidth="1"/>
    <col min="2" max="2" width="24" style="26" customWidth="1"/>
    <col min="3" max="3" width="3.109375" style="26" customWidth="1"/>
    <col min="4" max="4" width="5.6640625" style="26" customWidth="1"/>
    <col min="5" max="5" width="13.33203125" style="26" customWidth="1"/>
    <col min="6" max="6" width="3.88671875" style="26" customWidth="1"/>
    <col min="7" max="7" width="5" style="26" customWidth="1"/>
    <col min="8" max="8" width="15.6640625" style="26" customWidth="1"/>
    <col min="9" max="9" width="3.6640625" style="26" customWidth="1"/>
    <col min="10" max="10" width="5" style="26" customWidth="1"/>
    <col min="11" max="11" width="17.5546875" style="26" customWidth="1"/>
    <col min="12" max="16384" width="9.109375" style="26"/>
  </cols>
  <sheetData>
    <row r="1" spans="1:15" ht="114" customHeight="1">
      <c r="B1" s="201" t="s">
        <v>90</v>
      </c>
      <c r="C1" s="202"/>
      <c r="D1" s="202"/>
      <c r="E1" s="202"/>
      <c r="F1" s="202"/>
      <c r="G1" s="202"/>
      <c r="H1" s="202"/>
      <c r="I1" s="202"/>
      <c r="J1" s="202"/>
      <c r="K1" s="203"/>
      <c r="L1"/>
      <c r="M1"/>
    </row>
    <row r="2" spans="1:15" ht="12.6" customHeight="1">
      <c r="A2" s="29"/>
      <c r="B2" s="130"/>
      <c r="C2" s="130"/>
      <c r="D2" s="130"/>
      <c r="E2" s="130"/>
      <c r="F2" s="130"/>
      <c r="G2" s="130"/>
      <c r="H2" s="130"/>
      <c r="I2" s="130"/>
      <c r="J2" s="130"/>
      <c r="K2" s="130"/>
      <c r="L2" s="28"/>
    </row>
    <row r="3" spans="1:15" customFormat="1" ht="28.05" customHeight="1">
      <c r="A3" s="34"/>
      <c r="B3" s="168" t="s">
        <v>107</v>
      </c>
      <c r="C3" s="169"/>
      <c r="D3" s="169"/>
      <c r="E3" s="169"/>
      <c r="F3" s="169"/>
      <c r="G3" s="169"/>
      <c r="H3" s="169"/>
      <c r="I3" s="169"/>
      <c r="J3" s="169"/>
      <c r="K3" s="170"/>
    </row>
    <row r="4" spans="1:15" customFormat="1" ht="15">
      <c r="A4" s="34"/>
      <c r="B4" s="138"/>
      <c r="C4" s="139"/>
      <c r="D4" s="216" t="s">
        <v>62</v>
      </c>
      <c r="E4" s="217"/>
      <c r="F4" s="38"/>
      <c r="G4" s="216" t="s">
        <v>59</v>
      </c>
      <c r="H4" s="217"/>
      <c r="I4" s="38"/>
      <c r="J4" s="216" t="s">
        <v>56</v>
      </c>
      <c r="K4" s="217"/>
    </row>
    <row r="5" spans="1:15" customFormat="1" ht="27.6" customHeight="1">
      <c r="A5" s="34"/>
      <c r="B5" s="145" t="s">
        <v>86</v>
      </c>
      <c r="C5" s="146"/>
      <c r="D5" s="75" t="s">
        <v>0</v>
      </c>
      <c r="E5" s="76"/>
      <c r="F5" s="54"/>
      <c r="G5" s="75" t="s">
        <v>2</v>
      </c>
      <c r="H5" s="76"/>
      <c r="I5" s="54"/>
      <c r="J5" s="75" t="s">
        <v>2</v>
      </c>
      <c r="K5" s="76"/>
    </row>
    <row r="6" spans="1:15">
      <c r="A6" s="29"/>
      <c r="B6" s="130"/>
      <c r="C6" s="130"/>
      <c r="D6" s="130"/>
      <c r="E6" s="130"/>
      <c r="F6" s="130"/>
      <c r="G6" s="130"/>
      <c r="H6" s="130"/>
      <c r="I6" s="130"/>
      <c r="J6" s="130"/>
      <c r="K6" s="130"/>
      <c r="L6" s="28"/>
    </row>
    <row r="7" spans="1:15" ht="28.05" customHeight="1">
      <c r="A7" s="52"/>
      <c r="B7" s="168" t="s">
        <v>85</v>
      </c>
      <c r="C7" s="169"/>
      <c r="D7" s="169"/>
      <c r="E7" s="169"/>
      <c r="F7" s="169"/>
      <c r="G7" s="169"/>
      <c r="H7" s="169"/>
      <c r="I7" s="169"/>
      <c r="J7" s="169"/>
      <c r="K7" s="170"/>
      <c r="L7"/>
      <c r="M7"/>
      <c r="N7"/>
      <c r="O7"/>
    </row>
    <row r="8" spans="1:15" s="43" customFormat="1" ht="10.199999999999999" customHeight="1">
      <c r="A8" s="45"/>
      <c r="B8" s="209"/>
      <c r="C8" s="210"/>
      <c r="D8" s="210"/>
      <c r="E8" s="210"/>
      <c r="F8" s="210"/>
      <c r="G8" s="210"/>
      <c r="H8" s="210"/>
      <c r="I8" s="210"/>
      <c r="J8" s="210"/>
      <c r="K8" s="211"/>
      <c r="L8" s="37"/>
      <c r="M8"/>
      <c r="N8"/>
      <c r="O8"/>
    </row>
    <row r="9" spans="1:15" s="48" customFormat="1" ht="28.2" customHeight="1">
      <c r="A9" s="49"/>
      <c r="B9" s="213" t="s">
        <v>81</v>
      </c>
      <c r="C9" s="214"/>
      <c r="D9" s="214"/>
      <c r="E9" s="214"/>
      <c r="F9" s="214"/>
      <c r="G9" s="214"/>
      <c r="H9" s="214"/>
      <c r="I9" s="214"/>
      <c r="J9" s="214"/>
      <c r="K9" s="215"/>
      <c r="L9"/>
      <c r="M9"/>
      <c r="N9"/>
      <c r="O9"/>
    </row>
    <row r="10" spans="1:15" s="48" customFormat="1" ht="28.2" customHeight="1">
      <c r="A10" s="49"/>
      <c r="B10" s="212" t="s">
        <v>80</v>
      </c>
      <c r="C10" s="212"/>
      <c r="D10" s="212"/>
      <c r="E10" s="212"/>
      <c r="F10" s="212"/>
      <c r="G10" s="212"/>
      <c r="H10" s="212"/>
      <c r="I10" s="212"/>
      <c r="J10" s="46" t="s">
        <v>3</v>
      </c>
      <c r="K10" s="56">
        <f>'Wages, Taxes and Workers'' Comp'!E10</f>
        <v>0</v>
      </c>
      <c r="L10"/>
      <c r="M10"/>
      <c r="N10"/>
      <c r="O10"/>
    </row>
    <row r="11" spans="1:15" s="43" customFormat="1" ht="16.5" customHeight="1">
      <c r="A11" s="45"/>
      <c r="B11" s="212" t="s">
        <v>79</v>
      </c>
      <c r="C11" s="212"/>
      <c r="D11" s="212"/>
      <c r="E11" s="212"/>
      <c r="F11" s="212"/>
      <c r="G11" s="212"/>
      <c r="H11" s="212"/>
      <c r="I11" s="212"/>
      <c r="J11" s="46" t="s">
        <v>4</v>
      </c>
      <c r="K11" s="44"/>
      <c r="L11" s="47"/>
    </row>
    <row r="12" spans="1:15" s="43" customFormat="1" ht="16.5" customHeight="1">
      <c r="A12" s="45"/>
      <c r="B12" s="184" t="s">
        <v>78</v>
      </c>
      <c r="C12" s="185"/>
      <c r="D12" s="185"/>
      <c r="E12" s="185"/>
      <c r="F12" s="185"/>
      <c r="G12" s="185"/>
      <c r="H12" s="185"/>
      <c r="I12" s="186"/>
      <c r="J12" s="46" t="s">
        <v>5</v>
      </c>
      <c r="K12" s="51"/>
      <c r="L12" s="40"/>
    </row>
    <row r="13" spans="1:15" s="43" customFormat="1" ht="16.5" customHeight="1">
      <c r="A13" s="45"/>
      <c r="B13" s="184" t="s">
        <v>77</v>
      </c>
      <c r="C13" s="185"/>
      <c r="D13" s="185"/>
      <c r="E13" s="185"/>
      <c r="F13" s="185"/>
      <c r="G13" s="185"/>
      <c r="H13" s="185"/>
      <c r="I13" s="186"/>
      <c r="J13" s="46" t="s">
        <v>6</v>
      </c>
      <c r="K13" s="51"/>
      <c r="L13" s="50"/>
    </row>
    <row r="14" spans="1:15" s="48" customFormat="1" ht="21.6" customHeight="1">
      <c r="A14" s="49"/>
      <c r="B14" s="187" t="s">
        <v>76</v>
      </c>
      <c r="C14" s="188"/>
      <c r="D14" s="188"/>
      <c r="E14" s="188"/>
      <c r="F14" s="188"/>
      <c r="G14" s="188"/>
      <c r="H14" s="188"/>
      <c r="I14" s="188"/>
      <c r="J14" s="188"/>
      <c r="K14" s="189"/>
      <c r="L14"/>
      <c r="M14"/>
      <c r="N14"/>
      <c r="O14"/>
    </row>
    <row r="15" spans="1:15" s="43" customFormat="1" ht="16.5" customHeight="1">
      <c r="A15" s="45"/>
      <c r="B15" s="198" t="s">
        <v>75</v>
      </c>
      <c r="C15" s="199"/>
      <c r="D15" s="199"/>
      <c r="E15" s="199"/>
      <c r="F15" s="199"/>
      <c r="G15" s="199"/>
      <c r="H15" s="199"/>
      <c r="I15" s="200"/>
      <c r="J15" s="57" t="s">
        <v>7</v>
      </c>
      <c r="K15" s="56" t="e">
        <f>ROUND(($K$10/'Wages, Taxes and Workers'' Comp'!E15)*'Wages, Taxes and Workers'' Comp'!E18,0)</f>
        <v>#DIV/0!</v>
      </c>
      <c r="L15" s="47"/>
    </row>
    <row r="16" spans="1:15" s="43" customFormat="1" ht="16.5" customHeight="1">
      <c r="A16" s="45"/>
      <c r="B16" s="198" t="s">
        <v>74</v>
      </c>
      <c r="C16" s="199"/>
      <c r="D16" s="199"/>
      <c r="E16" s="199"/>
      <c r="F16" s="199"/>
      <c r="G16" s="199"/>
      <c r="H16" s="199"/>
      <c r="I16" s="200"/>
      <c r="J16" s="58" t="s">
        <v>8</v>
      </c>
      <c r="K16" s="56" t="e">
        <f>ROUND(($K$10/'Wages, Taxes and Workers'' Comp'!E15)*'Wages, Taxes and Workers'' Comp'!E19,0)</f>
        <v>#DIV/0!</v>
      </c>
      <c r="L16" s="40"/>
    </row>
    <row r="17" spans="1:15" s="43" customFormat="1" ht="16.5" customHeight="1">
      <c r="A17" s="45"/>
      <c r="B17" s="195" t="s">
        <v>73</v>
      </c>
      <c r="C17" s="196"/>
      <c r="D17" s="196"/>
      <c r="E17" s="196"/>
      <c r="F17" s="196"/>
      <c r="G17" s="196"/>
      <c r="H17" s="196"/>
      <c r="I17" s="196"/>
      <c r="J17" s="196"/>
      <c r="K17" s="197"/>
      <c r="L17" s="40"/>
    </row>
    <row r="18" spans="1:15" s="43" customFormat="1" ht="16.5" customHeight="1">
      <c r="A18" s="45"/>
      <c r="B18" s="153" t="s">
        <v>72</v>
      </c>
      <c r="C18" s="154"/>
      <c r="D18" s="154"/>
      <c r="E18" s="154"/>
      <c r="F18" s="154"/>
      <c r="G18" s="154"/>
      <c r="H18" s="154"/>
      <c r="I18" s="155"/>
      <c r="J18" s="58" t="s">
        <v>9</v>
      </c>
      <c r="K18" s="56" t="e">
        <f>ROUND(($K$10/'Wages, Taxes and Workers'' Comp'!E15)*'Wages, Taxes and Workers'' Comp'!E20,0)</f>
        <v>#DIV/0!</v>
      </c>
      <c r="L18" s="40"/>
    </row>
    <row r="19" spans="1:15" s="43" customFormat="1" ht="16.5" customHeight="1">
      <c r="A19" s="45"/>
      <c r="B19" s="153" t="s">
        <v>71</v>
      </c>
      <c r="C19" s="154"/>
      <c r="D19" s="154"/>
      <c r="E19" s="154"/>
      <c r="F19" s="154"/>
      <c r="G19" s="154"/>
      <c r="H19" s="154"/>
      <c r="I19" s="155"/>
      <c r="J19" s="57" t="s">
        <v>10</v>
      </c>
      <c r="K19" s="56" t="e">
        <f>ROUND(($K$10/'Wages, Taxes and Workers'' Comp'!E15)*'Wages, Taxes and Workers'' Comp'!E21,0)</f>
        <v>#DIV/0!</v>
      </c>
      <c r="L19" s="40"/>
    </row>
    <row r="20" spans="1:15" s="39" customFormat="1" ht="16.5" customHeight="1">
      <c r="A20" s="42"/>
      <c r="B20" s="190" t="s">
        <v>68</v>
      </c>
      <c r="C20" s="191"/>
      <c r="D20" s="191"/>
      <c r="E20" s="191"/>
      <c r="F20" s="191"/>
      <c r="G20" s="191"/>
      <c r="H20" s="191"/>
      <c r="I20" s="192"/>
      <c r="J20" s="59" t="s">
        <v>11</v>
      </c>
      <c r="K20" s="41" t="e">
        <f>SUM(K10:K19)</f>
        <v>#DIV/0!</v>
      </c>
      <c r="L20" s="40"/>
    </row>
    <row r="21" spans="1:15" s="39" customFormat="1" ht="16.5" customHeight="1">
      <c r="A21" s="42"/>
      <c r="B21" s="174"/>
      <c r="C21" s="174"/>
      <c r="D21" s="174"/>
      <c r="E21" s="174"/>
      <c r="F21" s="174"/>
      <c r="G21" s="174"/>
      <c r="H21" s="174"/>
      <c r="I21" s="175"/>
      <c r="J21" s="193" t="s">
        <v>70</v>
      </c>
      <c r="K21" s="194"/>
      <c r="L21" s="40"/>
    </row>
    <row r="22" spans="1:15">
      <c r="A22" s="28"/>
      <c r="B22" s="176"/>
      <c r="C22" s="176"/>
      <c r="D22" s="176"/>
      <c r="E22" s="176"/>
      <c r="F22" s="176"/>
      <c r="G22" s="176"/>
      <c r="H22" s="176"/>
      <c r="I22" s="176"/>
      <c r="J22" s="176"/>
      <c r="K22" s="176"/>
    </row>
    <row r="23" spans="1:15" ht="28.05" customHeight="1">
      <c r="A23" s="52"/>
      <c r="B23" s="168" t="s">
        <v>69</v>
      </c>
      <c r="C23" s="169"/>
      <c r="D23" s="169"/>
      <c r="E23" s="169"/>
      <c r="F23" s="169"/>
      <c r="G23" s="169"/>
      <c r="H23" s="169"/>
      <c r="I23" s="169"/>
      <c r="J23" s="169"/>
      <c r="K23" s="170"/>
      <c r="L23"/>
      <c r="M23"/>
      <c r="N23"/>
      <c r="O23"/>
    </row>
    <row r="24" spans="1:15">
      <c r="A24" s="29"/>
      <c r="B24" s="138"/>
      <c r="C24" s="139"/>
      <c r="D24" s="139"/>
      <c r="E24" s="139"/>
      <c r="F24" s="139"/>
      <c r="G24" s="139"/>
      <c r="H24" s="139"/>
      <c r="I24" s="139"/>
      <c r="J24" s="139"/>
      <c r="K24" s="140"/>
    </row>
    <row r="25" spans="1:15" customFormat="1" ht="27.6" customHeight="1">
      <c r="A25" s="34"/>
      <c r="B25" s="131"/>
      <c r="C25" s="132"/>
      <c r="D25" s="180" t="s">
        <v>68</v>
      </c>
      <c r="E25" s="180"/>
      <c r="F25" s="60"/>
      <c r="G25" s="181" t="s">
        <v>67</v>
      </c>
      <c r="H25" s="181"/>
      <c r="I25" s="60"/>
      <c r="J25" s="141"/>
      <c r="K25" s="142"/>
    </row>
    <row r="26" spans="1:15" customFormat="1" ht="16.5" customHeight="1">
      <c r="A26" s="34"/>
      <c r="B26" s="134" t="s">
        <v>66</v>
      </c>
      <c r="C26" s="135"/>
      <c r="D26" s="166" t="e">
        <f>K20</f>
        <v>#DIV/0!</v>
      </c>
      <c r="E26" s="167"/>
      <c r="F26" s="62" t="s">
        <v>14</v>
      </c>
      <c r="G26" s="162">
        <f>SUM(E5:K5)</f>
        <v>0</v>
      </c>
      <c r="H26" s="163"/>
      <c r="I26" s="63" t="s">
        <v>15</v>
      </c>
      <c r="J26" s="166">
        <f>IF(G26&gt;0,ROUND(D26/G26,2),)</f>
        <v>0</v>
      </c>
      <c r="K26" s="167"/>
    </row>
    <row r="27" spans="1:15" s="30" customFormat="1" ht="16.5" customHeight="1">
      <c r="A27" s="36"/>
      <c r="B27" s="136"/>
      <c r="C27" s="137"/>
      <c r="D27" s="164" t="s">
        <v>65</v>
      </c>
      <c r="E27" s="165"/>
      <c r="F27" s="64"/>
      <c r="G27" s="164" t="s">
        <v>52</v>
      </c>
      <c r="H27" s="165"/>
      <c r="I27" s="64"/>
      <c r="J27" s="164" t="s">
        <v>64</v>
      </c>
      <c r="K27" s="165"/>
    </row>
    <row r="28" spans="1:15">
      <c r="A28" s="29"/>
      <c r="B28" s="130"/>
      <c r="C28" s="130"/>
      <c r="D28" s="130"/>
      <c r="E28" s="130"/>
      <c r="F28" s="130"/>
      <c r="G28" s="130"/>
      <c r="H28" s="130"/>
      <c r="I28" s="130"/>
      <c r="J28" s="130"/>
      <c r="K28" s="130"/>
      <c r="L28" s="28"/>
    </row>
    <row r="29" spans="1:15" ht="28.05" customHeight="1" thickBot="1">
      <c r="A29" s="29"/>
      <c r="B29" s="168" t="s">
        <v>63</v>
      </c>
      <c r="C29" s="169"/>
      <c r="D29" s="169"/>
      <c r="E29" s="169"/>
      <c r="F29" s="169"/>
      <c r="G29" s="169"/>
      <c r="H29" s="169"/>
      <c r="I29" s="169"/>
      <c r="J29" s="169"/>
      <c r="K29" s="170"/>
      <c r="L29"/>
      <c r="M29"/>
      <c r="N29"/>
      <c r="O29"/>
    </row>
    <row r="30" spans="1:15" ht="13.8" customHeight="1">
      <c r="A30" s="29"/>
      <c r="B30" s="151"/>
      <c r="C30" s="152"/>
      <c r="D30" s="158" t="s">
        <v>97</v>
      </c>
      <c r="E30" s="159"/>
      <c r="F30" s="77"/>
      <c r="G30" s="158" t="s">
        <v>98</v>
      </c>
      <c r="H30" s="159"/>
      <c r="I30" s="77"/>
      <c r="J30" s="158" t="s">
        <v>99</v>
      </c>
      <c r="K30" s="159"/>
      <c r="L30"/>
      <c r="M30"/>
      <c r="N30"/>
      <c r="O30"/>
    </row>
    <row r="31" spans="1:15" ht="28.05" customHeight="1" thickBot="1">
      <c r="A31" s="29"/>
      <c r="B31" s="221" t="s">
        <v>105</v>
      </c>
      <c r="C31" s="222"/>
      <c r="D31" s="156"/>
      <c r="E31" s="157"/>
      <c r="F31" s="77"/>
      <c r="G31" s="156"/>
      <c r="H31" s="157"/>
      <c r="I31" s="77"/>
      <c r="J31" s="156"/>
      <c r="K31" s="157"/>
      <c r="L31"/>
      <c r="M31"/>
      <c r="N31"/>
      <c r="O31"/>
    </row>
    <row r="32" spans="1:15">
      <c r="A32" s="29"/>
      <c r="B32" s="138"/>
      <c r="C32" s="139"/>
      <c r="D32" s="139"/>
      <c r="E32" s="139"/>
      <c r="F32" s="139"/>
      <c r="G32" s="139"/>
      <c r="H32" s="139"/>
      <c r="I32" s="139"/>
      <c r="J32" s="139"/>
      <c r="K32" s="140"/>
    </row>
    <row r="33" spans="1:15" customFormat="1" ht="32.4" customHeight="1">
      <c r="A33" s="34"/>
      <c r="B33" s="138"/>
      <c r="C33" s="139"/>
      <c r="D33" s="231" t="s">
        <v>100</v>
      </c>
      <c r="E33" s="231"/>
      <c r="F33" s="38"/>
      <c r="G33" s="231" t="s">
        <v>101</v>
      </c>
      <c r="H33" s="231"/>
      <c r="I33" s="223"/>
      <c r="J33" s="223"/>
      <c r="K33" s="224"/>
    </row>
    <row r="34" spans="1:15" customFormat="1" ht="16.5" customHeight="1">
      <c r="A34" s="34"/>
      <c r="B34" s="134" t="s">
        <v>62</v>
      </c>
      <c r="C34" s="135"/>
      <c r="D34" s="162">
        <f>E5</f>
        <v>0</v>
      </c>
      <c r="E34" s="163"/>
      <c r="F34" s="100" t="s">
        <v>43</v>
      </c>
      <c r="G34" s="166">
        <f>VLOOKUP($D$31,Rates!A$3:E$38,3,FALSE)</f>
        <v>9.2200000000000006</v>
      </c>
      <c r="H34" s="167"/>
      <c r="I34" s="100" t="s">
        <v>16</v>
      </c>
      <c r="J34" s="141"/>
      <c r="K34" s="142"/>
    </row>
    <row r="35" spans="1:15" s="30" customFormat="1" ht="16.5" customHeight="1">
      <c r="A35" s="36"/>
      <c r="B35" s="225"/>
      <c r="C35" s="226"/>
      <c r="D35" s="171" t="s">
        <v>61</v>
      </c>
      <c r="E35" s="172"/>
      <c r="F35" s="63"/>
      <c r="G35" s="164" t="s">
        <v>60</v>
      </c>
      <c r="H35" s="165"/>
      <c r="I35" s="63"/>
      <c r="J35" s="141"/>
      <c r="K35" s="142"/>
    </row>
    <row r="36" spans="1:15" customFormat="1" ht="16.5" customHeight="1">
      <c r="A36" s="34"/>
      <c r="B36" s="134" t="s">
        <v>59</v>
      </c>
      <c r="C36" s="135"/>
      <c r="D36" s="162">
        <f>H5</f>
        <v>0</v>
      </c>
      <c r="E36" s="163"/>
      <c r="F36" s="100" t="s">
        <v>43</v>
      </c>
      <c r="G36" s="166">
        <f>VLOOKUP($G$31,Rates!A$3:E$38,3,FALSE)</f>
        <v>9.2200000000000006</v>
      </c>
      <c r="H36" s="167"/>
      <c r="I36" s="100" t="s">
        <v>16</v>
      </c>
      <c r="J36" s="141"/>
      <c r="K36" s="142"/>
    </row>
    <row r="37" spans="1:15" s="30" customFormat="1" ht="16.5" customHeight="1">
      <c r="A37" s="36"/>
      <c r="B37" s="225"/>
      <c r="C37" s="226"/>
      <c r="D37" s="171" t="s">
        <v>58</v>
      </c>
      <c r="E37" s="172"/>
      <c r="F37" s="63"/>
      <c r="G37" s="164" t="s">
        <v>57</v>
      </c>
      <c r="H37" s="165"/>
      <c r="I37" s="63"/>
      <c r="J37" s="143"/>
      <c r="K37" s="144"/>
    </row>
    <row r="38" spans="1:15" customFormat="1" ht="16.5" customHeight="1">
      <c r="A38" s="34"/>
      <c r="B38" s="134" t="s">
        <v>56</v>
      </c>
      <c r="C38" s="135"/>
      <c r="D38" s="162">
        <f>K5</f>
        <v>0</v>
      </c>
      <c r="E38" s="163"/>
      <c r="F38" s="100" t="s">
        <v>43</v>
      </c>
      <c r="G38" s="166">
        <f>VLOOKUP($J$31,Rates!A$3:E$38,3,FALSE)</f>
        <v>9.2200000000000006</v>
      </c>
      <c r="H38" s="167"/>
      <c r="I38" s="100" t="s">
        <v>15</v>
      </c>
      <c r="J38" s="166">
        <f>(D34*G34)+(D36*G36)+(D38*G38)</f>
        <v>0</v>
      </c>
      <c r="K38" s="167"/>
    </row>
    <row r="39" spans="1:15" s="30" customFormat="1" ht="13.8">
      <c r="A39" s="36"/>
      <c r="B39" s="101"/>
      <c r="C39" s="102"/>
      <c r="D39" s="171" t="s">
        <v>55</v>
      </c>
      <c r="E39" s="172"/>
      <c r="F39" s="63"/>
      <c r="G39" s="164" t="s">
        <v>54</v>
      </c>
      <c r="H39" s="165"/>
      <c r="I39" s="63"/>
      <c r="J39" s="164" t="s">
        <v>12</v>
      </c>
      <c r="K39" s="165"/>
    </row>
    <row r="40" spans="1:15" s="30" customFormat="1" ht="27.6">
      <c r="A40" s="36"/>
      <c r="B40" s="103" t="s">
        <v>104</v>
      </c>
      <c r="C40" s="225"/>
      <c r="D40" s="228"/>
      <c r="E40" s="228"/>
      <c r="F40" s="228"/>
      <c r="G40" s="228"/>
      <c r="H40" s="228"/>
      <c r="I40" s="228"/>
      <c r="J40" s="228"/>
      <c r="K40" s="226"/>
    </row>
    <row r="41" spans="1:15" customFormat="1" ht="28.2" customHeight="1">
      <c r="A41" s="34"/>
      <c r="B41" s="104" t="e">
        <f>(((D31*0.05)*D34)+((G31*0.05)*D36)+((J31*0.05)*D38))/G41</f>
        <v>#DIV/0!</v>
      </c>
      <c r="C41" s="229"/>
      <c r="D41" s="166">
        <f>J38</f>
        <v>0</v>
      </c>
      <c r="E41" s="167"/>
      <c r="F41" s="65" t="s">
        <v>14</v>
      </c>
      <c r="G41" s="162">
        <f>G26</f>
        <v>0</v>
      </c>
      <c r="H41" s="163"/>
      <c r="I41" s="65" t="s">
        <v>15</v>
      </c>
      <c r="J41" s="166">
        <f>IF(G41&gt;0,ROUND(D41/G41,2),0)</f>
        <v>0</v>
      </c>
      <c r="K41" s="167"/>
    </row>
    <row r="42" spans="1:15" s="30" customFormat="1" ht="13.8">
      <c r="A42" s="36"/>
      <c r="B42" s="105"/>
      <c r="C42" s="230"/>
      <c r="D42" s="171" t="s">
        <v>53</v>
      </c>
      <c r="E42" s="172"/>
      <c r="F42" s="64"/>
      <c r="G42" s="164" t="s">
        <v>52</v>
      </c>
      <c r="H42" s="165"/>
      <c r="I42" s="64"/>
      <c r="J42" s="66" t="s">
        <v>13</v>
      </c>
      <c r="K42" s="67" t="s">
        <v>21</v>
      </c>
    </row>
    <row r="43" spans="1:15">
      <c r="A43" s="29"/>
      <c r="B43" s="28"/>
      <c r="C43" s="28"/>
      <c r="D43" s="227"/>
      <c r="E43" s="227"/>
      <c r="F43" s="227"/>
      <c r="G43" s="227"/>
      <c r="H43" s="227"/>
      <c r="I43" s="227"/>
      <c r="J43" s="227"/>
      <c r="K43" s="227"/>
      <c r="L43" s="28"/>
    </row>
    <row r="44" spans="1:15" ht="28.05" customHeight="1">
      <c r="A44" s="29"/>
      <c r="B44" s="168" t="s">
        <v>51</v>
      </c>
      <c r="C44" s="169"/>
      <c r="D44" s="169"/>
      <c r="E44" s="169"/>
      <c r="F44" s="169"/>
      <c r="G44" s="169"/>
      <c r="H44" s="169"/>
      <c r="I44" s="169"/>
      <c r="J44" s="169"/>
      <c r="K44" s="170"/>
      <c r="L44"/>
      <c r="M44"/>
      <c r="N44"/>
      <c r="O44"/>
    </row>
    <row r="45" spans="1:15">
      <c r="A45" s="29"/>
      <c r="B45" s="131"/>
      <c r="C45" s="132"/>
      <c r="D45" s="132"/>
      <c r="E45" s="132"/>
      <c r="F45" s="132"/>
      <c r="G45" s="132"/>
      <c r="H45" s="132"/>
      <c r="I45" s="132"/>
      <c r="J45" s="132"/>
      <c r="K45" s="133"/>
    </row>
    <row r="46" spans="1:15" customFormat="1" ht="28.2" customHeight="1">
      <c r="A46" s="34"/>
      <c r="B46" s="134"/>
      <c r="C46" s="135"/>
      <c r="D46" s="166">
        <f>J41</f>
        <v>0</v>
      </c>
      <c r="E46" s="167"/>
      <c r="F46" s="65" t="s">
        <v>43</v>
      </c>
      <c r="G46" s="160">
        <v>0.9</v>
      </c>
      <c r="H46" s="161"/>
      <c r="I46" s="65" t="s">
        <v>15</v>
      </c>
      <c r="J46" s="166">
        <f>ROUND(D46*G46,2)</f>
        <v>0</v>
      </c>
      <c r="K46" s="167"/>
    </row>
    <row r="47" spans="1:15" s="30" customFormat="1" ht="13.8">
      <c r="A47" s="36"/>
      <c r="B47" s="136"/>
      <c r="C47" s="137"/>
      <c r="D47" s="171" t="s">
        <v>50</v>
      </c>
      <c r="E47" s="172"/>
      <c r="F47" s="64"/>
      <c r="G47" s="164"/>
      <c r="H47" s="165"/>
      <c r="I47" s="64"/>
      <c r="J47" s="66" t="s">
        <v>32</v>
      </c>
      <c r="K47" s="68" t="s">
        <v>49</v>
      </c>
    </row>
    <row r="48" spans="1:15">
      <c r="A48" s="29"/>
      <c r="B48" s="130"/>
      <c r="C48" s="130"/>
      <c r="D48" s="130"/>
      <c r="E48" s="130"/>
      <c r="F48" s="130"/>
      <c r="G48" s="130"/>
      <c r="H48" s="130"/>
      <c r="I48" s="130"/>
      <c r="J48" s="130"/>
      <c r="K48" s="130"/>
      <c r="L48" s="28"/>
    </row>
    <row r="49" spans="1:15" ht="28.05" customHeight="1">
      <c r="A49" s="29"/>
      <c r="B49" s="168" t="s">
        <v>48</v>
      </c>
      <c r="C49" s="169"/>
      <c r="D49" s="169"/>
      <c r="E49" s="169"/>
      <c r="F49" s="169"/>
      <c r="G49" s="169"/>
      <c r="H49" s="169"/>
      <c r="I49" s="169"/>
      <c r="J49" s="169"/>
      <c r="K49" s="170"/>
      <c r="L49"/>
      <c r="M49"/>
      <c r="N49"/>
      <c r="O49"/>
    </row>
    <row r="50" spans="1:15">
      <c r="A50" s="29"/>
      <c r="B50" s="138"/>
      <c r="C50" s="139"/>
      <c r="D50" s="139"/>
      <c r="E50" s="139"/>
      <c r="F50" s="139"/>
      <c r="G50" s="139"/>
      <c r="H50" s="139"/>
      <c r="I50" s="139"/>
      <c r="J50" s="139"/>
      <c r="K50" s="140"/>
    </row>
    <row r="51" spans="1:15" customFormat="1" ht="28.2" customHeight="1">
      <c r="A51" s="34"/>
      <c r="B51" s="126"/>
      <c r="C51" s="127"/>
      <c r="D51" s="166">
        <f>J46</f>
        <v>0</v>
      </c>
      <c r="E51" s="167"/>
      <c r="F51" s="32" t="s">
        <v>47</v>
      </c>
      <c r="G51" s="220">
        <f>J26</f>
        <v>0</v>
      </c>
      <c r="H51" s="161"/>
      <c r="I51" s="32" t="s">
        <v>15</v>
      </c>
      <c r="J51" s="166" t="e">
        <f>IF((D51-G51)&gt;B41,B41,(D51-G51))</f>
        <v>#DIV/0!</v>
      </c>
      <c r="K51" s="167"/>
    </row>
    <row r="52" spans="1:15" s="30" customFormat="1" ht="13.8">
      <c r="A52" s="36"/>
      <c r="B52" s="126"/>
      <c r="C52" s="127"/>
      <c r="D52" s="171" t="s">
        <v>46</v>
      </c>
      <c r="E52" s="172"/>
      <c r="F52" s="35"/>
      <c r="G52" s="164" t="s">
        <v>45</v>
      </c>
      <c r="H52" s="165"/>
      <c r="I52" s="35"/>
      <c r="J52" s="66" t="s">
        <v>33</v>
      </c>
      <c r="K52" s="67" t="s">
        <v>44</v>
      </c>
    </row>
    <row r="53" spans="1:15" customFormat="1" ht="28.2" customHeight="1">
      <c r="A53" s="34"/>
      <c r="B53" s="126"/>
      <c r="C53" s="127"/>
      <c r="D53" s="166" t="e">
        <f>IF(J51&gt;0,J51,0)</f>
        <v>#DIV/0!</v>
      </c>
      <c r="E53" s="167"/>
      <c r="F53" s="32" t="s">
        <v>43</v>
      </c>
      <c r="G53" s="182"/>
      <c r="H53" s="183"/>
      <c r="I53" s="32" t="s">
        <v>15</v>
      </c>
      <c r="J53" s="166" t="e">
        <f>ROUND(D53*G53,2)</f>
        <v>#DIV/0!</v>
      </c>
      <c r="K53" s="167"/>
    </row>
    <row r="54" spans="1:15" s="30" customFormat="1" ht="13.8">
      <c r="A54" s="36"/>
      <c r="B54" s="128"/>
      <c r="C54" s="129"/>
      <c r="D54" s="171" t="s">
        <v>42</v>
      </c>
      <c r="E54" s="172"/>
      <c r="F54" s="31"/>
      <c r="G54" s="164" t="s">
        <v>41</v>
      </c>
      <c r="H54" s="165"/>
      <c r="I54" s="31"/>
      <c r="J54" s="66" t="s">
        <v>40</v>
      </c>
      <c r="K54" s="67" t="s">
        <v>39</v>
      </c>
    </row>
    <row r="55" spans="1:15" ht="13.2" customHeight="1">
      <c r="A55" s="28"/>
      <c r="B55" s="82"/>
      <c r="C55" s="82"/>
      <c r="D55" s="82"/>
      <c r="E55" s="82"/>
      <c r="F55" s="82"/>
      <c r="G55" s="82"/>
      <c r="H55" s="82"/>
      <c r="I55" s="82"/>
      <c r="J55" s="82"/>
      <c r="K55" s="82"/>
      <c r="L55" s="28"/>
    </row>
    <row r="56" spans="1:15" ht="28.8" customHeight="1">
      <c r="A56" s="83"/>
      <c r="B56" s="206" t="s">
        <v>38</v>
      </c>
      <c r="C56" s="207"/>
      <c r="D56" s="207"/>
      <c r="E56" s="207"/>
      <c r="F56" s="207"/>
      <c r="G56" s="207"/>
      <c r="H56" s="207"/>
      <c r="I56" s="207"/>
      <c r="J56" s="207"/>
      <c r="K56" s="208"/>
    </row>
    <row r="57" spans="1:15">
      <c r="A57" s="29"/>
      <c r="B57" s="28"/>
      <c r="C57" s="28"/>
      <c r="D57" s="28"/>
      <c r="E57" s="28"/>
      <c r="F57" s="28"/>
      <c r="G57" s="28"/>
      <c r="H57" s="28"/>
      <c r="I57" s="28"/>
      <c r="J57" s="28"/>
      <c r="K57" s="28"/>
      <c r="L57" s="28"/>
    </row>
    <row r="58" spans="1:15" s="27" customFormat="1" ht="61.2" customHeight="1">
      <c r="B58" s="206" t="s">
        <v>37</v>
      </c>
      <c r="C58" s="207"/>
      <c r="D58" s="207"/>
      <c r="E58" s="207"/>
      <c r="F58" s="207"/>
      <c r="G58" s="207"/>
      <c r="H58" s="207"/>
      <c r="I58" s="207"/>
      <c r="J58" s="207"/>
      <c r="K58" s="208"/>
    </row>
  </sheetData>
  <sheetProtection algorithmName="SHA-512" hashValue="1DBYSD64rII4y0CoC6weJheHQlm/hKCTVGViJFKYRQdm3XjqLTNaLY6RVJySAht1kn2QTQMgc2yg/INNIUdJaQ==" saltValue="b8tBDesDl4xECT5oRqCpqw==" spinCount="100000" sheet="1" objects="1" scenarios="1"/>
  <mergeCells count="108">
    <mergeCell ref="B20:I20"/>
    <mergeCell ref="J21:K21"/>
    <mergeCell ref="B23:K23"/>
    <mergeCell ref="D25:E25"/>
    <mergeCell ref="G25:H25"/>
    <mergeCell ref="J25:K25"/>
    <mergeCell ref="B24:K24"/>
    <mergeCell ref="B22:K22"/>
    <mergeCell ref="B8:K8"/>
    <mergeCell ref="B9:K9"/>
    <mergeCell ref="B10:I10"/>
    <mergeCell ref="B11:I11"/>
    <mergeCell ref="B12:I12"/>
    <mergeCell ref="B13:I13"/>
    <mergeCell ref="B14:K14"/>
    <mergeCell ref="B17:K17"/>
    <mergeCell ref="D27:E27"/>
    <mergeCell ref="G27:H27"/>
    <mergeCell ref="J27:K27"/>
    <mergeCell ref="B29:K29"/>
    <mergeCell ref="D33:E33"/>
    <mergeCell ref="G33:H33"/>
    <mergeCell ref="D34:E34"/>
    <mergeCell ref="G34:H34"/>
    <mergeCell ref="D30:E30"/>
    <mergeCell ref="G30:H30"/>
    <mergeCell ref="J30:K30"/>
    <mergeCell ref="D43:K43"/>
    <mergeCell ref="B44:K44"/>
    <mergeCell ref="D46:E46"/>
    <mergeCell ref="G46:H46"/>
    <mergeCell ref="J46:K46"/>
    <mergeCell ref="D41:E41"/>
    <mergeCell ref="G41:H41"/>
    <mergeCell ref="J41:K41"/>
    <mergeCell ref="D36:E36"/>
    <mergeCell ref="G36:H36"/>
    <mergeCell ref="D37:E37"/>
    <mergeCell ref="G37:H37"/>
    <mergeCell ref="D38:E38"/>
    <mergeCell ref="G38:H38"/>
    <mergeCell ref="J38:K38"/>
    <mergeCell ref="D39:E39"/>
    <mergeCell ref="G39:H39"/>
    <mergeCell ref="J39:K39"/>
    <mergeCell ref="B36:C36"/>
    <mergeCell ref="B37:C37"/>
    <mergeCell ref="C40:K40"/>
    <mergeCell ref="C41:C42"/>
    <mergeCell ref="B46:C46"/>
    <mergeCell ref="B45:K45"/>
    <mergeCell ref="B58:K58"/>
    <mergeCell ref="D47:E47"/>
    <mergeCell ref="G47:H47"/>
    <mergeCell ref="B49:K49"/>
    <mergeCell ref="D51:E51"/>
    <mergeCell ref="G51:H51"/>
    <mergeCell ref="J51:K51"/>
    <mergeCell ref="B48:K48"/>
    <mergeCell ref="B50:K50"/>
    <mergeCell ref="D52:E52"/>
    <mergeCell ref="G52:H52"/>
    <mergeCell ref="D53:E53"/>
    <mergeCell ref="G53:H53"/>
    <mergeCell ref="J53:K53"/>
    <mergeCell ref="D54:E54"/>
    <mergeCell ref="G54:H54"/>
    <mergeCell ref="B51:C54"/>
    <mergeCell ref="B56:K56"/>
    <mergeCell ref="B47:C47"/>
    <mergeCell ref="B1:K1"/>
    <mergeCell ref="B15:I15"/>
    <mergeCell ref="B16:I16"/>
    <mergeCell ref="B18:I18"/>
    <mergeCell ref="B19:I19"/>
    <mergeCell ref="B5:C5"/>
    <mergeCell ref="B4:C4"/>
    <mergeCell ref="B2:K2"/>
    <mergeCell ref="B6:K6"/>
    <mergeCell ref="B7:K7"/>
    <mergeCell ref="B3:K3"/>
    <mergeCell ref="D4:E4"/>
    <mergeCell ref="G4:H4"/>
    <mergeCell ref="J4:K4"/>
    <mergeCell ref="D42:E42"/>
    <mergeCell ref="G42:H42"/>
    <mergeCell ref="B38:C38"/>
    <mergeCell ref="B32:K32"/>
    <mergeCell ref="B28:K28"/>
    <mergeCell ref="B21:I21"/>
    <mergeCell ref="B26:C26"/>
    <mergeCell ref="B27:C27"/>
    <mergeCell ref="B25:C25"/>
    <mergeCell ref="B33:C33"/>
    <mergeCell ref="B31:C31"/>
    <mergeCell ref="B30:C30"/>
    <mergeCell ref="J34:K37"/>
    <mergeCell ref="I33:K33"/>
    <mergeCell ref="D31:E31"/>
    <mergeCell ref="G31:H31"/>
    <mergeCell ref="J31:K31"/>
    <mergeCell ref="B34:C34"/>
    <mergeCell ref="B35:C35"/>
    <mergeCell ref="D35:E35"/>
    <mergeCell ref="G35:H35"/>
    <mergeCell ref="D26:E26"/>
    <mergeCell ref="G26:H26"/>
    <mergeCell ref="J26:K26"/>
  </mergeCells>
  <pageMargins left="0.25" right="0.25" top="0.5" bottom="0.5" header="0.3" footer="0.3"/>
  <pageSetup orientation="portrait" r:id="rId1"/>
  <headerFooter alignWithMargins="0">
    <oddFooter>&amp;C&amp;12Page 2</oddFooter>
  </headerFooter>
  <rowBreaks count="1" manualBreakCount="1">
    <brk id="28" max="10" man="1"/>
  </rowBreaks>
  <ignoredErrors>
    <ignoredError sqref="J51 B41"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zoomScaleNormal="100" workbookViewId="0">
      <selection activeCell="B1" sqref="B1:K1"/>
    </sheetView>
  </sheetViews>
  <sheetFormatPr defaultColWidth="9.109375" defaultRowHeight="13.2"/>
  <cols>
    <col min="1" max="1" width="3.88671875" style="26" customWidth="1"/>
    <col min="2" max="2" width="24" style="26" customWidth="1"/>
    <col min="3" max="3" width="5" style="26" customWidth="1"/>
    <col min="4" max="4" width="5.6640625" style="26" customWidth="1"/>
    <col min="5" max="5" width="13.33203125" style="26" customWidth="1"/>
    <col min="6" max="6" width="3.88671875" style="26" customWidth="1"/>
    <col min="7" max="7" width="5" style="26" customWidth="1"/>
    <col min="8" max="8" width="15.6640625" style="26" customWidth="1"/>
    <col min="9" max="9" width="3.6640625" style="26" customWidth="1"/>
    <col min="10" max="10" width="5" style="26" customWidth="1"/>
    <col min="11" max="11" width="17.5546875" style="26" customWidth="1"/>
    <col min="12" max="16384" width="9.109375" style="26"/>
  </cols>
  <sheetData>
    <row r="1" spans="1:15" ht="114" customHeight="1">
      <c r="B1" s="201" t="s">
        <v>91</v>
      </c>
      <c r="C1" s="202"/>
      <c r="D1" s="202"/>
      <c r="E1" s="202"/>
      <c r="F1" s="202"/>
      <c r="G1" s="202"/>
      <c r="H1" s="202"/>
      <c r="I1" s="202"/>
      <c r="J1" s="202"/>
      <c r="K1" s="203"/>
      <c r="L1"/>
      <c r="M1"/>
    </row>
    <row r="2" spans="1:15" ht="12.6" customHeight="1">
      <c r="A2" s="29"/>
      <c r="B2" s="130"/>
      <c r="C2" s="130"/>
      <c r="D2" s="130"/>
      <c r="E2" s="130"/>
      <c r="F2" s="130"/>
      <c r="G2" s="130"/>
      <c r="H2" s="130"/>
      <c r="I2" s="130"/>
      <c r="J2" s="130"/>
      <c r="K2" s="130"/>
      <c r="L2" s="28"/>
    </row>
    <row r="3" spans="1:15" customFormat="1" ht="28.05" customHeight="1">
      <c r="A3" s="34"/>
      <c r="B3" s="236" t="s">
        <v>82</v>
      </c>
      <c r="C3" s="237"/>
      <c r="D3" s="237"/>
      <c r="E3" s="237"/>
      <c r="F3" s="237"/>
      <c r="G3" s="237"/>
      <c r="H3" s="237"/>
      <c r="I3" s="237"/>
      <c r="J3" s="237"/>
      <c r="K3" s="238"/>
    </row>
    <row r="4" spans="1:15" customFormat="1" ht="15">
      <c r="A4" s="34"/>
      <c r="B4" s="232"/>
      <c r="C4" s="233"/>
      <c r="D4" s="231" t="s">
        <v>62</v>
      </c>
      <c r="E4" s="231"/>
      <c r="F4" s="38"/>
      <c r="G4" s="231" t="s">
        <v>59</v>
      </c>
      <c r="H4" s="231"/>
      <c r="I4" s="38"/>
      <c r="J4" s="231" t="s">
        <v>56</v>
      </c>
      <c r="K4" s="243"/>
    </row>
    <row r="5" spans="1:15" customFormat="1" ht="27.6" customHeight="1">
      <c r="A5" s="34"/>
      <c r="B5" s="218" t="s">
        <v>87</v>
      </c>
      <c r="C5" s="219"/>
      <c r="D5" s="53" t="s">
        <v>0</v>
      </c>
      <c r="E5" s="55"/>
      <c r="F5" s="54"/>
      <c r="G5" s="53" t="s">
        <v>2</v>
      </c>
      <c r="H5" s="55"/>
      <c r="I5" s="54"/>
      <c r="J5" s="53" t="s">
        <v>2</v>
      </c>
      <c r="K5" s="55"/>
    </row>
    <row r="6" spans="1:15">
      <c r="A6" s="29"/>
      <c r="B6" s="176"/>
      <c r="C6" s="176"/>
      <c r="D6" s="176"/>
      <c r="E6" s="176"/>
      <c r="F6" s="176"/>
      <c r="G6" s="176"/>
      <c r="H6" s="176"/>
      <c r="I6" s="176"/>
      <c r="J6" s="176"/>
      <c r="K6" s="176"/>
      <c r="L6" s="28"/>
    </row>
    <row r="7" spans="1:15" ht="28.05" customHeight="1">
      <c r="A7" s="52"/>
      <c r="B7" s="168" t="s">
        <v>88</v>
      </c>
      <c r="C7" s="169"/>
      <c r="D7" s="169"/>
      <c r="E7" s="169"/>
      <c r="F7" s="169"/>
      <c r="G7" s="169"/>
      <c r="H7" s="169"/>
      <c r="I7" s="169"/>
      <c r="J7" s="169"/>
      <c r="K7" s="170"/>
      <c r="L7"/>
      <c r="M7"/>
      <c r="N7"/>
      <c r="O7"/>
    </row>
    <row r="8" spans="1:15" s="43" customFormat="1" ht="10.8" customHeight="1">
      <c r="A8" s="45"/>
      <c r="B8" s="209"/>
      <c r="C8" s="210"/>
      <c r="D8" s="210"/>
      <c r="E8" s="210"/>
      <c r="F8" s="210"/>
      <c r="G8" s="210"/>
      <c r="H8" s="210"/>
      <c r="I8" s="210"/>
      <c r="J8" s="210"/>
      <c r="K8" s="211"/>
      <c r="L8"/>
      <c r="M8"/>
      <c r="N8"/>
      <c r="O8"/>
    </row>
    <row r="9" spans="1:15" s="48" customFormat="1" ht="28.2" customHeight="1">
      <c r="A9" s="49"/>
      <c r="B9" s="244" t="s">
        <v>81</v>
      </c>
      <c r="C9" s="245"/>
      <c r="D9" s="245"/>
      <c r="E9" s="245"/>
      <c r="F9" s="245"/>
      <c r="G9" s="245"/>
      <c r="H9" s="245"/>
      <c r="I9" s="245"/>
      <c r="J9" s="245"/>
      <c r="K9" s="246"/>
      <c r="L9"/>
      <c r="M9"/>
      <c r="N9"/>
      <c r="O9"/>
    </row>
    <row r="10" spans="1:15" s="48" customFormat="1" ht="18.600000000000001" customHeight="1">
      <c r="A10" s="49"/>
      <c r="B10" s="212" t="s">
        <v>80</v>
      </c>
      <c r="C10" s="212"/>
      <c r="D10" s="212"/>
      <c r="E10" s="212"/>
      <c r="F10" s="212"/>
      <c r="G10" s="212"/>
      <c r="H10" s="212"/>
      <c r="I10" s="212"/>
      <c r="J10" s="46" t="s">
        <v>3</v>
      </c>
      <c r="K10" s="56">
        <f>'Wages, Taxes and Workers'' Comp'!E11</f>
        <v>0</v>
      </c>
      <c r="L10"/>
      <c r="M10"/>
      <c r="N10"/>
      <c r="O10"/>
    </row>
    <row r="11" spans="1:15" s="43" customFormat="1" ht="16.5" customHeight="1">
      <c r="A11" s="45"/>
      <c r="B11" s="212" t="s">
        <v>79</v>
      </c>
      <c r="C11" s="212"/>
      <c r="D11" s="212"/>
      <c r="E11" s="212"/>
      <c r="F11" s="212"/>
      <c r="G11" s="212"/>
      <c r="H11" s="212"/>
      <c r="I11" s="212"/>
      <c r="J11" s="46" t="s">
        <v>4</v>
      </c>
      <c r="K11" s="44"/>
      <c r="L11" s="47"/>
    </row>
    <row r="12" spans="1:15" s="43" customFormat="1" ht="16.5" customHeight="1">
      <c r="A12" s="45"/>
      <c r="B12" s="184" t="s">
        <v>78</v>
      </c>
      <c r="C12" s="185"/>
      <c r="D12" s="185"/>
      <c r="E12" s="185"/>
      <c r="F12" s="185"/>
      <c r="G12" s="185"/>
      <c r="H12" s="185"/>
      <c r="I12" s="186"/>
      <c r="J12" s="46" t="s">
        <v>5</v>
      </c>
      <c r="K12" s="51"/>
      <c r="L12" s="40"/>
    </row>
    <row r="13" spans="1:15" s="43" customFormat="1" ht="16.5" customHeight="1">
      <c r="A13" s="45"/>
      <c r="B13" s="184" t="s">
        <v>77</v>
      </c>
      <c r="C13" s="185"/>
      <c r="D13" s="185"/>
      <c r="E13" s="185"/>
      <c r="F13" s="185"/>
      <c r="G13" s="185"/>
      <c r="H13" s="185"/>
      <c r="I13" s="186"/>
      <c r="J13" s="46" t="s">
        <v>6</v>
      </c>
      <c r="K13" s="51"/>
      <c r="L13" s="50"/>
    </row>
    <row r="14" spans="1:15" s="48" customFormat="1" ht="13.8">
      <c r="A14" s="49"/>
      <c r="B14" s="187" t="s">
        <v>76</v>
      </c>
      <c r="C14" s="188"/>
      <c r="D14" s="188"/>
      <c r="E14" s="188"/>
      <c r="F14" s="188"/>
      <c r="G14" s="188"/>
      <c r="H14" s="188"/>
      <c r="I14" s="188"/>
      <c r="J14" s="188"/>
      <c r="K14" s="189"/>
      <c r="L14"/>
      <c r="M14"/>
      <c r="N14"/>
      <c r="O14"/>
    </row>
    <row r="15" spans="1:15" s="43" customFormat="1" ht="16.5" customHeight="1">
      <c r="A15" s="45"/>
      <c r="B15" s="198" t="s">
        <v>75</v>
      </c>
      <c r="C15" s="199"/>
      <c r="D15" s="199"/>
      <c r="E15" s="199"/>
      <c r="F15" s="199"/>
      <c r="G15" s="199"/>
      <c r="H15" s="199"/>
      <c r="I15" s="200"/>
      <c r="J15" s="57" t="s">
        <v>7</v>
      </c>
      <c r="K15" s="56" t="e">
        <f>ROUND(($K$10/'Wages, Taxes and Workers'' Comp'!E15)*'Wages, Taxes and Workers'' Comp'!E18,0)</f>
        <v>#DIV/0!</v>
      </c>
      <c r="L15" s="47"/>
    </row>
    <row r="16" spans="1:15" s="43" customFormat="1" ht="16.5" customHeight="1">
      <c r="A16" s="45"/>
      <c r="B16" s="198" t="s">
        <v>74</v>
      </c>
      <c r="C16" s="199"/>
      <c r="D16" s="199"/>
      <c r="E16" s="199"/>
      <c r="F16" s="199"/>
      <c r="G16" s="199"/>
      <c r="H16" s="199"/>
      <c r="I16" s="200"/>
      <c r="J16" s="58" t="s">
        <v>8</v>
      </c>
      <c r="K16" s="56" t="e">
        <f>ROUND(($K$10/'Wages, Taxes and Workers'' Comp'!E15)*'Wages, Taxes and Workers'' Comp'!E19,0)</f>
        <v>#DIV/0!</v>
      </c>
      <c r="L16" s="40"/>
    </row>
    <row r="17" spans="1:15" s="43" customFormat="1" ht="16.5" customHeight="1">
      <c r="A17" s="45"/>
      <c r="B17" s="195" t="s">
        <v>73</v>
      </c>
      <c r="C17" s="196"/>
      <c r="D17" s="196"/>
      <c r="E17" s="196"/>
      <c r="F17" s="196"/>
      <c r="G17" s="196"/>
      <c r="H17" s="196"/>
      <c r="I17" s="196"/>
      <c r="J17" s="196"/>
      <c r="K17" s="197"/>
      <c r="L17" s="40"/>
    </row>
    <row r="18" spans="1:15" s="43" customFormat="1" ht="16.5" customHeight="1">
      <c r="A18" s="45"/>
      <c r="B18" s="153" t="s">
        <v>72</v>
      </c>
      <c r="C18" s="154"/>
      <c r="D18" s="154"/>
      <c r="E18" s="154"/>
      <c r="F18" s="154"/>
      <c r="G18" s="154"/>
      <c r="H18" s="154"/>
      <c r="I18" s="155"/>
      <c r="J18" s="58" t="s">
        <v>9</v>
      </c>
      <c r="K18" s="56" t="e">
        <f>ROUND(($K$10/'Wages, Taxes and Workers'' Comp'!E15)*'Wages, Taxes and Workers'' Comp'!E20,0)</f>
        <v>#DIV/0!</v>
      </c>
      <c r="L18" s="40"/>
    </row>
    <row r="19" spans="1:15" s="43" customFormat="1" ht="16.5" customHeight="1">
      <c r="A19" s="45"/>
      <c r="B19" s="153" t="s">
        <v>71</v>
      </c>
      <c r="C19" s="154"/>
      <c r="D19" s="154"/>
      <c r="E19" s="154"/>
      <c r="F19" s="154"/>
      <c r="G19" s="154"/>
      <c r="H19" s="154"/>
      <c r="I19" s="155"/>
      <c r="J19" s="57" t="s">
        <v>10</v>
      </c>
      <c r="K19" s="56" t="e">
        <f>ROUND(($K$10/'Wages, Taxes and Workers'' Comp'!E15)*'Wages, Taxes and Workers'' Comp'!E21,0)</f>
        <v>#DIV/0!</v>
      </c>
      <c r="L19" s="40"/>
    </row>
    <row r="20" spans="1:15" s="39" customFormat="1" ht="16.5" customHeight="1">
      <c r="A20" s="42"/>
      <c r="B20" s="190" t="s">
        <v>68</v>
      </c>
      <c r="C20" s="191"/>
      <c r="D20" s="191"/>
      <c r="E20" s="191"/>
      <c r="F20" s="191"/>
      <c r="G20" s="191"/>
      <c r="H20" s="191"/>
      <c r="I20" s="192"/>
      <c r="J20" s="59" t="s">
        <v>11</v>
      </c>
      <c r="K20" s="41" t="e">
        <f>SUM(K10:K19)</f>
        <v>#DIV/0!</v>
      </c>
      <c r="L20" s="40"/>
    </row>
    <row r="21" spans="1:15" s="39" customFormat="1" ht="16.5" customHeight="1">
      <c r="A21" s="42"/>
      <c r="B21" s="174"/>
      <c r="C21" s="174"/>
      <c r="D21" s="174"/>
      <c r="E21" s="174"/>
      <c r="F21" s="174"/>
      <c r="G21" s="174"/>
      <c r="H21" s="174"/>
      <c r="I21" s="175"/>
      <c r="J21" s="193" t="s">
        <v>70</v>
      </c>
      <c r="K21" s="194"/>
      <c r="L21" s="40"/>
    </row>
    <row r="22" spans="1:15">
      <c r="A22" s="28"/>
      <c r="B22" s="176"/>
      <c r="C22" s="176"/>
      <c r="D22" s="176"/>
      <c r="E22" s="176"/>
      <c r="F22" s="176"/>
      <c r="G22" s="176"/>
      <c r="H22" s="176"/>
      <c r="I22" s="176"/>
      <c r="J22" s="176"/>
      <c r="K22" s="176"/>
    </row>
    <row r="23" spans="1:15" ht="28.05" customHeight="1">
      <c r="A23" s="52"/>
      <c r="B23" s="168" t="s">
        <v>69</v>
      </c>
      <c r="C23" s="169"/>
      <c r="D23" s="169"/>
      <c r="E23" s="169"/>
      <c r="F23" s="169"/>
      <c r="G23" s="169"/>
      <c r="H23" s="169"/>
      <c r="I23" s="169"/>
      <c r="J23" s="169"/>
      <c r="K23" s="170"/>
      <c r="L23"/>
      <c r="M23"/>
      <c r="N23"/>
      <c r="O23"/>
    </row>
    <row r="24" spans="1:15">
      <c r="A24" s="29"/>
      <c r="B24" s="131"/>
      <c r="C24" s="132"/>
      <c r="D24" s="132"/>
      <c r="E24" s="132"/>
      <c r="F24" s="132"/>
      <c r="G24" s="132"/>
      <c r="H24" s="132"/>
      <c r="I24" s="132"/>
      <c r="J24" s="132"/>
      <c r="K24" s="133"/>
    </row>
    <row r="25" spans="1:15" customFormat="1" ht="27.6" customHeight="1">
      <c r="A25" s="34"/>
      <c r="B25" s="131"/>
      <c r="C25" s="132"/>
      <c r="D25" s="180" t="s">
        <v>68</v>
      </c>
      <c r="E25" s="180"/>
      <c r="F25" s="60"/>
      <c r="G25" s="181" t="s">
        <v>67</v>
      </c>
      <c r="H25" s="181"/>
      <c r="I25" s="60"/>
      <c r="J25" s="141"/>
      <c r="K25" s="142"/>
    </row>
    <row r="26" spans="1:15" customFormat="1" ht="16.5" customHeight="1">
      <c r="A26" s="34"/>
      <c r="B26" s="134" t="s">
        <v>66</v>
      </c>
      <c r="C26" s="135"/>
      <c r="D26" s="166" t="e">
        <f>K20</f>
        <v>#DIV/0!</v>
      </c>
      <c r="E26" s="167"/>
      <c r="F26" s="62" t="s">
        <v>14</v>
      </c>
      <c r="G26" s="162">
        <f>SUM(E5:K5)</f>
        <v>0</v>
      </c>
      <c r="H26" s="163"/>
      <c r="I26" s="63" t="s">
        <v>15</v>
      </c>
      <c r="J26" s="166">
        <f>IF(G26&gt;0,ROUND(D26/G26,2),)</f>
        <v>0</v>
      </c>
      <c r="K26" s="167"/>
    </row>
    <row r="27" spans="1:15" s="30" customFormat="1" ht="16.5" customHeight="1">
      <c r="A27" s="36"/>
      <c r="B27" s="136"/>
      <c r="C27" s="137"/>
      <c r="D27" s="164" t="s">
        <v>65</v>
      </c>
      <c r="E27" s="165"/>
      <c r="F27" s="64"/>
      <c r="G27" s="164" t="s">
        <v>52</v>
      </c>
      <c r="H27" s="165"/>
      <c r="I27" s="64"/>
      <c r="J27" s="164" t="s">
        <v>64</v>
      </c>
      <c r="K27" s="165"/>
    </row>
    <row r="28" spans="1:15">
      <c r="A28" s="29"/>
      <c r="B28" s="130"/>
      <c r="C28" s="130"/>
      <c r="D28" s="130"/>
      <c r="E28" s="130"/>
      <c r="F28" s="130"/>
      <c r="G28" s="130"/>
      <c r="H28" s="130"/>
      <c r="I28" s="130"/>
      <c r="J28" s="130"/>
      <c r="K28" s="130"/>
      <c r="L28" s="28"/>
    </row>
    <row r="29" spans="1:15" ht="28.05" customHeight="1" thickBot="1">
      <c r="A29" s="29"/>
      <c r="B29" s="168" t="s">
        <v>63</v>
      </c>
      <c r="C29" s="169"/>
      <c r="D29" s="169"/>
      <c r="E29" s="169"/>
      <c r="F29" s="169"/>
      <c r="G29" s="169"/>
      <c r="H29" s="169"/>
      <c r="I29" s="169"/>
      <c r="J29" s="169"/>
      <c r="K29" s="170"/>
      <c r="L29"/>
      <c r="M29"/>
      <c r="N29"/>
      <c r="O29"/>
    </row>
    <row r="30" spans="1:15" ht="13.2" customHeight="1">
      <c r="A30" s="29"/>
      <c r="B30" s="151"/>
      <c r="C30" s="152"/>
      <c r="D30" s="158" t="s">
        <v>97</v>
      </c>
      <c r="E30" s="159"/>
      <c r="F30" s="77"/>
      <c r="G30" s="158" t="s">
        <v>98</v>
      </c>
      <c r="H30" s="159"/>
      <c r="I30" s="77"/>
      <c r="J30" s="158" t="s">
        <v>99</v>
      </c>
      <c r="K30" s="159"/>
      <c r="L30"/>
      <c r="M30"/>
      <c r="N30"/>
      <c r="O30"/>
    </row>
    <row r="31" spans="1:15" ht="27" customHeight="1" thickBot="1">
      <c r="A31" s="29"/>
      <c r="B31" s="178" t="s">
        <v>108</v>
      </c>
      <c r="C31" s="179"/>
      <c r="D31" s="156"/>
      <c r="E31" s="157"/>
      <c r="F31" s="77"/>
      <c r="G31" s="156"/>
      <c r="H31" s="157"/>
      <c r="I31" s="77"/>
      <c r="J31" s="156"/>
      <c r="K31" s="157"/>
    </row>
    <row r="32" spans="1:15" s="92" customFormat="1" ht="8.4" customHeight="1">
      <c r="A32" s="91"/>
      <c r="B32" s="240"/>
      <c r="C32" s="241"/>
      <c r="D32" s="241"/>
      <c r="E32" s="241"/>
      <c r="F32" s="241"/>
      <c r="G32" s="241"/>
      <c r="H32" s="241"/>
      <c r="I32" s="241"/>
      <c r="J32" s="241"/>
      <c r="K32" s="242"/>
    </row>
    <row r="33" spans="1:15" customFormat="1" ht="21" customHeight="1">
      <c r="A33" s="34"/>
      <c r="B33" s="131"/>
      <c r="C33" s="132"/>
      <c r="D33" s="180" t="s">
        <v>100</v>
      </c>
      <c r="E33" s="180"/>
      <c r="F33" s="60"/>
      <c r="G33" s="180" t="s">
        <v>101</v>
      </c>
      <c r="H33" s="180"/>
      <c r="I33" s="60"/>
      <c r="J33" s="141"/>
      <c r="K33" s="142"/>
    </row>
    <row r="34" spans="1:15" customFormat="1" ht="16.5" customHeight="1">
      <c r="A34" s="34"/>
      <c r="B34" s="134" t="s">
        <v>62</v>
      </c>
      <c r="C34" s="135"/>
      <c r="D34" s="162">
        <f>E5</f>
        <v>0</v>
      </c>
      <c r="E34" s="163"/>
      <c r="F34" s="100" t="s">
        <v>43</v>
      </c>
      <c r="G34" s="166">
        <f>VLOOKUP($D$31,Rates!A$3:E$38,2,FALSE)</f>
        <v>9.16</v>
      </c>
      <c r="H34" s="167"/>
      <c r="I34" s="100" t="s">
        <v>16</v>
      </c>
      <c r="J34" s="141"/>
      <c r="K34" s="142"/>
    </row>
    <row r="35" spans="1:15" s="30" customFormat="1" ht="16.5" customHeight="1">
      <c r="A35" s="36"/>
      <c r="B35" s="225"/>
      <c r="C35" s="226"/>
      <c r="D35" s="171" t="s">
        <v>61</v>
      </c>
      <c r="E35" s="172"/>
      <c r="F35" s="63"/>
      <c r="G35" s="164" t="s">
        <v>60</v>
      </c>
      <c r="H35" s="165"/>
      <c r="I35" s="63"/>
      <c r="J35" s="141"/>
      <c r="K35" s="142"/>
    </row>
    <row r="36" spans="1:15" customFormat="1" ht="16.5" customHeight="1">
      <c r="A36" s="34"/>
      <c r="B36" s="134" t="s">
        <v>59</v>
      </c>
      <c r="C36" s="135"/>
      <c r="D36" s="162">
        <f>H5</f>
        <v>0</v>
      </c>
      <c r="E36" s="163"/>
      <c r="F36" s="100" t="s">
        <v>43</v>
      </c>
      <c r="G36" s="166">
        <f>VLOOKUP($G$31,Rates!A$3:E$38,2,FALSE)</f>
        <v>9.16</v>
      </c>
      <c r="H36" s="167"/>
      <c r="I36" s="100" t="s">
        <v>16</v>
      </c>
      <c r="J36" s="141"/>
      <c r="K36" s="142"/>
    </row>
    <row r="37" spans="1:15" s="30" customFormat="1" ht="16.5" customHeight="1">
      <c r="A37" s="36"/>
      <c r="B37" s="225"/>
      <c r="C37" s="226"/>
      <c r="D37" s="171" t="s">
        <v>58</v>
      </c>
      <c r="E37" s="172"/>
      <c r="F37" s="63"/>
      <c r="G37" s="164" t="s">
        <v>57</v>
      </c>
      <c r="H37" s="165"/>
      <c r="I37" s="63"/>
      <c r="J37" s="143"/>
      <c r="K37" s="144"/>
    </row>
    <row r="38" spans="1:15" customFormat="1" ht="16.5" customHeight="1">
      <c r="A38" s="34"/>
      <c r="B38" s="134" t="s">
        <v>56</v>
      </c>
      <c r="C38" s="135"/>
      <c r="D38" s="162">
        <f>K5</f>
        <v>0</v>
      </c>
      <c r="E38" s="163"/>
      <c r="F38" s="100" t="s">
        <v>43</v>
      </c>
      <c r="G38" s="166">
        <f>VLOOKUP($J$31,Rates!A$3:E$38,2,FALSE)</f>
        <v>9.16</v>
      </c>
      <c r="H38" s="167"/>
      <c r="I38" s="100" t="s">
        <v>15</v>
      </c>
      <c r="J38" s="166">
        <f>(D34*G34)+(D36*G36)+(D38*G38)</f>
        <v>0</v>
      </c>
      <c r="K38" s="167"/>
    </row>
    <row r="39" spans="1:15" s="30" customFormat="1" ht="13.8">
      <c r="A39" s="36"/>
      <c r="B39" s="225"/>
      <c r="C39" s="226"/>
      <c r="D39" s="171" t="s">
        <v>55</v>
      </c>
      <c r="E39" s="172"/>
      <c r="F39" s="63"/>
      <c r="G39" s="164" t="s">
        <v>54</v>
      </c>
      <c r="H39" s="165"/>
      <c r="I39" s="63"/>
      <c r="J39" s="164" t="s">
        <v>12</v>
      </c>
      <c r="K39" s="165"/>
    </row>
    <row r="40" spans="1:15" s="30" customFormat="1" ht="27.6">
      <c r="A40" s="36"/>
      <c r="B40" s="103" t="s">
        <v>104</v>
      </c>
      <c r="C40" s="225"/>
      <c r="D40" s="228"/>
      <c r="E40" s="228"/>
      <c r="F40" s="228"/>
      <c r="G40" s="228"/>
      <c r="H40" s="228"/>
      <c r="I40" s="228"/>
      <c r="J40" s="228"/>
      <c r="K40" s="226"/>
    </row>
    <row r="41" spans="1:15" customFormat="1" ht="28.2" customHeight="1">
      <c r="A41" s="34"/>
      <c r="B41" s="106" t="e">
        <f>(((D31*0.05)*D34)+((G31*0.05)*D36)+((J31*0.05)*D38))/G41</f>
        <v>#DIV/0!</v>
      </c>
      <c r="C41" s="61"/>
      <c r="D41" s="166">
        <f>J38</f>
        <v>0</v>
      </c>
      <c r="E41" s="167"/>
      <c r="F41" s="65" t="s">
        <v>14</v>
      </c>
      <c r="G41" s="162">
        <f>G26</f>
        <v>0</v>
      </c>
      <c r="H41" s="163"/>
      <c r="I41" s="65" t="s">
        <v>15</v>
      </c>
      <c r="J41" s="166">
        <f>IF(G41&gt;0,ROUND(D41/G41,2),0)</f>
        <v>0</v>
      </c>
      <c r="K41" s="167"/>
    </row>
    <row r="42" spans="1:15" s="30" customFormat="1" ht="13.8">
      <c r="A42" s="36"/>
      <c r="B42" s="107"/>
      <c r="C42" s="108"/>
      <c r="D42" s="171" t="s">
        <v>53</v>
      </c>
      <c r="E42" s="172"/>
      <c r="F42" s="64"/>
      <c r="G42" s="164" t="s">
        <v>52</v>
      </c>
      <c r="H42" s="165"/>
      <c r="I42" s="64"/>
      <c r="J42" s="66" t="s">
        <v>13</v>
      </c>
      <c r="K42" s="67" t="s">
        <v>21</v>
      </c>
    </row>
    <row r="43" spans="1:15">
      <c r="A43" s="29"/>
      <c r="B43" s="130"/>
      <c r="C43" s="130"/>
      <c r="D43" s="130"/>
      <c r="E43" s="130"/>
      <c r="F43" s="130"/>
      <c r="G43" s="130"/>
      <c r="H43" s="130"/>
      <c r="I43" s="130"/>
      <c r="J43" s="130"/>
      <c r="K43" s="130"/>
      <c r="L43" s="28"/>
    </row>
    <row r="44" spans="1:15" ht="28.05" customHeight="1">
      <c r="A44" s="29"/>
      <c r="B44" s="168" t="s">
        <v>51</v>
      </c>
      <c r="C44" s="169"/>
      <c r="D44" s="169"/>
      <c r="E44" s="169"/>
      <c r="F44" s="169"/>
      <c r="G44" s="169"/>
      <c r="H44" s="169"/>
      <c r="I44" s="169"/>
      <c r="J44" s="169"/>
      <c r="K44" s="170"/>
      <c r="L44"/>
      <c r="M44"/>
      <c r="N44"/>
      <c r="O44"/>
    </row>
    <row r="45" spans="1:15">
      <c r="A45" s="29"/>
      <c r="B45" s="131"/>
      <c r="C45" s="132"/>
      <c r="D45" s="132"/>
      <c r="E45" s="132"/>
      <c r="F45" s="132"/>
      <c r="G45" s="132"/>
      <c r="H45" s="132"/>
      <c r="I45" s="132"/>
      <c r="J45" s="132"/>
      <c r="K45" s="133"/>
    </row>
    <row r="46" spans="1:15" customFormat="1" ht="28.2" customHeight="1">
      <c r="A46" s="34"/>
      <c r="B46" s="234"/>
      <c r="C46" s="235"/>
      <c r="D46" s="166">
        <f>J41</f>
        <v>0</v>
      </c>
      <c r="E46" s="167"/>
      <c r="F46" s="65" t="s">
        <v>43</v>
      </c>
      <c r="G46" s="160">
        <v>0.9</v>
      </c>
      <c r="H46" s="161"/>
      <c r="I46" s="65" t="s">
        <v>15</v>
      </c>
      <c r="J46" s="166">
        <f>ROUND(D46*G46,2)</f>
        <v>0</v>
      </c>
      <c r="K46" s="167"/>
    </row>
    <row r="47" spans="1:15" s="30" customFormat="1" ht="13.8">
      <c r="A47" s="36"/>
      <c r="B47" s="136"/>
      <c r="C47" s="137"/>
      <c r="D47" s="171" t="s">
        <v>50</v>
      </c>
      <c r="E47" s="172"/>
      <c r="F47" s="64"/>
      <c r="G47" s="164"/>
      <c r="H47" s="165"/>
      <c r="I47" s="64"/>
      <c r="J47" s="66" t="s">
        <v>32</v>
      </c>
      <c r="K47" s="68" t="s">
        <v>49</v>
      </c>
    </row>
    <row r="48" spans="1:15">
      <c r="A48" s="29"/>
      <c r="B48" s="177"/>
      <c r="C48" s="177"/>
      <c r="D48" s="177"/>
      <c r="E48" s="177"/>
      <c r="F48" s="177"/>
      <c r="G48" s="177"/>
      <c r="H48" s="177"/>
      <c r="I48" s="177"/>
      <c r="J48" s="177"/>
      <c r="K48" s="177"/>
      <c r="L48" s="28"/>
    </row>
    <row r="49" spans="1:15" ht="28.05" customHeight="1">
      <c r="A49" s="29"/>
      <c r="B49" s="236" t="s">
        <v>48</v>
      </c>
      <c r="C49" s="237"/>
      <c r="D49" s="237"/>
      <c r="E49" s="237"/>
      <c r="F49" s="237"/>
      <c r="G49" s="237"/>
      <c r="H49" s="237"/>
      <c r="I49" s="237"/>
      <c r="J49" s="237"/>
      <c r="K49" s="238"/>
      <c r="L49"/>
      <c r="M49"/>
      <c r="N49"/>
      <c r="O49"/>
    </row>
    <row r="50" spans="1:15">
      <c r="A50" s="29"/>
      <c r="B50" s="232"/>
      <c r="C50" s="233"/>
      <c r="D50" s="233"/>
      <c r="E50" s="233"/>
      <c r="F50" s="233"/>
      <c r="G50" s="233"/>
      <c r="H50" s="233"/>
      <c r="I50" s="233"/>
      <c r="J50" s="233"/>
      <c r="K50" s="239"/>
    </row>
    <row r="51" spans="1:15" customFormat="1" ht="28.2" customHeight="1">
      <c r="A51" s="34"/>
      <c r="B51" s="126"/>
      <c r="C51" s="127"/>
      <c r="D51" s="166">
        <f>J46</f>
        <v>0</v>
      </c>
      <c r="E51" s="167"/>
      <c r="F51" s="32" t="s">
        <v>47</v>
      </c>
      <c r="G51" s="220">
        <f>J26</f>
        <v>0</v>
      </c>
      <c r="H51" s="161"/>
      <c r="I51" s="32" t="s">
        <v>15</v>
      </c>
      <c r="J51" s="166" t="e">
        <f>IF((D51-G51)&gt;B41,B41,(D51-G51))</f>
        <v>#DIV/0!</v>
      </c>
      <c r="K51" s="167"/>
    </row>
    <row r="52" spans="1:15" s="30" customFormat="1" ht="13.8">
      <c r="A52" s="36"/>
      <c r="B52" s="147"/>
      <c r="C52" s="148"/>
      <c r="D52" s="171" t="s">
        <v>46</v>
      </c>
      <c r="E52" s="172"/>
      <c r="F52" s="35"/>
      <c r="G52" s="164" t="s">
        <v>45</v>
      </c>
      <c r="H52" s="165"/>
      <c r="I52" s="35"/>
      <c r="J52" s="66" t="s">
        <v>33</v>
      </c>
      <c r="K52" s="67" t="s">
        <v>44</v>
      </c>
    </row>
    <row r="53" spans="1:15" customFormat="1" ht="28.2" customHeight="1">
      <c r="A53" s="34"/>
      <c r="B53" s="126"/>
      <c r="C53" s="127"/>
      <c r="D53" s="166" t="e">
        <f>IF(J51&gt;0,J51,0)</f>
        <v>#DIV/0!</v>
      </c>
      <c r="E53" s="167"/>
      <c r="F53" s="32" t="s">
        <v>43</v>
      </c>
      <c r="G53" s="182"/>
      <c r="H53" s="183"/>
      <c r="I53" s="32" t="s">
        <v>15</v>
      </c>
      <c r="J53" s="166" t="e">
        <f>ROUND(D53*G53,2)</f>
        <v>#DIV/0!</v>
      </c>
      <c r="K53" s="167"/>
    </row>
    <row r="54" spans="1:15" s="30" customFormat="1" ht="13.8">
      <c r="A54" s="36"/>
      <c r="B54" s="149"/>
      <c r="C54" s="150"/>
      <c r="D54" s="171" t="s">
        <v>42</v>
      </c>
      <c r="E54" s="172"/>
      <c r="F54" s="31"/>
      <c r="G54" s="164" t="s">
        <v>41</v>
      </c>
      <c r="H54" s="165"/>
      <c r="I54" s="31"/>
      <c r="J54" s="66" t="s">
        <v>40</v>
      </c>
      <c r="K54" s="67" t="s">
        <v>39</v>
      </c>
    </row>
    <row r="55" spans="1:15" ht="13.2" customHeight="1">
      <c r="A55" s="28"/>
      <c r="B55" s="82"/>
      <c r="C55" s="82"/>
      <c r="D55" s="82"/>
      <c r="E55" s="82"/>
      <c r="F55" s="82"/>
      <c r="G55" s="82"/>
      <c r="H55" s="82"/>
      <c r="I55" s="82"/>
      <c r="J55" s="82"/>
      <c r="K55" s="82"/>
      <c r="L55" s="28"/>
    </row>
    <row r="56" spans="1:15" ht="32.4" customHeight="1">
      <c r="A56" s="83"/>
      <c r="B56" s="206" t="s">
        <v>38</v>
      </c>
      <c r="C56" s="207"/>
      <c r="D56" s="207"/>
      <c r="E56" s="207"/>
      <c r="F56" s="207"/>
      <c r="G56" s="207"/>
      <c r="H56" s="207"/>
      <c r="I56" s="207"/>
      <c r="J56" s="207"/>
      <c r="K56" s="208"/>
    </row>
    <row r="57" spans="1:15">
      <c r="A57" s="83"/>
      <c r="B57" s="84"/>
      <c r="C57" s="84"/>
      <c r="D57" s="84"/>
      <c r="E57" s="84"/>
      <c r="F57" s="84"/>
      <c r="G57" s="84"/>
      <c r="H57" s="84"/>
      <c r="I57" s="84"/>
      <c r="J57" s="84"/>
      <c r="K57" s="84"/>
      <c r="L57" s="28"/>
    </row>
    <row r="58" spans="1:15" s="27" customFormat="1" ht="61.2" customHeight="1">
      <c r="B58" s="206" t="s">
        <v>37</v>
      </c>
      <c r="C58" s="207"/>
      <c r="D58" s="207"/>
      <c r="E58" s="207"/>
      <c r="F58" s="207"/>
      <c r="G58" s="207"/>
      <c r="H58" s="207"/>
      <c r="I58" s="207"/>
      <c r="J58" s="207"/>
      <c r="K58" s="208"/>
    </row>
  </sheetData>
  <sheetProtection algorithmName="SHA-512" hashValue="XbJxSoL420CuYHh/RwHZNzEdX1akcEz7X+eIwTv7UMwuV0x/MEIVzIXNCpEtIzh4jD/YwX6CtUCocC++aMyqIg==" saltValue="Cxph9JTffO4eugFo9w3HSA==" spinCount="100000" sheet="1" objects="1" scenarios="1"/>
  <mergeCells count="110">
    <mergeCell ref="B19:I19"/>
    <mergeCell ref="B7:K7"/>
    <mergeCell ref="B3:K3"/>
    <mergeCell ref="D4:E4"/>
    <mergeCell ref="G4:H4"/>
    <mergeCell ref="J4:K4"/>
    <mergeCell ref="B8:K8"/>
    <mergeCell ref="B9:K9"/>
    <mergeCell ref="B10:I10"/>
    <mergeCell ref="B11:I11"/>
    <mergeCell ref="B12:I12"/>
    <mergeCell ref="B13:I13"/>
    <mergeCell ref="B14:K14"/>
    <mergeCell ref="B17:K17"/>
    <mergeCell ref="B18:I18"/>
    <mergeCell ref="B20:I20"/>
    <mergeCell ref="J21:K21"/>
    <mergeCell ref="B23:K23"/>
    <mergeCell ref="D25:E25"/>
    <mergeCell ref="G25:H25"/>
    <mergeCell ref="J25:K25"/>
    <mergeCell ref="B24:K24"/>
    <mergeCell ref="B22:K22"/>
    <mergeCell ref="B21:I21"/>
    <mergeCell ref="B25:C25"/>
    <mergeCell ref="D26:E26"/>
    <mergeCell ref="G26:H26"/>
    <mergeCell ref="J26:K26"/>
    <mergeCell ref="D27:E27"/>
    <mergeCell ref="G27:H27"/>
    <mergeCell ref="J27:K27"/>
    <mergeCell ref="B29:K29"/>
    <mergeCell ref="D33:E33"/>
    <mergeCell ref="G33:H33"/>
    <mergeCell ref="B26:C26"/>
    <mergeCell ref="B27:C27"/>
    <mergeCell ref="B28:K28"/>
    <mergeCell ref="B32:K32"/>
    <mergeCell ref="B30:C30"/>
    <mergeCell ref="D30:E30"/>
    <mergeCell ref="G30:H30"/>
    <mergeCell ref="J30:K30"/>
    <mergeCell ref="B31:C31"/>
    <mergeCell ref="D31:E31"/>
    <mergeCell ref="G31:H31"/>
    <mergeCell ref="J31:K31"/>
    <mergeCell ref="D38:E38"/>
    <mergeCell ref="G38:H38"/>
    <mergeCell ref="J38:K38"/>
    <mergeCell ref="D39:E39"/>
    <mergeCell ref="G39:H39"/>
    <mergeCell ref="J39:K39"/>
    <mergeCell ref="B39:C39"/>
    <mergeCell ref="C40:K40"/>
    <mergeCell ref="D35:E35"/>
    <mergeCell ref="G35:H35"/>
    <mergeCell ref="B38:C38"/>
    <mergeCell ref="J33:K37"/>
    <mergeCell ref="B34:C34"/>
    <mergeCell ref="B35:C35"/>
    <mergeCell ref="B36:C36"/>
    <mergeCell ref="B37:C37"/>
    <mergeCell ref="D37:E37"/>
    <mergeCell ref="G37:H37"/>
    <mergeCell ref="D34:E34"/>
    <mergeCell ref="G34:H34"/>
    <mergeCell ref="B58:K58"/>
    <mergeCell ref="D47:E47"/>
    <mergeCell ref="G47:H47"/>
    <mergeCell ref="B49:K49"/>
    <mergeCell ref="D51:E51"/>
    <mergeCell ref="G51:H51"/>
    <mergeCell ref="J51:K51"/>
    <mergeCell ref="B48:K48"/>
    <mergeCell ref="B47:C47"/>
    <mergeCell ref="B51:C51"/>
    <mergeCell ref="B50:K50"/>
    <mergeCell ref="D53:E53"/>
    <mergeCell ref="G53:H53"/>
    <mergeCell ref="J53:K53"/>
    <mergeCell ref="D54:E54"/>
    <mergeCell ref="G54:H54"/>
    <mergeCell ref="B52:C52"/>
    <mergeCell ref="B53:C53"/>
    <mergeCell ref="B54:C54"/>
    <mergeCell ref="B56:K56"/>
    <mergeCell ref="B1:K1"/>
    <mergeCell ref="B2:K2"/>
    <mergeCell ref="B6:K6"/>
    <mergeCell ref="B15:I15"/>
    <mergeCell ref="B16:I16"/>
    <mergeCell ref="B5:C5"/>
    <mergeCell ref="B4:C4"/>
    <mergeCell ref="D52:E52"/>
    <mergeCell ref="G52:H52"/>
    <mergeCell ref="D42:E42"/>
    <mergeCell ref="G42:H42"/>
    <mergeCell ref="B44:K44"/>
    <mergeCell ref="D46:E46"/>
    <mergeCell ref="G46:H46"/>
    <mergeCell ref="J46:K46"/>
    <mergeCell ref="B43:K43"/>
    <mergeCell ref="B46:C46"/>
    <mergeCell ref="B45:K45"/>
    <mergeCell ref="D41:E41"/>
    <mergeCell ref="G41:H41"/>
    <mergeCell ref="J41:K41"/>
    <mergeCell ref="D36:E36"/>
    <mergeCell ref="G36:H36"/>
    <mergeCell ref="B33:C33"/>
  </mergeCells>
  <pageMargins left="0.25" right="0.25" top="0.5" bottom="0.5" header="0.3" footer="0.3"/>
  <pageSetup orientation="portrait" r:id="rId1"/>
  <headerFooter alignWithMargins="0">
    <oddFooter>&amp;C&amp;12Page 2</oddFooter>
  </headerFooter>
  <rowBreaks count="1" manualBreakCount="1">
    <brk id="28"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workbookViewId="0">
      <pane ySplit="2" topLeftCell="A3" activePane="bottomLeft" state="frozen"/>
      <selection pane="bottomLeft"/>
    </sheetView>
  </sheetViews>
  <sheetFormatPr defaultRowHeight="13.2"/>
  <cols>
    <col min="1" max="1" width="13" customWidth="1"/>
    <col min="2" max="2" width="11.5546875" style="71" customWidth="1"/>
    <col min="3" max="3" width="10.6640625" style="71" customWidth="1"/>
    <col min="4" max="4" width="11.33203125" style="71" customWidth="1"/>
    <col min="5" max="5" width="15.77734375" style="71" customWidth="1"/>
    <col min="6" max="6" width="15.77734375" customWidth="1"/>
  </cols>
  <sheetData>
    <row r="1" spans="1:5">
      <c r="A1" s="69" t="s">
        <v>95</v>
      </c>
    </row>
    <row r="2" spans="1:5" ht="79.8">
      <c r="A2" s="78" t="s">
        <v>103</v>
      </c>
      <c r="B2" s="72" t="s">
        <v>92</v>
      </c>
      <c r="C2" s="72" t="s">
        <v>93</v>
      </c>
      <c r="D2" s="72" t="s">
        <v>94</v>
      </c>
      <c r="E2" s="90" t="s">
        <v>96</v>
      </c>
    </row>
    <row r="3" spans="1:5">
      <c r="A3" s="70">
        <v>0</v>
      </c>
      <c r="B3" s="73">
        <v>9.16</v>
      </c>
      <c r="C3" s="73">
        <v>9.2200000000000006</v>
      </c>
      <c r="D3" s="73">
        <v>10.64</v>
      </c>
      <c r="E3" s="73">
        <v>19.07</v>
      </c>
    </row>
    <row r="4" spans="1:5">
      <c r="A4" s="74">
        <v>1</v>
      </c>
      <c r="B4" s="73">
        <v>9.2100000000000009</v>
      </c>
      <c r="C4" s="73">
        <v>9.27</v>
      </c>
      <c r="D4" s="73">
        <v>10.69</v>
      </c>
      <c r="E4" s="73">
        <v>19.12</v>
      </c>
    </row>
    <row r="5" spans="1:5">
      <c r="A5" s="70">
        <v>2</v>
      </c>
      <c r="B5" s="73">
        <v>9.26</v>
      </c>
      <c r="C5" s="73">
        <v>9.32</v>
      </c>
      <c r="D5" s="73">
        <v>10.74</v>
      </c>
      <c r="E5" s="73">
        <v>19.170000000000002</v>
      </c>
    </row>
    <row r="6" spans="1:5">
      <c r="A6" s="70">
        <v>3</v>
      </c>
      <c r="B6" s="73">
        <v>9.31</v>
      </c>
      <c r="C6" s="73">
        <v>9.3699999999999992</v>
      </c>
      <c r="D6" s="73">
        <v>10.79</v>
      </c>
      <c r="E6" s="73">
        <v>19.22</v>
      </c>
    </row>
    <row r="7" spans="1:5">
      <c r="A7" s="70">
        <v>4</v>
      </c>
      <c r="B7" s="73">
        <v>9.36</v>
      </c>
      <c r="C7" s="73">
        <v>9.42</v>
      </c>
      <c r="D7" s="73">
        <v>10.84</v>
      </c>
      <c r="E7" s="73">
        <v>19.27</v>
      </c>
    </row>
    <row r="8" spans="1:5">
      <c r="A8" s="70">
        <v>5</v>
      </c>
      <c r="B8" s="73">
        <v>9.41</v>
      </c>
      <c r="C8" s="73">
        <v>9.4700000000000006</v>
      </c>
      <c r="D8" s="73">
        <v>10.89</v>
      </c>
      <c r="E8" s="73">
        <v>19.32</v>
      </c>
    </row>
    <row r="9" spans="1:5">
      <c r="A9" s="70">
        <v>6</v>
      </c>
      <c r="B9" s="73">
        <v>9.4600000000000009</v>
      </c>
      <c r="C9" s="73">
        <v>9.52</v>
      </c>
      <c r="D9" s="73">
        <v>10.94</v>
      </c>
      <c r="E9" s="73">
        <v>19.37</v>
      </c>
    </row>
    <row r="10" spans="1:5">
      <c r="A10" s="70">
        <v>7</v>
      </c>
      <c r="B10" s="73">
        <v>9.51</v>
      </c>
      <c r="C10" s="73">
        <v>9.57</v>
      </c>
      <c r="D10" s="73">
        <v>10.99</v>
      </c>
      <c r="E10" s="73">
        <v>19.420000000000002</v>
      </c>
    </row>
    <row r="11" spans="1:5">
      <c r="A11" s="70">
        <v>8</v>
      </c>
      <c r="B11" s="73">
        <v>9.56</v>
      </c>
      <c r="C11" s="73">
        <v>9.6199999999999992</v>
      </c>
      <c r="D11" s="73">
        <v>11.04</v>
      </c>
      <c r="E11" s="73">
        <v>19.47</v>
      </c>
    </row>
    <row r="12" spans="1:5">
      <c r="A12" s="70">
        <v>9</v>
      </c>
      <c r="B12" s="73">
        <v>9.61</v>
      </c>
      <c r="C12" s="73">
        <v>9.67</v>
      </c>
      <c r="D12" s="73">
        <v>11.09</v>
      </c>
      <c r="E12" s="73">
        <v>19.52</v>
      </c>
    </row>
    <row r="13" spans="1:5">
      <c r="A13" s="70">
        <v>10</v>
      </c>
      <c r="B13" s="73">
        <v>9.66</v>
      </c>
      <c r="C13" s="73">
        <v>9.7200000000000006</v>
      </c>
      <c r="D13" s="73">
        <v>11.14</v>
      </c>
      <c r="E13" s="73">
        <v>19.57</v>
      </c>
    </row>
    <row r="14" spans="1:5">
      <c r="A14" s="70">
        <v>11</v>
      </c>
      <c r="B14" s="73">
        <v>9.7100000000000009</v>
      </c>
      <c r="C14" s="73">
        <v>9.77</v>
      </c>
      <c r="D14" s="73">
        <v>11.19</v>
      </c>
      <c r="E14" s="73">
        <v>19.62</v>
      </c>
    </row>
    <row r="15" spans="1:5">
      <c r="A15" s="70">
        <v>12</v>
      </c>
      <c r="B15" s="73">
        <v>9.76</v>
      </c>
      <c r="C15" s="73">
        <v>9.82</v>
      </c>
      <c r="D15" s="73">
        <v>11.24</v>
      </c>
      <c r="E15" s="73">
        <v>19.670000000000002</v>
      </c>
    </row>
    <row r="16" spans="1:5">
      <c r="A16" s="70">
        <v>13</v>
      </c>
      <c r="B16" s="73">
        <v>9.81</v>
      </c>
      <c r="C16" s="73">
        <v>9.8699999999999992</v>
      </c>
      <c r="D16" s="73">
        <v>11.29</v>
      </c>
      <c r="E16" s="73">
        <v>19.72</v>
      </c>
    </row>
    <row r="17" spans="1:5">
      <c r="A17" s="70">
        <v>14</v>
      </c>
      <c r="B17" s="73">
        <v>9.86</v>
      </c>
      <c r="C17" s="73">
        <v>9.92</v>
      </c>
      <c r="D17" s="73">
        <v>11.34</v>
      </c>
      <c r="E17" s="73">
        <v>19.77</v>
      </c>
    </row>
    <row r="18" spans="1:5">
      <c r="A18" s="70">
        <v>15</v>
      </c>
      <c r="B18" s="73">
        <v>9.91</v>
      </c>
      <c r="C18" s="73">
        <v>9.9700000000000006</v>
      </c>
      <c r="D18" s="73">
        <v>11.39</v>
      </c>
      <c r="E18" s="73">
        <v>19.82</v>
      </c>
    </row>
    <row r="19" spans="1:5">
      <c r="A19" s="70">
        <v>16</v>
      </c>
      <c r="B19" s="73">
        <v>9.9600000000000009</v>
      </c>
      <c r="C19" s="73">
        <v>10.02</v>
      </c>
      <c r="D19" s="73">
        <v>11.44</v>
      </c>
      <c r="E19" s="73">
        <v>19.87</v>
      </c>
    </row>
    <row r="20" spans="1:5">
      <c r="A20" s="70">
        <v>17</v>
      </c>
      <c r="B20" s="73">
        <v>10.01</v>
      </c>
      <c r="C20" s="73">
        <v>10.07</v>
      </c>
      <c r="D20" s="73">
        <v>11.49</v>
      </c>
      <c r="E20" s="73">
        <v>19.920000000000002</v>
      </c>
    </row>
    <row r="21" spans="1:5">
      <c r="A21" s="70">
        <v>18</v>
      </c>
      <c r="B21" s="73">
        <v>10.06</v>
      </c>
      <c r="C21" s="73">
        <v>10.119999999999999</v>
      </c>
      <c r="D21" s="73">
        <v>11.54</v>
      </c>
      <c r="E21" s="73">
        <v>19.97</v>
      </c>
    </row>
    <row r="22" spans="1:5">
      <c r="A22" s="70">
        <v>19</v>
      </c>
      <c r="B22" s="73">
        <v>10.11</v>
      </c>
      <c r="C22" s="73">
        <v>10.17</v>
      </c>
      <c r="D22" s="73">
        <v>11.59</v>
      </c>
      <c r="E22" s="73">
        <v>20.02</v>
      </c>
    </row>
    <row r="23" spans="1:5">
      <c r="A23" s="70">
        <v>20</v>
      </c>
      <c r="B23" s="73">
        <v>10.16</v>
      </c>
      <c r="C23" s="73">
        <v>10.220000000000001</v>
      </c>
      <c r="D23" s="73">
        <v>11.64</v>
      </c>
      <c r="E23" s="73">
        <v>20.07</v>
      </c>
    </row>
    <row r="24" spans="1:5">
      <c r="A24" s="70">
        <v>21</v>
      </c>
      <c r="B24" s="73">
        <v>10.210000000000001</v>
      </c>
      <c r="C24" s="73">
        <v>10.27</v>
      </c>
      <c r="D24" s="73">
        <v>11.69</v>
      </c>
      <c r="E24" s="73">
        <v>20.12</v>
      </c>
    </row>
    <row r="25" spans="1:5">
      <c r="A25" s="70">
        <v>22</v>
      </c>
      <c r="B25" s="73">
        <v>10.26</v>
      </c>
      <c r="C25" s="73">
        <v>10.32</v>
      </c>
      <c r="D25" s="73">
        <v>11.74</v>
      </c>
      <c r="E25" s="73">
        <v>20.170000000000002</v>
      </c>
    </row>
    <row r="26" spans="1:5">
      <c r="A26" s="70">
        <v>23</v>
      </c>
      <c r="B26" s="73">
        <v>10.31</v>
      </c>
      <c r="C26" s="73">
        <v>10.37</v>
      </c>
      <c r="D26" s="73">
        <v>11.79</v>
      </c>
      <c r="E26" s="73">
        <v>20.22</v>
      </c>
    </row>
    <row r="27" spans="1:5">
      <c r="A27" s="70">
        <v>24</v>
      </c>
      <c r="B27" s="73">
        <v>10.36</v>
      </c>
      <c r="C27" s="73">
        <v>10.42</v>
      </c>
      <c r="D27" s="73">
        <v>11.84</v>
      </c>
      <c r="E27" s="73">
        <v>20.27</v>
      </c>
    </row>
    <row r="28" spans="1:5">
      <c r="A28" s="70">
        <v>25</v>
      </c>
      <c r="B28" s="73">
        <v>10.41</v>
      </c>
      <c r="C28" s="73">
        <v>10.47</v>
      </c>
      <c r="D28" s="73">
        <v>11.89</v>
      </c>
      <c r="E28" s="73">
        <v>20.32</v>
      </c>
    </row>
    <row r="29" spans="1:5">
      <c r="A29" s="70">
        <v>26</v>
      </c>
      <c r="B29" s="73">
        <v>10.46</v>
      </c>
      <c r="C29" s="73">
        <v>10.52</v>
      </c>
      <c r="D29" s="73">
        <v>11.94</v>
      </c>
      <c r="E29" s="73">
        <v>20.37</v>
      </c>
    </row>
    <row r="30" spans="1:5">
      <c r="A30" s="70">
        <v>27</v>
      </c>
      <c r="B30" s="73">
        <v>10.51</v>
      </c>
      <c r="C30" s="73">
        <v>10.57</v>
      </c>
      <c r="D30" s="73">
        <v>11.99</v>
      </c>
      <c r="E30" s="73">
        <v>20.420000000000002</v>
      </c>
    </row>
    <row r="31" spans="1:5">
      <c r="A31" s="70">
        <v>28</v>
      </c>
      <c r="B31" s="73">
        <v>10.56</v>
      </c>
      <c r="C31" s="73">
        <v>10.62</v>
      </c>
      <c r="D31" s="73">
        <v>12.04</v>
      </c>
      <c r="E31" s="73">
        <v>20.47</v>
      </c>
    </row>
    <row r="32" spans="1:5">
      <c r="A32" s="70">
        <v>29</v>
      </c>
      <c r="B32" s="73">
        <v>10.61</v>
      </c>
      <c r="C32" s="73">
        <v>10.67</v>
      </c>
      <c r="D32" s="73">
        <v>12.09</v>
      </c>
      <c r="E32" s="73">
        <v>20.52</v>
      </c>
    </row>
    <row r="33" spans="1:5">
      <c r="A33" s="70">
        <v>30</v>
      </c>
      <c r="B33" s="73">
        <v>10.66</v>
      </c>
      <c r="C33" s="73">
        <v>10.72</v>
      </c>
      <c r="D33" s="73">
        <v>12.14</v>
      </c>
      <c r="E33" s="73">
        <v>20.57</v>
      </c>
    </row>
    <row r="34" spans="1:5">
      <c r="A34" s="70">
        <v>31</v>
      </c>
      <c r="B34" s="73">
        <v>10.71</v>
      </c>
      <c r="C34" s="73">
        <v>10.77</v>
      </c>
      <c r="D34" s="73">
        <v>12.19</v>
      </c>
      <c r="E34" s="73">
        <v>20.62</v>
      </c>
    </row>
    <row r="35" spans="1:5">
      <c r="A35" s="70">
        <v>32</v>
      </c>
      <c r="B35" s="73">
        <v>10.76</v>
      </c>
      <c r="C35" s="73">
        <v>10.82</v>
      </c>
      <c r="D35" s="73">
        <v>12.24</v>
      </c>
      <c r="E35" s="73">
        <v>20.67</v>
      </c>
    </row>
    <row r="36" spans="1:5">
      <c r="A36" s="70">
        <v>33</v>
      </c>
      <c r="B36" s="73">
        <v>10.81</v>
      </c>
      <c r="C36" s="73">
        <v>10.87</v>
      </c>
      <c r="D36" s="73">
        <v>12.29</v>
      </c>
      <c r="E36" s="73">
        <v>20.72</v>
      </c>
    </row>
    <row r="37" spans="1:5">
      <c r="A37" s="70">
        <v>34</v>
      </c>
      <c r="B37" s="73">
        <v>10.86</v>
      </c>
      <c r="C37" s="73">
        <v>10.92</v>
      </c>
      <c r="D37" s="73">
        <v>12.34</v>
      </c>
      <c r="E37" s="73">
        <v>20.77</v>
      </c>
    </row>
    <row r="38" spans="1:5">
      <c r="A38" s="70">
        <v>35</v>
      </c>
      <c r="B38" s="73">
        <v>10.91</v>
      </c>
      <c r="C38" s="73">
        <v>10.97</v>
      </c>
      <c r="D38" s="73">
        <v>12.39</v>
      </c>
      <c r="E38" s="73">
        <v>20.82</v>
      </c>
    </row>
  </sheetData>
  <sheetProtection algorithmName="SHA-512" hashValue="MI0f6WMGQo4TkCLnsKpUSlY0IFPtQNffuI26DsODvRND/4dnodvEcYim+VvTHuXOBiFI+A27kCIQ7JxyWOpCAQ==" saltValue="p7p86mocBoLP7jSDobhD4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0A3FAD2115574CB24F838172F758FB" ma:contentTypeVersion="712" ma:contentTypeDescription="Create a new document." ma:contentTypeScope="" ma:versionID="39c7060cab12ad68dfe341dd7476c424">
  <xsd:schema xmlns:xsd="http://www.w3.org/2001/XMLSchema" xmlns:xs="http://www.w3.org/2001/XMLSchema" xmlns:p="http://schemas.microsoft.com/office/2006/metadata/properties" xmlns:ns2="ea37a463-b99d-470c-8a85-4153a11441a9" xmlns:ns3="892c8f4f-e050-4044-8793-43ed188ab5b7" targetNamespace="http://schemas.microsoft.com/office/2006/metadata/properties" ma:root="true" ma:fieldsID="57fd33ca68d502a452b612845540ef20" ns2:_="" ns3:_="">
    <xsd:import namespace="ea37a463-b99d-470c-8a85-4153a11441a9"/>
    <xsd:import namespace="892c8f4f-e050-4044-8793-43ed188ab5b7"/>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92c8f4f-e050-4044-8793-43ed188ab5b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ea37a463-b99d-470c-8a85-4153a11441a9">Y2PHC7Y2YW5Y-1871477060-65</_dlc_DocId>
    <_dlc_DocIdUrl xmlns="ea37a463-b99d-470c-8a85-4153a11441a9">
      <Url>https://txhhs.sharepoint.com/sites/hhsc/fs/ra/ltss/_layouts/15/DocIdRedir.aspx?ID=Y2PHC7Y2YW5Y-1871477060-65</Url>
      <Description>Y2PHC7Y2YW5Y-1871477060-65</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2FF34A-2159-44D5-AA3A-5303D7654AB8}"/>
</file>

<file path=customXml/itemProps2.xml><?xml version="1.0" encoding="utf-8"?>
<ds:datastoreItem xmlns:ds="http://schemas.openxmlformats.org/officeDocument/2006/customXml" ds:itemID="{450885E7-C8F8-4631-9B4E-AF1812B02A12}">
  <ds:schemaRefs>
    <ds:schemaRef ds:uri="http://schemas.microsoft.com/office/2006/documentManagement/types"/>
    <ds:schemaRef ds:uri="ea37a463-b99d-470c-8a85-4153a11441a9"/>
    <ds:schemaRef ds:uri="http://schemas.microsoft.com/office/2006/metadata/properties"/>
    <ds:schemaRef ds:uri="http://schemas.microsoft.com/office/infopath/2007/PartnerControls"/>
    <ds:schemaRef ds:uri="http://www.w3.org/XML/1998/namespace"/>
    <ds:schemaRef ds:uri="http://purl.org/dc/elements/1.1/"/>
    <ds:schemaRef ds:uri="http://purl.org/dc/terms/"/>
    <ds:schemaRef ds:uri="http://schemas.openxmlformats.org/package/2006/metadata/core-properties"/>
    <ds:schemaRef ds:uri="892c8f4f-e050-4044-8793-43ed188ab5b7"/>
    <ds:schemaRef ds:uri="http://purl.org/dc/dcmitype/"/>
  </ds:schemaRefs>
</ds:datastoreItem>
</file>

<file path=customXml/itemProps3.xml><?xml version="1.0" encoding="utf-8"?>
<ds:datastoreItem xmlns:ds="http://schemas.openxmlformats.org/officeDocument/2006/customXml" ds:itemID="{0C56F175-4BD6-4612-B650-4AE4B015E2B7}">
  <ds:schemaRefs>
    <ds:schemaRef ds:uri="http://schemas.microsoft.com/sharepoint/events"/>
  </ds:schemaRefs>
</ds:datastoreItem>
</file>

<file path=customXml/itemProps4.xml><?xml version="1.0" encoding="utf-8"?>
<ds:datastoreItem xmlns:ds="http://schemas.openxmlformats.org/officeDocument/2006/customXml" ds:itemID="{F7C13FF0-C024-4B5E-8370-604BF49D72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Wages, Taxes and Workers' Comp</vt:lpstr>
      <vt:lpstr>CLASS Worksheet</vt:lpstr>
      <vt:lpstr>Priority Worksheet</vt:lpstr>
      <vt:lpstr>Non-Priority Worksheet</vt:lpstr>
      <vt:lpstr>Rates</vt:lpstr>
      <vt:lpstr>'CLASS Worksheet'!Print_Area</vt:lpstr>
      <vt:lpstr>'Non-Priority Worksheet'!Print_Area</vt:lpstr>
      <vt:lpstr>'Priority Worksheet'!Print_Area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2014-04-29T14:27:32Z</dcterms:created>
  <dcterms:modified xsi:type="dcterms:W3CDTF">2019-01-31T20:31:53Z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0x010100CE0A3FAD2115574CB24F838172F758FB</vt:lpwstr>
  </property>
  <property fmtid="{D5CDD505-2E9C-101B-9397-08002B2CF9AE}" pid="3" name="_dlc_DocIdItemGuid">
    <vt:lpwstr>764c717f-eec6-4568-a42e-a651846ff938</vt:lpwstr>
  </property>
  <property fmtid="{D5CDD505-2E9C-101B-9397-08002B2CF9AE}" pid="4" name="AuthorIds_UIVersion_3584">
    <vt:lpwstr>2208</vt:lpwstr>
  </property>
</Properties>
</file>