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defaultThemeVersion="124226"/>
  <xr:revisionPtr revIDLastSave="0" documentId="10_ncr:100000_{EA0F958C-A720-453E-B588-7720D7483778}" xr6:coauthVersionLast="31" xr6:coauthVersionMax="31" xr10:uidLastSave="{00000000-0000-0000-0000-000000000000}"/>
  <workbookProtection workbookPassword="C82F" lockStructure="1"/>
  <bookViews>
    <workbookView xWindow="0" yWindow="-15" windowWidth="6585" windowHeight="5865" tabRatio="891" xr2:uid="{00000000-000D-0000-FFFF-FFFF00000000}"/>
  </bookViews>
  <sheets>
    <sheet name="Wages, Taxes and Workers' Comp" sheetId="24" r:id="rId1"/>
    <sheet name="CLASS Worksheet" sheetId="54" r:id="rId2"/>
    <sheet name="Priority Worksheet" sheetId="57" r:id="rId3"/>
    <sheet name="Non-Priority Worksheet" sheetId="58" r:id="rId4"/>
    <sheet name="Rates" sheetId="59" r:id="rId5"/>
  </sheets>
  <definedNames>
    <definedName name="_xlnm.Print_Area" localSheetId="1">'CLASS Worksheet'!$A$1:$K$63</definedName>
    <definedName name="_xlnm.Print_Area" localSheetId="3">'Non-Priority Worksheet'!$A$1:$K$63</definedName>
    <definedName name="_xlnm.Print_Area" localSheetId="2">'Priority Worksheet'!$A$1:$K$63</definedName>
  </definedNames>
  <calcPr calcId="179017"/>
</workbook>
</file>

<file path=xl/calcChain.xml><?xml version="1.0" encoding="utf-8"?>
<calcChain xmlns="http://schemas.openxmlformats.org/spreadsheetml/2006/main">
  <c r="G38" i="58" l="1"/>
  <c r="G38" i="57"/>
  <c r="I38" i="59" l="1"/>
  <c r="I37" i="59"/>
  <c r="I36" i="59"/>
  <c r="I35" i="59"/>
  <c r="I34" i="59"/>
  <c r="I33" i="59"/>
  <c r="I32" i="59"/>
  <c r="I31" i="59"/>
  <c r="I30" i="59"/>
  <c r="I29" i="59"/>
  <c r="I28" i="59"/>
  <c r="I27" i="59"/>
  <c r="I26" i="59"/>
  <c r="I25" i="59"/>
  <c r="I24" i="59"/>
  <c r="I23" i="59"/>
  <c r="I22" i="59"/>
  <c r="I21" i="59"/>
  <c r="I20" i="59"/>
  <c r="I19" i="59"/>
  <c r="I18" i="59"/>
  <c r="I17" i="59"/>
  <c r="I16" i="59"/>
  <c r="I15" i="59"/>
  <c r="I14" i="59"/>
  <c r="I13" i="59"/>
  <c r="I12" i="59"/>
  <c r="I11" i="59"/>
  <c r="I10" i="59"/>
  <c r="I9" i="59"/>
  <c r="I8" i="59"/>
  <c r="I7" i="59"/>
  <c r="I6" i="59"/>
  <c r="I5" i="59"/>
  <c r="I4" i="59"/>
  <c r="H38" i="59"/>
  <c r="H37" i="59"/>
  <c r="H36" i="59"/>
  <c r="H35" i="59"/>
  <c r="H34" i="59"/>
  <c r="H33" i="59"/>
  <c r="H32" i="59"/>
  <c r="H31" i="59"/>
  <c r="H30" i="59"/>
  <c r="H29" i="59"/>
  <c r="H28" i="59"/>
  <c r="H27" i="59"/>
  <c r="H26" i="59"/>
  <c r="H25" i="59"/>
  <c r="H24" i="59"/>
  <c r="H23" i="59"/>
  <c r="H22" i="59"/>
  <c r="H21" i="59"/>
  <c r="H20" i="59"/>
  <c r="H19" i="59"/>
  <c r="H18" i="59"/>
  <c r="H17" i="59"/>
  <c r="H16" i="59"/>
  <c r="H15" i="59"/>
  <c r="H14" i="59"/>
  <c r="H13" i="59"/>
  <c r="H12" i="59"/>
  <c r="H11" i="59"/>
  <c r="H10" i="59"/>
  <c r="H9" i="59"/>
  <c r="H8" i="59"/>
  <c r="H7" i="59"/>
  <c r="H6" i="59"/>
  <c r="H5" i="59"/>
  <c r="H4" i="59"/>
  <c r="G26" i="54" l="1"/>
  <c r="G41" i="54" s="1"/>
  <c r="E22" i="24"/>
  <c r="E15" i="24"/>
  <c r="B41" i="58" l="1"/>
  <c r="K19" i="58"/>
  <c r="K18" i="58"/>
  <c r="K16" i="58"/>
  <c r="K15" i="58"/>
  <c r="B41" i="57"/>
  <c r="G36" i="58" l="1"/>
  <c r="G34" i="58"/>
  <c r="G36" i="57" l="1"/>
  <c r="G34" i="57"/>
  <c r="G38" i="54"/>
  <c r="G36" i="54"/>
  <c r="G34" i="54"/>
  <c r="K10" i="54" l="1"/>
  <c r="K16" i="54" l="1"/>
  <c r="K15" i="54"/>
  <c r="K18" i="54"/>
  <c r="K19" i="54"/>
  <c r="K10" i="58"/>
  <c r="D38" i="58"/>
  <c r="D36" i="58"/>
  <c r="D34" i="58"/>
  <c r="G26" i="58"/>
  <c r="J26" i="58" s="1"/>
  <c r="G51" i="58" s="1"/>
  <c r="K10" i="57"/>
  <c r="D38" i="57"/>
  <c r="D36" i="57"/>
  <c r="D34" i="57"/>
  <c r="G26" i="57"/>
  <c r="G41" i="57" s="1"/>
  <c r="K15" i="57" l="1"/>
  <c r="K19" i="57"/>
  <c r="K16" i="57"/>
  <c r="K18" i="57"/>
  <c r="J38" i="58"/>
  <c r="G41" i="58"/>
  <c r="J38" i="57"/>
  <c r="D38" i="54"/>
  <c r="D36" i="54"/>
  <c r="D34" i="54"/>
  <c r="D41" i="58" l="1"/>
  <c r="G58" i="58"/>
  <c r="D41" i="57"/>
  <c r="J41" i="57" s="1"/>
  <c r="D46" i="57" s="1"/>
  <c r="J46" i="57" s="1"/>
  <c r="D51" i="57" s="1"/>
  <c r="G58" i="57"/>
  <c r="J41" i="58"/>
  <c r="D46" i="58" s="1"/>
  <c r="J46" i="58" s="1"/>
  <c r="D51" i="58" s="1"/>
  <c r="K20" i="57"/>
  <c r="D26" i="57" s="1"/>
  <c r="J26" i="57" s="1"/>
  <c r="G51" i="57" s="1"/>
  <c r="K20" i="58"/>
  <c r="D26" i="58" s="1"/>
  <c r="K20" i="54"/>
  <c r="B41" i="54"/>
  <c r="J38" i="54"/>
  <c r="D26" i="54" l="1"/>
  <c r="J26" i="54" s="1"/>
  <c r="G51" i="54" s="1"/>
  <c r="D41" i="54"/>
  <c r="J41" i="54" s="1"/>
  <c r="D46" i="54" s="1"/>
  <c r="J46" i="54" s="1"/>
  <c r="D51" i="54" s="1"/>
  <c r="G58" i="54"/>
  <c r="J51" i="57"/>
  <c r="D53" i="57" s="1"/>
  <c r="J53" i="57" s="1"/>
  <c r="D58" i="57" s="1"/>
  <c r="J58" i="57" s="1"/>
  <c r="J51" i="58"/>
  <c r="D53" i="58" s="1"/>
  <c r="J53" i="58" s="1"/>
  <c r="D58" i="58" s="1"/>
  <c r="J58" i="58" s="1"/>
  <c r="J51" i="54" l="1"/>
  <c r="D53" i="54" l="1"/>
  <c r="J53" i="54" s="1"/>
  <c r="D58" i="54" s="1"/>
  <c r="J58" i="54" s="1"/>
</calcChain>
</file>

<file path=xl/sharedStrings.xml><?xml version="1.0" encoding="utf-8"?>
<sst xmlns="http://schemas.openxmlformats.org/spreadsheetml/2006/main" count="340" uniqueCount="119">
  <si>
    <t>Box A</t>
  </si>
  <si>
    <t>Box B</t>
  </si>
  <si>
    <t>Box C</t>
  </si>
  <si>
    <t>Box D</t>
  </si>
  <si>
    <t>Box E</t>
  </si>
  <si>
    <t>Box F</t>
  </si>
  <si>
    <t>Box G</t>
  </si>
  <si>
    <t>Box H</t>
  </si>
  <si>
    <t>Box I</t>
  </si>
  <si>
    <t>Box J</t>
  </si>
  <si>
    <t>Box K</t>
  </si>
  <si>
    <t>Box L</t>
  </si>
  <si>
    <t>Box M</t>
  </si>
  <si>
    <t>Box N</t>
  </si>
  <si>
    <t>/</t>
  </si>
  <si>
    <t>=</t>
  </si>
  <si>
    <t>+</t>
  </si>
  <si>
    <t>Total Non-Central Office Staff Wages</t>
  </si>
  <si>
    <r>
      <t xml:space="preserve">STAIRS Step 6c, CLASS Supported Employment Wages </t>
    </r>
    <r>
      <rPr>
        <sz val="8"/>
        <rFont val="Arial"/>
        <family val="2"/>
      </rPr>
      <t>(Columns C + G)</t>
    </r>
  </si>
  <si>
    <r>
      <rPr>
        <sz val="11"/>
        <rFont val="Arial"/>
        <family val="2"/>
      </rPr>
      <t>STAIRS Step 6c, PHC Priority Attendant Wages</t>
    </r>
    <r>
      <rPr>
        <sz val="10"/>
        <rFont val="Arial"/>
        <family val="2"/>
      </rPr>
      <t xml:space="preserve"> </t>
    </r>
    <r>
      <rPr>
        <sz val="8"/>
        <rFont val="Arial"/>
        <family val="2"/>
      </rPr>
      <t>(Columns C + G)</t>
    </r>
  </si>
  <si>
    <r>
      <rPr>
        <sz val="11"/>
        <rFont val="Arial"/>
        <family val="2"/>
      </rPr>
      <t xml:space="preserve">STAIRS Step 6c, PHC Non-Priority Attendant Wages </t>
    </r>
    <r>
      <rPr>
        <sz val="8"/>
        <rFont val="Arial"/>
        <family val="2"/>
      </rPr>
      <t>(Columns C + G)</t>
    </r>
  </si>
  <si>
    <t>Weighted Average Rate</t>
  </si>
  <si>
    <r>
      <rPr>
        <sz val="11"/>
        <rFont val="Arial"/>
        <family val="2"/>
      </rPr>
      <t>STAIRS</t>
    </r>
    <r>
      <rPr>
        <sz val="10"/>
        <rFont val="Arial"/>
        <family val="2"/>
      </rPr>
      <t xml:space="preserve"> </t>
    </r>
    <r>
      <rPr>
        <sz val="11"/>
        <rFont val="Arial"/>
        <family val="2"/>
      </rPr>
      <t>Step 6c, CLASS Habilitation Wages</t>
    </r>
    <r>
      <rPr>
        <sz val="10"/>
        <rFont val="Arial"/>
        <family val="2"/>
      </rPr>
      <t xml:space="preserve"> </t>
    </r>
    <r>
      <rPr>
        <sz val="8"/>
        <rFont val="Arial"/>
        <family val="2"/>
      </rPr>
      <t>(Columns C + G)</t>
    </r>
  </si>
  <si>
    <t xml:space="preserve">                                                 Enter all staff wages, taxes and workers' compensation from the cost report.</t>
  </si>
  <si>
    <r>
      <t xml:space="preserve">STAIRS Step 6c, CLASS Employment Assistance </t>
    </r>
    <r>
      <rPr>
        <sz val="8"/>
        <rFont val="Arial"/>
        <family val="2"/>
      </rPr>
      <t>(Columns C + G)</t>
    </r>
  </si>
  <si>
    <t>Enter all Attendant Staff Wages from STAIRS Step 6c</t>
  </si>
  <si>
    <t>Enter all STAIRS Step 7 expenses for Attendants</t>
  </si>
  <si>
    <t xml:space="preserve">STAIRS Step 7, Attendant FICA &amp; Medicare Payroll Taxes </t>
  </si>
  <si>
    <t>STAIRS Step 7, Attendant State &amp; Federal Unemployment Taxes</t>
  </si>
  <si>
    <t>STAIRS Step 7, Attendant Workers' Compensation Premiums</t>
  </si>
  <si>
    <t>STAIRS Step 7, Attendant Workers' Compensation Paid Claims</t>
  </si>
  <si>
    <t>Total Taxes and Workers Compensation for Attendants</t>
  </si>
  <si>
    <t>Box O</t>
  </si>
  <si>
    <t>Box P</t>
  </si>
  <si>
    <r>
      <rPr>
        <sz val="11"/>
        <rFont val="Arial"/>
        <family val="2"/>
      </rPr>
      <t>STAIRS</t>
    </r>
    <r>
      <rPr>
        <sz val="10"/>
        <rFont val="Arial"/>
        <family val="2"/>
      </rPr>
      <t xml:space="preserve"> </t>
    </r>
    <r>
      <rPr>
        <sz val="11"/>
        <rFont val="Arial"/>
        <family val="2"/>
      </rPr>
      <t>Step 6c, CLASS CFC Wages</t>
    </r>
    <r>
      <rPr>
        <sz val="10"/>
        <rFont val="Arial"/>
        <family val="2"/>
      </rPr>
      <t xml:space="preserve"> </t>
    </r>
    <r>
      <rPr>
        <sz val="8"/>
        <rFont val="Arial"/>
        <family val="2"/>
      </rPr>
      <t>(Columns C + G)</t>
    </r>
  </si>
  <si>
    <r>
      <rPr>
        <sz val="11"/>
        <rFont val="Arial"/>
        <family val="2"/>
      </rPr>
      <t>STAIRS Step 6c, STAR+PLUS CFC Attendant Wages</t>
    </r>
    <r>
      <rPr>
        <sz val="10"/>
        <rFont val="Arial"/>
        <family val="2"/>
      </rPr>
      <t xml:space="preserve"> </t>
    </r>
    <r>
      <rPr>
        <sz val="8"/>
        <rFont val="Arial"/>
        <family val="2"/>
      </rPr>
      <t>(Columns C + G)</t>
    </r>
  </si>
  <si>
    <r>
      <rPr>
        <b/>
        <sz val="10"/>
        <rFont val="Arial"/>
        <family val="2"/>
      </rPr>
      <t>NOTE</t>
    </r>
    <r>
      <rPr>
        <sz val="10"/>
        <rFont val="Arial"/>
        <family val="2"/>
      </rPr>
      <t>:  The accuracy of all figures calculated on these worksheets is dependent upon the accuracy of the data entered.  If the data entered in the worksheet is not representative of attendant costs and units of service for this contract or if you have made mistakes in your mathematical calculations, the results calculated on the worksheet will not be representative of the possible impact of the Attendant Compensation Rate Enhancement on this contract.</t>
    </r>
  </si>
  <si>
    <t>Est. Total Recoupment</t>
  </si>
  <si>
    <t>Box Q</t>
  </si>
  <si>
    <t>Enter Medicaid Only Units</t>
  </si>
  <si>
    <t>From Box P</t>
  </si>
  <si>
    <t>X</t>
  </si>
  <si>
    <t>Potential Recoup per Unit</t>
  </si>
  <si>
    <t>From Step 3 (Cost Per Unit)</t>
  </si>
  <si>
    <t>From Box O</t>
  </si>
  <si>
    <t>-</t>
  </si>
  <si>
    <t>Calculate Estimated Recoupment Per Unit of Service</t>
  </si>
  <si>
    <t>Spending Requirement</t>
  </si>
  <si>
    <t>From Box N</t>
  </si>
  <si>
    <t>Calculate Spending Requirement</t>
  </si>
  <si>
    <t>Total Units from Boxes A-C</t>
  </si>
  <si>
    <t>From Box M</t>
  </si>
  <si>
    <t>Rate Period 3 Rate</t>
  </si>
  <si>
    <t>From Box C</t>
  </si>
  <si>
    <t>Rate Period 3</t>
  </si>
  <si>
    <t>Rate Period 2 Rate</t>
  </si>
  <si>
    <t>From Box B</t>
  </si>
  <si>
    <t>Rate Period 2</t>
  </si>
  <si>
    <t>Rate Period 1 Rate</t>
  </si>
  <si>
    <t>From Box A</t>
  </si>
  <si>
    <t>Rate Period 1</t>
  </si>
  <si>
    <t>Calculate Weighted Average Attendant Rate</t>
  </si>
  <si>
    <t>Costs Per Unit</t>
  </si>
  <si>
    <t>From Box L</t>
  </si>
  <si>
    <t>Cost Per Unit</t>
  </si>
  <si>
    <t>Total Resident Days</t>
  </si>
  <si>
    <t>Total Attendant Costs</t>
  </si>
  <si>
    <t>Calculate Attendant Cost Per Unit</t>
  </si>
  <si>
    <t>Sum Boxes D - L</t>
  </si>
  <si>
    <t xml:space="preserve">Step 7, Attendant Paid Claims  </t>
  </si>
  <si>
    <t xml:space="preserve">Step 7, Attendant Insurance Premiums   </t>
  </si>
  <si>
    <t>Workers' Compensation</t>
  </si>
  <si>
    <t xml:space="preserve">Step 7, Attendant State and Federal Unemployment   </t>
  </si>
  <si>
    <t xml:space="preserve">Step 7, Attendant FICA &amp; Medicare  </t>
  </si>
  <si>
    <t>Payroll Taxes</t>
  </si>
  <si>
    <r>
      <t xml:space="preserve">Step 6c, Total Mileage Reimbursement  </t>
    </r>
    <r>
      <rPr>
        <sz val="8"/>
        <rFont val="Arial"/>
        <family val="2"/>
      </rPr>
      <t>(Column L)</t>
    </r>
  </si>
  <si>
    <r>
      <t xml:space="preserve">Step 6c, Total Employee Benefits/Insurance </t>
    </r>
    <r>
      <rPr>
        <sz val="8"/>
        <rFont val="Arial"/>
        <family val="2"/>
      </rPr>
      <t>(Column J)</t>
    </r>
  </si>
  <si>
    <r>
      <t xml:space="preserve">Step 6c, Total Contracted Payments </t>
    </r>
    <r>
      <rPr>
        <sz val="8"/>
        <rFont val="Arial"/>
        <family val="2"/>
      </rPr>
      <t>(Columns E + I)</t>
    </r>
  </si>
  <si>
    <r>
      <t xml:space="preserve">Step 6c, Total Staff Wages </t>
    </r>
    <r>
      <rPr>
        <sz val="8"/>
        <rFont val="Arial"/>
        <family val="2"/>
      </rPr>
      <t>(Columns C + G)</t>
    </r>
  </si>
  <si>
    <t>Attendant Salaries and Wages, Benefits, and Mileage Reinbursement</t>
  </si>
  <si>
    <t>Enter Total Units of Service</t>
  </si>
  <si>
    <r>
      <rPr>
        <sz val="11"/>
        <rFont val="Arial"/>
        <family val="2"/>
      </rPr>
      <t>STAIRS Step 6c, STAR+PLUS Other Community Care Attendant Wages</t>
    </r>
    <r>
      <rPr>
        <sz val="10"/>
        <rFont val="Arial"/>
        <family val="2"/>
      </rPr>
      <t xml:space="preserve"> </t>
    </r>
    <r>
      <rPr>
        <sz val="8"/>
        <rFont val="Arial"/>
        <family val="2"/>
      </rPr>
      <t>(Columns C + G)</t>
    </r>
  </si>
  <si>
    <r>
      <rPr>
        <sz val="11"/>
        <rFont val="Arial"/>
        <family val="2"/>
      </rPr>
      <t>STAIRS Step 6c, STAR+PLUS Waiver Attendant Wages</t>
    </r>
    <r>
      <rPr>
        <sz val="10"/>
        <rFont val="Arial"/>
        <family val="2"/>
      </rPr>
      <t xml:space="preserve"> </t>
    </r>
    <r>
      <rPr>
        <sz val="8"/>
        <rFont val="Arial"/>
        <family val="2"/>
      </rPr>
      <t>(Columns C + G)</t>
    </r>
  </si>
  <si>
    <t>Enter Priority Attendant Expenses</t>
  </si>
  <si>
    <t>Step 5b, Total Priority Units of Service</t>
  </si>
  <si>
    <t>Step 5b, Total Non-Priority Units of Service</t>
  </si>
  <si>
    <t>Enter Non-Priority Attendant Expenses</t>
  </si>
  <si>
    <t>Effective 9/1/15 Non-Priority</t>
  </si>
  <si>
    <t>Effective 9/1/15 Priority</t>
  </si>
  <si>
    <t>Effective 9/1/14 CLASS Habilitation</t>
  </si>
  <si>
    <t>Effective 9/1/14 CLASS Employment Assistance and Supported Employment</t>
  </si>
  <si>
    <t>PERIOD 1</t>
  </si>
  <si>
    <t>PERIOD 2</t>
  </si>
  <si>
    <t>PERIOD 3</t>
  </si>
  <si>
    <t>Resident Days</t>
  </si>
  <si>
    <t>Attendant Rate</t>
  </si>
  <si>
    <t>Enter Habilitation Participation levels</t>
  </si>
  <si>
    <t>Enhancement Level</t>
  </si>
  <si>
    <t>Weighted Average Enhancement Add-on</t>
  </si>
  <si>
    <t>Enter Priority Participation levels</t>
  </si>
  <si>
    <t>Enter Total Priority Units of Service</t>
  </si>
  <si>
    <t>Enter Non-Priority Participation levels</t>
  </si>
  <si>
    <t>Step 5b, Total CLASS HAB/CFC Units of Service</t>
  </si>
  <si>
    <t>Recoupment Percentage</t>
  </si>
  <si>
    <t xml:space="preserve">CLASS Habilitation (HAB) / Community First Choice (CFC)
2019 Cost Report &amp; 2020 Accountability Report Optional Worksheet to
Estimate Potential Recoupment </t>
  </si>
  <si>
    <t xml:space="preserve">Primary Home Care Priority (PHC)
2019 Cost Report &amp; 2020 Accountability Report Optional Worksheet to
Estimate Potential Recoupment </t>
  </si>
  <si>
    <t xml:space="preserve">Primary Home Care Non-Priority (PHC)
2019 Cost Report &amp; 2020 Accountability Report Optional Worksheet to
Estimate Potential Recoupment </t>
  </si>
  <si>
    <t xml:space="preserve">            Calculate Estimated Recoupment Percentage based on Revenue </t>
  </si>
  <si>
    <t xml:space="preserve">                           Calculate Estimated Recoupment Percentage based on Revenue </t>
  </si>
  <si>
    <r>
      <t xml:space="preserve">Enter HAB Attendant Expenses </t>
    </r>
    <r>
      <rPr>
        <b/>
        <sz val="10"/>
        <rFont val="Arial"/>
        <family val="2"/>
      </rPr>
      <t>(do not include SE or EA)</t>
    </r>
  </si>
  <si>
    <r>
      <t xml:space="preserve">Enter Total HAB/CFC Units of Service </t>
    </r>
    <r>
      <rPr>
        <b/>
        <sz val="10"/>
        <rFont val="Arial"/>
        <family val="2"/>
      </rPr>
      <t>(do not include SE or EA)</t>
    </r>
  </si>
  <si>
    <t xml:space="preserve">                Calculate Estimated Recoupment Percentage based on Revenue </t>
  </si>
  <si>
    <t>Total Recoupment From Box Q</t>
  </si>
  <si>
    <t>Revenue From Box M</t>
  </si>
  <si>
    <t>If Cost Per Unit is greater than Box O, then you have met the spending requirement. If Box P is a positive number, then you have not met the spending requirement from Step 5 and could potentially face recoupment.</t>
  </si>
  <si>
    <t xml:space="preserve">CPC 
2019 Cost Report &amp; 2020 Accountability Report Optional Worksheet to
Estimate Potential Recoupment 
</t>
  </si>
  <si>
    <t xml:space="preserve">PAYMENT RATES - Effective September 1, 2014 - August 31, 2019 </t>
  </si>
  <si>
    <t>PAYMENT RATES - Effective September 1, 2019 to Current</t>
  </si>
  <si>
    <t>Effective 9/1/19 CLASS Employment Assistance and Supported Employment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</si>
</sst>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3" formatCode="_(* #,##0.00_);_(* \(#,##0.00\);_(* &quot;-&quot;??_);_(@_)"/>
    <numFmt numFmtId="164" formatCode="0."/>
    <numFmt numFmtId="165" formatCode="&quot;$&quot;#,##0.00"/>
    <numFmt numFmtId="166" formatCode="0.00_)"/>
    <numFmt numFmtId="167" formatCode="&quot;$&quot;#,##0"/>
  </numFmts>
  <fonts count="23" x14ac:knownFonts="1">
    <font>
      <sz val="10"/>
      <name val="Arial"/>
    </font>
    <font>
      <sz val="10"/>
      <name val="Arial"/>
      <family val="2"/>
    </font>
    <font>
      <b/>
      <sz val="10"/>
      <name val="Tms Rmn"/>
    </font>
    <font>
      <sz val="10"/>
      <name val="Tms Rmn"/>
    </font>
    <font>
      <sz val="8"/>
      <name val="Arial"/>
      <family val="2"/>
    </font>
    <font>
      <sz val="7"/>
      <name val="Small Fonts"/>
      <family val="2"/>
    </font>
    <font>
      <b/>
      <i/>
      <sz val="16"/>
      <name val="Helv"/>
    </font>
    <font>
      <sz val="14"/>
      <name val="Arial"/>
      <family val="2"/>
    </font>
    <font>
      <sz val="12"/>
      <name val="Arial"/>
      <family val="2"/>
    </font>
    <font>
      <sz val="10"/>
      <name val="Arial"/>
      <family val="2"/>
    </font>
    <font>
      <sz val="11"/>
      <name val="Arial"/>
      <family val="2"/>
    </font>
    <font>
      <vertAlign val="superscript"/>
      <sz val="8"/>
      <name val="Arial"/>
      <family val="2"/>
    </font>
    <font>
      <b/>
      <sz val="11"/>
      <name val="Arial"/>
      <family val="2"/>
    </font>
    <font>
      <vertAlign val="superscript"/>
      <sz val="11"/>
      <name val="Arial"/>
      <family val="2"/>
    </font>
    <font>
      <vertAlign val="subscript"/>
      <sz val="8"/>
      <name val="Arial"/>
      <family val="2"/>
    </font>
    <font>
      <sz val="7"/>
      <name val="Small Fonts"/>
      <family val="2"/>
    </font>
    <font>
      <sz val="11"/>
      <color theme="1"/>
      <name val="Calibri"/>
      <family val="2"/>
      <scheme val="minor"/>
    </font>
    <font>
      <b/>
      <sz val="10"/>
      <name val="Arial"/>
      <family val="2"/>
    </font>
    <font>
      <sz val="10"/>
      <name val="Arial"/>
      <family val="2"/>
    </font>
    <font>
      <b/>
      <vertAlign val="superscript"/>
      <sz val="8"/>
      <name val="Arial"/>
      <family val="2"/>
    </font>
    <font>
      <sz val="16"/>
      <name val="Arial"/>
      <family val="2"/>
    </font>
    <font>
      <b/>
      <sz val="11"/>
      <color theme="1"/>
      <name val="Calibri"/>
      <family val="2"/>
      <scheme val="minor"/>
    </font>
    <font>
      <b/>
      <sz val="12"/>
      <name val="Arial"/>
      <family val="2"/>
    </font>
  </fonts>
  <fills count="12">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rgb="FFFFCC9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1"/>
        <bgColor indexed="64"/>
      </patternFill>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27">
    <xf numFmtId="0" fontId="0" fillId="0" borderId="0"/>
    <xf numFmtId="164" fontId="2" fillId="2" borderId="1"/>
    <xf numFmtId="0" fontId="3" fillId="0" borderId="0" applyFont="0" applyFill="0"/>
    <xf numFmtId="38" fontId="4" fillId="3" borderId="0" applyNumberFormat="0" applyBorder="0" applyAlignment="0" applyProtection="0"/>
    <xf numFmtId="10" fontId="4" fillId="4" borderId="2" applyNumberFormat="0" applyBorder="0" applyAlignment="0" applyProtection="0"/>
    <xf numFmtId="37" fontId="5" fillId="0" borderId="0"/>
    <xf numFmtId="37" fontId="15" fillId="0" borderId="0"/>
    <xf numFmtId="166" fontId="6"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0" fontId="1" fillId="0" borderId="0" applyFont="0" applyFill="0" applyBorder="0" applyAlignment="0" applyProtection="0"/>
    <xf numFmtId="10" fontId="9"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 fillId="0" borderId="0"/>
  </cellStyleXfs>
  <cellXfs count="275">
    <xf numFmtId="0" fontId="0" fillId="0" borderId="0" xfId="0"/>
    <xf numFmtId="0" fontId="7" fillId="0" borderId="0" xfId="14" applyFont="1" applyBorder="1" applyAlignment="1">
      <alignment horizontal="center" vertical="center" wrapText="1"/>
    </xf>
    <xf numFmtId="0" fontId="9" fillId="0" borderId="6" xfId="14" applyFont="1" applyBorder="1"/>
    <xf numFmtId="0" fontId="9" fillId="0" borderId="0" xfId="14" applyFont="1" applyBorder="1"/>
    <xf numFmtId="0" fontId="9" fillId="0" borderId="0" xfId="14" applyFont="1" applyBorder="1" applyAlignment="1">
      <alignment horizontal="center"/>
    </xf>
    <xf numFmtId="0" fontId="9" fillId="0" borderId="7" xfId="14" applyFont="1" applyBorder="1" applyAlignment="1">
      <alignment horizontal="center"/>
    </xf>
    <xf numFmtId="0" fontId="10" fillId="0" borderId="0" xfId="14" applyFont="1" applyFill="1" applyBorder="1" applyAlignment="1">
      <alignment vertical="center"/>
    </xf>
    <xf numFmtId="0" fontId="10" fillId="0" borderId="0" xfId="14" quotePrefix="1" applyFont="1" applyFill="1" applyBorder="1" applyAlignment="1">
      <alignment horizontal="right" vertical="center"/>
    </xf>
    <xf numFmtId="0" fontId="13" fillId="0" borderId="0" xfId="14" quotePrefix="1" applyFont="1" applyFill="1" applyBorder="1" applyAlignment="1">
      <alignment horizontal="left" vertical="center" wrapText="1"/>
    </xf>
    <xf numFmtId="0" fontId="10" fillId="0" borderId="0" xfId="14" applyFont="1" applyBorder="1" applyAlignment="1">
      <alignment vertical="center"/>
    </xf>
    <xf numFmtId="0" fontId="7" fillId="0" borderId="6" xfId="14" applyFont="1" applyFill="1" applyBorder="1" applyAlignment="1">
      <alignment vertical="center" wrapText="1"/>
    </xf>
    <xf numFmtId="0" fontId="7" fillId="0" borderId="0" xfId="14" applyFont="1" applyFill="1" applyBorder="1" applyAlignment="1">
      <alignment vertical="center" wrapText="1"/>
    </xf>
    <xf numFmtId="0" fontId="7" fillId="0" borderId="0" xfId="14" applyFont="1" applyBorder="1" applyAlignment="1">
      <alignment vertical="center"/>
    </xf>
    <xf numFmtId="0" fontId="9" fillId="0" borderId="0" xfId="14" applyFont="1" applyBorder="1" applyAlignment="1">
      <alignment vertical="center"/>
    </xf>
    <xf numFmtId="0" fontId="9" fillId="0" borderId="0" xfId="14" applyBorder="1"/>
    <xf numFmtId="0" fontId="13" fillId="0" borderId="0" xfId="14" quotePrefix="1" applyFont="1" applyFill="1" applyBorder="1" applyAlignment="1" applyProtection="1">
      <alignment horizontal="left" vertical="top" wrapText="1"/>
    </xf>
    <xf numFmtId="167" fontId="10" fillId="0" borderId="0" xfId="14" applyNumberFormat="1" applyFont="1" applyFill="1" applyBorder="1" applyAlignment="1" applyProtection="1">
      <alignment vertical="center"/>
    </xf>
    <xf numFmtId="0" fontId="11" fillId="0" borderId="2" xfId="14" applyFont="1" applyBorder="1" applyAlignment="1">
      <alignment horizontal="left" vertical="top"/>
    </xf>
    <xf numFmtId="167" fontId="10" fillId="5" borderId="2" xfId="14" applyNumberFormat="1" applyFont="1" applyFill="1" applyBorder="1" applyAlignment="1" applyProtection="1">
      <alignment horizontal="right" vertical="center"/>
      <protection locked="0"/>
    </xf>
    <xf numFmtId="167" fontId="10" fillId="0" borderId="2" xfId="14" applyNumberFormat="1" applyFont="1" applyBorder="1" applyAlignment="1">
      <alignment horizontal="right"/>
    </xf>
    <xf numFmtId="167" fontId="10" fillId="0" borderId="2" xfId="14" applyNumberFormat="1" applyFont="1" applyFill="1" applyBorder="1" applyAlignment="1" applyProtection="1">
      <alignment vertical="center"/>
    </xf>
    <xf numFmtId="0" fontId="11" fillId="0" borderId="2" xfId="14" applyFont="1" applyBorder="1" applyAlignment="1">
      <alignment horizontal="left" vertical="top" wrapText="1"/>
    </xf>
    <xf numFmtId="167" fontId="10" fillId="5" borderId="2" xfId="14" applyNumberFormat="1" applyFont="1" applyFill="1" applyBorder="1" applyAlignment="1" applyProtection="1">
      <alignment vertical="center"/>
      <protection locked="0"/>
    </xf>
    <xf numFmtId="0" fontId="1" fillId="0" borderId="0" xfId="14" applyFont="1" applyBorder="1"/>
    <xf numFmtId="0" fontId="1" fillId="0" borderId="0" xfId="0" applyFont="1"/>
    <xf numFmtId="0" fontId="1" fillId="0" borderId="0" xfId="26"/>
    <xf numFmtId="0" fontId="1" fillId="0" borderId="0" xfId="0" applyFont="1" applyBorder="1"/>
    <xf numFmtId="0" fontId="0" fillId="0" borderId="0" xfId="0" applyFill="1"/>
    <xf numFmtId="0" fontId="10" fillId="0" borderId="12" xfId="0" quotePrefix="1" applyFont="1" applyFill="1" applyBorder="1" applyAlignment="1">
      <alignment horizontal="center"/>
    </xf>
    <xf numFmtId="0" fontId="10" fillId="0" borderId="0" xfId="0" quotePrefix="1" applyFont="1" applyBorder="1" applyAlignment="1">
      <alignment horizontal="center" vertical="center"/>
    </xf>
    <xf numFmtId="0" fontId="10" fillId="0" borderId="6" xfId="0" applyFont="1" applyBorder="1" applyAlignment="1">
      <alignment vertical="center" wrapText="1"/>
    </xf>
    <xf numFmtId="0" fontId="10" fillId="0" borderId="0" xfId="0" quotePrefix="1" applyFont="1" applyFill="1" applyBorder="1" applyAlignment="1">
      <alignment horizontal="center"/>
    </xf>
    <xf numFmtId="0" fontId="0" fillId="0" borderId="6" xfId="0" applyFill="1" applyBorder="1"/>
    <xf numFmtId="0" fontId="0" fillId="0" borderId="0" xfId="0" applyBorder="1"/>
    <xf numFmtId="0" fontId="8" fillId="0" borderId="0" xfId="0" applyFont="1" applyBorder="1"/>
    <xf numFmtId="0" fontId="10" fillId="0" borderId="0" xfId="0" applyFont="1" applyFill="1" applyAlignment="1">
      <alignment vertical="center"/>
    </xf>
    <xf numFmtId="0" fontId="10" fillId="0" borderId="0" xfId="0" quotePrefix="1" applyFont="1" applyFill="1" applyBorder="1" applyAlignment="1">
      <alignment horizontal="right" vertical="center"/>
    </xf>
    <xf numFmtId="167" fontId="12" fillId="0" borderId="2" xfId="0" applyNumberFormat="1" applyFont="1" applyBorder="1" applyAlignment="1" applyProtection="1">
      <alignment horizontal="right"/>
    </xf>
    <xf numFmtId="0" fontId="10" fillId="0" borderId="0" xfId="0" applyFont="1" applyAlignment="1">
      <alignment vertical="center"/>
    </xf>
    <xf numFmtId="167" fontId="10" fillId="5" borderId="2" xfId="0" applyNumberFormat="1" applyFont="1" applyFill="1" applyBorder="1" applyAlignment="1" applyProtection="1">
      <alignment horizontal="right" vertical="center"/>
      <protection locked="0"/>
    </xf>
    <xf numFmtId="0" fontId="11" fillId="0" borderId="2" xfId="0" applyFont="1" applyBorder="1" applyAlignment="1">
      <alignment horizontal="left" vertical="top"/>
    </xf>
    <xf numFmtId="0" fontId="10" fillId="0" borderId="0" xfId="0" applyFont="1" applyFill="1" applyBorder="1" applyAlignment="1">
      <alignment vertical="center"/>
    </xf>
    <xf numFmtId="0" fontId="10" fillId="0" borderId="0" xfId="0" applyFont="1"/>
    <xf numFmtId="0" fontId="10" fillId="0" borderId="0" xfId="0" applyFont="1" applyFill="1" applyBorder="1" applyAlignment="1">
      <alignment horizontal="center" vertical="center"/>
    </xf>
    <xf numFmtId="167" fontId="10" fillId="5" borderId="2" xfId="0" applyNumberFormat="1" applyFont="1" applyFill="1" applyBorder="1" applyAlignment="1" applyProtection="1">
      <alignment vertical="center"/>
      <protection locked="0"/>
    </xf>
    <xf numFmtId="0" fontId="11" fillId="0" borderId="2" xfId="0" applyFont="1" applyBorder="1" applyAlignment="1" applyProtection="1">
      <alignment horizontal="left" vertical="center"/>
      <protection locked="0"/>
    </xf>
    <xf numFmtId="43" fontId="10" fillId="0" borderId="0" xfId="24" quotePrefix="1" applyFont="1" applyBorder="1" applyAlignment="1">
      <alignment horizontal="center"/>
    </xf>
    <xf numFmtId="43" fontId="10" fillId="5" borderId="2" xfId="24" applyFont="1" applyFill="1" applyBorder="1" applyAlignment="1" applyProtection="1">
      <alignment horizontal="right" vertical="center"/>
      <protection locked="0"/>
    </xf>
    <xf numFmtId="167" fontId="10" fillId="0" borderId="2" xfId="0" applyNumberFormat="1" applyFont="1" applyFill="1" applyBorder="1" applyAlignment="1" applyProtection="1">
      <alignment horizontal="right" vertical="center"/>
    </xf>
    <xf numFmtId="0" fontId="11" fillId="0" borderId="2" xfId="0" applyFont="1" applyBorder="1" applyAlignment="1" applyProtection="1">
      <alignment horizontal="left" vertical="top" wrapText="1"/>
    </xf>
    <xf numFmtId="0" fontId="11" fillId="0" borderId="2" xfId="0" applyFont="1" applyBorder="1" applyAlignment="1" applyProtection="1">
      <alignment horizontal="left" vertical="top"/>
    </xf>
    <xf numFmtId="0" fontId="19" fillId="0" borderId="2" xfId="0" applyFont="1" applyBorder="1" applyAlignment="1" applyProtection="1">
      <alignment horizontal="left" vertical="top" wrapText="1"/>
    </xf>
    <xf numFmtId="0" fontId="8" fillId="0" borderId="0" xfId="0" applyFont="1" applyBorder="1" applyProtection="1"/>
    <xf numFmtId="0" fontId="10" fillId="0" borderId="6" xfId="0" applyFont="1" applyBorder="1" applyAlignment="1" applyProtection="1">
      <alignment vertical="center" wrapText="1"/>
    </xf>
    <xf numFmtId="0" fontId="10" fillId="0" borderId="0" xfId="0" quotePrefix="1" applyFont="1" applyFill="1" applyBorder="1" applyAlignment="1" applyProtection="1">
      <alignment horizontal="center" vertical="center"/>
    </xf>
    <xf numFmtId="0" fontId="10" fillId="0" borderId="0" xfId="0" quotePrefix="1" applyFont="1" applyFill="1" applyBorder="1" applyAlignment="1" applyProtection="1">
      <alignment horizontal="center"/>
    </xf>
    <xf numFmtId="0" fontId="10" fillId="0" borderId="12" xfId="0" quotePrefix="1" applyFont="1" applyFill="1" applyBorder="1" applyAlignment="1" applyProtection="1">
      <alignment horizontal="center"/>
    </xf>
    <xf numFmtId="0" fontId="10" fillId="0" borderId="0" xfId="0" quotePrefix="1" applyFont="1" applyBorder="1" applyAlignment="1" applyProtection="1">
      <alignment horizontal="center" vertical="center"/>
    </xf>
    <xf numFmtId="165" fontId="4" fillId="0" borderId="1" xfId="0" applyNumberFormat="1" applyFont="1" applyFill="1" applyBorder="1" applyAlignment="1" applyProtection="1"/>
    <xf numFmtId="165" fontId="4" fillId="0" borderId="9" xfId="0" applyNumberFormat="1" applyFont="1" applyFill="1" applyBorder="1" applyAlignment="1" applyProtection="1"/>
    <xf numFmtId="165" fontId="4" fillId="0" borderId="2" xfId="0" applyNumberFormat="1" applyFont="1" applyFill="1" applyBorder="1" applyAlignment="1" applyProtection="1"/>
    <xf numFmtId="0" fontId="0" fillId="0" borderId="2" xfId="0" applyBorder="1"/>
    <xf numFmtId="0" fontId="0" fillId="0" borderId="0" xfId="0" applyAlignment="1">
      <alignment horizontal="center"/>
    </xf>
    <xf numFmtId="8" fontId="0" fillId="0" borderId="2" xfId="0" applyNumberFormat="1" applyBorder="1" applyAlignment="1">
      <alignment horizontal="center"/>
    </xf>
    <xf numFmtId="0" fontId="1" fillId="0" borderId="2" xfId="0" applyFont="1" applyBorder="1"/>
    <xf numFmtId="0" fontId="11" fillId="0" borderId="15" xfId="0" applyFont="1" applyBorder="1" applyAlignment="1" applyProtection="1">
      <alignment horizontal="left" vertical="center"/>
      <protection locked="0"/>
    </xf>
    <xf numFmtId="43" fontId="10" fillId="5" borderId="15" xfId="24" applyFont="1" applyFill="1" applyBorder="1" applyAlignment="1" applyProtection="1">
      <alignment horizontal="right" vertical="center"/>
      <protection locked="0"/>
    </xf>
    <xf numFmtId="0" fontId="8" fillId="0" borderId="0" xfId="0" applyFont="1" applyBorder="1" applyAlignment="1">
      <alignment horizontal="center" vertical="center" wrapText="1"/>
    </xf>
    <xf numFmtId="0" fontId="1" fillId="0" borderId="4" xfId="0" applyFont="1" applyBorder="1" applyAlignment="1">
      <alignment vertical="center" wrapText="1"/>
    </xf>
    <xf numFmtId="0" fontId="1" fillId="0" borderId="0" xfId="0" applyFont="1" applyBorder="1" applyAlignment="1">
      <alignment vertical="center" wrapText="1"/>
    </xf>
    <xf numFmtId="0" fontId="0" fillId="0" borderId="0" xfId="0" applyFill="1" applyBorder="1"/>
    <xf numFmtId="0" fontId="4" fillId="0" borderId="4" xfId="0" applyFont="1" applyFill="1" applyBorder="1" applyAlignment="1" applyProtection="1">
      <alignment horizontal="center"/>
    </xf>
    <xf numFmtId="165" fontId="4" fillId="0" borderId="4" xfId="0" applyNumberFormat="1" applyFont="1" applyFill="1" applyBorder="1" applyAlignment="1" applyProtection="1">
      <alignment horizontal="center"/>
    </xf>
    <xf numFmtId="165" fontId="4" fillId="0" borderId="4" xfId="0" applyNumberFormat="1" applyFont="1" applyFill="1" applyBorder="1" applyAlignment="1" applyProtection="1"/>
    <xf numFmtId="43" fontId="0" fillId="0" borderId="0" xfId="0" applyNumberFormat="1"/>
    <xf numFmtId="0" fontId="1" fillId="0" borderId="0" xfId="0" applyFont="1" applyFill="1"/>
    <xf numFmtId="0" fontId="9" fillId="0" borderId="0" xfId="14" applyFont="1" applyFill="1" applyBorder="1" applyAlignment="1">
      <alignment horizontal="center" vertical="center" wrapText="1"/>
    </xf>
    <xf numFmtId="0" fontId="7" fillId="0" borderId="8" xfId="14" applyFont="1" applyFill="1" applyBorder="1" applyAlignment="1">
      <alignment vertical="center" wrapText="1"/>
    </xf>
    <xf numFmtId="0" fontId="12" fillId="0" borderId="14" xfId="14" applyFont="1" applyBorder="1" applyAlignment="1">
      <alignment horizontal="left" vertical="center"/>
    </xf>
    <xf numFmtId="0" fontId="12" fillId="0" borderId="10" xfId="14" applyFont="1" applyBorder="1" applyAlignment="1">
      <alignment vertical="center"/>
    </xf>
    <xf numFmtId="0" fontId="12" fillId="0" borderId="12" xfId="14" applyFont="1" applyBorder="1" applyAlignment="1">
      <alignment vertical="center"/>
    </xf>
    <xf numFmtId="0" fontId="12" fillId="0" borderId="11" xfId="14" applyFont="1" applyBorder="1" applyAlignment="1">
      <alignment vertical="center"/>
    </xf>
    <xf numFmtId="0" fontId="8" fillId="0" borderId="6" xfId="14" applyFont="1" applyBorder="1" applyAlignment="1">
      <alignment vertical="center"/>
    </xf>
    <xf numFmtId="0" fontId="10" fillId="0" borderId="0" xfId="0" quotePrefix="1" applyFont="1" applyBorder="1" applyAlignment="1" applyProtection="1">
      <alignment horizontal="center"/>
    </xf>
    <xf numFmtId="0" fontId="10" fillId="0" borderId="6"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1" xfId="0" applyFont="1" applyFill="1" applyBorder="1" applyAlignment="1" applyProtection="1">
      <alignment vertical="center" wrapText="1"/>
    </xf>
    <xf numFmtId="0" fontId="0" fillId="0" borderId="1" xfId="0" applyFill="1" applyBorder="1" applyProtection="1"/>
    <xf numFmtId="0" fontId="10" fillId="0" borderId="11" xfId="0" applyFont="1" applyFill="1" applyBorder="1" applyAlignment="1" applyProtection="1">
      <alignment vertical="center" wrapText="1"/>
    </xf>
    <xf numFmtId="0" fontId="10" fillId="0" borderId="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4" fillId="0" borderId="9" xfId="0" applyFont="1" applyBorder="1" applyAlignment="1">
      <alignment horizontal="center" vertical="center"/>
    </xf>
    <xf numFmtId="0" fontId="10" fillId="0" borderId="12"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8" xfId="0" applyFont="1" applyBorder="1" applyAlignment="1">
      <alignment horizontal="center" vertical="center"/>
    </xf>
    <xf numFmtId="0" fontId="0" fillId="0" borderId="12" xfId="0" applyBorder="1" applyAlignment="1">
      <alignment horizontal="center" vertical="center"/>
    </xf>
    <xf numFmtId="0" fontId="10" fillId="0" borderId="2" xfId="0" applyNumberFormat="1" applyFont="1" applyBorder="1" applyAlignment="1">
      <alignment horizontal="center" vertical="center" wrapText="1"/>
    </xf>
    <xf numFmtId="43" fontId="10" fillId="0" borderId="2" xfId="0" applyNumberFormat="1" applyFont="1" applyBorder="1" applyAlignment="1" applyProtection="1">
      <alignment horizontal="center" vertical="center" wrapText="1"/>
    </xf>
    <xf numFmtId="0" fontId="10" fillId="0" borderId="2" xfId="0" applyNumberFormat="1" applyFont="1" applyBorder="1" applyAlignment="1" applyProtection="1">
      <alignment horizontal="center" vertical="center" wrapText="1"/>
    </xf>
    <xf numFmtId="0" fontId="1" fillId="0" borderId="10" xfId="0" applyFont="1" applyBorder="1" applyAlignment="1">
      <alignment vertical="center" wrapText="1"/>
    </xf>
    <xf numFmtId="0" fontId="1" fillId="0" borderId="2" xfId="0" applyFont="1" applyBorder="1" applyAlignment="1" applyProtection="1">
      <alignment horizontal="center" vertical="center" wrapText="1"/>
    </xf>
    <xf numFmtId="0" fontId="10" fillId="0" borderId="0" xfId="0" applyFont="1" applyBorder="1" applyAlignment="1">
      <alignment horizontal="center" vertical="center" wrapText="1"/>
    </xf>
    <xf numFmtId="165" fontId="4" fillId="0" borderId="5" xfId="0" applyNumberFormat="1" applyFont="1" applyFill="1" applyBorder="1" applyAlignment="1" applyProtection="1"/>
    <xf numFmtId="0" fontId="0" fillId="0" borderId="10" xfId="0" applyFill="1" applyBorder="1"/>
    <xf numFmtId="0" fontId="1" fillId="0" borderId="2" xfId="0" applyFont="1" applyBorder="1" applyAlignment="1">
      <alignment horizontal="center" vertical="center" wrapText="1"/>
    </xf>
    <xf numFmtId="0" fontId="10" fillId="0" borderId="0" xfId="14" applyFont="1" applyBorder="1"/>
    <xf numFmtId="0" fontId="1" fillId="0" borderId="7" xfId="0" applyFont="1" applyBorder="1"/>
    <xf numFmtId="0" fontId="10" fillId="0" borderId="0" xfId="0" applyFont="1" applyBorder="1" applyAlignment="1">
      <alignment vertical="center"/>
    </xf>
    <xf numFmtId="0" fontId="10" fillId="0" borderId="0" xfId="0" applyFont="1" applyBorder="1"/>
    <xf numFmtId="0" fontId="1" fillId="0" borderId="0" xfId="26" applyBorder="1"/>
    <xf numFmtId="0" fontId="1" fillId="0" borderId="0" xfId="0" applyFont="1" applyFill="1" applyBorder="1"/>
    <xf numFmtId="0" fontId="21" fillId="7" borderId="0" xfId="13" applyFont="1" applyFill="1" applyAlignment="1">
      <alignment horizontal="center" vertical="center" wrapText="1"/>
    </xf>
    <xf numFmtId="0" fontId="17" fillId="7" borderId="2"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0" fillId="11" borderId="0" xfId="0" applyFill="1"/>
    <xf numFmtId="0" fontId="7" fillId="0" borderId="1" xfId="14" applyFont="1" applyFill="1" applyBorder="1" applyAlignment="1">
      <alignment horizontal="center" vertical="center" wrapText="1"/>
    </xf>
    <xf numFmtId="0" fontId="7" fillId="0" borderId="8" xfId="14" applyFont="1" applyFill="1" applyBorder="1" applyAlignment="1">
      <alignment horizontal="center" vertical="center" wrapText="1"/>
    </xf>
    <xf numFmtId="0" fontId="7" fillId="0" borderId="9" xfId="14" applyFont="1" applyFill="1" applyBorder="1" applyAlignment="1">
      <alignment horizontal="center" vertical="center" wrapText="1"/>
    </xf>
    <xf numFmtId="0" fontId="1" fillId="0" borderId="1" xfId="14" applyFont="1" applyBorder="1" applyAlignment="1">
      <alignment horizontal="left" vertical="center" wrapText="1"/>
    </xf>
    <xf numFmtId="0" fontId="1" fillId="0" borderId="9" xfId="14" applyFont="1" applyBorder="1" applyAlignment="1">
      <alignment horizontal="left" vertical="center" wrapText="1"/>
    </xf>
    <xf numFmtId="0" fontId="10" fillId="0" borderId="1" xfId="14" applyFont="1" applyBorder="1" applyAlignment="1">
      <alignment horizontal="left" vertical="center" wrapText="1"/>
    </xf>
    <xf numFmtId="0" fontId="10" fillId="0" borderId="9" xfId="14" applyFont="1" applyBorder="1" applyAlignment="1">
      <alignment horizontal="left" vertical="center" wrapText="1"/>
    </xf>
    <xf numFmtId="0" fontId="10" fillId="0" borderId="1" xfId="14" applyFont="1" applyBorder="1" applyAlignment="1">
      <alignment horizontal="left" vertical="center"/>
    </xf>
    <xf numFmtId="0" fontId="10" fillId="0" borderId="9" xfId="14" applyFont="1" applyBorder="1" applyAlignment="1">
      <alignment horizontal="left" vertical="center"/>
    </xf>
    <xf numFmtId="0" fontId="10" fillId="0" borderId="4" xfId="14" applyFont="1" applyBorder="1" applyAlignment="1">
      <alignment horizontal="right" vertical="center"/>
    </xf>
    <xf numFmtId="0" fontId="10" fillId="0" borderId="5" xfId="14" applyFont="1" applyBorder="1" applyAlignment="1">
      <alignment horizontal="right" vertical="center"/>
    </xf>
    <xf numFmtId="0" fontId="12" fillId="0" borderId="2" xfId="14" applyFont="1" applyBorder="1" applyAlignment="1">
      <alignment horizontal="left" vertical="center"/>
    </xf>
    <xf numFmtId="0" fontId="12" fillId="0" borderId="1" xfId="14" applyFont="1" applyBorder="1" applyAlignment="1">
      <alignment horizontal="left" vertical="center"/>
    </xf>
    <xf numFmtId="0" fontId="12" fillId="0" borderId="8" xfId="14" applyFont="1" applyBorder="1" applyAlignment="1">
      <alignment horizontal="left" vertical="center"/>
    </xf>
    <xf numFmtId="0" fontId="12" fillId="0" borderId="9" xfId="14" applyFont="1" applyBorder="1" applyAlignment="1">
      <alignment horizontal="left" vertical="center"/>
    </xf>
    <xf numFmtId="0" fontId="1" fillId="0" borderId="1" xfId="14" applyFont="1" applyFill="1" applyBorder="1" applyAlignment="1">
      <alignment horizontal="left" vertical="center" wrapText="1"/>
    </xf>
    <xf numFmtId="0" fontId="1" fillId="0" borderId="9" xfId="14" applyFont="1" applyFill="1" applyBorder="1" applyAlignment="1">
      <alignment horizontal="left" vertical="center" wrapText="1"/>
    </xf>
    <xf numFmtId="0" fontId="1" fillId="0" borderId="8" xfId="0" applyFont="1" applyBorder="1" applyAlignment="1">
      <alignment horizontal="center"/>
    </xf>
    <xf numFmtId="0" fontId="20" fillId="0" borderId="1" xfId="0" applyFont="1" applyFill="1" applyBorder="1" applyAlignment="1" applyProtection="1">
      <alignment horizontal="center" vertical="center" wrapText="1"/>
    </xf>
    <xf numFmtId="0" fontId="20" fillId="0" borderId="8" xfId="0" applyFont="1" applyFill="1" applyBorder="1" applyAlignment="1" applyProtection="1">
      <alignment horizontal="center" vertical="center" wrapText="1"/>
    </xf>
    <xf numFmtId="0" fontId="20" fillId="0" borderId="9" xfId="0" applyFont="1" applyFill="1" applyBorder="1" applyAlignment="1" applyProtection="1">
      <alignment horizontal="center" vertical="center" wrapText="1"/>
    </xf>
    <xf numFmtId="0" fontId="8" fillId="0" borderId="13" xfId="0" applyFont="1" applyBorder="1" applyAlignment="1">
      <alignment horizontal="center"/>
    </xf>
    <xf numFmtId="0" fontId="8" fillId="0" borderId="14" xfId="0" applyFont="1" applyBorder="1" applyAlignment="1">
      <alignment horizontal="center"/>
    </xf>
    <xf numFmtId="0" fontId="1" fillId="0" borderId="1"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0" fillId="0" borderId="6"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10" fillId="0" borderId="2"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8" fillId="0" borderId="1" xfId="0" applyFont="1" applyBorder="1" applyAlignment="1">
      <alignment horizontal="center" wrapText="1"/>
    </xf>
    <xf numFmtId="0" fontId="8" fillId="0" borderId="9" xfId="0" applyFont="1" applyBorder="1" applyAlignment="1">
      <alignment horizont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 fillId="0" borderId="6" xfId="0" applyFont="1" applyBorder="1" applyAlignment="1">
      <alignment horizontal="center"/>
    </xf>
    <xf numFmtId="0" fontId="1" fillId="0" borderId="0" xfId="0" applyFont="1" applyBorder="1" applyAlignment="1">
      <alignment horizontal="center"/>
    </xf>
    <xf numFmtId="165" fontId="10" fillId="0" borderId="1" xfId="0" applyNumberFormat="1" applyFont="1" applyFill="1" applyBorder="1" applyAlignment="1" applyProtection="1">
      <alignment horizontal="center"/>
    </xf>
    <xf numFmtId="165" fontId="10" fillId="0" borderId="9" xfId="0" applyNumberFormat="1" applyFont="1" applyFill="1" applyBorder="1" applyAlignment="1" applyProtection="1">
      <alignment horizontal="center"/>
    </xf>
    <xf numFmtId="165" fontId="10" fillId="0" borderId="1" xfId="25" applyNumberFormat="1" applyFont="1" applyFill="1" applyBorder="1" applyAlignment="1" applyProtection="1">
      <alignment horizontal="center"/>
    </xf>
    <xf numFmtId="9" fontId="10" fillId="0" borderId="9" xfId="25" applyFont="1" applyFill="1" applyBorder="1" applyAlignment="1" applyProtection="1">
      <alignment horizontal="center"/>
    </xf>
    <xf numFmtId="0" fontId="4" fillId="0" borderId="1" xfId="0" applyFont="1" applyFill="1" applyBorder="1" applyAlignment="1" applyProtection="1">
      <alignment horizontal="center"/>
    </xf>
    <xf numFmtId="0" fontId="4" fillId="0" borderId="9" xfId="0" applyFont="1" applyFill="1" applyBorder="1" applyAlignment="1" applyProtection="1">
      <alignment horizontal="center"/>
    </xf>
    <xf numFmtId="165" fontId="4" fillId="0" borderId="1" xfId="0" applyNumberFormat="1" applyFont="1" applyFill="1" applyBorder="1" applyAlignment="1" applyProtection="1">
      <alignment horizontal="center"/>
    </xf>
    <xf numFmtId="165" fontId="4" fillId="0" borderId="9" xfId="0" applyNumberFormat="1" applyFont="1" applyFill="1" applyBorder="1" applyAlignment="1" applyProtection="1">
      <alignment horizontal="center"/>
    </xf>
    <xf numFmtId="43" fontId="10" fillId="6" borderId="1" xfId="24" applyFont="1" applyFill="1" applyBorder="1" applyAlignment="1" applyProtection="1">
      <alignment horizontal="center"/>
      <protection locked="0"/>
    </xf>
    <xf numFmtId="43" fontId="10" fillId="6" borderId="9" xfId="24" applyFont="1" applyFill="1" applyBorder="1" applyAlignment="1" applyProtection="1">
      <alignment horizontal="center"/>
      <protection locked="0"/>
    </xf>
    <xf numFmtId="0" fontId="1" fillId="0" borderId="7" xfId="0" applyFont="1" applyBorder="1" applyAlignment="1">
      <alignment horizontal="center"/>
    </xf>
    <xf numFmtId="0" fontId="10" fillId="0" borderId="1"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12" fillId="0" borderId="1" xfId="0" applyFont="1" applyFill="1" applyBorder="1" applyAlignment="1">
      <alignment horizontal="left" vertical="center"/>
    </xf>
    <xf numFmtId="0" fontId="12" fillId="0" borderId="8"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 xfId="0" applyFont="1" applyBorder="1" applyAlignment="1" applyProtection="1">
      <alignment horizontal="left"/>
    </xf>
    <xf numFmtId="0" fontId="12" fillId="0" borderId="8" xfId="0" applyFont="1" applyBorder="1" applyAlignment="1" applyProtection="1">
      <alignment horizontal="left"/>
    </xf>
    <xf numFmtId="0" fontId="12" fillId="0" borderId="9" xfId="0" applyFont="1" applyBorder="1" applyAlignment="1" applyProtection="1">
      <alignment horizontal="left"/>
    </xf>
    <xf numFmtId="0" fontId="14" fillId="0" borderId="1" xfId="0" applyFont="1" applyBorder="1" applyAlignment="1" applyProtection="1">
      <alignment horizontal="center"/>
    </xf>
    <xf numFmtId="0" fontId="14" fillId="0" borderId="9" xfId="0" applyFont="1" applyBorder="1" applyAlignment="1" applyProtection="1">
      <alignment horizontal="center"/>
    </xf>
    <xf numFmtId="0" fontId="12" fillId="0" borderId="1" xfId="0" applyFont="1" applyFill="1" applyBorder="1" applyAlignment="1" applyProtection="1">
      <alignment horizontal="left" vertical="center"/>
    </xf>
    <xf numFmtId="0" fontId="12" fillId="0" borderId="8" xfId="0" applyFont="1" applyFill="1" applyBorder="1" applyAlignment="1" applyProtection="1">
      <alignment horizontal="left" vertical="center"/>
    </xf>
    <xf numFmtId="0" fontId="12" fillId="0" borderId="9" xfId="0" applyFont="1" applyFill="1" applyBorder="1" applyAlignment="1" applyProtection="1">
      <alignment horizontal="left" vertical="center"/>
    </xf>
    <xf numFmtId="0" fontId="10" fillId="0" borderId="1" xfId="0" applyFont="1" applyFill="1" applyBorder="1" applyAlignment="1" applyProtection="1">
      <alignment horizontal="left" vertical="center"/>
    </xf>
    <xf numFmtId="0" fontId="10" fillId="0" borderId="8" xfId="0" applyFont="1" applyFill="1" applyBorder="1" applyAlignment="1" applyProtection="1">
      <alignment horizontal="left" vertical="center"/>
    </xf>
    <xf numFmtId="0" fontId="10" fillId="0" borderId="9" xfId="0" applyFont="1" applyFill="1" applyBorder="1" applyAlignment="1" applyProtection="1">
      <alignment horizontal="left" vertical="center"/>
    </xf>
    <xf numFmtId="0" fontId="10" fillId="0" borderId="1" xfId="0" applyFont="1" applyBorder="1" applyAlignment="1" applyProtection="1">
      <alignment horizontal="left" vertical="center"/>
    </xf>
    <xf numFmtId="0" fontId="10" fillId="0" borderId="8" xfId="0" applyFont="1" applyBorder="1" applyAlignment="1" applyProtection="1">
      <alignment horizontal="left" vertical="center"/>
    </xf>
    <xf numFmtId="0" fontId="10" fillId="0" borderId="9" xfId="0" applyFont="1" applyBorder="1" applyAlignment="1" applyProtection="1">
      <alignment horizontal="left" vertical="center"/>
    </xf>
    <xf numFmtId="43" fontId="10" fillId="0" borderId="1" xfId="24" applyFont="1" applyFill="1" applyBorder="1" applyAlignment="1" applyProtection="1">
      <alignment horizontal="center"/>
    </xf>
    <xf numFmtId="43" fontId="10" fillId="0" borderId="9" xfId="24" applyFont="1" applyFill="1" applyBorder="1" applyAlignment="1" applyProtection="1">
      <alignment horizontal="center"/>
    </xf>
    <xf numFmtId="0" fontId="12" fillId="0" borderId="4" xfId="0" applyFont="1" applyBorder="1" applyAlignment="1" applyProtection="1">
      <alignment horizontal="center"/>
    </xf>
    <xf numFmtId="0" fontId="12" fillId="0" borderId="5" xfId="0" applyFont="1" applyBorder="1" applyAlignment="1" applyProtection="1">
      <alignment horizontal="center"/>
    </xf>
    <xf numFmtId="0" fontId="1" fillId="0" borderId="12" xfId="0" applyFont="1" applyBorder="1" applyAlignment="1">
      <alignment horizontal="center"/>
    </xf>
    <xf numFmtId="0" fontId="1" fillId="0" borderId="8" xfId="0" applyFont="1" applyBorder="1" applyAlignment="1" applyProtection="1">
      <alignment horizontal="center"/>
    </xf>
    <xf numFmtId="0" fontId="1" fillId="0" borderId="6" xfId="26" applyFont="1" applyBorder="1" applyAlignment="1">
      <alignment horizontal="right" wrapText="1"/>
    </xf>
    <xf numFmtId="0" fontId="1" fillId="0" borderId="20" xfId="26" applyFont="1" applyBorder="1" applyAlignment="1">
      <alignment horizontal="right" wrapText="1"/>
    </xf>
    <xf numFmtId="0" fontId="8" fillId="0" borderId="12" xfId="0" applyFont="1" applyBorder="1" applyAlignment="1" applyProtection="1">
      <alignment horizontal="center" wrapText="1"/>
    </xf>
    <xf numFmtId="0" fontId="0" fillId="0" borderId="0" xfId="0" applyBorder="1" applyAlignment="1" applyProtection="1">
      <alignment horizontal="center"/>
    </xf>
    <xf numFmtId="0" fontId="0" fillId="0" borderId="7" xfId="0" applyBorder="1" applyAlignment="1" applyProtection="1">
      <alignment horizontal="center"/>
    </xf>
    <xf numFmtId="0" fontId="8" fillId="0" borderId="12" xfId="0" applyFont="1" applyBorder="1" applyAlignment="1" applyProtection="1">
      <alignment horizontal="center" vertical="center" wrapText="1"/>
    </xf>
    <xf numFmtId="0" fontId="17" fillId="8" borderId="16" xfId="0" applyFont="1" applyFill="1" applyBorder="1" applyAlignment="1">
      <alignment horizontal="center" vertical="center" wrapText="1"/>
    </xf>
    <xf numFmtId="0" fontId="17" fillId="8" borderId="17" xfId="0" applyFont="1" applyFill="1" applyBorder="1" applyAlignment="1">
      <alignment horizontal="center" vertical="center" wrapText="1"/>
    </xf>
    <xf numFmtId="0" fontId="8" fillId="9" borderId="18" xfId="0" applyFont="1" applyFill="1" applyBorder="1" applyAlignment="1" applyProtection="1">
      <alignment horizontal="center" vertical="center" wrapText="1"/>
      <protection locked="0"/>
    </xf>
    <xf numFmtId="0" fontId="8" fillId="9" borderId="19" xfId="0" applyFont="1" applyFill="1" applyBorder="1" applyAlignment="1" applyProtection="1">
      <alignment horizontal="center" vertical="center" wrapText="1"/>
      <protection locked="0"/>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9" fontId="10" fillId="0" borderId="1" xfId="25" applyFont="1" applyFill="1" applyBorder="1" applyAlignment="1" applyProtection="1">
      <alignment horizontal="center"/>
    </xf>
    <xf numFmtId="0" fontId="10" fillId="0" borderId="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 fillId="0" borderId="6" xfId="0" applyFont="1" applyBorder="1" applyAlignment="1" applyProtection="1">
      <alignment horizontal="center"/>
    </xf>
    <xf numFmtId="0" fontId="1" fillId="0" borderId="0" xfId="0" applyFont="1" applyBorder="1" applyAlignment="1" applyProtection="1">
      <alignment horizontal="center"/>
    </xf>
    <xf numFmtId="0" fontId="1" fillId="0" borderId="7" xfId="0" applyFont="1" applyBorder="1" applyAlignment="1" applyProtection="1">
      <alignment horizontal="center"/>
    </xf>
    <xf numFmtId="0" fontId="10" fillId="0" borderId="6"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10" fillId="0" borderId="1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0" fillId="0" borderId="12" xfId="0" applyBorder="1" applyAlignment="1" applyProtection="1">
      <alignment horizontal="center"/>
    </xf>
    <xf numFmtId="0" fontId="0" fillId="0" borderId="11" xfId="0" applyBorder="1" applyAlignment="1" applyProtection="1">
      <alignment horizontal="center"/>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165" fontId="10" fillId="0" borderId="1"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10" fillId="0" borderId="13" xfId="0" quotePrefix="1" applyFont="1" applyFill="1" applyBorder="1" applyAlignment="1">
      <alignment horizontal="center" vertical="center"/>
    </xf>
    <xf numFmtId="0" fontId="0" fillId="0" borderId="14" xfId="0" applyBorder="1" applyAlignment="1">
      <alignment horizontal="center" vertical="center"/>
    </xf>
    <xf numFmtId="165" fontId="10" fillId="0" borderId="1" xfId="0" applyNumberFormat="1" applyFont="1" applyFill="1" applyBorder="1" applyAlignment="1">
      <alignment horizontal="center" vertical="center"/>
    </xf>
    <xf numFmtId="0" fontId="0" fillId="0" borderId="9" xfId="0" applyBorder="1" applyAlignment="1">
      <alignment horizontal="center" vertical="center"/>
    </xf>
    <xf numFmtId="9" fontId="10" fillId="0" borderId="1" xfId="0" applyNumberFormat="1" applyFont="1" applyFill="1" applyBorder="1" applyAlignment="1">
      <alignment horizontal="center" vertical="center"/>
    </xf>
    <xf numFmtId="9" fontId="0" fillId="0" borderId="9" xfId="0" applyNumberFormat="1" applyBorder="1" applyAlignment="1">
      <alignment horizontal="center" vertical="center"/>
    </xf>
    <xf numFmtId="0" fontId="4" fillId="0" borderId="1"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9" xfId="0" applyFont="1" applyBorder="1" applyAlignment="1">
      <alignment horizontal="center" vertical="center"/>
    </xf>
    <xf numFmtId="0" fontId="22" fillId="0" borderId="3" xfId="0" applyFont="1" applyFill="1" applyBorder="1" applyAlignment="1">
      <alignment horizontal="center"/>
    </xf>
    <xf numFmtId="0" fontId="22" fillId="0" borderId="4" xfId="0" applyFont="1" applyBorder="1" applyAlignment="1">
      <alignment horizontal="center"/>
    </xf>
    <xf numFmtId="0" fontId="22" fillId="0" borderId="5" xfId="0" applyFont="1" applyBorder="1" applyAlignment="1">
      <alignment horizontal="center"/>
    </xf>
    <xf numFmtId="0" fontId="10" fillId="0" borderId="6"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8" fillId="0" borderId="12" xfId="0" applyFont="1" applyBorder="1" applyAlignment="1">
      <alignment horizontal="center" wrapText="1"/>
    </xf>
    <xf numFmtId="0" fontId="22" fillId="0" borderId="3" xfId="0" applyFont="1" applyFill="1" applyBorder="1" applyAlignment="1"/>
    <xf numFmtId="0" fontId="22" fillId="0" borderId="4" xfId="0" applyFont="1" applyBorder="1" applyAlignment="1"/>
    <xf numFmtId="0" fontId="22" fillId="0" borderId="5" xfId="0" applyFont="1" applyBorder="1" applyAlignment="1"/>
    <xf numFmtId="0" fontId="1" fillId="0" borderId="6" xfId="26" applyFont="1" applyBorder="1" applyAlignment="1">
      <alignment horizontal="center" wrapText="1"/>
    </xf>
    <xf numFmtId="0" fontId="1" fillId="0" borderId="20" xfId="26" applyFont="1" applyBorder="1" applyAlignment="1">
      <alignment horizontal="center" wrapText="1"/>
    </xf>
    <xf numFmtId="0" fontId="8" fillId="0" borderId="0" xfId="0" applyFont="1" applyBorder="1" applyAlignment="1">
      <alignment horizontal="center"/>
    </xf>
    <xf numFmtId="0" fontId="8" fillId="0" borderId="7" xfId="0" applyFont="1" applyBorder="1" applyAlignment="1">
      <alignment horizontal="center"/>
    </xf>
    <xf numFmtId="0" fontId="1" fillId="0" borderId="0" xfId="0" applyFont="1" applyBorder="1" applyAlignment="1">
      <alignment horizontal="left"/>
    </xf>
    <xf numFmtId="0" fontId="10" fillId="0" borderId="10"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11" xfId="0" applyFont="1" applyFill="1" applyBorder="1" applyAlignment="1">
      <alignment horizontal="left" vertical="center"/>
    </xf>
    <xf numFmtId="0" fontId="1" fillId="0" borderId="6" xfId="26" applyFont="1" applyFill="1" applyBorder="1" applyAlignment="1">
      <alignment horizontal="center" wrapText="1"/>
    </xf>
    <xf numFmtId="0" fontId="1" fillId="0" borderId="0" xfId="26" applyFont="1" applyFill="1" applyBorder="1" applyAlignment="1">
      <alignment horizontal="center" wrapText="1"/>
    </xf>
    <xf numFmtId="0" fontId="1" fillId="0" borderId="7" xfId="26" applyFont="1" applyFill="1" applyBorder="1" applyAlignment="1">
      <alignment horizontal="center" wrapText="1"/>
    </xf>
    <xf numFmtId="0" fontId="22" fillId="0" borderId="3" xfId="0" applyFont="1" applyFill="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10" fillId="0" borderId="6"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2" fillId="0" borderId="0" xfId="0" applyFont="1" applyAlignment="1">
      <alignment horizontal="center"/>
    </xf>
    <xf numFmtId="0" fontId="10" fillId="0" borderId="0" xfId="0" applyFont="1" applyAlignment="1">
      <alignment horizontal="center"/>
    </xf>
  </cellXfs>
  <cellStyles count="27">
    <cellStyle name="Comma" xfId="24" builtinId="3"/>
    <cellStyle name="COSTREPORT" xfId="1" xr:uid="{00000000-0005-0000-0000-000001000000}"/>
    <cellStyle name="cr" xfId="2" xr:uid="{00000000-0005-0000-0000-000002000000}"/>
    <cellStyle name="Grey" xfId="3" xr:uid="{00000000-0005-0000-0000-000003000000}"/>
    <cellStyle name="Input [yellow]" xfId="4" xr:uid="{00000000-0005-0000-0000-000004000000}"/>
    <cellStyle name="no dec" xfId="5" xr:uid="{00000000-0005-0000-0000-000005000000}"/>
    <cellStyle name="no dec 2" xfId="6" xr:uid="{00000000-0005-0000-0000-000006000000}"/>
    <cellStyle name="Normal" xfId="0" builtinId="0"/>
    <cellStyle name="Normal - Style1" xfId="7" xr:uid="{00000000-0005-0000-0000-000008000000}"/>
    <cellStyle name="Normal 10" xfId="8" xr:uid="{00000000-0005-0000-0000-000009000000}"/>
    <cellStyle name="Normal 11" xfId="9" xr:uid="{00000000-0005-0000-0000-00000A000000}"/>
    <cellStyle name="Normal 12" xfId="10" xr:uid="{00000000-0005-0000-0000-00000B000000}"/>
    <cellStyle name="Normal 13" xfId="11" xr:uid="{00000000-0005-0000-0000-00000C000000}"/>
    <cellStyle name="Normal 14" xfId="12" xr:uid="{00000000-0005-0000-0000-00000D000000}"/>
    <cellStyle name="Normal 15" xfId="13" xr:uid="{00000000-0005-0000-0000-00000E000000}"/>
    <cellStyle name="Normal 2" xfId="14" xr:uid="{00000000-0005-0000-0000-00000F000000}"/>
    <cellStyle name="Normal 2 2" xfId="26" xr:uid="{00000000-0005-0000-0000-000010000000}"/>
    <cellStyle name="Normal 3" xfId="15" xr:uid="{00000000-0005-0000-0000-000011000000}"/>
    <cellStyle name="Normal 4" xfId="16" xr:uid="{00000000-0005-0000-0000-000012000000}"/>
    <cellStyle name="Normal 5" xfId="17" xr:uid="{00000000-0005-0000-0000-000013000000}"/>
    <cellStyle name="Normal 6" xfId="18" xr:uid="{00000000-0005-0000-0000-000014000000}"/>
    <cellStyle name="Normal 7" xfId="19" xr:uid="{00000000-0005-0000-0000-000015000000}"/>
    <cellStyle name="Normal 8" xfId="20" xr:uid="{00000000-0005-0000-0000-000016000000}"/>
    <cellStyle name="Normal 9" xfId="21" xr:uid="{00000000-0005-0000-0000-000017000000}"/>
    <cellStyle name="Percent" xfId="25" builtinId="5"/>
    <cellStyle name="Percent [2]" xfId="22" xr:uid="{00000000-0005-0000-0000-000019000000}"/>
    <cellStyle name="Percent [2] 2" xfId="23" xr:uid="{00000000-0005-0000-0000-00001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160022</xdr:colOff>
      <xdr:row>2</xdr:row>
      <xdr:rowOff>15240</xdr:rowOff>
    </xdr:from>
    <xdr:to>
      <xdr:col>2</xdr:col>
      <xdr:colOff>1293102</xdr:colOff>
      <xdr:row>3</xdr:row>
      <xdr:rowOff>68580</xdr:rowOff>
    </xdr:to>
    <xdr:sp macro="" textlink="">
      <xdr:nvSpPr>
        <xdr:cNvPr id="5" name="Oval 4">
          <a:extLst>
            <a:ext uri="{FF2B5EF4-FFF2-40B4-BE49-F238E27FC236}">
              <a16:creationId xmlns:a16="http://schemas.microsoft.com/office/drawing/2014/main" id="{00000000-0008-0000-0000-000005000000}"/>
            </a:ext>
          </a:extLst>
        </xdr:cNvPr>
        <xdr:cNvSpPr/>
      </xdr:nvSpPr>
      <xdr:spPr>
        <a:xfrm>
          <a:off x="320042" y="1379220"/>
          <a:ext cx="1384540" cy="685800"/>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1 - All Participants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xdr:colOff>
      <xdr:row>6</xdr:row>
      <xdr:rowOff>24765</xdr:rowOff>
    </xdr:from>
    <xdr:to>
      <xdr:col>1</xdr:col>
      <xdr:colOff>842010</xdr:colOff>
      <xdr:row>6</xdr:row>
      <xdr:rowOff>342900</xdr:rowOff>
    </xdr:to>
    <xdr:grpSp>
      <xdr:nvGrpSpPr>
        <xdr:cNvPr id="2" name="Group 4">
          <a:extLst>
            <a:ext uri="{FF2B5EF4-FFF2-40B4-BE49-F238E27FC236}">
              <a16:creationId xmlns:a16="http://schemas.microsoft.com/office/drawing/2014/main" id="{00000000-0008-0000-0100-000002000000}"/>
            </a:ext>
          </a:extLst>
        </xdr:cNvPr>
        <xdr:cNvGrpSpPr>
          <a:grpSpLocks/>
        </xdr:cNvGrpSpPr>
      </xdr:nvGrpSpPr>
      <xdr:grpSpPr bwMode="auto">
        <a:xfrm>
          <a:off x="299085" y="2672715"/>
          <a:ext cx="800100" cy="318135"/>
          <a:chOff x="14" y="101"/>
          <a:chExt cx="91" cy="34"/>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41910</xdr:colOff>
      <xdr:row>2</xdr:row>
      <xdr:rowOff>34290</xdr:rowOff>
    </xdr:from>
    <xdr:to>
      <xdr:col>1</xdr:col>
      <xdr:colOff>842010</xdr:colOff>
      <xdr:row>2</xdr:row>
      <xdr:rowOff>344805</xdr:rowOff>
    </xdr:to>
    <xdr:grpSp>
      <xdr:nvGrpSpPr>
        <xdr:cNvPr id="5" name="Group 4">
          <a:extLst>
            <a:ext uri="{FF2B5EF4-FFF2-40B4-BE49-F238E27FC236}">
              <a16:creationId xmlns:a16="http://schemas.microsoft.com/office/drawing/2014/main" id="{00000000-0008-0000-0100-000005000000}"/>
            </a:ext>
          </a:extLst>
        </xdr:cNvPr>
        <xdr:cNvGrpSpPr>
          <a:grpSpLocks/>
        </xdr:cNvGrpSpPr>
      </xdr:nvGrpSpPr>
      <xdr:grpSpPr bwMode="auto">
        <a:xfrm>
          <a:off x="299085" y="1634490"/>
          <a:ext cx="800100" cy="310515"/>
          <a:chOff x="14" y="101"/>
          <a:chExt cx="91" cy="34"/>
        </a:xfrm>
      </xdr:grpSpPr>
      <xdr:sp macro="" textlink="">
        <xdr:nvSpPr>
          <xdr:cNvPr id="6" name="Oval 5">
            <a:extLst>
              <a:ext uri="{FF2B5EF4-FFF2-40B4-BE49-F238E27FC236}">
                <a16:creationId xmlns:a16="http://schemas.microsoft.com/office/drawing/2014/main" id="{00000000-0008-0000-0100-000006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7" name="Text Box 6">
            <a:extLst>
              <a:ext uri="{FF2B5EF4-FFF2-40B4-BE49-F238E27FC236}">
                <a16:creationId xmlns:a16="http://schemas.microsoft.com/office/drawing/2014/main" id="{00000000-0008-0000-0100-000007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26670</xdr:colOff>
      <xdr:row>22</xdr:row>
      <xdr:rowOff>24765</xdr:rowOff>
    </xdr:from>
    <xdr:to>
      <xdr:col>1</xdr:col>
      <xdr:colOff>826770</xdr:colOff>
      <xdr:row>22</xdr:row>
      <xdr:rowOff>342900</xdr:rowOff>
    </xdr:to>
    <xdr:grpSp>
      <xdr:nvGrpSpPr>
        <xdr:cNvPr id="8" name="Group 4">
          <a:extLst>
            <a:ext uri="{FF2B5EF4-FFF2-40B4-BE49-F238E27FC236}">
              <a16:creationId xmlns:a16="http://schemas.microsoft.com/office/drawing/2014/main" id="{00000000-0008-0000-0100-000008000000}"/>
            </a:ext>
          </a:extLst>
        </xdr:cNvPr>
        <xdr:cNvGrpSpPr>
          <a:grpSpLocks/>
        </xdr:cNvGrpSpPr>
      </xdr:nvGrpSpPr>
      <xdr:grpSpPr bwMode="auto">
        <a:xfrm>
          <a:off x="283845" y="6358890"/>
          <a:ext cx="800100" cy="318135"/>
          <a:chOff x="14" y="101"/>
          <a:chExt cx="91" cy="34"/>
        </a:xfrm>
      </xdr:grpSpPr>
      <xdr:sp macro="" textlink="">
        <xdr:nvSpPr>
          <xdr:cNvPr id="9" name="Oval 5">
            <a:extLst>
              <a:ext uri="{FF2B5EF4-FFF2-40B4-BE49-F238E27FC236}">
                <a16:creationId xmlns:a16="http://schemas.microsoft.com/office/drawing/2014/main" id="{00000000-0008-0000-0100-000009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0" name="Text Box 6">
            <a:extLst>
              <a:ext uri="{FF2B5EF4-FFF2-40B4-BE49-F238E27FC236}">
                <a16:creationId xmlns:a16="http://schemas.microsoft.com/office/drawing/2014/main" id="{00000000-0008-0000-0100-00000A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41910</xdr:colOff>
      <xdr:row>28</xdr:row>
      <xdr:rowOff>34290</xdr:rowOff>
    </xdr:from>
    <xdr:to>
      <xdr:col>1</xdr:col>
      <xdr:colOff>842010</xdr:colOff>
      <xdr:row>29</xdr:row>
      <xdr:rowOff>0</xdr:rowOff>
    </xdr:to>
    <xdr:grpSp>
      <xdr:nvGrpSpPr>
        <xdr:cNvPr id="11" name="Group 4">
          <a:extLst>
            <a:ext uri="{FF2B5EF4-FFF2-40B4-BE49-F238E27FC236}">
              <a16:creationId xmlns:a16="http://schemas.microsoft.com/office/drawing/2014/main" id="{00000000-0008-0000-0100-00000B000000}"/>
            </a:ext>
          </a:extLst>
        </xdr:cNvPr>
        <xdr:cNvGrpSpPr>
          <a:grpSpLocks/>
        </xdr:cNvGrpSpPr>
      </xdr:nvGrpSpPr>
      <xdr:grpSpPr bwMode="auto">
        <a:xfrm>
          <a:off x="299085" y="7806690"/>
          <a:ext cx="800100" cy="318135"/>
          <a:chOff x="14" y="101"/>
          <a:chExt cx="91" cy="34"/>
        </a:xfrm>
      </xdr:grpSpPr>
      <xdr:sp macro="" textlink="">
        <xdr:nvSpPr>
          <xdr:cNvPr id="12" name="Oval 5">
            <a:extLst>
              <a:ext uri="{FF2B5EF4-FFF2-40B4-BE49-F238E27FC236}">
                <a16:creationId xmlns:a16="http://schemas.microsoft.com/office/drawing/2014/main" id="{00000000-0008-0000-0100-00000C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3" name="Text Box 6">
            <a:extLst>
              <a:ext uri="{FF2B5EF4-FFF2-40B4-BE49-F238E27FC236}">
                <a16:creationId xmlns:a16="http://schemas.microsoft.com/office/drawing/2014/main" id="{00000000-0008-0000-0100-00000D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20955</xdr:colOff>
      <xdr:row>48</xdr:row>
      <xdr:rowOff>41910</xdr:rowOff>
    </xdr:from>
    <xdr:to>
      <xdr:col>1</xdr:col>
      <xdr:colOff>821055</xdr:colOff>
      <xdr:row>49</xdr:row>
      <xdr:rowOff>7620</xdr:rowOff>
    </xdr:to>
    <xdr:grpSp>
      <xdr:nvGrpSpPr>
        <xdr:cNvPr id="14" name="Group 4">
          <a:extLst>
            <a:ext uri="{FF2B5EF4-FFF2-40B4-BE49-F238E27FC236}">
              <a16:creationId xmlns:a16="http://schemas.microsoft.com/office/drawing/2014/main" id="{00000000-0008-0000-0100-00000E000000}"/>
            </a:ext>
          </a:extLst>
        </xdr:cNvPr>
        <xdr:cNvGrpSpPr>
          <a:grpSpLocks/>
        </xdr:cNvGrpSpPr>
      </xdr:nvGrpSpPr>
      <xdr:grpSpPr bwMode="auto">
        <a:xfrm>
          <a:off x="278130" y="12700635"/>
          <a:ext cx="800100" cy="318135"/>
          <a:chOff x="14" y="101"/>
          <a:chExt cx="91" cy="34"/>
        </a:xfrm>
      </xdr:grpSpPr>
      <xdr:sp macro="" textlink="">
        <xdr:nvSpPr>
          <xdr:cNvPr id="15" name="Oval 5">
            <a:extLst>
              <a:ext uri="{FF2B5EF4-FFF2-40B4-BE49-F238E27FC236}">
                <a16:creationId xmlns:a16="http://schemas.microsoft.com/office/drawing/2014/main" id="{00000000-0008-0000-0100-00000F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6" name="Text Box 6">
            <a:extLst>
              <a:ext uri="{FF2B5EF4-FFF2-40B4-BE49-F238E27FC236}">
                <a16:creationId xmlns:a16="http://schemas.microsoft.com/office/drawing/2014/main" id="{00000000-0008-0000-0100-000010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24765</xdr:colOff>
      <xdr:row>43</xdr:row>
      <xdr:rowOff>34290</xdr:rowOff>
    </xdr:from>
    <xdr:to>
      <xdr:col>1</xdr:col>
      <xdr:colOff>824865</xdr:colOff>
      <xdr:row>44</xdr:row>
      <xdr:rowOff>0</xdr:rowOff>
    </xdr:to>
    <xdr:grpSp>
      <xdr:nvGrpSpPr>
        <xdr:cNvPr id="17" name="Group 4">
          <a:extLst>
            <a:ext uri="{FF2B5EF4-FFF2-40B4-BE49-F238E27FC236}">
              <a16:creationId xmlns:a16="http://schemas.microsoft.com/office/drawing/2014/main" id="{00000000-0008-0000-0100-000011000000}"/>
            </a:ext>
          </a:extLst>
        </xdr:cNvPr>
        <xdr:cNvGrpSpPr>
          <a:grpSpLocks/>
        </xdr:cNvGrpSpPr>
      </xdr:nvGrpSpPr>
      <xdr:grpSpPr bwMode="auto">
        <a:xfrm>
          <a:off x="281940" y="11483340"/>
          <a:ext cx="800100" cy="318135"/>
          <a:chOff x="14" y="101"/>
          <a:chExt cx="91" cy="34"/>
        </a:xfrm>
      </xdr:grpSpPr>
      <xdr:sp macro="" textlink="">
        <xdr:nvSpPr>
          <xdr:cNvPr id="18" name="Oval 5">
            <a:extLst>
              <a:ext uri="{FF2B5EF4-FFF2-40B4-BE49-F238E27FC236}">
                <a16:creationId xmlns:a16="http://schemas.microsoft.com/office/drawing/2014/main" id="{00000000-0008-0000-0100-000012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9" name="Text Box 6">
            <a:extLst>
              <a:ext uri="{FF2B5EF4-FFF2-40B4-BE49-F238E27FC236}">
                <a16:creationId xmlns:a16="http://schemas.microsoft.com/office/drawing/2014/main" id="{00000000-0008-0000-0100-000013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28576</xdr:colOff>
      <xdr:row>55</xdr:row>
      <xdr:rowOff>41910</xdr:rowOff>
    </xdr:from>
    <xdr:to>
      <xdr:col>1</xdr:col>
      <xdr:colOff>809625</xdr:colOff>
      <xdr:row>57</xdr:row>
      <xdr:rowOff>9525</xdr:rowOff>
    </xdr:to>
    <xdr:grpSp>
      <xdr:nvGrpSpPr>
        <xdr:cNvPr id="35" name="Group 4">
          <a:extLst>
            <a:ext uri="{FF2B5EF4-FFF2-40B4-BE49-F238E27FC236}">
              <a16:creationId xmlns:a16="http://schemas.microsoft.com/office/drawing/2014/main" id="{394B2516-388A-42D2-9812-A3D6469DF7ED}"/>
            </a:ext>
          </a:extLst>
        </xdr:cNvPr>
        <xdr:cNvGrpSpPr>
          <a:grpSpLocks/>
        </xdr:cNvGrpSpPr>
      </xdr:nvGrpSpPr>
      <xdr:grpSpPr bwMode="auto">
        <a:xfrm>
          <a:off x="285751" y="14462760"/>
          <a:ext cx="781049" cy="415290"/>
          <a:chOff x="14" y="101"/>
          <a:chExt cx="91" cy="34"/>
        </a:xfrm>
      </xdr:grpSpPr>
      <xdr:sp macro="" textlink="">
        <xdr:nvSpPr>
          <xdr:cNvPr id="36" name="Oval 5">
            <a:extLst>
              <a:ext uri="{FF2B5EF4-FFF2-40B4-BE49-F238E27FC236}">
                <a16:creationId xmlns:a16="http://schemas.microsoft.com/office/drawing/2014/main" id="{E1B57021-3628-40BF-A550-03B456F2005F}"/>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7" name="Text Box 6">
            <a:extLst>
              <a:ext uri="{FF2B5EF4-FFF2-40B4-BE49-F238E27FC236}">
                <a16:creationId xmlns:a16="http://schemas.microsoft.com/office/drawing/2014/main" id="{A779B4E2-3566-423E-83FC-EDE265EE1ED5}"/>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xdr:colOff>
      <xdr:row>6</xdr:row>
      <xdr:rowOff>24765</xdr:rowOff>
    </xdr:from>
    <xdr:to>
      <xdr:col>1</xdr:col>
      <xdr:colOff>842010</xdr:colOff>
      <xdr:row>6</xdr:row>
      <xdr:rowOff>342900</xdr:rowOff>
    </xdr:to>
    <xdr:grpSp>
      <xdr:nvGrpSpPr>
        <xdr:cNvPr id="2" name="Group 4">
          <a:extLst>
            <a:ext uri="{FF2B5EF4-FFF2-40B4-BE49-F238E27FC236}">
              <a16:creationId xmlns:a16="http://schemas.microsoft.com/office/drawing/2014/main" id="{00000000-0008-0000-0200-000002000000}"/>
            </a:ext>
          </a:extLst>
        </xdr:cNvPr>
        <xdr:cNvGrpSpPr>
          <a:grpSpLocks/>
        </xdr:cNvGrpSpPr>
      </xdr:nvGrpSpPr>
      <xdr:grpSpPr bwMode="auto">
        <a:xfrm>
          <a:off x="299085" y="2672715"/>
          <a:ext cx="800100" cy="318135"/>
          <a:chOff x="14" y="101"/>
          <a:chExt cx="91" cy="34"/>
        </a:xfrm>
      </xdr:grpSpPr>
      <xdr:sp macro="" textlink="">
        <xdr:nvSpPr>
          <xdr:cNvPr id="3" name="Oval 5">
            <a:extLst>
              <a:ext uri="{FF2B5EF4-FFF2-40B4-BE49-F238E27FC236}">
                <a16:creationId xmlns:a16="http://schemas.microsoft.com/office/drawing/2014/main" id="{00000000-0008-0000-0200-000003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a:extLst>
              <a:ext uri="{FF2B5EF4-FFF2-40B4-BE49-F238E27FC236}">
                <a16:creationId xmlns:a16="http://schemas.microsoft.com/office/drawing/2014/main" id="{00000000-0008-0000-0200-000004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32385</xdr:colOff>
      <xdr:row>2</xdr:row>
      <xdr:rowOff>24765</xdr:rowOff>
    </xdr:from>
    <xdr:to>
      <xdr:col>1</xdr:col>
      <xdr:colOff>832485</xdr:colOff>
      <xdr:row>2</xdr:row>
      <xdr:rowOff>335280</xdr:rowOff>
    </xdr:to>
    <xdr:grpSp>
      <xdr:nvGrpSpPr>
        <xdr:cNvPr id="5" name="Group 4">
          <a:extLst>
            <a:ext uri="{FF2B5EF4-FFF2-40B4-BE49-F238E27FC236}">
              <a16:creationId xmlns:a16="http://schemas.microsoft.com/office/drawing/2014/main" id="{00000000-0008-0000-0200-000005000000}"/>
            </a:ext>
          </a:extLst>
        </xdr:cNvPr>
        <xdr:cNvGrpSpPr>
          <a:grpSpLocks/>
        </xdr:cNvGrpSpPr>
      </xdr:nvGrpSpPr>
      <xdr:grpSpPr bwMode="auto">
        <a:xfrm>
          <a:off x="289560" y="1624965"/>
          <a:ext cx="800100" cy="310515"/>
          <a:chOff x="14" y="101"/>
          <a:chExt cx="91" cy="34"/>
        </a:xfrm>
      </xdr:grpSpPr>
      <xdr:sp macro="" textlink="">
        <xdr:nvSpPr>
          <xdr:cNvPr id="6" name="Oval 5">
            <a:extLst>
              <a:ext uri="{FF2B5EF4-FFF2-40B4-BE49-F238E27FC236}">
                <a16:creationId xmlns:a16="http://schemas.microsoft.com/office/drawing/2014/main" id="{00000000-0008-0000-0200-000006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7" name="Text Box 6">
            <a:extLst>
              <a:ext uri="{FF2B5EF4-FFF2-40B4-BE49-F238E27FC236}">
                <a16:creationId xmlns:a16="http://schemas.microsoft.com/office/drawing/2014/main" id="{00000000-0008-0000-0200-000007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36195</xdr:colOff>
      <xdr:row>22</xdr:row>
      <xdr:rowOff>34290</xdr:rowOff>
    </xdr:from>
    <xdr:to>
      <xdr:col>1</xdr:col>
      <xdr:colOff>807720</xdr:colOff>
      <xdr:row>23</xdr:row>
      <xdr:rowOff>0</xdr:rowOff>
    </xdr:to>
    <xdr:grpSp>
      <xdr:nvGrpSpPr>
        <xdr:cNvPr id="8" name="Group 4">
          <a:extLst>
            <a:ext uri="{FF2B5EF4-FFF2-40B4-BE49-F238E27FC236}">
              <a16:creationId xmlns:a16="http://schemas.microsoft.com/office/drawing/2014/main" id="{00000000-0008-0000-0200-000008000000}"/>
            </a:ext>
          </a:extLst>
        </xdr:cNvPr>
        <xdr:cNvGrpSpPr>
          <a:grpSpLocks/>
        </xdr:cNvGrpSpPr>
      </xdr:nvGrpSpPr>
      <xdr:grpSpPr bwMode="auto">
        <a:xfrm>
          <a:off x="293370" y="6387465"/>
          <a:ext cx="771525" cy="318135"/>
          <a:chOff x="14" y="101"/>
          <a:chExt cx="91" cy="34"/>
        </a:xfrm>
      </xdr:grpSpPr>
      <xdr:sp macro="" textlink="">
        <xdr:nvSpPr>
          <xdr:cNvPr id="9" name="Oval 5">
            <a:extLst>
              <a:ext uri="{FF2B5EF4-FFF2-40B4-BE49-F238E27FC236}">
                <a16:creationId xmlns:a16="http://schemas.microsoft.com/office/drawing/2014/main" id="{00000000-0008-0000-0200-000009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0" name="Text Box 6">
            <a:extLst>
              <a:ext uri="{FF2B5EF4-FFF2-40B4-BE49-F238E27FC236}">
                <a16:creationId xmlns:a16="http://schemas.microsoft.com/office/drawing/2014/main" id="{00000000-0008-0000-0200-00000A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51435</xdr:colOff>
      <xdr:row>28</xdr:row>
      <xdr:rowOff>43815</xdr:rowOff>
    </xdr:from>
    <xdr:to>
      <xdr:col>1</xdr:col>
      <xdr:colOff>813435</xdr:colOff>
      <xdr:row>29</xdr:row>
      <xdr:rowOff>9525</xdr:rowOff>
    </xdr:to>
    <xdr:grpSp>
      <xdr:nvGrpSpPr>
        <xdr:cNvPr id="11" name="Group 4">
          <a:extLst>
            <a:ext uri="{FF2B5EF4-FFF2-40B4-BE49-F238E27FC236}">
              <a16:creationId xmlns:a16="http://schemas.microsoft.com/office/drawing/2014/main" id="{00000000-0008-0000-0200-00000B000000}"/>
            </a:ext>
          </a:extLst>
        </xdr:cNvPr>
        <xdr:cNvGrpSpPr>
          <a:grpSpLocks/>
        </xdr:cNvGrpSpPr>
      </xdr:nvGrpSpPr>
      <xdr:grpSpPr bwMode="auto">
        <a:xfrm>
          <a:off x="308610" y="7835265"/>
          <a:ext cx="762000" cy="318135"/>
          <a:chOff x="14" y="101"/>
          <a:chExt cx="91" cy="34"/>
        </a:xfrm>
      </xdr:grpSpPr>
      <xdr:sp macro="" textlink="">
        <xdr:nvSpPr>
          <xdr:cNvPr id="12" name="Oval 5">
            <a:extLst>
              <a:ext uri="{FF2B5EF4-FFF2-40B4-BE49-F238E27FC236}">
                <a16:creationId xmlns:a16="http://schemas.microsoft.com/office/drawing/2014/main" id="{00000000-0008-0000-0200-00000C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3" name="Text Box 6">
            <a:extLst>
              <a:ext uri="{FF2B5EF4-FFF2-40B4-BE49-F238E27FC236}">
                <a16:creationId xmlns:a16="http://schemas.microsoft.com/office/drawing/2014/main" id="{00000000-0008-0000-0200-00000D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49530</xdr:colOff>
      <xdr:row>48</xdr:row>
      <xdr:rowOff>41910</xdr:rowOff>
    </xdr:from>
    <xdr:to>
      <xdr:col>1</xdr:col>
      <xdr:colOff>763905</xdr:colOff>
      <xdr:row>49</xdr:row>
      <xdr:rowOff>7620</xdr:rowOff>
    </xdr:to>
    <xdr:grpSp>
      <xdr:nvGrpSpPr>
        <xdr:cNvPr id="14" name="Group 4">
          <a:extLst>
            <a:ext uri="{FF2B5EF4-FFF2-40B4-BE49-F238E27FC236}">
              <a16:creationId xmlns:a16="http://schemas.microsoft.com/office/drawing/2014/main" id="{00000000-0008-0000-0200-00000E000000}"/>
            </a:ext>
          </a:extLst>
        </xdr:cNvPr>
        <xdr:cNvGrpSpPr>
          <a:grpSpLocks/>
        </xdr:cNvGrpSpPr>
      </xdr:nvGrpSpPr>
      <xdr:grpSpPr bwMode="auto">
        <a:xfrm>
          <a:off x="306705" y="12881610"/>
          <a:ext cx="714375" cy="318135"/>
          <a:chOff x="14" y="101"/>
          <a:chExt cx="91" cy="34"/>
        </a:xfrm>
      </xdr:grpSpPr>
      <xdr:sp macro="" textlink="">
        <xdr:nvSpPr>
          <xdr:cNvPr id="15" name="Oval 5">
            <a:extLst>
              <a:ext uri="{FF2B5EF4-FFF2-40B4-BE49-F238E27FC236}">
                <a16:creationId xmlns:a16="http://schemas.microsoft.com/office/drawing/2014/main" id="{00000000-0008-0000-0200-00000F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6" name="Text Box 6">
            <a:extLst>
              <a:ext uri="{FF2B5EF4-FFF2-40B4-BE49-F238E27FC236}">
                <a16:creationId xmlns:a16="http://schemas.microsoft.com/office/drawing/2014/main" id="{00000000-0008-0000-0200-000010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43815</xdr:colOff>
      <xdr:row>43</xdr:row>
      <xdr:rowOff>24765</xdr:rowOff>
    </xdr:from>
    <xdr:to>
      <xdr:col>1</xdr:col>
      <xdr:colOff>767715</xdr:colOff>
      <xdr:row>43</xdr:row>
      <xdr:rowOff>342900</xdr:rowOff>
    </xdr:to>
    <xdr:grpSp>
      <xdr:nvGrpSpPr>
        <xdr:cNvPr id="17" name="Group 4">
          <a:extLst>
            <a:ext uri="{FF2B5EF4-FFF2-40B4-BE49-F238E27FC236}">
              <a16:creationId xmlns:a16="http://schemas.microsoft.com/office/drawing/2014/main" id="{00000000-0008-0000-0200-000011000000}"/>
            </a:ext>
          </a:extLst>
        </xdr:cNvPr>
        <xdr:cNvGrpSpPr>
          <a:grpSpLocks/>
        </xdr:cNvGrpSpPr>
      </xdr:nvGrpSpPr>
      <xdr:grpSpPr bwMode="auto">
        <a:xfrm>
          <a:off x="300990" y="11654790"/>
          <a:ext cx="723900" cy="318135"/>
          <a:chOff x="14" y="101"/>
          <a:chExt cx="91" cy="34"/>
        </a:xfrm>
      </xdr:grpSpPr>
      <xdr:sp macro="" textlink="">
        <xdr:nvSpPr>
          <xdr:cNvPr id="18" name="Oval 5">
            <a:extLst>
              <a:ext uri="{FF2B5EF4-FFF2-40B4-BE49-F238E27FC236}">
                <a16:creationId xmlns:a16="http://schemas.microsoft.com/office/drawing/2014/main" id="{00000000-0008-0000-0200-000012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9" name="Text Box 6">
            <a:extLst>
              <a:ext uri="{FF2B5EF4-FFF2-40B4-BE49-F238E27FC236}">
                <a16:creationId xmlns:a16="http://schemas.microsoft.com/office/drawing/2014/main" id="{00000000-0008-0000-0200-000013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66676</xdr:colOff>
      <xdr:row>55</xdr:row>
      <xdr:rowOff>32386</xdr:rowOff>
    </xdr:from>
    <xdr:to>
      <xdr:col>1</xdr:col>
      <xdr:colOff>914400</xdr:colOff>
      <xdr:row>56</xdr:row>
      <xdr:rowOff>95251</xdr:rowOff>
    </xdr:to>
    <xdr:grpSp>
      <xdr:nvGrpSpPr>
        <xdr:cNvPr id="32" name="Group 4">
          <a:extLst>
            <a:ext uri="{FF2B5EF4-FFF2-40B4-BE49-F238E27FC236}">
              <a16:creationId xmlns:a16="http://schemas.microsoft.com/office/drawing/2014/main" id="{E37C4A8D-AB68-4656-99AD-2D32B7303D4C}"/>
            </a:ext>
          </a:extLst>
        </xdr:cNvPr>
        <xdr:cNvGrpSpPr>
          <a:grpSpLocks/>
        </xdr:cNvGrpSpPr>
      </xdr:nvGrpSpPr>
      <xdr:grpSpPr bwMode="auto">
        <a:xfrm>
          <a:off x="323851" y="14634211"/>
          <a:ext cx="847724" cy="377190"/>
          <a:chOff x="14" y="101"/>
          <a:chExt cx="91" cy="34"/>
        </a:xfrm>
      </xdr:grpSpPr>
      <xdr:sp macro="" textlink="">
        <xdr:nvSpPr>
          <xdr:cNvPr id="33" name="Oval 5">
            <a:extLst>
              <a:ext uri="{FF2B5EF4-FFF2-40B4-BE49-F238E27FC236}">
                <a16:creationId xmlns:a16="http://schemas.microsoft.com/office/drawing/2014/main" id="{2914646D-FBB0-4606-9CED-38A0B6ABA262}"/>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4" name="Text Box 6">
            <a:extLst>
              <a:ext uri="{FF2B5EF4-FFF2-40B4-BE49-F238E27FC236}">
                <a16:creationId xmlns:a16="http://schemas.microsoft.com/office/drawing/2014/main" id="{8FA4FA34-5632-4F86-AB38-45430C131EF5}"/>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32385</xdr:colOff>
      <xdr:row>6</xdr:row>
      <xdr:rowOff>43815</xdr:rowOff>
    </xdr:from>
    <xdr:to>
      <xdr:col>1</xdr:col>
      <xdr:colOff>832485</xdr:colOff>
      <xdr:row>7</xdr:row>
      <xdr:rowOff>9525</xdr:rowOff>
    </xdr:to>
    <xdr:grpSp>
      <xdr:nvGrpSpPr>
        <xdr:cNvPr id="2" name="Group 4">
          <a:extLst>
            <a:ext uri="{FF2B5EF4-FFF2-40B4-BE49-F238E27FC236}">
              <a16:creationId xmlns:a16="http://schemas.microsoft.com/office/drawing/2014/main" id="{00000000-0008-0000-0300-000002000000}"/>
            </a:ext>
          </a:extLst>
        </xdr:cNvPr>
        <xdr:cNvGrpSpPr>
          <a:grpSpLocks/>
        </xdr:cNvGrpSpPr>
      </xdr:nvGrpSpPr>
      <xdr:grpSpPr bwMode="auto">
        <a:xfrm>
          <a:off x="289560" y="2691765"/>
          <a:ext cx="800100" cy="318135"/>
          <a:chOff x="14" y="101"/>
          <a:chExt cx="91" cy="34"/>
        </a:xfrm>
      </xdr:grpSpPr>
      <xdr:sp macro="" textlink="">
        <xdr:nvSpPr>
          <xdr:cNvPr id="3" name="Oval 5">
            <a:extLst>
              <a:ext uri="{FF2B5EF4-FFF2-40B4-BE49-F238E27FC236}">
                <a16:creationId xmlns:a16="http://schemas.microsoft.com/office/drawing/2014/main" id="{00000000-0008-0000-0300-000003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a:extLst>
              <a:ext uri="{FF2B5EF4-FFF2-40B4-BE49-F238E27FC236}">
                <a16:creationId xmlns:a16="http://schemas.microsoft.com/office/drawing/2014/main" id="{00000000-0008-0000-0300-000004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32385</xdr:colOff>
      <xdr:row>2</xdr:row>
      <xdr:rowOff>34290</xdr:rowOff>
    </xdr:from>
    <xdr:to>
      <xdr:col>1</xdr:col>
      <xdr:colOff>832485</xdr:colOff>
      <xdr:row>2</xdr:row>
      <xdr:rowOff>344805</xdr:rowOff>
    </xdr:to>
    <xdr:grpSp>
      <xdr:nvGrpSpPr>
        <xdr:cNvPr id="5" name="Group 4">
          <a:extLst>
            <a:ext uri="{FF2B5EF4-FFF2-40B4-BE49-F238E27FC236}">
              <a16:creationId xmlns:a16="http://schemas.microsoft.com/office/drawing/2014/main" id="{00000000-0008-0000-0300-000005000000}"/>
            </a:ext>
          </a:extLst>
        </xdr:cNvPr>
        <xdr:cNvGrpSpPr>
          <a:grpSpLocks/>
        </xdr:cNvGrpSpPr>
      </xdr:nvGrpSpPr>
      <xdr:grpSpPr bwMode="auto">
        <a:xfrm>
          <a:off x="289560" y="1634490"/>
          <a:ext cx="800100" cy="310515"/>
          <a:chOff x="14" y="101"/>
          <a:chExt cx="91" cy="34"/>
        </a:xfrm>
      </xdr:grpSpPr>
      <xdr:sp macro="" textlink="">
        <xdr:nvSpPr>
          <xdr:cNvPr id="6" name="Oval 5">
            <a:extLst>
              <a:ext uri="{FF2B5EF4-FFF2-40B4-BE49-F238E27FC236}">
                <a16:creationId xmlns:a16="http://schemas.microsoft.com/office/drawing/2014/main" id="{00000000-0008-0000-0300-000006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7" name="Text Box 6">
            <a:extLst>
              <a:ext uri="{FF2B5EF4-FFF2-40B4-BE49-F238E27FC236}">
                <a16:creationId xmlns:a16="http://schemas.microsoft.com/office/drawing/2014/main" id="{00000000-0008-0000-0300-000007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45720</xdr:colOff>
      <xdr:row>22</xdr:row>
      <xdr:rowOff>34290</xdr:rowOff>
    </xdr:from>
    <xdr:to>
      <xdr:col>1</xdr:col>
      <xdr:colOff>845820</xdr:colOff>
      <xdr:row>23</xdr:row>
      <xdr:rowOff>0</xdr:rowOff>
    </xdr:to>
    <xdr:grpSp>
      <xdr:nvGrpSpPr>
        <xdr:cNvPr id="8" name="Group 4">
          <a:extLst>
            <a:ext uri="{FF2B5EF4-FFF2-40B4-BE49-F238E27FC236}">
              <a16:creationId xmlns:a16="http://schemas.microsoft.com/office/drawing/2014/main" id="{00000000-0008-0000-0300-000008000000}"/>
            </a:ext>
          </a:extLst>
        </xdr:cNvPr>
        <xdr:cNvGrpSpPr>
          <a:grpSpLocks/>
        </xdr:cNvGrpSpPr>
      </xdr:nvGrpSpPr>
      <xdr:grpSpPr bwMode="auto">
        <a:xfrm>
          <a:off x="302895" y="6196965"/>
          <a:ext cx="800100" cy="318135"/>
          <a:chOff x="14" y="101"/>
          <a:chExt cx="91" cy="34"/>
        </a:xfrm>
      </xdr:grpSpPr>
      <xdr:sp macro="" textlink="">
        <xdr:nvSpPr>
          <xdr:cNvPr id="9" name="Oval 5">
            <a:extLst>
              <a:ext uri="{FF2B5EF4-FFF2-40B4-BE49-F238E27FC236}">
                <a16:creationId xmlns:a16="http://schemas.microsoft.com/office/drawing/2014/main" id="{00000000-0008-0000-0300-000009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0" name="Text Box 6">
            <a:extLst>
              <a:ext uri="{FF2B5EF4-FFF2-40B4-BE49-F238E27FC236}">
                <a16:creationId xmlns:a16="http://schemas.microsoft.com/office/drawing/2014/main" id="{00000000-0008-0000-0300-00000A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32385</xdr:colOff>
      <xdr:row>28</xdr:row>
      <xdr:rowOff>34290</xdr:rowOff>
    </xdr:from>
    <xdr:to>
      <xdr:col>1</xdr:col>
      <xdr:colOff>832485</xdr:colOff>
      <xdr:row>29</xdr:row>
      <xdr:rowOff>0</xdr:rowOff>
    </xdr:to>
    <xdr:grpSp>
      <xdr:nvGrpSpPr>
        <xdr:cNvPr id="11" name="Group 4">
          <a:extLst>
            <a:ext uri="{FF2B5EF4-FFF2-40B4-BE49-F238E27FC236}">
              <a16:creationId xmlns:a16="http://schemas.microsoft.com/office/drawing/2014/main" id="{00000000-0008-0000-0300-00000B000000}"/>
            </a:ext>
          </a:extLst>
        </xdr:cNvPr>
        <xdr:cNvGrpSpPr>
          <a:grpSpLocks/>
        </xdr:cNvGrpSpPr>
      </xdr:nvGrpSpPr>
      <xdr:grpSpPr bwMode="auto">
        <a:xfrm>
          <a:off x="289560" y="7635240"/>
          <a:ext cx="800100" cy="318135"/>
          <a:chOff x="14" y="101"/>
          <a:chExt cx="91" cy="34"/>
        </a:xfrm>
      </xdr:grpSpPr>
      <xdr:sp macro="" textlink="">
        <xdr:nvSpPr>
          <xdr:cNvPr id="12" name="Oval 5">
            <a:extLst>
              <a:ext uri="{FF2B5EF4-FFF2-40B4-BE49-F238E27FC236}">
                <a16:creationId xmlns:a16="http://schemas.microsoft.com/office/drawing/2014/main" id="{00000000-0008-0000-0300-00000C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3" name="Text Box 6">
            <a:extLst>
              <a:ext uri="{FF2B5EF4-FFF2-40B4-BE49-F238E27FC236}">
                <a16:creationId xmlns:a16="http://schemas.microsoft.com/office/drawing/2014/main" id="{00000000-0008-0000-0300-00000D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30480</xdr:colOff>
      <xdr:row>48</xdr:row>
      <xdr:rowOff>13335</xdr:rowOff>
    </xdr:from>
    <xdr:to>
      <xdr:col>1</xdr:col>
      <xdr:colOff>828675</xdr:colOff>
      <xdr:row>48</xdr:row>
      <xdr:rowOff>331470</xdr:rowOff>
    </xdr:to>
    <xdr:grpSp>
      <xdr:nvGrpSpPr>
        <xdr:cNvPr id="14" name="Group 4">
          <a:extLst>
            <a:ext uri="{FF2B5EF4-FFF2-40B4-BE49-F238E27FC236}">
              <a16:creationId xmlns:a16="http://schemas.microsoft.com/office/drawing/2014/main" id="{00000000-0008-0000-0300-00000E000000}"/>
            </a:ext>
          </a:extLst>
        </xdr:cNvPr>
        <xdr:cNvGrpSpPr>
          <a:grpSpLocks/>
        </xdr:cNvGrpSpPr>
      </xdr:nvGrpSpPr>
      <xdr:grpSpPr bwMode="auto">
        <a:xfrm>
          <a:off x="287655" y="12462510"/>
          <a:ext cx="798195" cy="318135"/>
          <a:chOff x="14" y="101"/>
          <a:chExt cx="91" cy="34"/>
        </a:xfrm>
      </xdr:grpSpPr>
      <xdr:sp macro="" textlink="">
        <xdr:nvSpPr>
          <xdr:cNvPr id="15" name="Oval 5">
            <a:extLst>
              <a:ext uri="{FF2B5EF4-FFF2-40B4-BE49-F238E27FC236}">
                <a16:creationId xmlns:a16="http://schemas.microsoft.com/office/drawing/2014/main" id="{00000000-0008-0000-0300-00000F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6" name="Text Box 6">
            <a:extLst>
              <a:ext uri="{FF2B5EF4-FFF2-40B4-BE49-F238E27FC236}">
                <a16:creationId xmlns:a16="http://schemas.microsoft.com/office/drawing/2014/main" id="{00000000-0008-0000-0300-000010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34290</xdr:colOff>
      <xdr:row>43</xdr:row>
      <xdr:rowOff>34290</xdr:rowOff>
    </xdr:from>
    <xdr:to>
      <xdr:col>1</xdr:col>
      <xdr:colOff>834390</xdr:colOff>
      <xdr:row>44</xdr:row>
      <xdr:rowOff>0</xdr:rowOff>
    </xdr:to>
    <xdr:grpSp>
      <xdr:nvGrpSpPr>
        <xdr:cNvPr id="17" name="Group 4">
          <a:extLst>
            <a:ext uri="{FF2B5EF4-FFF2-40B4-BE49-F238E27FC236}">
              <a16:creationId xmlns:a16="http://schemas.microsoft.com/office/drawing/2014/main" id="{00000000-0008-0000-0300-000011000000}"/>
            </a:ext>
          </a:extLst>
        </xdr:cNvPr>
        <xdr:cNvGrpSpPr>
          <a:grpSpLocks/>
        </xdr:cNvGrpSpPr>
      </xdr:nvGrpSpPr>
      <xdr:grpSpPr bwMode="auto">
        <a:xfrm>
          <a:off x="291465" y="11273790"/>
          <a:ext cx="800100" cy="318135"/>
          <a:chOff x="14" y="101"/>
          <a:chExt cx="91" cy="34"/>
        </a:xfrm>
      </xdr:grpSpPr>
      <xdr:sp macro="" textlink="">
        <xdr:nvSpPr>
          <xdr:cNvPr id="18" name="Oval 5">
            <a:extLst>
              <a:ext uri="{FF2B5EF4-FFF2-40B4-BE49-F238E27FC236}">
                <a16:creationId xmlns:a16="http://schemas.microsoft.com/office/drawing/2014/main" id="{00000000-0008-0000-0300-000012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9" name="Text Box 6">
            <a:extLst>
              <a:ext uri="{FF2B5EF4-FFF2-40B4-BE49-F238E27FC236}">
                <a16:creationId xmlns:a16="http://schemas.microsoft.com/office/drawing/2014/main" id="{00000000-0008-0000-0300-000013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28574</xdr:colOff>
      <xdr:row>55</xdr:row>
      <xdr:rowOff>49058</xdr:rowOff>
    </xdr:from>
    <xdr:to>
      <xdr:col>1</xdr:col>
      <xdr:colOff>885825</xdr:colOff>
      <xdr:row>56</xdr:row>
      <xdr:rowOff>133350</xdr:rowOff>
    </xdr:to>
    <xdr:grpSp>
      <xdr:nvGrpSpPr>
        <xdr:cNvPr id="71" name="Group 4">
          <a:extLst>
            <a:ext uri="{FF2B5EF4-FFF2-40B4-BE49-F238E27FC236}">
              <a16:creationId xmlns:a16="http://schemas.microsoft.com/office/drawing/2014/main" id="{FE21548F-9D2D-4185-A05A-930C53375675}"/>
            </a:ext>
          </a:extLst>
        </xdr:cNvPr>
        <xdr:cNvGrpSpPr>
          <a:grpSpLocks/>
        </xdr:cNvGrpSpPr>
      </xdr:nvGrpSpPr>
      <xdr:grpSpPr bwMode="auto">
        <a:xfrm>
          <a:off x="285749" y="14260358"/>
          <a:ext cx="857251" cy="379567"/>
          <a:chOff x="63" y="109"/>
          <a:chExt cx="85" cy="34"/>
        </a:xfrm>
      </xdr:grpSpPr>
      <xdr:sp macro="" textlink="">
        <xdr:nvSpPr>
          <xdr:cNvPr id="72" name="Oval 5">
            <a:extLst>
              <a:ext uri="{FF2B5EF4-FFF2-40B4-BE49-F238E27FC236}">
                <a16:creationId xmlns:a16="http://schemas.microsoft.com/office/drawing/2014/main" id="{389BD61D-E807-4E26-A325-2259FBF42B08}"/>
              </a:ext>
            </a:extLst>
          </xdr:cNvPr>
          <xdr:cNvSpPr>
            <a:spLocks noChangeArrowheads="1"/>
          </xdr:cNvSpPr>
        </xdr:nvSpPr>
        <xdr:spPr bwMode="auto">
          <a:xfrm>
            <a:off x="63" y="109"/>
            <a:ext cx="85" cy="34"/>
          </a:xfrm>
          <a:prstGeom prst="ellipse">
            <a:avLst/>
          </a:prstGeom>
          <a:solidFill>
            <a:srgbClr val="FFCC99"/>
          </a:solidFill>
          <a:ln w="9525">
            <a:solidFill>
              <a:srgbClr val="000000"/>
            </a:solidFill>
            <a:round/>
            <a:headEnd/>
            <a:tailEnd/>
          </a:ln>
        </xdr:spPr>
      </xdr:sp>
      <xdr:sp macro="" textlink="">
        <xdr:nvSpPr>
          <xdr:cNvPr id="73" name="Text Box 6">
            <a:extLst>
              <a:ext uri="{FF2B5EF4-FFF2-40B4-BE49-F238E27FC236}">
                <a16:creationId xmlns:a16="http://schemas.microsoft.com/office/drawing/2014/main" id="{D4D33F69-8F0F-49F1-912C-34AB6B9AABA9}"/>
              </a:ext>
            </a:extLst>
          </xdr:cNvPr>
          <xdr:cNvSpPr txBox="1">
            <a:spLocks noChangeArrowheads="1"/>
          </xdr:cNvSpPr>
        </xdr:nvSpPr>
        <xdr:spPr bwMode="auto">
          <a:xfrm>
            <a:off x="71" y="117"/>
            <a:ext cx="68" cy="19"/>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2"/>
  <sheetViews>
    <sheetView tabSelected="1" workbookViewId="0">
      <selection activeCell="C3" sqref="C3:E3"/>
    </sheetView>
  </sheetViews>
  <sheetFormatPr defaultColWidth="9.140625" defaultRowHeight="12.75" x14ac:dyDescent="0.2"/>
  <cols>
    <col min="1" max="1" width="3.42578125" style="3" customWidth="1"/>
    <col min="2" max="2" width="3.7109375" style="3" customWidth="1"/>
    <col min="3" max="3" width="68.5703125" style="3" customWidth="1"/>
    <col min="4" max="4" width="4" style="3" customWidth="1"/>
    <col min="5" max="5" width="19.7109375" style="3" customWidth="1"/>
    <col min="6" max="6" width="2.28515625" style="4" customWidth="1"/>
    <col min="7" max="16384" width="9.140625" style="14"/>
  </cols>
  <sheetData>
    <row r="1" spans="1:12" s="12" customFormat="1" ht="90" customHeight="1" x14ac:dyDescent="0.2">
      <c r="B1" s="118" t="s">
        <v>115</v>
      </c>
      <c r="C1" s="119"/>
      <c r="D1" s="119"/>
      <c r="E1" s="120"/>
      <c r="F1" s="10"/>
      <c r="G1" s="1"/>
    </row>
    <row r="2" spans="1:12" s="13" customFormat="1" ht="18" x14ac:dyDescent="0.2">
      <c r="A2" s="11"/>
      <c r="B2" s="77"/>
      <c r="C2" s="77"/>
      <c r="D2" s="11"/>
      <c r="E2" s="11"/>
      <c r="F2" s="76"/>
      <c r="G2" s="1"/>
    </row>
    <row r="3" spans="1:12" s="3" customFormat="1" ht="49.9" customHeight="1" x14ac:dyDescent="0.2">
      <c r="B3" s="2"/>
      <c r="C3" s="127" t="s">
        <v>23</v>
      </c>
      <c r="D3" s="127"/>
      <c r="E3" s="128"/>
      <c r="F3" s="4"/>
      <c r="G3" s="4"/>
      <c r="H3" s="4"/>
    </row>
    <row r="4" spans="1:12" s="3" customFormat="1" ht="19.5" customHeight="1" x14ac:dyDescent="0.2">
      <c r="B4" s="82"/>
      <c r="E4" s="5"/>
      <c r="F4" s="4"/>
      <c r="G4" s="4"/>
      <c r="H4" s="4"/>
    </row>
    <row r="5" spans="1:12" ht="15" x14ac:dyDescent="0.2">
      <c r="A5" s="9"/>
      <c r="B5" s="78" t="s">
        <v>25</v>
      </c>
      <c r="C5" s="79"/>
      <c r="D5" s="80"/>
      <c r="E5" s="81"/>
      <c r="F5" s="14"/>
    </row>
    <row r="6" spans="1:12" ht="14.25" x14ac:dyDescent="0.2">
      <c r="A6" s="108"/>
      <c r="B6" s="121" t="s">
        <v>22</v>
      </c>
      <c r="C6" s="122"/>
      <c r="D6" s="17" t="s">
        <v>0</v>
      </c>
      <c r="E6" s="18"/>
      <c r="F6" s="14"/>
    </row>
    <row r="7" spans="1:12" ht="14.25" x14ac:dyDescent="0.2">
      <c r="A7" s="108"/>
      <c r="B7" s="121" t="s">
        <v>34</v>
      </c>
      <c r="C7" s="122"/>
      <c r="D7" s="17" t="s">
        <v>1</v>
      </c>
      <c r="E7" s="18"/>
      <c r="F7" s="14"/>
    </row>
    <row r="8" spans="1:12" ht="14.25" x14ac:dyDescent="0.2">
      <c r="A8" s="108"/>
      <c r="B8" s="123" t="s">
        <v>18</v>
      </c>
      <c r="C8" s="124"/>
      <c r="D8" s="17" t="s">
        <v>2</v>
      </c>
      <c r="E8" s="18"/>
      <c r="F8" s="14"/>
    </row>
    <row r="9" spans="1:12" ht="14.25" x14ac:dyDescent="0.2">
      <c r="A9" s="108"/>
      <c r="B9" s="123" t="s">
        <v>24</v>
      </c>
      <c r="C9" s="124"/>
      <c r="D9" s="17" t="s">
        <v>3</v>
      </c>
      <c r="E9" s="18"/>
      <c r="F9" s="14"/>
    </row>
    <row r="10" spans="1:12" ht="14.25" x14ac:dyDescent="0.2">
      <c r="A10" s="108"/>
      <c r="B10" s="121" t="s">
        <v>19</v>
      </c>
      <c r="C10" s="122"/>
      <c r="D10" s="17" t="s">
        <v>4</v>
      </c>
      <c r="E10" s="18"/>
      <c r="F10" s="14"/>
    </row>
    <row r="11" spans="1:12" ht="14.25" x14ac:dyDescent="0.2">
      <c r="A11" s="108"/>
      <c r="B11" s="121" t="s">
        <v>20</v>
      </c>
      <c r="C11" s="122"/>
      <c r="D11" s="17" t="s">
        <v>5</v>
      </c>
      <c r="E11" s="18"/>
      <c r="F11" s="14"/>
    </row>
    <row r="12" spans="1:12" ht="14.25" x14ac:dyDescent="0.2">
      <c r="A12" s="108"/>
      <c r="B12" s="133" t="s">
        <v>81</v>
      </c>
      <c r="C12" s="134"/>
      <c r="D12" s="17" t="s">
        <v>6</v>
      </c>
      <c r="E12" s="18"/>
      <c r="F12" s="14"/>
      <c r="H12" s="23"/>
    </row>
    <row r="13" spans="1:12" ht="14.25" x14ac:dyDescent="0.2">
      <c r="A13" s="108"/>
      <c r="B13" s="133" t="s">
        <v>82</v>
      </c>
      <c r="C13" s="134"/>
      <c r="D13" s="17" t="s">
        <v>7</v>
      </c>
      <c r="E13" s="18"/>
      <c r="F13" s="14"/>
      <c r="H13" s="23"/>
    </row>
    <row r="14" spans="1:12" ht="14.25" x14ac:dyDescent="0.2">
      <c r="A14" s="108"/>
      <c r="B14" s="133" t="s">
        <v>35</v>
      </c>
      <c r="C14" s="134"/>
      <c r="D14" s="17" t="s">
        <v>8</v>
      </c>
      <c r="E14" s="18"/>
      <c r="F14" s="14"/>
    </row>
    <row r="15" spans="1:12" ht="15" x14ac:dyDescent="0.2">
      <c r="A15" s="9"/>
      <c r="B15" s="129" t="s">
        <v>17</v>
      </c>
      <c r="C15" s="129"/>
      <c r="D15" s="17" t="s">
        <v>9</v>
      </c>
      <c r="E15" s="19">
        <f>SUM(E6:E14)</f>
        <v>0</v>
      </c>
      <c r="F15" s="14"/>
    </row>
    <row r="16" spans="1:12" s="9" customFormat="1" ht="16.5" x14ac:dyDescent="0.2">
      <c r="B16" s="6"/>
      <c r="C16" s="6"/>
      <c r="D16" s="15"/>
      <c r="E16" s="16"/>
      <c r="F16" s="6"/>
      <c r="G16" s="7"/>
      <c r="H16" s="8"/>
      <c r="I16" s="8"/>
      <c r="J16" s="6"/>
      <c r="K16" s="6"/>
      <c r="L16" s="7"/>
    </row>
    <row r="17" spans="1:6" ht="15" x14ac:dyDescent="0.2">
      <c r="A17" s="9"/>
      <c r="B17" s="130" t="s">
        <v>26</v>
      </c>
      <c r="C17" s="131"/>
      <c r="D17" s="131"/>
      <c r="E17" s="132"/>
      <c r="F17" s="14"/>
    </row>
    <row r="18" spans="1:6" ht="14.25" x14ac:dyDescent="0.2">
      <c r="A18" s="9"/>
      <c r="B18" s="125" t="s">
        <v>27</v>
      </c>
      <c r="C18" s="126"/>
      <c r="D18" s="21" t="s">
        <v>10</v>
      </c>
      <c r="E18" s="22"/>
      <c r="F18" s="14"/>
    </row>
    <row r="19" spans="1:6" ht="14.25" x14ac:dyDescent="0.2">
      <c r="A19" s="9"/>
      <c r="B19" s="125" t="s">
        <v>28</v>
      </c>
      <c r="C19" s="126"/>
      <c r="D19" s="21" t="s">
        <v>11</v>
      </c>
      <c r="E19" s="22"/>
      <c r="F19" s="14"/>
    </row>
    <row r="20" spans="1:6" ht="14.25" x14ac:dyDescent="0.2">
      <c r="A20" s="9"/>
      <c r="B20" s="125" t="s">
        <v>29</v>
      </c>
      <c r="C20" s="126"/>
      <c r="D20" s="21" t="s">
        <v>12</v>
      </c>
      <c r="E20" s="22"/>
      <c r="F20" s="14"/>
    </row>
    <row r="21" spans="1:6" ht="14.25" x14ac:dyDescent="0.2">
      <c r="A21" s="9"/>
      <c r="B21" s="125" t="s">
        <v>30</v>
      </c>
      <c r="C21" s="126"/>
      <c r="D21" s="21" t="s">
        <v>13</v>
      </c>
      <c r="E21" s="22"/>
      <c r="F21" s="14"/>
    </row>
    <row r="22" spans="1:6" ht="15" x14ac:dyDescent="0.2">
      <c r="A22" s="9"/>
      <c r="B22" s="129" t="s">
        <v>31</v>
      </c>
      <c r="C22" s="129"/>
      <c r="D22" s="21" t="s">
        <v>32</v>
      </c>
      <c r="E22" s="20">
        <f>SUM(E18:E21)</f>
        <v>0</v>
      </c>
      <c r="F22" s="14"/>
    </row>
  </sheetData>
  <sheetProtection algorithmName="SHA-512" hashValue="7uxChbN8Y9HcGJvz9i0/9j/NajQbKSSN6Bm7mDztN/WrQ/QvMN9T71GT3QA/yuPV+SC9w4MO6aThYzv/RwxH3A==" saltValue="TX7KbnrrdV8ryfi8O7Wxfg==" spinCount="100000" sheet="1" objects="1" scenarios="1"/>
  <mergeCells count="18">
    <mergeCell ref="B18:C18"/>
    <mergeCell ref="B19:C19"/>
    <mergeCell ref="C3:E3"/>
    <mergeCell ref="B22:C22"/>
    <mergeCell ref="B15:C15"/>
    <mergeCell ref="B10:C10"/>
    <mergeCell ref="B11:C11"/>
    <mergeCell ref="B20:C20"/>
    <mergeCell ref="B21:C21"/>
    <mergeCell ref="B17:E17"/>
    <mergeCell ref="B12:C12"/>
    <mergeCell ref="B13:C13"/>
    <mergeCell ref="B14:C14"/>
    <mergeCell ref="B1:E1"/>
    <mergeCell ref="B6:C6"/>
    <mergeCell ref="B7:C7"/>
    <mergeCell ref="B8:C8"/>
    <mergeCell ref="B9:C9"/>
  </mergeCells>
  <pageMargins left="0.25" right="0.25" top="0.75" bottom="0.75" header="0.3" footer="0.3"/>
  <pageSetup orientation="portrait" r:id="rId1"/>
  <headerFooter>
    <oddFooter>&amp;C&amp;A&amp;R&amp;N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3"/>
  <sheetViews>
    <sheetView topLeftCell="A13" zoomScaleNormal="100" workbookViewId="0">
      <selection activeCell="R48" sqref="R48"/>
    </sheetView>
  </sheetViews>
  <sheetFormatPr defaultColWidth="9.140625" defaultRowHeight="12.75" x14ac:dyDescent="0.2"/>
  <cols>
    <col min="1" max="1" width="3.85546875" style="26" customWidth="1"/>
    <col min="2" max="2" width="17.7109375" style="24" customWidth="1"/>
    <col min="3" max="3" width="5.140625" style="24" customWidth="1"/>
    <col min="4" max="4" width="5.7109375" style="24" customWidth="1"/>
    <col min="5" max="5" width="15.28515625" style="24" customWidth="1"/>
    <col min="6" max="6" width="3.85546875" style="24" customWidth="1"/>
    <col min="7" max="7" width="5" style="24" customWidth="1"/>
    <col min="8" max="8" width="16.42578125" style="24" customWidth="1"/>
    <col min="9" max="9" width="3.7109375" style="24" customWidth="1"/>
    <col min="10" max="10" width="5" style="24" customWidth="1"/>
    <col min="11" max="11" width="18.7109375" style="24" customWidth="1"/>
    <col min="12" max="16384" width="9.140625" style="24"/>
  </cols>
  <sheetData>
    <row r="1" spans="1:15" ht="114" customHeight="1" x14ac:dyDescent="0.2">
      <c r="B1" s="136" t="s">
        <v>104</v>
      </c>
      <c r="C1" s="137"/>
      <c r="D1" s="137"/>
      <c r="E1" s="137"/>
      <c r="F1" s="137"/>
      <c r="G1" s="137"/>
      <c r="H1" s="137"/>
      <c r="I1" s="137"/>
      <c r="J1" s="137"/>
      <c r="K1" s="138"/>
      <c r="L1"/>
      <c r="M1"/>
    </row>
    <row r="2" spans="1:15" ht="12.6" customHeight="1" x14ac:dyDescent="0.2">
      <c r="B2" s="135"/>
      <c r="C2" s="135"/>
      <c r="D2" s="135"/>
      <c r="E2" s="135"/>
      <c r="F2" s="135"/>
      <c r="G2" s="135"/>
      <c r="H2" s="135"/>
      <c r="I2" s="135"/>
      <c r="J2" s="135"/>
      <c r="K2" s="135"/>
      <c r="L2" s="26"/>
    </row>
    <row r="3" spans="1:15" customFormat="1" ht="28.15" customHeight="1" x14ac:dyDescent="0.2">
      <c r="A3" s="33"/>
      <c r="B3" s="144" t="s">
        <v>110</v>
      </c>
      <c r="C3" s="145"/>
      <c r="D3" s="145"/>
      <c r="E3" s="145"/>
      <c r="F3" s="145"/>
      <c r="G3" s="145"/>
      <c r="H3" s="145"/>
      <c r="I3" s="145"/>
      <c r="J3" s="145"/>
      <c r="K3" s="146"/>
    </row>
    <row r="4" spans="1:15" customFormat="1" ht="15" x14ac:dyDescent="0.2">
      <c r="A4" s="33"/>
      <c r="B4" s="158"/>
      <c r="C4" s="159"/>
      <c r="D4" s="154" t="s">
        <v>60</v>
      </c>
      <c r="E4" s="155"/>
      <c r="F4" s="139"/>
      <c r="G4" s="154" t="s">
        <v>57</v>
      </c>
      <c r="H4" s="155"/>
      <c r="I4" s="139"/>
      <c r="J4" s="154" t="s">
        <v>54</v>
      </c>
      <c r="K4" s="155"/>
    </row>
    <row r="5" spans="1:15" customFormat="1" ht="27.6" customHeight="1" x14ac:dyDescent="0.2">
      <c r="A5" s="33"/>
      <c r="B5" s="156" t="s">
        <v>102</v>
      </c>
      <c r="C5" s="157"/>
      <c r="D5" s="45" t="s">
        <v>0</v>
      </c>
      <c r="E5" s="47"/>
      <c r="F5" s="140"/>
      <c r="G5" s="45" t="s">
        <v>1</v>
      </c>
      <c r="H5" s="47"/>
      <c r="I5" s="140"/>
      <c r="J5" s="45" t="s">
        <v>2</v>
      </c>
      <c r="K5" s="47"/>
    </row>
    <row r="6" spans="1:15" x14ac:dyDescent="0.2">
      <c r="B6" s="135"/>
      <c r="C6" s="135"/>
      <c r="D6" s="135"/>
      <c r="E6" s="135"/>
      <c r="F6" s="135"/>
      <c r="G6" s="135"/>
      <c r="H6" s="135"/>
      <c r="I6" s="135"/>
      <c r="J6" s="135"/>
      <c r="K6" s="135"/>
      <c r="L6" s="26"/>
    </row>
    <row r="7" spans="1:15" ht="28.15" customHeight="1" x14ac:dyDescent="0.2">
      <c r="A7" s="109"/>
      <c r="B7" s="144" t="s">
        <v>109</v>
      </c>
      <c r="C7" s="145"/>
      <c r="D7" s="145"/>
      <c r="E7" s="145"/>
      <c r="F7" s="145"/>
      <c r="G7" s="145"/>
      <c r="H7" s="145"/>
      <c r="I7" s="145"/>
      <c r="J7" s="145"/>
      <c r="K7" s="146"/>
      <c r="L7"/>
      <c r="M7"/>
      <c r="N7"/>
      <c r="O7"/>
    </row>
    <row r="8" spans="1:15" s="38" customFormat="1" ht="11.45" customHeight="1" x14ac:dyDescent="0.2">
      <c r="A8" s="110"/>
      <c r="B8" s="147"/>
      <c r="C8" s="148"/>
      <c r="D8" s="148"/>
      <c r="E8" s="148"/>
      <c r="F8" s="148"/>
      <c r="G8" s="148"/>
      <c r="H8" s="148"/>
      <c r="I8" s="148"/>
      <c r="J8" s="148"/>
      <c r="K8" s="149"/>
      <c r="L8"/>
      <c r="M8"/>
      <c r="N8"/>
      <c r="O8"/>
    </row>
    <row r="9" spans="1:15" s="42" customFormat="1" ht="28.15" customHeight="1" x14ac:dyDescent="0.2">
      <c r="A9" s="111"/>
      <c r="B9" s="151" t="s">
        <v>79</v>
      </c>
      <c r="C9" s="152"/>
      <c r="D9" s="152"/>
      <c r="E9" s="152"/>
      <c r="F9" s="152"/>
      <c r="G9" s="152"/>
      <c r="H9" s="152"/>
      <c r="I9" s="152"/>
      <c r="J9" s="152"/>
      <c r="K9" s="153"/>
      <c r="L9"/>
      <c r="M9"/>
      <c r="N9"/>
      <c r="O9"/>
    </row>
    <row r="10" spans="1:15" s="42" customFormat="1" ht="28.15" customHeight="1" x14ac:dyDescent="0.2">
      <c r="A10" s="111"/>
      <c r="B10" s="150" t="s">
        <v>78</v>
      </c>
      <c r="C10" s="150"/>
      <c r="D10" s="150"/>
      <c r="E10" s="150"/>
      <c r="F10" s="150"/>
      <c r="G10" s="150"/>
      <c r="H10" s="150"/>
      <c r="I10" s="150"/>
      <c r="J10" s="40" t="s">
        <v>3</v>
      </c>
      <c r="K10" s="48">
        <f>'Wages, Taxes and Workers'' Comp'!E6+'Wages, Taxes and Workers'' Comp'!E7</f>
        <v>0</v>
      </c>
      <c r="L10"/>
      <c r="M10"/>
      <c r="N10"/>
      <c r="O10"/>
    </row>
    <row r="11" spans="1:15" s="38" customFormat="1" ht="16.5" customHeight="1" x14ac:dyDescent="0.2">
      <c r="A11" s="110"/>
      <c r="B11" s="150" t="s">
        <v>77</v>
      </c>
      <c r="C11" s="150"/>
      <c r="D11" s="150"/>
      <c r="E11" s="150"/>
      <c r="F11" s="150"/>
      <c r="G11" s="150"/>
      <c r="H11" s="150"/>
      <c r="I11" s="150"/>
      <c r="J11" s="40" t="s">
        <v>4</v>
      </c>
      <c r="K11" s="39"/>
      <c r="L11" s="41"/>
    </row>
    <row r="12" spans="1:15" s="38" customFormat="1" ht="16.5" customHeight="1" x14ac:dyDescent="0.2">
      <c r="A12" s="110"/>
      <c r="B12" s="171" t="s">
        <v>76</v>
      </c>
      <c r="C12" s="172"/>
      <c r="D12" s="172"/>
      <c r="E12" s="172"/>
      <c r="F12" s="172"/>
      <c r="G12" s="172"/>
      <c r="H12" s="172"/>
      <c r="I12" s="173"/>
      <c r="J12" s="40" t="s">
        <v>5</v>
      </c>
      <c r="K12" s="44"/>
      <c r="L12" s="36"/>
    </row>
    <row r="13" spans="1:15" s="38" customFormat="1" ht="16.5" customHeight="1" x14ac:dyDescent="0.2">
      <c r="A13" s="110"/>
      <c r="B13" s="171" t="s">
        <v>75</v>
      </c>
      <c r="C13" s="172"/>
      <c r="D13" s="172"/>
      <c r="E13" s="172"/>
      <c r="F13" s="172"/>
      <c r="G13" s="172"/>
      <c r="H13" s="172"/>
      <c r="I13" s="173"/>
      <c r="J13" s="40" t="s">
        <v>6</v>
      </c>
      <c r="K13" s="44"/>
      <c r="L13" s="43"/>
    </row>
    <row r="14" spans="1:15" s="42" customFormat="1" ht="18.600000000000001" customHeight="1" x14ac:dyDescent="0.2">
      <c r="A14" s="111"/>
      <c r="B14" s="174" t="s">
        <v>74</v>
      </c>
      <c r="C14" s="175"/>
      <c r="D14" s="175"/>
      <c r="E14" s="175"/>
      <c r="F14" s="175"/>
      <c r="G14" s="175"/>
      <c r="H14" s="175"/>
      <c r="I14" s="175"/>
      <c r="J14" s="175"/>
      <c r="K14" s="176"/>
      <c r="L14"/>
      <c r="M14"/>
      <c r="N14"/>
      <c r="O14"/>
    </row>
    <row r="15" spans="1:15" s="38" customFormat="1" ht="16.5" customHeight="1" x14ac:dyDescent="0.2">
      <c r="A15" s="110"/>
      <c r="B15" s="185" t="s">
        <v>73</v>
      </c>
      <c r="C15" s="186"/>
      <c r="D15" s="186"/>
      <c r="E15" s="186"/>
      <c r="F15" s="186"/>
      <c r="G15" s="186"/>
      <c r="H15" s="186"/>
      <c r="I15" s="187"/>
      <c r="J15" s="49" t="s">
        <v>7</v>
      </c>
      <c r="K15" s="48">
        <f>IFERROR(ROUND(($K$10/'Wages, Taxes and Workers'' Comp'!E15)*'Wages, Taxes and Workers'' Comp'!E18,0),0)</f>
        <v>0</v>
      </c>
      <c r="L15" s="41"/>
    </row>
    <row r="16" spans="1:15" s="38" customFormat="1" ht="16.5" customHeight="1" x14ac:dyDescent="0.2">
      <c r="A16" s="110"/>
      <c r="B16" s="185" t="s">
        <v>72</v>
      </c>
      <c r="C16" s="186"/>
      <c r="D16" s="186"/>
      <c r="E16" s="186"/>
      <c r="F16" s="186"/>
      <c r="G16" s="186"/>
      <c r="H16" s="186"/>
      <c r="I16" s="187"/>
      <c r="J16" s="50" t="s">
        <v>8</v>
      </c>
      <c r="K16" s="48">
        <f>IFERROR(ROUND(($K$10/'Wages, Taxes and Workers'' Comp'!E15)*'Wages, Taxes and Workers'' Comp'!E19,0),0)</f>
        <v>0</v>
      </c>
      <c r="L16" s="36"/>
    </row>
    <row r="17" spans="1:15" s="38" customFormat="1" ht="16.5" customHeight="1" x14ac:dyDescent="0.2">
      <c r="A17" s="110"/>
      <c r="B17" s="182" t="s">
        <v>71</v>
      </c>
      <c r="C17" s="183"/>
      <c r="D17" s="183"/>
      <c r="E17" s="183"/>
      <c r="F17" s="183"/>
      <c r="G17" s="183"/>
      <c r="H17" s="183"/>
      <c r="I17" s="183"/>
      <c r="J17" s="183"/>
      <c r="K17" s="184"/>
      <c r="L17" s="36"/>
    </row>
    <row r="18" spans="1:15" s="38" customFormat="1" ht="16.5" customHeight="1" x14ac:dyDescent="0.2">
      <c r="A18" s="110"/>
      <c r="B18" s="188" t="s">
        <v>70</v>
      </c>
      <c r="C18" s="189"/>
      <c r="D18" s="189"/>
      <c r="E18" s="189"/>
      <c r="F18" s="189"/>
      <c r="G18" s="189"/>
      <c r="H18" s="189"/>
      <c r="I18" s="190"/>
      <c r="J18" s="50" t="s">
        <v>9</v>
      </c>
      <c r="K18" s="48">
        <f>IFERROR(ROUND(($K$10/'Wages, Taxes and Workers'' Comp'!E15)*'Wages, Taxes and Workers'' Comp'!E20,0),0)</f>
        <v>0</v>
      </c>
      <c r="L18" s="36"/>
    </row>
    <row r="19" spans="1:15" s="38" customFormat="1" ht="16.5" customHeight="1" x14ac:dyDescent="0.2">
      <c r="A19" s="110"/>
      <c r="B19" s="188" t="s">
        <v>69</v>
      </c>
      <c r="C19" s="189"/>
      <c r="D19" s="189"/>
      <c r="E19" s="189"/>
      <c r="F19" s="189"/>
      <c r="G19" s="189"/>
      <c r="H19" s="189"/>
      <c r="I19" s="190"/>
      <c r="J19" s="49" t="s">
        <v>10</v>
      </c>
      <c r="K19" s="48">
        <f>IFERROR(ROUND(($K$10/'Wages, Taxes and Workers'' Comp'!E15)*'Wages, Taxes and Workers'' Comp'!E21,0),0)</f>
        <v>0</v>
      </c>
      <c r="L19" s="36"/>
    </row>
    <row r="20" spans="1:15" s="35" customFormat="1" ht="16.5" customHeight="1" x14ac:dyDescent="0.25">
      <c r="A20" s="41"/>
      <c r="B20" s="177" t="s">
        <v>66</v>
      </c>
      <c r="C20" s="178"/>
      <c r="D20" s="178"/>
      <c r="E20" s="178"/>
      <c r="F20" s="178"/>
      <c r="G20" s="178"/>
      <c r="H20" s="178"/>
      <c r="I20" s="179"/>
      <c r="J20" s="51" t="s">
        <v>11</v>
      </c>
      <c r="K20" s="37">
        <f>SUM(K10:K19)</f>
        <v>0</v>
      </c>
      <c r="L20" s="36"/>
    </row>
    <row r="21" spans="1:15" s="35" customFormat="1" ht="16.5" customHeight="1" x14ac:dyDescent="0.25">
      <c r="A21" s="41"/>
      <c r="B21" s="193"/>
      <c r="C21" s="193"/>
      <c r="D21" s="193"/>
      <c r="E21" s="193"/>
      <c r="F21" s="193"/>
      <c r="G21" s="193"/>
      <c r="H21" s="193"/>
      <c r="I21" s="194"/>
      <c r="J21" s="180" t="s">
        <v>68</v>
      </c>
      <c r="K21" s="181"/>
      <c r="L21" s="36"/>
    </row>
    <row r="22" spans="1:15" x14ac:dyDescent="0.2">
      <c r="B22" s="195"/>
      <c r="C22" s="195"/>
      <c r="D22" s="195"/>
      <c r="E22" s="195"/>
      <c r="F22" s="195"/>
      <c r="G22" s="195"/>
      <c r="H22" s="195"/>
      <c r="I22" s="195"/>
      <c r="J22" s="195"/>
      <c r="K22" s="195"/>
    </row>
    <row r="23" spans="1:15" ht="28.15" customHeight="1" x14ac:dyDescent="0.2">
      <c r="A23" s="109"/>
      <c r="B23" s="144" t="s">
        <v>67</v>
      </c>
      <c r="C23" s="145"/>
      <c r="D23" s="145"/>
      <c r="E23" s="145"/>
      <c r="F23" s="145"/>
      <c r="G23" s="145"/>
      <c r="H23" s="145"/>
      <c r="I23" s="145"/>
      <c r="J23" s="145"/>
      <c r="K23" s="146"/>
      <c r="L23"/>
      <c r="M23"/>
      <c r="N23"/>
      <c r="O23"/>
    </row>
    <row r="24" spans="1:15" x14ac:dyDescent="0.2">
      <c r="B24" s="218"/>
      <c r="C24" s="219"/>
      <c r="D24" s="219"/>
      <c r="E24" s="219"/>
      <c r="F24" s="219"/>
      <c r="G24" s="219"/>
      <c r="H24" s="219"/>
      <c r="I24" s="219"/>
      <c r="J24" s="219"/>
      <c r="K24" s="220"/>
    </row>
    <row r="25" spans="1:15" customFormat="1" ht="27.6" customHeight="1" x14ac:dyDescent="0.2">
      <c r="A25" s="33"/>
      <c r="B25" s="218"/>
      <c r="C25" s="219"/>
      <c r="D25" s="199" t="s">
        <v>66</v>
      </c>
      <c r="E25" s="199"/>
      <c r="F25" s="52"/>
      <c r="G25" s="202" t="s">
        <v>65</v>
      </c>
      <c r="H25" s="202"/>
      <c r="I25" s="52"/>
      <c r="J25" s="200"/>
      <c r="K25" s="201"/>
    </row>
    <row r="26" spans="1:15" customFormat="1" ht="16.5" customHeight="1" x14ac:dyDescent="0.2">
      <c r="A26" s="33"/>
      <c r="B26" s="221" t="s">
        <v>64</v>
      </c>
      <c r="C26" s="222"/>
      <c r="D26" s="160">
        <f>K20</f>
        <v>0</v>
      </c>
      <c r="E26" s="161"/>
      <c r="F26" s="54" t="s">
        <v>14</v>
      </c>
      <c r="G26" s="191">
        <f>SUM(E5:K5)</f>
        <v>0</v>
      </c>
      <c r="H26" s="192"/>
      <c r="I26" s="55" t="s">
        <v>15</v>
      </c>
      <c r="J26" s="160">
        <f>IF(G26&gt;0,ROUND(D26/G26,2),)</f>
        <v>0</v>
      </c>
      <c r="K26" s="161"/>
    </row>
    <row r="27" spans="1:15" s="27" customFormat="1" ht="16.5" customHeight="1" x14ac:dyDescent="0.2">
      <c r="A27" s="70"/>
      <c r="B27" s="223"/>
      <c r="C27" s="224"/>
      <c r="D27" s="166" t="s">
        <v>63</v>
      </c>
      <c r="E27" s="167"/>
      <c r="F27" s="56"/>
      <c r="G27" s="166" t="s">
        <v>50</v>
      </c>
      <c r="H27" s="167"/>
      <c r="I27" s="56"/>
      <c r="J27" s="166" t="s">
        <v>62</v>
      </c>
      <c r="K27" s="167"/>
    </row>
    <row r="28" spans="1:15" x14ac:dyDescent="0.2">
      <c r="B28" s="196"/>
      <c r="C28" s="196"/>
      <c r="D28" s="196"/>
      <c r="E28" s="196"/>
      <c r="F28" s="196"/>
      <c r="G28" s="196"/>
      <c r="H28" s="196"/>
      <c r="I28" s="196"/>
      <c r="J28" s="196"/>
      <c r="K28" s="196"/>
      <c r="L28" s="26"/>
    </row>
    <row r="29" spans="1:15" ht="28.15" customHeight="1" thickBot="1" x14ac:dyDescent="0.25">
      <c r="B29" s="207" t="s">
        <v>61</v>
      </c>
      <c r="C29" s="208"/>
      <c r="D29" s="208"/>
      <c r="E29" s="208"/>
      <c r="F29" s="208"/>
      <c r="G29" s="208"/>
      <c r="H29" s="208"/>
      <c r="I29" s="208"/>
      <c r="J29" s="208"/>
      <c r="K29" s="209"/>
      <c r="L29"/>
      <c r="M29"/>
      <c r="N29"/>
      <c r="O29"/>
    </row>
    <row r="30" spans="1:15" ht="13.15" customHeight="1" x14ac:dyDescent="0.2">
      <c r="B30" s="231"/>
      <c r="C30" s="232"/>
      <c r="D30" s="203" t="s">
        <v>91</v>
      </c>
      <c r="E30" s="204"/>
      <c r="F30" s="67"/>
      <c r="G30" s="203" t="s">
        <v>92</v>
      </c>
      <c r="H30" s="204"/>
      <c r="I30" s="67"/>
      <c r="J30" s="203" t="s">
        <v>93</v>
      </c>
      <c r="K30" s="204"/>
      <c r="L30"/>
      <c r="M30"/>
      <c r="N30"/>
      <c r="O30"/>
    </row>
    <row r="31" spans="1:15" ht="28.15" customHeight="1" thickBot="1" x14ac:dyDescent="0.25">
      <c r="B31" s="197" t="s">
        <v>96</v>
      </c>
      <c r="C31" s="198"/>
      <c r="D31" s="205"/>
      <c r="E31" s="206"/>
      <c r="F31" s="67"/>
      <c r="G31" s="205"/>
      <c r="H31" s="206"/>
      <c r="I31" s="67"/>
      <c r="J31" s="205"/>
      <c r="K31" s="206"/>
      <c r="L31"/>
      <c r="M31"/>
      <c r="N31"/>
      <c r="O31"/>
    </row>
    <row r="32" spans="1:15" x14ac:dyDescent="0.2">
      <c r="B32" s="158"/>
      <c r="C32" s="159"/>
      <c r="D32" s="159"/>
      <c r="E32" s="159"/>
      <c r="F32" s="159"/>
      <c r="G32" s="159"/>
      <c r="H32" s="159"/>
      <c r="I32" s="159"/>
      <c r="J32" s="159"/>
      <c r="K32" s="170"/>
    </row>
    <row r="33" spans="1:15" customFormat="1" ht="15" x14ac:dyDescent="0.2">
      <c r="A33" s="33"/>
      <c r="B33" s="158"/>
      <c r="C33" s="159"/>
      <c r="D33" s="199" t="s">
        <v>94</v>
      </c>
      <c r="E33" s="199"/>
      <c r="F33" s="52"/>
      <c r="G33" s="199" t="s">
        <v>95</v>
      </c>
      <c r="H33" s="199"/>
      <c r="I33" s="52"/>
      <c r="J33" s="200"/>
      <c r="K33" s="201"/>
    </row>
    <row r="34" spans="1:15" customFormat="1" ht="16.5" customHeight="1" x14ac:dyDescent="0.2">
      <c r="A34" s="33"/>
      <c r="B34" s="227" t="s">
        <v>60</v>
      </c>
      <c r="C34" s="228"/>
      <c r="D34" s="191">
        <f>E5</f>
        <v>0</v>
      </c>
      <c r="E34" s="192"/>
      <c r="F34" s="83" t="s">
        <v>41</v>
      </c>
      <c r="G34" s="160">
        <f>VLOOKUP($D$31,Rates!A$3:E$38,4,FALSE)</f>
        <v>10.64</v>
      </c>
      <c r="H34" s="161"/>
      <c r="I34" s="83" t="s">
        <v>16</v>
      </c>
      <c r="J34" s="200"/>
      <c r="K34" s="201"/>
    </row>
    <row r="35" spans="1:15" s="27" customFormat="1" ht="16.5" customHeight="1" x14ac:dyDescent="0.2">
      <c r="A35" s="70"/>
      <c r="B35" s="211"/>
      <c r="C35" s="213"/>
      <c r="D35" s="164" t="s">
        <v>59</v>
      </c>
      <c r="E35" s="165"/>
      <c r="F35" s="55"/>
      <c r="G35" s="166" t="s">
        <v>58</v>
      </c>
      <c r="H35" s="167"/>
      <c r="I35" s="55"/>
      <c r="J35" s="200"/>
      <c r="K35" s="201"/>
    </row>
    <row r="36" spans="1:15" customFormat="1" ht="16.5" customHeight="1" x14ac:dyDescent="0.2">
      <c r="A36" s="33"/>
      <c r="B36" s="227" t="s">
        <v>57</v>
      </c>
      <c r="C36" s="228"/>
      <c r="D36" s="191">
        <f>H5</f>
        <v>0</v>
      </c>
      <c r="E36" s="192"/>
      <c r="F36" s="83" t="s">
        <v>41</v>
      </c>
      <c r="G36" s="160">
        <f>VLOOKUP($G$31,Rates!A$3:E$38,4,FALSE)</f>
        <v>10.64</v>
      </c>
      <c r="H36" s="161"/>
      <c r="I36" s="83" t="s">
        <v>16</v>
      </c>
      <c r="J36" s="200"/>
      <c r="K36" s="201"/>
    </row>
    <row r="37" spans="1:15" s="27" customFormat="1" ht="16.5" customHeight="1" x14ac:dyDescent="0.2">
      <c r="A37" s="70"/>
      <c r="B37" s="211"/>
      <c r="C37" s="213"/>
      <c r="D37" s="164" t="s">
        <v>56</v>
      </c>
      <c r="E37" s="165"/>
      <c r="F37" s="55"/>
      <c r="G37" s="166" t="s">
        <v>55</v>
      </c>
      <c r="H37" s="167"/>
      <c r="I37" s="55"/>
      <c r="J37" s="225"/>
      <c r="K37" s="226"/>
    </row>
    <row r="38" spans="1:15" customFormat="1" ht="16.5" customHeight="1" x14ac:dyDescent="0.2">
      <c r="A38" s="33"/>
      <c r="B38" s="227" t="s">
        <v>54</v>
      </c>
      <c r="C38" s="228"/>
      <c r="D38" s="191">
        <f>K5</f>
        <v>0</v>
      </c>
      <c r="E38" s="192"/>
      <c r="F38" s="83" t="s">
        <v>41</v>
      </c>
      <c r="G38" s="160">
        <f>VLOOKUP($J$31,Rates!A$3:E$38,4,FALSE)</f>
        <v>10.64</v>
      </c>
      <c r="H38" s="161"/>
      <c r="I38" s="83" t="s">
        <v>15</v>
      </c>
      <c r="J38" s="160">
        <f>(D34*G34)+(D36*G36)+(D38*G38)</f>
        <v>0</v>
      </c>
      <c r="K38" s="161"/>
    </row>
    <row r="39" spans="1:15" s="27" customFormat="1" ht="14.25" x14ac:dyDescent="0.2">
      <c r="A39" s="70"/>
      <c r="B39" s="211"/>
      <c r="C39" s="213"/>
      <c r="D39" s="164" t="s">
        <v>53</v>
      </c>
      <c r="E39" s="165"/>
      <c r="F39" s="55"/>
      <c r="G39" s="166" t="s">
        <v>52</v>
      </c>
      <c r="H39" s="167"/>
      <c r="I39" s="55"/>
      <c r="J39" s="166" t="s">
        <v>12</v>
      </c>
      <c r="K39" s="167"/>
    </row>
    <row r="40" spans="1:15" s="27" customFormat="1" ht="42" customHeight="1" x14ac:dyDescent="0.2">
      <c r="A40" s="70"/>
      <c r="B40" s="107" t="s">
        <v>98</v>
      </c>
      <c r="C40" s="211"/>
      <c r="D40" s="212"/>
      <c r="E40" s="212"/>
      <c r="F40" s="212"/>
      <c r="G40" s="212"/>
      <c r="H40" s="212"/>
      <c r="I40" s="212"/>
      <c r="J40" s="212"/>
      <c r="K40" s="213"/>
    </row>
    <row r="41" spans="1:15" customFormat="1" ht="28.15" customHeight="1" x14ac:dyDescent="0.2">
      <c r="A41" s="33"/>
      <c r="B41" s="99">
        <f>IFERROR((((D31*0.05)*D34)+((G31*0.05)*D36)+((J31*0.05)*D38))/G41,0)</f>
        <v>0</v>
      </c>
      <c r="C41" s="30"/>
      <c r="D41" s="160">
        <f>J38</f>
        <v>0</v>
      </c>
      <c r="E41" s="161"/>
      <c r="F41" s="57" t="s">
        <v>14</v>
      </c>
      <c r="G41" s="191">
        <f>G26</f>
        <v>0</v>
      </c>
      <c r="H41" s="192"/>
      <c r="I41" s="57" t="s">
        <v>15</v>
      </c>
      <c r="J41" s="160">
        <f>IF(G41&gt;0,ROUND(D41/G41,2),0)</f>
        <v>0</v>
      </c>
      <c r="K41" s="161"/>
      <c r="M41" s="74"/>
    </row>
    <row r="42" spans="1:15" s="27" customFormat="1" ht="14.25" x14ac:dyDescent="0.2">
      <c r="A42" s="70"/>
      <c r="B42" s="229"/>
      <c r="C42" s="230"/>
      <c r="D42" s="164" t="s">
        <v>51</v>
      </c>
      <c r="E42" s="165"/>
      <c r="F42" s="56"/>
      <c r="G42" s="166" t="s">
        <v>50</v>
      </c>
      <c r="H42" s="167"/>
      <c r="I42" s="56"/>
      <c r="J42" s="58" t="s">
        <v>13</v>
      </c>
      <c r="K42" s="60" t="s">
        <v>21</v>
      </c>
    </row>
    <row r="43" spans="1:15" x14ac:dyDescent="0.2">
      <c r="A43" s="158"/>
      <c r="B43" s="159"/>
      <c r="C43" s="159"/>
      <c r="D43" s="159"/>
      <c r="E43" s="159"/>
      <c r="F43" s="159"/>
      <c r="G43" s="159"/>
      <c r="H43" s="159"/>
      <c r="I43" s="159"/>
      <c r="J43" s="159"/>
      <c r="K43" s="159"/>
      <c r="L43" s="159"/>
    </row>
    <row r="44" spans="1:15" ht="28.15" customHeight="1" x14ac:dyDescent="0.2">
      <c r="B44" s="144" t="s">
        <v>49</v>
      </c>
      <c r="C44" s="145"/>
      <c r="D44" s="145"/>
      <c r="E44" s="145"/>
      <c r="F44" s="145"/>
      <c r="G44" s="145"/>
      <c r="H44" s="145"/>
      <c r="I44" s="145"/>
      <c r="J44" s="145"/>
      <c r="K44" s="146"/>
      <c r="L44"/>
      <c r="M44"/>
      <c r="N44"/>
      <c r="O44"/>
    </row>
    <row r="45" spans="1:15" x14ac:dyDescent="0.2">
      <c r="B45" s="158"/>
      <c r="C45" s="159"/>
      <c r="D45" s="159"/>
      <c r="E45" s="159"/>
      <c r="F45" s="159"/>
      <c r="G45" s="159"/>
      <c r="H45" s="159"/>
      <c r="I45" s="159"/>
      <c r="J45" s="159"/>
      <c r="K45" s="170"/>
    </row>
    <row r="46" spans="1:15" customFormat="1" ht="28.15" customHeight="1" x14ac:dyDescent="0.2">
      <c r="A46" s="33"/>
      <c r="B46" s="214"/>
      <c r="C46" s="215"/>
      <c r="D46" s="160">
        <f>J41</f>
        <v>0</v>
      </c>
      <c r="E46" s="161"/>
      <c r="F46" s="57" t="s">
        <v>41</v>
      </c>
      <c r="G46" s="210">
        <v>0.9</v>
      </c>
      <c r="H46" s="163"/>
      <c r="I46" s="57" t="s">
        <v>15</v>
      </c>
      <c r="J46" s="160">
        <f>ROUND(D46*G46,2)</f>
        <v>0</v>
      </c>
      <c r="K46" s="161"/>
    </row>
    <row r="47" spans="1:15" s="27" customFormat="1" ht="14.25" x14ac:dyDescent="0.2">
      <c r="A47" s="70"/>
      <c r="B47" s="216"/>
      <c r="C47" s="217"/>
      <c r="D47" s="164" t="s">
        <v>48</v>
      </c>
      <c r="E47" s="165"/>
      <c r="F47" s="56"/>
      <c r="G47" s="166"/>
      <c r="H47" s="167"/>
      <c r="I47" s="56"/>
      <c r="J47" s="58" t="s">
        <v>32</v>
      </c>
      <c r="K47" s="60" t="s">
        <v>47</v>
      </c>
    </row>
    <row r="48" spans="1:15" x14ac:dyDescent="0.2">
      <c r="B48" s="135"/>
      <c r="C48" s="135"/>
      <c r="D48" s="135"/>
      <c r="E48" s="135"/>
      <c r="F48" s="135"/>
      <c r="G48" s="135"/>
      <c r="H48" s="135"/>
      <c r="I48" s="135"/>
      <c r="J48" s="135"/>
      <c r="K48" s="135"/>
      <c r="L48" s="26"/>
    </row>
    <row r="49" spans="1:15" ht="28.15" customHeight="1" x14ac:dyDescent="0.2">
      <c r="B49" s="144" t="s">
        <v>46</v>
      </c>
      <c r="C49" s="145"/>
      <c r="D49" s="145"/>
      <c r="E49" s="145"/>
      <c r="F49" s="145"/>
      <c r="G49" s="145"/>
      <c r="H49" s="145"/>
      <c r="I49" s="145"/>
      <c r="J49" s="145"/>
      <c r="K49" s="146"/>
      <c r="L49"/>
      <c r="M49"/>
      <c r="N49"/>
      <c r="O49"/>
    </row>
    <row r="50" spans="1:15" x14ac:dyDescent="0.2">
      <c r="B50" s="158"/>
      <c r="C50" s="159"/>
      <c r="D50" s="159"/>
      <c r="E50" s="159"/>
      <c r="F50" s="159"/>
      <c r="G50" s="159"/>
      <c r="H50" s="159"/>
      <c r="I50" s="159"/>
      <c r="J50" s="159"/>
      <c r="K50" s="170"/>
    </row>
    <row r="51" spans="1:15" customFormat="1" ht="28.15" customHeight="1" x14ac:dyDescent="0.2">
      <c r="A51" s="33"/>
      <c r="B51" s="214"/>
      <c r="C51" s="215"/>
      <c r="D51" s="160">
        <f>J46</f>
        <v>0</v>
      </c>
      <c r="E51" s="161"/>
      <c r="F51" s="57" t="s">
        <v>45</v>
      </c>
      <c r="G51" s="162">
        <f>J26</f>
        <v>0</v>
      </c>
      <c r="H51" s="163"/>
      <c r="I51" s="57" t="s">
        <v>15</v>
      </c>
      <c r="J51" s="160">
        <f>IF((D51-G51)&gt;B41,B41,(D51-G51))</f>
        <v>0</v>
      </c>
      <c r="K51" s="161"/>
    </row>
    <row r="52" spans="1:15" s="27" customFormat="1" ht="14.25" x14ac:dyDescent="0.2">
      <c r="A52" s="70"/>
      <c r="B52" s="214"/>
      <c r="C52" s="215"/>
      <c r="D52" s="164" t="s">
        <v>44</v>
      </c>
      <c r="E52" s="165"/>
      <c r="F52" s="55"/>
      <c r="G52" s="166" t="s">
        <v>43</v>
      </c>
      <c r="H52" s="167"/>
      <c r="I52" s="55"/>
      <c r="J52" s="58" t="s">
        <v>33</v>
      </c>
      <c r="K52" s="59" t="s">
        <v>42</v>
      </c>
    </row>
    <row r="53" spans="1:15" customFormat="1" ht="28.15" customHeight="1" x14ac:dyDescent="0.2">
      <c r="A53" s="33"/>
      <c r="B53" s="214"/>
      <c r="C53" s="215"/>
      <c r="D53" s="160">
        <f>IF(J51&gt;0,J51,0)</f>
        <v>0</v>
      </c>
      <c r="E53" s="161"/>
      <c r="F53" s="29" t="s">
        <v>41</v>
      </c>
      <c r="G53" s="168"/>
      <c r="H53" s="169"/>
      <c r="I53" s="29" t="s">
        <v>15</v>
      </c>
      <c r="J53" s="160">
        <f>ROUND(D53*G53,2)</f>
        <v>0</v>
      </c>
      <c r="K53" s="161"/>
    </row>
    <row r="54" spans="1:15" s="27" customFormat="1" ht="14.25" x14ac:dyDescent="0.2">
      <c r="A54" s="70"/>
      <c r="B54" s="216"/>
      <c r="C54" s="217"/>
      <c r="D54" s="164" t="s">
        <v>40</v>
      </c>
      <c r="E54" s="165"/>
      <c r="F54" s="28"/>
      <c r="G54" s="166" t="s">
        <v>39</v>
      </c>
      <c r="H54" s="167"/>
      <c r="I54" s="28"/>
      <c r="J54" s="58" t="s">
        <v>38</v>
      </c>
      <c r="K54" s="59" t="s">
        <v>37</v>
      </c>
    </row>
    <row r="55" spans="1:15" s="27" customFormat="1" ht="14.25" x14ac:dyDescent="0.2">
      <c r="A55" s="70"/>
      <c r="B55" s="104"/>
      <c r="C55" s="104"/>
      <c r="D55" s="71"/>
      <c r="E55" s="71"/>
      <c r="F55" s="31"/>
      <c r="G55" s="72"/>
      <c r="H55" s="72"/>
      <c r="I55" s="31"/>
      <c r="J55" s="73"/>
      <c r="K55" s="105"/>
    </row>
    <row r="56" spans="1:15" s="27" customFormat="1" ht="26.25" customHeight="1" x14ac:dyDescent="0.25">
      <c r="A56" s="70"/>
      <c r="B56" s="245" t="s">
        <v>111</v>
      </c>
      <c r="C56" s="246"/>
      <c r="D56" s="246"/>
      <c r="E56" s="246"/>
      <c r="F56" s="246"/>
      <c r="G56" s="246"/>
      <c r="H56" s="246"/>
      <c r="I56" s="246"/>
      <c r="J56" s="246"/>
      <c r="K56" s="247"/>
    </row>
    <row r="57" spans="1:15" s="27" customFormat="1" ht="9" customHeight="1" x14ac:dyDescent="0.2">
      <c r="A57" s="70"/>
      <c r="B57" s="32"/>
      <c r="C57" s="91"/>
      <c r="D57" s="95"/>
      <c r="E57" s="95"/>
      <c r="F57" s="91"/>
      <c r="G57" s="95"/>
      <c r="H57" s="95"/>
      <c r="I57" s="91"/>
      <c r="J57" s="95"/>
      <c r="K57" s="93"/>
    </row>
    <row r="58" spans="1:15" s="27" customFormat="1" ht="24" customHeight="1" x14ac:dyDescent="0.2">
      <c r="A58" s="70"/>
      <c r="B58" s="32"/>
      <c r="C58" s="92"/>
      <c r="D58" s="233">
        <f>J53</f>
        <v>0</v>
      </c>
      <c r="E58" s="234"/>
      <c r="F58" s="235" t="s">
        <v>14</v>
      </c>
      <c r="G58" s="237">
        <f>J38</f>
        <v>0</v>
      </c>
      <c r="H58" s="238"/>
      <c r="I58" s="235" t="s">
        <v>15</v>
      </c>
      <c r="J58" s="239">
        <f>IFERROR(SUM(D58/G58),0)</f>
        <v>0</v>
      </c>
      <c r="K58" s="240"/>
    </row>
    <row r="59" spans="1:15" s="27" customFormat="1" ht="21" customHeight="1" x14ac:dyDescent="0.2">
      <c r="A59" s="70"/>
      <c r="B59" s="106"/>
      <c r="C59" s="93"/>
      <c r="D59" s="241" t="s">
        <v>112</v>
      </c>
      <c r="E59" s="242"/>
      <c r="F59" s="236"/>
      <c r="G59" s="243" t="s">
        <v>113</v>
      </c>
      <c r="H59" s="244"/>
      <c r="I59" s="236"/>
      <c r="J59" s="243" t="s">
        <v>103</v>
      </c>
      <c r="K59" s="244"/>
    </row>
    <row r="60" spans="1:15" s="27" customFormat="1" ht="7.5" customHeight="1" x14ac:dyDescent="0.2">
      <c r="A60" s="70"/>
      <c r="B60" s="70"/>
      <c r="C60" s="95"/>
      <c r="D60" s="95"/>
      <c r="E60" s="95"/>
      <c r="F60" s="95"/>
      <c r="G60" s="95"/>
      <c r="H60" s="95"/>
      <c r="I60" s="95"/>
      <c r="J60" s="95"/>
      <c r="K60" s="95"/>
      <c r="L60" s="70"/>
    </row>
    <row r="61" spans="1:15" ht="40.9" customHeight="1" x14ac:dyDescent="0.2">
      <c r="B61" s="141" t="s">
        <v>114</v>
      </c>
      <c r="C61" s="142"/>
      <c r="D61" s="142"/>
      <c r="E61" s="142"/>
      <c r="F61" s="142"/>
      <c r="G61" s="142"/>
      <c r="H61" s="142"/>
      <c r="I61" s="142"/>
      <c r="J61" s="142"/>
      <c r="K61" s="143"/>
    </row>
    <row r="62" spans="1:15" ht="9" customHeight="1" x14ac:dyDescent="0.2">
      <c r="B62" s="26"/>
      <c r="C62" s="26"/>
      <c r="D62" s="26"/>
      <c r="E62" s="26"/>
      <c r="F62" s="26"/>
      <c r="G62" s="26"/>
      <c r="H62" s="26"/>
      <c r="I62" s="26"/>
      <c r="J62" s="26"/>
      <c r="K62" s="26"/>
      <c r="L62" s="26"/>
    </row>
    <row r="63" spans="1:15" s="25" customFormat="1" ht="61.15" customHeight="1" x14ac:dyDescent="0.2">
      <c r="A63" s="112"/>
      <c r="B63" s="141" t="s">
        <v>36</v>
      </c>
      <c r="C63" s="142"/>
      <c r="D63" s="142"/>
      <c r="E63" s="142"/>
      <c r="F63" s="142"/>
      <c r="G63" s="142"/>
      <c r="H63" s="142"/>
      <c r="I63" s="142"/>
      <c r="J63" s="142"/>
      <c r="K63" s="143"/>
    </row>
  </sheetData>
  <sheetProtection algorithmName="SHA-512" hashValue="2nJfV5l/ZP09e//VY+jWjSpxTRY7eOHi4B6s6pnMQ9+1UQGr/XzXpsdQg5Lk8/hRQNrwTsqXrGQxlS4dbomyNA==" saltValue="GqxA5rgGrR3tQlxc5F2Few==" spinCount="100000" sheet="1" objects="1" scenarios="1"/>
  <mergeCells count="118">
    <mergeCell ref="D58:E58"/>
    <mergeCell ref="F58:F59"/>
    <mergeCell ref="G58:H58"/>
    <mergeCell ref="I58:I59"/>
    <mergeCell ref="J58:K58"/>
    <mergeCell ref="D59:E59"/>
    <mergeCell ref="G59:H59"/>
    <mergeCell ref="J59:K59"/>
    <mergeCell ref="B56:K56"/>
    <mergeCell ref="B51:C54"/>
    <mergeCell ref="B46:C47"/>
    <mergeCell ref="B6:K6"/>
    <mergeCell ref="B48:K48"/>
    <mergeCell ref="B24:K24"/>
    <mergeCell ref="B25:C25"/>
    <mergeCell ref="B26:C26"/>
    <mergeCell ref="B27:C27"/>
    <mergeCell ref="B32:K32"/>
    <mergeCell ref="J33:K37"/>
    <mergeCell ref="B33:C33"/>
    <mergeCell ref="B34:C34"/>
    <mergeCell ref="B35:C35"/>
    <mergeCell ref="B36:C36"/>
    <mergeCell ref="B37:C37"/>
    <mergeCell ref="B38:C38"/>
    <mergeCell ref="B39:C39"/>
    <mergeCell ref="B42:C42"/>
    <mergeCell ref="B30:C30"/>
    <mergeCell ref="B19:I19"/>
    <mergeCell ref="D31:E31"/>
    <mergeCell ref="D30:E30"/>
    <mergeCell ref="G30:H30"/>
    <mergeCell ref="G31:H31"/>
    <mergeCell ref="G46:H46"/>
    <mergeCell ref="D34:E34"/>
    <mergeCell ref="G39:H39"/>
    <mergeCell ref="J41:K41"/>
    <mergeCell ref="D38:E38"/>
    <mergeCell ref="G38:H38"/>
    <mergeCell ref="B44:K44"/>
    <mergeCell ref="D46:E46"/>
    <mergeCell ref="D37:E37"/>
    <mergeCell ref="A43:L43"/>
    <mergeCell ref="C40:K40"/>
    <mergeCell ref="B45:K45"/>
    <mergeCell ref="D35:E35"/>
    <mergeCell ref="J38:K38"/>
    <mergeCell ref="J39:K39"/>
    <mergeCell ref="D36:E36"/>
    <mergeCell ref="G36:H36"/>
    <mergeCell ref="D42:E42"/>
    <mergeCell ref="G42:H42"/>
    <mergeCell ref="D39:E39"/>
    <mergeCell ref="D41:E41"/>
    <mergeCell ref="G27:H27"/>
    <mergeCell ref="D26:E26"/>
    <mergeCell ref="J27:K27"/>
    <mergeCell ref="D27:E27"/>
    <mergeCell ref="B21:I21"/>
    <mergeCell ref="B22:K22"/>
    <mergeCell ref="B28:K28"/>
    <mergeCell ref="B31:C31"/>
    <mergeCell ref="D33:E33"/>
    <mergeCell ref="G33:H33"/>
    <mergeCell ref="J25:K25"/>
    <mergeCell ref="D25:E25"/>
    <mergeCell ref="G25:H25"/>
    <mergeCell ref="J30:K30"/>
    <mergeCell ref="J31:K31"/>
    <mergeCell ref="B29:K29"/>
    <mergeCell ref="G52:H52"/>
    <mergeCell ref="D53:E53"/>
    <mergeCell ref="G53:H53"/>
    <mergeCell ref="G54:H54"/>
    <mergeCell ref="B50:K50"/>
    <mergeCell ref="B12:I12"/>
    <mergeCell ref="B14:K14"/>
    <mergeCell ref="B23:K23"/>
    <mergeCell ref="B13:I13"/>
    <mergeCell ref="B20:I20"/>
    <mergeCell ref="J21:K21"/>
    <mergeCell ref="B17:K17"/>
    <mergeCell ref="B15:I15"/>
    <mergeCell ref="B16:I16"/>
    <mergeCell ref="B18:I18"/>
    <mergeCell ref="D47:E47"/>
    <mergeCell ref="G47:H47"/>
    <mergeCell ref="G34:H34"/>
    <mergeCell ref="J26:K26"/>
    <mergeCell ref="J46:K46"/>
    <mergeCell ref="G37:H37"/>
    <mergeCell ref="G35:H35"/>
    <mergeCell ref="G41:H41"/>
    <mergeCell ref="G26:H26"/>
    <mergeCell ref="B2:K2"/>
    <mergeCell ref="B1:K1"/>
    <mergeCell ref="F4:F5"/>
    <mergeCell ref="I4:I5"/>
    <mergeCell ref="B61:K61"/>
    <mergeCell ref="B63:K63"/>
    <mergeCell ref="B7:K7"/>
    <mergeCell ref="B8:K8"/>
    <mergeCell ref="B10:I10"/>
    <mergeCell ref="B11:I11"/>
    <mergeCell ref="B9:K9"/>
    <mergeCell ref="B3:K3"/>
    <mergeCell ref="D4:E4"/>
    <mergeCell ref="G4:H4"/>
    <mergeCell ref="J4:K4"/>
    <mergeCell ref="B5:C5"/>
    <mergeCell ref="B4:C4"/>
    <mergeCell ref="B49:K49"/>
    <mergeCell ref="D51:E51"/>
    <mergeCell ref="G51:H51"/>
    <mergeCell ref="J51:K51"/>
    <mergeCell ref="J53:K53"/>
    <mergeCell ref="D54:E54"/>
    <mergeCell ref="D52:E52"/>
  </mergeCells>
  <pageMargins left="0.25" right="0.25" top="0.5" bottom="0.5" header="0.3" footer="0.3"/>
  <pageSetup orientation="portrait" r:id="rId1"/>
  <headerFooter alignWithMargins="0">
    <oddFooter>&amp;C&amp;12&amp;A&amp;R&amp;N</oddFooter>
  </headerFooter>
  <rowBreaks count="1" manualBreakCount="1">
    <brk id="28"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3"/>
  <sheetViews>
    <sheetView topLeftCell="A22" zoomScaleNormal="100" workbookViewId="0">
      <selection activeCell="G39" sqref="G39:H39"/>
    </sheetView>
  </sheetViews>
  <sheetFormatPr defaultColWidth="9.140625" defaultRowHeight="12.75" x14ac:dyDescent="0.2"/>
  <cols>
    <col min="1" max="1" width="3.85546875" style="26" customWidth="1"/>
    <col min="2" max="2" width="15.7109375" style="24" customWidth="1"/>
    <col min="3" max="3" width="3.140625" style="24" customWidth="1"/>
    <col min="4" max="4" width="5.7109375" style="24" customWidth="1"/>
    <col min="5" max="5" width="13.28515625" style="24" customWidth="1"/>
    <col min="6" max="6" width="3.85546875" style="24" customWidth="1"/>
    <col min="7" max="7" width="5" style="24" customWidth="1"/>
    <col min="8" max="8" width="15.7109375" style="24" customWidth="1"/>
    <col min="9" max="9" width="3.7109375" style="24" customWidth="1"/>
    <col min="10" max="10" width="5" style="24" customWidth="1"/>
    <col min="11" max="11" width="17.5703125" style="24" customWidth="1"/>
    <col min="12" max="16384" width="9.140625" style="24"/>
  </cols>
  <sheetData>
    <row r="1" spans="1:15" ht="114" customHeight="1" x14ac:dyDescent="0.2">
      <c r="B1" s="136" t="s">
        <v>105</v>
      </c>
      <c r="C1" s="137"/>
      <c r="D1" s="137"/>
      <c r="E1" s="137"/>
      <c r="F1" s="137"/>
      <c r="G1" s="137"/>
      <c r="H1" s="137"/>
      <c r="I1" s="137"/>
      <c r="J1" s="137"/>
      <c r="K1" s="138"/>
      <c r="L1"/>
      <c r="M1"/>
    </row>
    <row r="2" spans="1:15" ht="12.6" customHeight="1" x14ac:dyDescent="0.2">
      <c r="B2" s="135"/>
      <c r="C2" s="135"/>
      <c r="D2" s="135"/>
      <c r="E2" s="135"/>
      <c r="F2" s="135"/>
      <c r="G2" s="135"/>
      <c r="H2" s="135"/>
      <c r="I2" s="135"/>
      <c r="J2" s="135"/>
      <c r="K2" s="135"/>
      <c r="L2" s="26"/>
    </row>
    <row r="3" spans="1:15" customFormat="1" ht="28.15" customHeight="1" x14ac:dyDescent="0.2">
      <c r="A3" s="33"/>
      <c r="B3" s="144" t="s">
        <v>100</v>
      </c>
      <c r="C3" s="145"/>
      <c r="D3" s="145"/>
      <c r="E3" s="145"/>
      <c r="F3" s="145"/>
      <c r="G3" s="145"/>
      <c r="H3" s="145"/>
      <c r="I3" s="145"/>
      <c r="J3" s="145"/>
      <c r="K3" s="146"/>
    </row>
    <row r="4" spans="1:15" customFormat="1" ht="15" x14ac:dyDescent="0.2">
      <c r="A4" s="33"/>
      <c r="B4" s="158"/>
      <c r="C4" s="159"/>
      <c r="D4" s="154" t="s">
        <v>60</v>
      </c>
      <c r="E4" s="155"/>
      <c r="F4" s="34"/>
      <c r="G4" s="154" t="s">
        <v>57</v>
      </c>
      <c r="H4" s="155"/>
      <c r="I4" s="34"/>
      <c r="J4" s="154" t="s">
        <v>54</v>
      </c>
      <c r="K4" s="155"/>
    </row>
    <row r="5" spans="1:15" customFormat="1" ht="27.6" customHeight="1" x14ac:dyDescent="0.2">
      <c r="A5" s="33"/>
      <c r="B5" s="227" t="s">
        <v>84</v>
      </c>
      <c r="C5" s="228"/>
      <c r="D5" s="65" t="s">
        <v>0</v>
      </c>
      <c r="E5" s="66"/>
      <c r="F5" s="46"/>
      <c r="G5" s="65" t="s">
        <v>2</v>
      </c>
      <c r="H5" s="66"/>
      <c r="I5" s="46"/>
      <c r="J5" s="65" t="s">
        <v>2</v>
      </c>
      <c r="K5" s="66"/>
    </row>
    <row r="6" spans="1:15" x14ac:dyDescent="0.2">
      <c r="B6" s="135"/>
      <c r="C6" s="135"/>
      <c r="D6" s="135"/>
      <c r="E6" s="135"/>
      <c r="F6" s="135"/>
      <c r="G6" s="135"/>
      <c r="H6" s="135"/>
      <c r="I6" s="135"/>
      <c r="J6" s="135"/>
      <c r="K6" s="135"/>
      <c r="L6" s="26"/>
    </row>
    <row r="7" spans="1:15" ht="28.15" customHeight="1" x14ac:dyDescent="0.2">
      <c r="A7" s="109"/>
      <c r="B7" s="144" t="s">
        <v>83</v>
      </c>
      <c r="C7" s="145"/>
      <c r="D7" s="145"/>
      <c r="E7" s="145"/>
      <c r="F7" s="145"/>
      <c r="G7" s="145"/>
      <c r="H7" s="145"/>
      <c r="I7" s="145"/>
      <c r="J7" s="145"/>
      <c r="K7" s="146"/>
      <c r="L7"/>
      <c r="M7"/>
      <c r="N7"/>
      <c r="O7"/>
    </row>
    <row r="8" spans="1:15" s="38" customFormat="1" ht="10.15" customHeight="1" x14ac:dyDescent="0.2">
      <c r="A8" s="110"/>
      <c r="B8" s="147"/>
      <c r="C8" s="148"/>
      <c r="D8" s="148"/>
      <c r="E8" s="148"/>
      <c r="F8" s="148"/>
      <c r="G8" s="148"/>
      <c r="H8" s="148"/>
      <c r="I8" s="148"/>
      <c r="J8" s="148"/>
      <c r="K8" s="149"/>
      <c r="L8" s="33"/>
      <c r="M8"/>
      <c r="N8"/>
      <c r="O8"/>
    </row>
    <row r="9" spans="1:15" s="42" customFormat="1" ht="28.15" customHeight="1" x14ac:dyDescent="0.2">
      <c r="A9" s="111"/>
      <c r="B9" s="151" t="s">
        <v>79</v>
      </c>
      <c r="C9" s="152"/>
      <c r="D9" s="152"/>
      <c r="E9" s="152"/>
      <c r="F9" s="152"/>
      <c r="G9" s="152"/>
      <c r="H9" s="152"/>
      <c r="I9" s="152"/>
      <c r="J9" s="152"/>
      <c r="K9" s="153"/>
      <c r="L9"/>
      <c r="M9"/>
      <c r="N9"/>
      <c r="O9"/>
    </row>
    <row r="10" spans="1:15" s="42" customFormat="1" ht="28.15" customHeight="1" x14ac:dyDescent="0.2">
      <c r="A10" s="111"/>
      <c r="B10" s="150" t="s">
        <v>78</v>
      </c>
      <c r="C10" s="150"/>
      <c r="D10" s="150"/>
      <c r="E10" s="150"/>
      <c r="F10" s="150"/>
      <c r="G10" s="150"/>
      <c r="H10" s="150"/>
      <c r="I10" s="150"/>
      <c r="J10" s="40" t="s">
        <v>3</v>
      </c>
      <c r="K10" s="48">
        <f>'Wages, Taxes and Workers'' Comp'!E10</f>
        <v>0</v>
      </c>
      <c r="L10"/>
      <c r="M10"/>
      <c r="N10"/>
      <c r="O10"/>
    </row>
    <row r="11" spans="1:15" s="38" customFormat="1" ht="16.5" customHeight="1" x14ac:dyDescent="0.2">
      <c r="A11" s="110"/>
      <c r="B11" s="150" t="s">
        <v>77</v>
      </c>
      <c r="C11" s="150"/>
      <c r="D11" s="150"/>
      <c r="E11" s="150"/>
      <c r="F11" s="150"/>
      <c r="G11" s="150"/>
      <c r="H11" s="150"/>
      <c r="I11" s="150"/>
      <c r="J11" s="40" t="s">
        <v>4</v>
      </c>
      <c r="K11" s="39"/>
      <c r="L11" s="41"/>
    </row>
    <row r="12" spans="1:15" s="38" customFormat="1" ht="16.5" customHeight="1" x14ac:dyDescent="0.2">
      <c r="A12" s="110"/>
      <c r="B12" s="171" t="s">
        <v>76</v>
      </c>
      <c r="C12" s="172"/>
      <c r="D12" s="172"/>
      <c r="E12" s="172"/>
      <c r="F12" s="172"/>
      <c r="G12" s="172"/>
      <c r="H12" s="172"/>
      <c r="I12" s="173"/>
      <c r="J12" s="40" t="s">
        <v>5</v>
      </c>
      <c r="K12" s="44"/>
      <c r="L12" s="36"/>
    </row>
    <row r="13" spans="1:15" s="38" customFormat="1" ht="16.5" customHeight="1" x14ac:dyDescent="0.2">
      <c r="A13" s="110"/>
      <c r="B13" s="171" t="s">
        <v>75</v>
      </c>
      <c r="C13" s="172"/>
      <c r="D13" s="172"/>
      <c r="E13" s="172"/>
      <c r="F13" s="172"/>
      <c r="G13" s="172"/>
      <c r="H13" s="172"/>
      <c r="I13" s="173"/>
      <c r="J13" s="40" t="s">
        <v>6</v>
      </c>
      <c r="K13" s="44"/>
      <c r="L13" s="43"/>
    </row>
    <row r="14" spans="1:15" s="42" customFormat="1" ht="21.6" customHeight="1" x14ac:dyDescent="0.2">
      <c r="A14" s="111"/>
      <c r="B14" s="174" t="s">
        <v>74</v>
      </c>
      <c r="C14" s="175"/>
      <c r="D14" s="175"/>
      <c r="E14" s="175"/>
      <c r="F14" s="175"/>
      <c r="G14" s="175"/>
      <c r="H14" s="175"/>
      <c r="I14" s="175"/>
      <c r="J14" s="175"/>
      <c r="K14" s="176"/>
      <c r="L14"/>
      <c r="M14"/>
      <c r="N14"/>
      <c r="O14"/>
    </row>
    <row r="15" spans="1:15" s="38" customFormat="1" ht="16.5" customHeight="1" x14ac:dyDescent="0.2">
      <c r="A15" s="110"/>
      <c r="B15" s="185" t="s">
        <v>73</v>
      </c>
      <c r="C15" s="186"/>
      <c r="D15" s="186"/>
      <c r="E15" s="186"/>
      <c r="F15" s="186"/>
      <c r="G15" s="186"/>
      <c r="H15" s="186"/>
      <c r="I15" s="187"/>
      <c r="J15" s="49" t="s">
        <v>7</v>
      </c>
      <c r="K15" s="48">
        <f>IFERROR(ROUND(($K$10/'Wages, Taxes and Workers'' Comp'!E15)*'Wages, Taxes and Workers'' Comp'!E18,0),0)</f>
        <v>0</v>
      </c>
      <c r="L15" s="41"/>
    </row>
    <row r="16" spans="1:15" s="38" customFormat="1" ht="16.5" customHeight="1" x14ac:dyDescent="0.2">
      <c r="A16" s="110"/>
      <c r="B16" s="185" t="s">
        <v>72</v>
      </c>
      <c r="C16" s="186"/>
      <c r="D16" s="186"/>
      <c r="E16" s="186"/>
      <c r="F16" s="186"/>
      <c r="G16" s="186"/>
      <c r="H16" s="186"/>
      <c r="I16" s="187"/>
      <c r="J16" s="50" t="s">
        <v>8</v>
      </c>
      <c r="K16" s="48">
        <f>IFERROR(ROUND(($K$10/'Wages, Taxes and Workers'' Comp'!E15)*'Wages, Taxes and Workers'' Comp'!E19,0),0)</f>
        <v>0</v>
      </c>
      <c r="L16" s="36"/>
    </row>
    <row r="17" spans="1:15" s="38" customFormat="1" ht="16.5" customHeight="1" x14ac:dyDescent="0.2">
      <c r="A17" s="110"/>
      <c r="B17" s="182" t="s">
        <v>71</v>
      </c>
      <c r="C17" s="183"/>
      <c r="D17" s="183"/>
      <c r="E17" s="183"/>
      <c r="F17" s="183"/>
      <c r="G17" s="183"/>
      <c r="H17" s="183"/>
      <c r="I17" s="183"/>
      <c r="J17" s="183"/>
      <c r="K17" s="184"/>
      <c r="L17" s="36"/>
    </row>
    <row r="18" spans="1:15" s="38" customFormat="1" ht="16.5" customHeight="1" x14ac:dyDescent="0.2">
      <c r="A18" s="110"/>
      <c r="B18" s="188" t="s">
        <v>70</v>
      </c>
      <c r="C18" s="189"/>
      <c r="D18" s="189"/>
      <c r="E18" s="189"/>
      <c r="F18" s="189"/>
      <c r="G18" s="189"/>
      <c r="H18" s="189"/>
      <c r="I18" s="190"/>
      <c r="J18" s="50" t="s">
        <v>9</v>
      </c>
      <c r="K18" s="48">
        <f>IFERROR(ROUND(($K$10/'Wages, Taxes and Workers'' Comp'!E15)*'Wages, Taxes and Workers'' Comp'!E20,0),0)</f>
        <v>0</v>
      </c>
      <c r="L18" s="36"/>
    </row>
    <row r="19" spans="1:15" s="38" customFormat="1" ht="16.5" customHeight="1" x14ac:dyDescent="0.2">
      <c r="A19" s="110"/>
      <c r="B19" s="188" t="s">
        <v>69</v>
      </c>
      <c r="C19" s="189"/>
      <c r="D19" s="189"/>
      <c r="E19" s="189"/>
      <c r="F19" s="189"/>
      <c r="G19" s="189"/>
      <c r="H19" s="189"/>
      <c r="I19" s="190"/>
      <c r="J19" s="49" t="s">
        <v>10</v>
      </c>
      <c r="K19" s="48">
        <f>IFERROR(ROUND(($K$10/'Wages, Taxes and Workers'' Comp'!E15)*'Wages, Taxes and Workers'' Comp'!E21,0),0)</f>
        <v>0</v>
      </c>
      <c r="L19" s="36"/>
    </row>
    <row r="20" spans="1:15" s="35" customFormat="1" ht="16.5" customHeight="1" x14ac:dyDescent="0.25">
      <c r="A20" s="41"/>
      <c r="B20" s="177" t="s">
        <v>66</v>
      </c>
      <c r="C20" s="178"/>
      <c r="D20" s="178"/>
      <c r="E20" s="178"/>
      <c r="F20" s="178"/>
      <c r="G20" s="178"/>
      <c r="H20" s="178"/>
      <c r="I20" s="179"/>
      <c r="J20" s="51" t="s">
        <v>11</v>
      </c>
      <c r="K20" s="37">
        <f>SUM(K10:K19)</f>
        <v>0</v>
      </c>
      <c r="L20" s="36"/>
    </row>
    <row r="21" spans="1:15" s="35" customFormat="1" ht="16.5" customHeight="1" x14ac:dyDescent="0.25">
      <c r="A21" s="41"/>
      <c r="B21" s="193"/>
      <c r="C21" s="193"/>
      <c r="D21" s="193"/>
      <c r="E21" s="193"/>
      <c r="F21" s="193"/>
      <c r="G21" s="193"/>
      <c r="H21" s="193"/>
      <c r="I21" s="194"/>
      <c r="J21" s="180" t="s">
        <v>68</v>
      </c>
      <c r="K21" s="181"/>
      <c r="L21" s="36"/>
    </row>
    <row r="22" spans="1:15" x14ac:dyDescent="0.2">
      <c r="B22" s="195"/>
      <c r="C22" s="195"/>
      <c r="D22" s="195"/>
      <c r="E22" s="195"/>
      <c r="F22" s="195"/>
      <c r="G22" s="195"/>
      <c r="H22" s="195"/>
      <c r="I22" s="195"/>
      <c r="J22" s="195"/>
      <c r="K22" s="195"/>
    </row>
    <row r="23" spans="1:15" ht="28.15" customHeight="1" x14ac:dyDescent="0.2">
      <c r="A23" s="109"/>
      <c r="B23" s="144" t="s">
        <v>67</v>
      </c>
      <c r="C23" s="145"/>
      <c r="D23" s="145"/>
      <c r="E23" s="145"/>
      <c r="F23" s="145"/>
      <c r="G23" s="145"/>
      <c r="H23" s="145"/>
      <c r="I23" s="145"/>
      <c r="J23" s="145"/>
      <c r="K23" s="146"/>
      <c r="L23"/>
      <c r="M23"/>
      <c r="N23"/>
      <c r="O23"/>
    </row>
    <row r="24" spans="1:15" x14ac:dyDescent="0.2">
      <c r="B24" s="158"/>
      <c r="C24" s="159"/>
      <c r="D24" s="159"/>
      <c r="E24" s="159"/>
      <c r="F24" s="159"/>
      <c r="G24" s="159"/>
      <c r="H24" s="159"/>
      <c r="I24" s="159"/>
      <c r="J24" s="159"/>
      <c r="K24" s="170"/>
    </row>
    <row r="25" spans="1:15" customFormat="1" ht="27.6" customHeight="1" x14ac:dyDescent="0.2">
      <c r="A25" s="33"/>
      <c r="B25" s="218"/>
      <c r="C25" s="219"/>
      <c r="D25" s="199" t="s">
        <v>66</v>
      </c>
      <c r="E25" s="199"/>
      <c r="F25" s="52"/>
      <c r="G25" s="202" t="s">
        <v>65</v>
      </c>
      <c r="H25" s="202"/>
      <c r="I25" s="52"/>
      <c r="J25" s="200"/>
      <c r="K25" s="201"/>
    </row>
    <row r="26" spans="1:15" customFormat="1" ht="16.5" customHeight="1" x14ac:dyDescent="0.2">
      <c r="A26" s="33"/>
      <c r="B26" s="221" t="s">
        <v>64</v>
      </c>
      <c r="C26" s="222"/>
      <c r="D26" s="160">
        <f>K20</f>
        <v>0</v>
      </c>
      <c r="E26" s="161"/>
      <c r="F26" s="54" t="s">
        <v>14</v>
      </c>
      <c r="G26" s="191">
        <f>SUM(E5:K5)</f>
        <v>0</v>
      </c>
      <c r="H26" s="192"/>
      <c r="I26" s="55" t="s">
        <v>15</v>
      </c>
      <c r="J26" s="160">
        <f>IF(G26&gt;0,ROUND(D26/G26,2),)</f>
        <v>0</v>
      </c>
      <c r="K26" s="161"/>
    </row>
    <row r="27" spans="1:15" s="27" customFormat="1" ht="16.5" customHeight="1" x14ac:dyDescent="0.2">
      <c r="A27" s="70"/>
      <c r="B27" s="223"/>
      <c r="C27" s="224"/>
      <c r="D27" s="166" t="s">
        <v>63</v>
      </c>
      <c r="E27" s="167"/>
      <c r="F27" s="56"/>
      <c r="G27" s="166" t="s">
        <v>50</v>
      </c>
      <c r="H27" s="167"/>
      <c r="I27" s="56"/>
      <c r="J27" s="166" t="s">
        <v>62</v>
      </c>
      <c r="K27" s="167"/>
    </row>
    <row r="28" spans="1:15" x14ac:dyDescent="0.2">
      <c r="B28" s="135"/>
      <c r="C28" s="135"/>
      <c r="D28" s="135"/>
      <c r="E28" s="135"/>
      <c r="F28" s="135"/>
      <c r="G28" s="135"/>
      <c r="H28" s="135"/>
      <c r="I28" s="135"/>
      <c r="J28" s="135"/>
      <c r="K28" s="135"/>
      <c r="L28" s="26"/>
    </row>
    <row r="29" spans="1:15" ht="28.15" customHeight="1" thickBot="1" x14ac:dyDescent="0.25">
      <c r="B29" s="144" t="s">
        <v>61</v>
      </c>
      <c r="C29" s="145"/>
      <c r="D29" s="145"/>
      <c r="E29" s="145"/>
      <c r="F29" s="145"/>
      <c r="G29" s="145"/>
      <c r="H29" s="145"/>
      <c r="I29" s="145"/>
      <c r="J29" s="145"/>
      <c r="K29" s="146"/>
      <c r="L29"/>
      <c r="M29"/>
      <c r="N29"/>
      <c r="O29"/>
    </row>
    <row r="30" spans="1:15" ht="13.9" customHeight="1" x14ac:dyDescent="0.2">
      <c r="B30" s="231"/>
      <c r="C30" s="232"/>
      <c r="D30" s="203" t="s">
        <v>91</v>
      </c>
      <c r="E30" s="204"/>
      <c r="F30" s="67"/>
      <c r="G30" s="203" t="s">
        <v>92</v>
      </c>
      <c r="H30" s="204"/>
      <c r="I30" s="67"/>
      <c r="J30" s="203" t="s">
        <v>93</v>
      </c>
      <c r="K30" s="204"/>
      <c r="L30"/>
      <c r="M30"/>
      <c r="N30"/>
      <c r="O30"/>
    </row>
    <row r="31" spans="1:15" ht="28.15" customHeight="1" thickBot="1" x14ac:dyDescent="0.25">
      <c r="B31" s="257" t="s">
        <v>99</v>
      </c>
      <c r="C31" s="258"/>
      <c r="D31" s="205">
        <v>0</v>
      </c>
      <c r="E31" s="206"/>
      <c r="F31" s="67"/>
      <c r="G31" s="205">
        <v>0</v>
      </c>
      <c r="H31" s="206"/>
      <c r="I31" s="67"/>
      <c r="J31" s="205">
        <v>0</v>
      </c>
      <c r="K31" s="206"/>
      <c r="L31"/>
      <c r="M31"/>
      <c r="N31"/>
      <c r="O31"/>
    </row>
    <row r="32" spans="1:15" x14ac:dyDescent="0.2">
      <c r="B32" s="158"/>
      <c r="C32" s="159"/>
      <c r="D32" s="159"/>
      <c r="E32" s="159"/>
      <c r="F32" s="159"/>
      <c r="G32" s="159"/>
      <c r="H32" s="159"/>
      <c r="I32" s="159"/>
      <c r="J32" s="159"/>
      <c r="K32" s="170"/>
    </row>
    <row r="33" spans="1:15" customFormat="1" ht="32.450000000000003" customHeight="1" x14ac:dyDescent="0.2">
      <c r="A33" s="33"/>
      <c r="B33" s="158"/>
      <c r="C33" s="159"/>
      <c r="D33" s="253" t="s">
        <v>94</v>
      </c>
      <c r="E33" s="253"/>
      <c r="F33" s="34"/>
      <c r="G33" s="253" t="s">
        <v>95</v>
      </c>
      <c r="H33" s="253"/>
      <c r="I33" s="259"/>
      <c r="J33" s="259"/>
      <c r="K33" s="260"/>
    </row>
    <row r="34" spans="1:15" customFormat="1" ht="16.5" customHeight="1" x14ac:dyDescent="0.2">
      <c r="A34" s="33"/>
      <c r="B34" s="221" t="s">
        <v>60</v>
      </c>
      <c r="C34" s="222"/>
      <c r="D34" s="191">
        <f>E5</f>
        <v>0</v>
      </c>
      <c r="E34" s="192"/>
      <c r="F34" s="83" t="s">
        <v>41</v>
      </c>
      <c r="G34" s="160">
        <f>VLOOKUP($D$31,Rates!A$3:E$38,3,FALSE)</f>
        <v>9.2200000000000006</v>
      </c>
      <c r="H34" s="161"/>
      <c r="I34" s="83" t="s">
        <v>16</v>
      </c>
      <c r="J34" s="200"/>
      <c r="K34" s="201"/>
    </row>
    <row r="35" spans="1:15" s="27" customFormat="1" ht="16.5" customHeight="1" x14ac:dyDescent="0.2">
      <c r="A35" s="70"/>
      <c r="B35" s="248"/>
      <c r="C35" s="250"/>
      <c r="D35" s="164" t="s">
        <v>59</v>
      </c>
      <c r="E35" s="165"/>
      <c r="F35" s="55"/>
      <c r="G35" s="166" t="s">
        <v>58</v>
      </c>
      <c r="H35" s="167"/>
      <c r="I35" s="55"/>
      <c r="J35" s="200"/>
      <c r="K35" s="201"/>
    </row>
    <row r="36" spans="1:15" customFormat="1" ht="16.5" customHeight="1" x14ac:dyDescent="0.2">
      <c r="A36" s="33"/>
      <c r="B36" s="221" t="s">
        <v>57</v>
      </c>
      <c r="C36" s="222"/>
      <c r="D36" s="191">
        <f>H5</f>
        <v>0</v>
      </c>
      <c r="E36" s="192"/>
      <c r="F36" s="83" t="s">
        <v>41</v>
      </c>
      <c r="G36" s="160">
        <f>VLOOKUP($G$31,Rates!A$3:E$38,3,FALSE)</f>
        <v>9.2200000000000006</v>
      </c>
      <c r="H36" s="161"/>
      <c r="I36" s="83" t="s">
        <v>16</v>
      </c>
      <c r="J36" s="200"/>
      <c r="K36" s="201"/>
    </row>
    <row r="37" spans="1:15" s="27" customFormat="1" ht="16.5" customHeight="1" x14ac:dyDescent="0.2">
      <c r="A37" s="70"/>
      <c r="B37" s="248"/>
      <c r="C37" s="250"/>
      <c r="D37" s="164" t="s">
        <v>56</v>
      </c>
      <c r="E37" s="165"/>
      <c r="F37" s="55"/>
      <c r="G37" s="166" t="s">
        <v>55</v>
      </c>
      <c r="H37" s="167"/>
      <c r="I37" s="55"/>
      <c r="J37" s="225"/>
      <c r="K37" s="226"/>
    </row>
    <row r="38" spans="1:15" customFormat="1" ht="16.5" customHeight="1" x14ac:dyDescent="0.2">
      <c r="A38" s="33"/>
      <c r="B38" s="221" t="s">
        <v>54</v>
      </c>
      <c r="C38" s="222"/>
      <c r="D38" s="191">
        <f>K5</f>
        <v>0</v>
      </c>
      <c r="E38" s="192"/>
      <c r="F38" s="83" t="s">
        <v>41</v>
      </c>
      <c r="G38" s="160">
        <f>VLOOKUP(J31,Rates!A3:I38,9,FALSE)</f>
        <v>9.31</v>
      </c>
      <c r="H38" s="161"/>
      <c r="I38" s="83" t="s">
        <v>15</v>
      </c>
      <c r="J38" s="160">
        <f>(D34*G34)+(D36*G36)+(D38*G38)</f>
        <v>0</v>
      </c>
      <c r="K38" s="161"/>
    </row>
    <row r="39" spans="1:15" s="27" customFormat="1" ht="14.25" x14ac:dyDescent="0.2">
      <c r="A39" s="70"/>
      <c r="B39" s="84"/>
      <c r="C39" s="85"/>
      <c r="D39" s="164" t="s">
        <v>53</v>
      </c>
      <c r="E39" s="165"/>
      <c r="F39" s="55"/>
      <c r="G39" s="166" t="s">
        <v>52</v>
      </c>
      <c r="H39" s="167"/>
      <c r="I39" s="55"/>
      <c r="J39" s="166" t="s">
        <v>12</v>
      </c>
      <c r="K39" s="167"/>
    </row>
    <row r="40" spans="1:15" s="27" customFormat="1" ht="36.75" customHeight="1" x14ac:dyDescent="0.2">
      <c r="A40" s="70"/>
      <c r="B40" s="103" t="s">
        <v>98</v>
      </c>
      <c r="C40" s="248"/>
      <c r="D40" s="249"/>
      <c r="E40" s="249"/>
      <c r="F40" s="249"/>
      <c r="G40" s="249"/>
      <c r="H40" s="249"/>
      <c r="I40" s="249"/>
      <c r="J40" s="249"/>
      <c r="K40" s="250"/>
    </row>
    <row r="41" spans="1:15" customFormat="1" ht="28.15" customHeight="1" x14ac:dyDescent="0.2">
      <c r="A41" s="33"/>
      <c r="B41" s="100" t="str">
        <f>IFERROR((((D31*0.05)*D34)+((G31*0.05)*D36)+((J31*0.05)*D38))/G41,"0")</f>
        <v>0</v>
      </c>
      <c r="C41" s="251"/>
      <c r="D41" s="160">
        <f>J38</f>
        <v>0</v>
      </c>
      <c r="E41" s="161"/>
      <c r="F41" s="57" t="s">
        <v>14</v>
      </c>
      <c r="G41" s="191">
        <f>G26</f>
        <v>0</v>
      </c>
      <c r="H41" s="192"/>
      <c r="I41" s="57" t="s">
        <v>15</v>
      </c>
      <c r="J41" s="160">
        <f>IF(G41&gt;0,ROUND(D41/G41,2),0)</f>
        <v>0</v>
      </c>
      <c r="K41" s="161"/>
    </row>
    <row r="42" spans="1:15" s="27" customFormat="1" ht="14.25" x14ac:dyDescent="0.2">
      <c r="A42" s="70"/>
      <c r="B42" s="86"/>
      <c r="C42" s="252"/>
      <c r="D42" s="164" t="s">
        <v>51</v>
      </c>
      <c r="E42" s="165"/>
      <c r="F42" s="56"/>
      <c r="G42" s="166" t="s">
        <v>50</v>
      </c>
      <c r="H42" s="167"/>
      <c r="I42" s="56"/>
      <c r="J42" s="58" t="s">
        <v>13</v>
      </c>
      <c r="K42" s="59" t="s">
        <v>21</v>
      </c>
    </row>
    <row r="43" spans="1:15" x14ac:dyDescent="0.2">
      <c r="B43" s="26"/>
      <c r="C43" s="26"/>
      <c r="D43" s="261"/>
      <c r="E43" s="261"/>
      <c r="F43" s="261"/>
      <c r="G43" s="261"/>
      <c r="H43" s="261"/>
      <c r="I43" s="261"/>
      <c r="J43" s="261"/>
      <c r="K43" s="261"/>
      <c r="L43" s="26"/>
    </row>
    <row r="44" spans="1:15" ht="28.15" customHeight="1" x14ac:dyDescent="0.2">
      <c r="B44" s="144" t="s">
        <v>49</v>
      </c>
      <c r="C44" s="145"/>
      <c r="D44" s="145"/>
      <c r="E44" s="145"/>
      <c r="F44" s="145"/>
      <c r="G44" s="145"/>
      <c r="H44" s="145"/>
      <c r="I44" s="145"/>
      <c r="J44" s="145"/>
      <c r="K44" s="146"/>
      <c r="L44"/>
      <c r="M44"/>
      <c r="N44"/>
      <c r="O44"/>
    </row>
    <row r="45" spans="1:15" x14ac:dyDescent="0.2">
      <c r="B45" s="218"/>
      <c r="C45" s="219"/>
      <c r="D45" s="219"/>
      <c r="E45" s="219"/>
      <c r="F45" s="219"/>
      <c r="G45" s="219"/>
      <c r="H45" s="219"/>
      <c r="I45" s="219"/>
      <c r="J45" s="219"/>
      <c r="K45" s="220"/>
    </row>
    <row r="46" spans="1:15" customFormat="1" ht="28.15" customHeight="1" x14ac:dyDescent="0.2">
      <c r="A46" s="33"/>
      <c r="B46" s="221"/>
      <c r="C46" s="222"/>
      <c r="D46" s="160">
        <f>J41</f>
        <v>0</v>
      </c>
      <c r="E46" s="161"/>
      <c r="F46" s="57" t="s">
        <v>41</v>
      </c>
      <c r="G46" s="210">
        <v>0.9</v>
      </c>
      <c r="H46" s="163"/>
      <c r="I46" s="57" t="s">
        <v>15</v>
      </c>
      <c r="J46" s="160">
        <f>ROUND(D46*G46,2)</f>
        <v>0</v>
      </c>
      <c r="K46" s="161"/>
    </row>
    <row r="47" spans="1:15" s="27" customFormat="1" ht="14.25" x14ac:dyDescent="0.2">
      <c r="A47" s="70"/>
      <c r="B47" s="223"/>
      <c r="C47" s="224"/>
      <c r="D47" s="164" t="s">
        <v>48</v>
      </c>
      <c r="E47" s="165"/>
      <c r="F47" s="56"/>
      <c r="G47" s="166"/>
      <c r="H47" s="167"/>
      <c r="I47" s="56"/>
      <c r="J47" s="58" t="s">
        <v>32</v>
      </c>
      <c r="K47" s="60" t="s">
        <v>47</v>
      </c>
    </row>
    <row r="48" spans="1:15" x14ac:dyDescent="0.2">
      <c r="B48" s="135"/>
      <c r="C48" s="135"/>
      <c r="D48" s="135"/>
      <c r="E48" s="135"/>
      <c r="F48" s="135"/>
      <c r="G48" s="135"/>
      <c r="H48" s="135"/>
      <c r="I48" s="135"/>
      <c r="J48" s="135"/>
      <c r="K48" s="135"/>
      <c r="L48" s="26"/>
    </row>
    <row r="49" spans="1:15" ht="28.15" customHeight="1" x14ac:dyDescent="0.2">
      <c r="B49" s="144" t="s">
        <v>46</v>
      </c>
      <c r="C49" s="145"/>
      <c r="D49" s="145"/>
      <c r="E49" s="145"/>
      <c r="F49" s="145"/>
      <c r="G49" s="145"/>
      <c r="H49" s="145"/>
      <c r="I49" s="145"/>
      <c r="J49" s="145"/>
      <c r="K49" s="146"/>
      <c r="L49"/>
      <c r="M49"/>
      <c r="N49"/>
      <c r="O49"/>
    </row>
    <row r="50" spans="1:15" x14ac:dyDescent="0.2">
      <c r="B50" s="158"/>
      <c r="C50" s="159"/>
      <c r="D50" s="159"/>
      <c r="E50" s="159"/>
      <c r="F50" s="159"/>
      <c r="G50" s="159"/>
      <c r="H50" s="159"/>
      <c r="I50" s="159"/>
      <c r="J50" s="159"/>
      <c r="K50" s="170"/>
    </row>
    <row r="51" spans="1:15" customFormat="1" ht="28.15" customHeight="1" x14ac:dyDescent="0.2">
      <c r="A51" s="33"/>
      <c r="B51" s="214"/>
      <c r="C51" s="215"/>
      <c r="D51" s="160">
        <f>J46</f>
        <v>0</v>
      </c>
      <c r="E51" s="161"/>
      <c r="F51" s="29" t="s">
        <v>45</v>
      </c>
      <c r="G51" s="162">
        <f>J26</f>
        <v>0</v>
      </c>
      <c r="H51" s="163"/>
      <c r="I51" s="29" t="s">
        <v>15</v>
      </c>
      <c r="J51" s="160">
        <f>IF((D51-G51)&gt;B41,B41,(D51-G51))</f>
        <v>0</v>
      </c>
      <c r="K51" s="161"/>
    </row>
    <row r="52" spans="1:15" s="27" customFormat="1" ht="14.25" x14ac:dyDescent="0.2">
      <c r="A52" s="70"/>
      <c r="B52" s="214"/>
      <c r="C52" s="215"/>
      <c r="D52" s="164" t="s">
        <v>44</v>
      </c>
      <c r="E52" s="165"/>
      <c r="F52" s="31"/>
      <c r="G52" s="166" t="s">
        <v>43</v>
      </c>
      <c r="H52" s="167"/>
      <c r="I52" s="31"/>
      <c r="J52" s="58" t="s">
        <v>33</v>
      </c>
      <c r="K52" s="59" t="s">
        <v>42</v>
      </c>
    </row>
    <row r="53" spans="1:15" customFormat="1" ht="28.15" customHeight="1" x14ac:dyDescent="0.2">
      <c r="A53" s="33"/>
      <c r="B53" s="214"/>
      <c r="C53" s="215"/>
      <c r="D53" s="160">
        <f>IF(J51&gt;0,J51,0)</f>
        <v>0</v>
      </c>
      <c r="E53" s="161"/>
      <c r="F53" s="29" t="s">
        <v>41</v>
      </c>
      <c r="G53" s="168"/>
      <c r="H53" s="169"/>
      <c r="I53" s="29" t="s">
        <v>15</v>
      </c>
      <c r="J53" s="160">
        <f>ROUND(D53*G53,2)</f>
        <v>0</v>
      </c>
      <c r="K53" s="161"/>
    </row>
    <row r="54" spans="1:15" s="27" customFormat="1" ht="14.25" x14ac:dyDescent="0.2">
      <c r="A54" s="70"/>
      <c r="B54" s="216"/>
      <c r="C54" s="217"/>
      <c r="D54" s="164" t="s">
        <v>40</v>
      </c>
      <c r="E54" s="165"/>
      <c r="F54" s="28"/>
      <c r="G54" s="166" t="s">
        <v>39</v>
      </c>
      <c r="H54" s="167"/>
      <c r="I54" s="28"/>
      <c r="J54" s="58" t="s">
        <v>38</v>
      </c>
      <c r="K54" s="59" t="s">
        <v>37</v>
      </c>
    </row>
    <row r="55" spans="1:15" s="27" customFormat="1" ht="14.25" x14ac:dyDescent="0.2">
      <c r="A55" s="70"/>
      <c r="B55" s="104"/>
      <c r="C55" s="104"/>
      <c r="D55" s="71"/>
      <c r="E55" s="71"/>
      <c r="F55" s="31"/>
      <c r="G55" s="72"/>
      <c r="H55" s="72"/>
      <c r="I55" s="31"/>
      <c r="J55" s="73"/>
      <c r="K55" s="105"/>
    </row>
    <row r="56" spans="1:15" s="27" customFormat="1" ht="24.75" customHeight="1" x14ac:dyDescent="0.25">
      <c r="A56" s="70"/>
      <c r="B56" s="254" t="s">
        <v>108</v>
      </c>
      <c r="C56" s="255"/>
      <c r="D56" s="255"/>
      <c r="E56" s="255"/>
      <c r="F56" s="255"/>
      <c r="G56" s="255"/>
      <c r="H56" s="255"/>
      <c r="I56" s="255"/>
      <c r="J56" s="255"/>
      <c r="K56" s="256"/>
    </row>
    <row r="57" spans="1:15" s="27" customFormat="1" ht="14.25" x14ac:dyDescent="0.2">
      <c r="A57" s="70"/>
      <c r="B57" s="32"/>
      <c r="C57" s="91"/>
      <c r="D57" s="95"/>
      <c r="E57" s="95"/>
      <c r="F57" s="91"/>
      <c r="G57" s="95"/>
      <c r="H57" s="95"/>
      <c r="I57" s="91"/>
      <c r="J57" s="95"/>
      <c r="K57" s="93"/>
    </row>
    <row r="58" spans="1:15" s="27" customFormat="1" ht="22.5" customHeight="1" x14ac:dyDescent="0.2">
      <c r="A58" s="70"/>
      <c r="B58" s="32"/>
      <c r="C58" s="92"/>
      <c r="D58" s="233">
        <f>J53</f>
        <v>0</v>
      </c>
      <c r="E58" s="234"/>
      <c r="F58" s="235" t="s">
        <v>14</v>
      </c>
      <c r="G58" s="237">
        <f>J38</f>
        <v>0</v>
      </c>
      <c r="H58" s="238"/>
      <c r="I58" s="235" t="s">
        <v>15</v>
      </c>
      <c r="J58" s="239">
        <f>IFERROR(SUM(D58/G58),0)</f>
        <v>0</v>
      </c>
      <c r="K58" s="240"/>
    </row>
    <row r="59" spans="1:15" ht="24" customHeight="1" x14ac:dyDescent="0.2">
      <c r="B59" s="106"/>
      <c r="C59" s="93"/>
      <c r="D59" s="241" t="s">
        <v>112</v>
      </c>
      <c r="E59" s="242"/>
      <c r="F59" s="236"/>
      <c r="G59" s="243" t="s">
        <v>113</v>
      </c>
      <c r="H59" s="244"/>
      <c r="I59" s="236"/>
      <c r="J59" s="243" t="s">
        <v>103</v>
      </c>
      <c r="K59" s="244"/>
      <c r="L59" s="26"/>
    </row>
    <row r="60" spans="1:15" x14ac:dyDescent="0.2">
      <c r="B60" s="26"/>
      <c r="C60" s="26"/>
      <c r="D60" s="26"/>
      <c r="E60" s="26"/>
      <c r="F60" s="26"/>
      <c r="G60" s="26"/>
      <c r="H60" s="26"/>
      <c r="I60" s="26"/>
      <c r="J60" s="26"/>
      <c r="K60" s="26"/>
      <c r="L60" s="26"/>
    </row>
    <row r="61" spans="1:15" ht="37.5" customHeight="1" x14ac:dyDescent="0.2">
      <c r="B61" s="141" t="s">
        <v>114</v>
      </c>
      <c r="C61" s="142"/>
      <c r="D61" s="142"/>
      <c r="E61" s="142"/>
      <c r="F61" s="142"/>
      <c r="G61" s="142"/>
      <c r="H61" s="142"/>
      <c r="I61" s="142"/>
      <c r="J61" s="142"/>
      <c r="K61" s="143"/>
      <c r="L61" s="26"/>
    </row>
    <row r="62" spans="1:15" x14ac:dyDescent="0.2">
      <c r="B62" s="26"/>
      <c r="C62" s="26"/>
      <c r="D62" s="26"/>
      <c r="E62" s="26"/>
      <c r="F62" s="26"/>
      <c r="G62" s="26"/>
      <c r="H62" s="26"/>
      <c r="I62" s="26"/>
      <c r="J62" s="26"/>
      <c r="K62" s="26"/>
      <c r="L62" s="26"/>
    </row>
    <row r="63" spans="1:15" s="25" customFormat="1" ht="61.15" customHeight="1" x14ac:dyDescent="0.2">
      <c r="A63" s="112"/>
      <c r="B63" s="141" t="s">
        <v>36</v>
      </c>
      <c r="C63" s="142"/>
      <c r="D63" s="142"/>
      <c r="E63" s="142"/>
      <c r="F63" s="142"/>
      <c r="G63" s="142"/>
      <c r="H63" s="142"/>
      <c r="I63" s="142"/>
      <c r="J63" s="142"/>
      <c r="K63" s="143"/>
    </row>
  </sheetData>
  <sheetProtection password="C82F" sheet="1" objects="1" scenarios="1"/>
  <mergeCells count="117">
    <mergeCell ref="J58:K58"/>
    <mergeCell ref="D59:E59"/>
    <mergeCell ref="G59:H59"/>
    <mergeCell ref="J59:K59"/>
    <mergeCell ref="D42:E42"/>
    <mergeCell ref="G42:H42"/>
    <mergeCell ref="B38:C38"/>
    <mergeCell ref="B32:K32"/>
    <mergeCell ref="B28:K28"/>
    <mergeCell ref="D43:K43"/>
    <mergeCell ref="B44:K44"/>
    <mergeCell ref="D46:E46"/>
    <mergeCell ref="G46:H46"/>
    <mergeCell ref="J46:K46"/>
    <mergeCell ref="D41:E41"/>
    <mergeCell ref="G41:H41"/>
    <mergeCell ref="J41:K41"/>
    <mergeCell ref="D38:E38"/>
    <mergeCell ref="G38:H38"/>
    <mergeCell ref="J38:K38"/>
    <mergeCell ref="D39:E39"/>
    <mergeCell ref="G39:H39"/>
    <mergeCell ref="J39:K39"/>
    <mergeCell ref="B37:C37"/>
    <mergeCell ref="B26:C26"/>
    <mergeCell ref="B27:C27"/>
    <mergeCell ref="B25:C25"/>
    <mergeCell ref="B33:C33"/>
    <mergeCell ref="B31:C31"/>
    <mergeCell ref="B30:C30"/>
    <mergeCell ref="J34:K37"/>
    <mergeCell ref="I33:K33"/>
    <mergeCell ref="D31:E31"/>
    <mergeCell ref="G31:H31"/>
    <mergeCell ref="J31:K31"/>
    <mergeCell ref="B34:C34"/>
    <mergeCell ref="B35:C35"/>
    <mergeCell ref="D35:E35"/>
    <mergeCell ref="G35:H35"/>
    <mergeCell ref="D26:E26"/>
    <mergeCell ref="G26:H26"/>
    <mergeCell ref="J26:K26"/>
    <mergeCell ref="D36:E36"/>
    <mergeCell ref="G36:H36"/>
    <mergeCell ref="D37:E37"/>
    <mergeCell ref="G37:H37"/>
    <mergeCell ref="B36:C36"/>
    <mergeCell ref="B1:K1"/>
    <mergeCell ref="B15:I15"/>
    <mergeCell ref="B16:I16"/>
    <mergeCell ref="B18:I18"/>
    <mergeCell ref="B19:I19"/>
    <mergeCell ref="B5:C5"/>
    <mergeCell ref="B4:C4"/>
    <mergeCell ref="B2:K2"/>
    <mergeCell ref="B6:K6"/>
    <mergeCell ref="B7:K7"/>
    <mergeCell ref="B3:K3"/>
    <mergeCell ref="D4:E4"/>
    <mergeCell ref="G4:H4"/>
    <mergeCell ref="J4:K4"/>
    <mergeCell ref="B63:K63"/>
    <mergeCell ref="D47:E47"/>
    <mergeCell ref="G47:H47"/>
    <mergeCell ref="B49:K49"/>
    <mergeCell ref="D51:E51"/>
    <mergeCell ref="G51:H51"/>
    <mergeCell ref="J51:K51"/>
    <mergeCell ref="B48:K48"/>
    <mergeCell ref="B50:K50"/>
    <mergeCell ref="D52:E52"/>
    <mergeCell ref="G52:H52"/>
    <mergeCell ref="D53:E53"/>
    <mergeCell ref="G53:H53"/>
    <mergeCell ref="J53:K53"/>
    <mergeCell ref="D54:E54"/>
    <mergeCell ref="G54:H54"/>
    <mergeCell ref="B51:C54"/>
    <mergeCell ref="B47:C47"/>
    <mergeCell ref="B56:K56"/>
    <mergeCell ref="B61:K61"/>
    <mergeCell ref="D58:E58"/>
    <mergeCell ref="F58:F59"/>
    <mergeCell ref="G58:H58"/>
    <mergeCell ref="I58:I59"/>
    <mergeCell ref="C40:K40"/>
    <mergeCell ref="C41:C42"/>
    <mergeCell ref="B46:C46"/>
    <mergeCell ref="B45:K45"/>
    <mergeCell ref="D27:E27"/>
    <mergeCell ref="G27:H27"/>
    <mergeCell ref="J27:K27"/>
    <mergeCell ref="B29:K29"/>
    <mergeCell ref="D33:E33"/>
    <mergeCell ref="G33:H33"/>
    <mergeCell ref="D34:E34"/>
    <mergeCell ref="G34:H34"/>
    <mergeCell ref="D30:E30"/>
    <mergeCell ref="G30:H30"/>
    <mergeCell ref="J30:K30"/>
    <mergeCell ref="B20:I20"/>
    <mergeCell ref="J21:K21"/>
    <mergeCell ref="B23:K23"/>
    <mergeCell ref="D25:E25"/>
    <mergeCell ref="G25:H25"/>
    <mergeCell ref="J25:K25"/>
    <mergeCell ref="B24:K24"/>
    <mergeCell ref="B22:K22"/>
    <mergeCell ref="B8:K8"/>
    <mergeCell ref="B9:K9"/>
    <mergeCell ref="B10:I10"/>
    <mergeCell ref="B11:I11"/>
    <mergeCell ref="B12:I12"/>
    <mergeCell ref="B13:I13"/>
    <mergeCell ref="B14:K14"/>
    <mergeCell ref="B17:K17"/>
    <mergeCell ref="B21:I21"/>
  </mergeCells>
  <pageMargins left="0.25" right="0.25" top="0.5" bottom="0.5" header="0.3" footer="0.3"/>
  <pageSetup scale="90" orientation="portrait" r:id="rId1"/>
  <headerFooter alignWithMargins="0">
    <oddFooter>&amp;C&amp;12&amp;A&amp;R&amp;N</oddFooter>
  </headerFooter>
  <rowBreaks count="1" manualBreakCount="1">
    <brk id="28" max="10" man="1"/>
  </rowBreaks>
  <ignoredErrors>
    <ignoredError sqref="J51"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3"/>
  <sheetViews>
    <sheetView topLeftCell="A16" zoomScaleNormal="100" workbookViewId="0">
      <selection activeCell="G39" sqref="G39:H39"/>
    </sheetView>
  </sheetViews>
  <sheetFormatPr defaultColWidth="9.140625" defaultRowHeight="12.75" x14ac:dyDescent="0.2"/>
  <cols>
    <col min="1" max="1" width="3.85546875" style="26" customWidth="1"/>
    <col min="2" max="2" width="17.7109375" style="24" customWidth="1"/>
    <col min="3" max="3" width="5" style="24" customWidth="1"/>
    <col min="4" max="4" width="5.7109375" style="24" customWidth="1"/>
    <col min="5" max="5" width="13.28515625" style="24" customWidth="1"/>
    <col min="6" max="6" width="3.85546875" style="24" customWidth="1"/>
    <col min="7" max="7" width="5" style="24" customWidth="1"/>
    <col min="8" max="8" width="15.7109375" style="24" customWidth="1"/>
    <col min="9" max="9" width="3.7109375" style="24" customWidth="1"/>
    <col min="10" max="10" width="5" style="24" customWidth="1"/>
    <col min="11" max="11" width="17.5703125" style="24" customWidth="1"/>
    <col min="12" max="16384" width="9.140625" style="24"/>
  </cols>
  <sheetData>
    <row r="1" spans="1:15" ht="114" customHeight="1" x14ac:dyDescent="0.2">
      <c r="B1" s="136" t="s">
        <v>106</v>
      </c>
      <c r="C1" s="137"/>
      <c r="D1" s="137"/>
      <c r="E1" s="137"/>
      <c r="F1" s="137"/>
      <c r="G1" s="137"/>
      <c r="H1" s="137"/>
      <c r="I1" s="137"/>
      <c r="J1" s="137"/>
      <c r="K1" s="138"/>
      <c r="L1"/>
      <c r="M1"/>
    </row>
    <row r="2" spans="1:15" ht="12.6" customHeight="1" x14ac:dyDescent="0.2">
      <c r="B2" s="135"/>
      <c r="C2" s="135"/>
      <c r="D2" s="135"/>
      <c r="E2" s="135"/>
      <c r="F2" s="135"/>
      <c r="G2" s="135"/>
      <c r="H2" s="135"/>
      <c r="I2" s="135"/>
      <c r="J2" s="135"/>
      <c r="K2" s="135"/>
      <c r="L2" s="26"/>
    </row>
    <row r="3" spans="1:15" customFormat="1" ht="28.15" customHeight="1" x14ac:dyDescent="0.2">
      <c r="A3" s="33"/>
      <c r="B3" s="144" t="s">
        <v>80</v>
      </c>
      <c r="C3" s="145"/>
      <c r="D3" s="145"/>
      <c r="E3" s="145"/>
      <c r="F3" s="145"/>
      <c r="G3" s="145"/>
      <c r="H3" s="145"/>
      <c r="I3" s="145"/>
      <c r="J3" s="145"/>
      <c r="K3" s="146"/>
    </row>
    <row r="4" spans="1:15" customFormat="1" ht="15" x14ac:dyDescent="0.2">
      <c r="A4" s="33"/>
      <c r="B4" s="158"/>
      <c r="C4" s="159"/>
      <c r="D4" s="154" t="s">
        <v>60</v>
      </c>
      <c r="E4" s="155"/>
      <c r="F4" s="34"/>
      <c r="G4" s="154" t="s">
        <v>57</v>
      </c>
      <c r="H4" s="155"/>
      <c r="I4" s="34"/>
      <c r="J4" s="154" t="s">
        <v>54</v>
      </c>
      <c r="K4" s="155"/>
    </row>
    <row r="5" spans="1:15" customFormat="1" ht="27.6" customHeight="1" x14ac:dyDescent="0.2">
      <c r="A5" s="33"/>
      <c r="B5" s="156" t="s">
        <v>85</v>
      </c>
      <c r="C5" s="157"/>
      <c r="D5" s="45" t="s">
        <v>0</v>
      </c>
      <c r="E5" s="47"/>
      <c r="F5" s="46"/>
      <c r="G5" s="45" t="s">
        <v>2</v>
      </c>
      <c r="H5" s="47"/>
      <c r="I5" s="46"/>
      <c r="J5" s="45" t="s">
        <v>2</v>
      </c>
      <c r="K5" s="47"/>
    </row>
    <row r="6" spans="1:15" x14ac:dyDescent="0.2">
      <c r="B6" s="195"/>
      <c r="C6" s="195"/>
      <c r="D6" s="195"/>
      <c r="E6" s="195"/>
      <c r="F6" s="195"/>
      <c r="G6" s="195"/>
      <c r="H6" s="195"/>
      <c r="I6" s="195"/>
      <c r="J6" s="195"/>
      <c r="K6" s="195"/>
      <c r="L6" s="26"/>
    </row>
    <row r="7" spans="1:15" ht="28.15" customHeight="1" x14ac:dyDescent="0.2">
      <c r="A7" s="109"/>
      <c r="B7" s="144" t="s">
        <v>86</v>
      </c>
      <c r="C7" s="145"/>
      <c r="D7" s="145"/>
      <c r="E7" s="145"/>
      <c r="F7" s="145"/>
      <c r="G7" s="145"/>
      <c r="H7" s="145"/>
      <c r="I7" s="145"/>
      <c r="J7" s="145"/>
      <c r="K7" s="146"/>
      <c r="L7"/>
      <c r="M7"/>
      <c r="N7"/>
      <c r="O7"/>
    </row>
    <row r="8" spans="1:15" s="38" customFormat="1" ht="10.9" customHeight="1" x14ac:dyDescent="0.2">
      <c r="A8" s="110"/>
      <c r="B8" s="147"/>
      <c r="C8" s="148"/>
      <c r="D8" s="148"/>
      <c r="E8" s="148"/>
      <c r="F8" s="148"/>
      <c r="G8" s="148"/>
      <c r="H8" s="148"/>
      <c r="I8" s="148"/>
      <c r="J8" s="148"/>
      <c r="K8" s="149"/>
      <c r="L8"/>
      <c r="M8"/>
      <c r="N8"/>
      <c r="O8"/>
    </row>
    <row r="9" spans="1:15" s="42" customFormat="1" ht="28.15" customHeight="1" x14ac:dyDescent="0.2">
      <c r="A9" s="111"/>
      <c r="B9" s="262" t="s">
        <v>79</v>
      </c>
      <c r="C9" s="263"/>
      <c r="D9" s="263"/>
      <c r="E9" s="263"/>
      <c r="F9" s="263"/>
      <c r="G9" s="263"/>
      <c r="H9" s="263"/>
      <c r="I9" s="263"/>
      <c r="J9" s="263"/>
      <c r="K9" s="264"/>
      <c r="L9"/>
      <c r="M9"/>
      <c r="N9"/>
      <c r="O9"/>
    </row>
    <row r="10" spans="1:15" s="42" customFormat="1" ht="18.600000000000001" customHeight="1" x14ac:dyDescent="0.2">
      <c r="A10" s="111"/>
      <c r="B10" s="150" t="s">
        <v>78</v>
      </c>
      <c r="C10" s="150"/>
      <c r="D10" s="150"/>
      <c r="E10" s="150"/>
      <c r="F10" s="150"/>
      <c r="G10" s="150"/>
      <c r="H10" s="150"/>
      <c r="I10" s="150"/>
      <c r="J10" s="40" t="s">
        <v>3</v>
      </c>
      <c r="K10" s="48">
        <f>'Wages, Taxes and Workers'' Comp'!E11</f>
        <v>0</v>
      </c>
      <c r="L10"/>
      <c r="M10"/>
      <c r="N10"/>
      <c r="O10"/>
    </row>
    <row r="11" spans="1:15" s="38" customFormat="1" ht="16.5" customHeight="1" x14ac:dyDescent="0.2">
      <c r="A11" s="110"/>
      <c r="B11" s="150" t="s">
        <v>77</v>
      </c>
      <c r="C11" s="150"/>
      <c r="D11" s="150"/>
      <c r="E11" s="150"/>
      <c r="F11" s="150"/>
      <c r="G11" s="150"/>
      <c r="H11" s="150"/>
      <c r="I11" s="150"/>
      <c r="J11" s="40" t="s">
        <v>4</v>
      </c>
      <c r="K11" s="39"/>
      <c r="L11" s="41"/>
    </row>
    <row r="12" spans="1:15" s="38" customFormat="1" ht="16.5" customHeight="1" x14ac:dyDescent="0.2">
      <c r="A12" s="110"/>
      <c r="B12" s="171" t="s">
        <v>76</v>
      </c>
      <c r="C12" s="172"/>
      <c r="D12" s="172"/>
      <c r="E12" s="172"/>
      <c r="F12" s="172"/>
      <c r="G12" s="172"/>
      <c r="H12" s="172"/>
      <c r="I12" s="173"/>
      <c r="J12" s="40" t="s">
        <v>5</v>
      </c>
      <c r="K12" s="44"/>
      <c r="L12" s="36"/>
    </row>
    <row r="13" spans="1:15" s="38" customFormat="1" ht="16.5" customHeight="1" x14ac:dyDescent="0.2">
      <c r="A13" s="110"/>
      <c r="B13" s="171" t="s">
        <v>75</v>
      </c>
      <c r="C13" s="172"/>
      <c r="D13" s="172"/>
      <c r="E13" s="172"/>
      <c r="F13" s="172"/>
      <c r="G13" s="172"/>
      <c r="H13" s="172"/>
      <c r="I13" s="173"/>
      <c r="J13" s="40" t="s">
        <v>6</v>
      </c>
      <c r="K13" s="44"/>
      <c r="L13" s="43"/>
    </row>
    <row r="14" spans="1:15" s="42" customFormat="1" ht="15" x14ac:dyDescent="0.2">
      <c r="A14" s="111"/>
      <c r="B14" s="174" t="s">
        <v>74</v>
      </c>
      <c r="C14" s="175"/>
      <c r="D14" s="175"/>
      <c r="E14" s="175"/>
      <c r="F14" s="175"/>
      <c r="G14" s="175"/>
      <c r="H14" s="175"/>
      <c r="I14" s="175"/>
      <c r="J14" s="175"/>
      <c r="K14" s="176"/>
      <c r="L14"/>
      <c r="M14"/>
      <c r="N14"/>
      <c r="O14"/>
    </row>
    <row r="15" spans="1:15" s="38" customFormat="1" ht="16.5" customHeight="1" x14ac:dyDescent="0.2">
      <c r="A15" s="110"/>
      <c r="B15" s="185" t="s">
        <v>73</v>
      </c>
      <c r="C15" s="186"/>
      <c r="D15" s="186"/>
      <c r="E15" s="186"/>
      <c r="F15" s="186"/>
      <c r="G15" s="186"/>
      <c r="H15" s="186"/>
      <c r="I15" s="187"/>
      <c r="J15" s="49" t="s">
        <v>7</v>
      </c>
      <c r="K15" s="48">
        <f>IFERROR(ROUND(($K$10/'Wages, Taxes and Workers'' Comp'!E15)*'Wages, Taxes and Workers'' Comp'!E18,0),0)</f>
        <v>0</v>
      </c>
      <c r="L15" s="41"/>
    </row>
    <row r="16" spans="1:15" s="38" customFormat="1" ht="16.5" customHeight="1" x14ac:dyDescent="0.2">
      <c r="A16" s="110"/>
      <c r="B16" s="185" t="s">
        <v>72</v>
      </c>
      <c r="C16" s="186"/>
      <c r="D16" s="186"/>
      <c r="E16" s="186"/>
      <c r="F16" s="186"/>
      <c r="G16" s="186"/>
      <c r="H16" s="186"/>
      <c r="I16" s="187"/>
      <c r="J16" s="50" t="s">
        <v>8</v>
      </c>
      <c r="K16" s="48">
        <f>IFERROR(ROUND(($K$10/'Wages, Taxes and Workers'' Comp'!E15)*'Wages, Taxes and Workers'' Comp'!E19,0),0)</f>
        <v>0</v>
      </c>
      <c r="L16" s="36"/>
    </row>
    <row r="17" spans="1:15" s="38" customFormat="1" ht="16.5" customHeight="1" x14ac:dyDescent="0.2">
      <c r="A17" s="110"/>
      <c r="B17" s="182" t="s">
        <v>71</v>
      </c>
      <c r="C17" s="183"/>
      <c r="D17" s="183"/>
      <c r="E17" s="183"/>
      <c r="F17" s="183"/>
      <c r="G17" s="183"/>
      <c r="H17" s="183"/>
      <c r="I17" s="183"/>
      <c r="J17" s="183"/>
      <c r="K17" s="184"/>
      <c r="L17" s="36"/>
    </row>
    <row r="18" spans="1:15" s="38" customFormat="1" ht="16.5" customHeight="1" x14ac:dyDescent="0.2">
      <c r="A18" s="110"/>
      <c r="B18" s="188" t="s">
        <v>70</v>
      </c>
      <c r="C18" s="189"/>
      <c r="D18" s="189"/>
      <c r="E18" s="189"/>
      <c r="F18" s="189"/>
      <c r="G18" s="189"/>
      <c r="H18" s="189"/>
      <c r="I18" s="190"/>
      <c r="J18" s="50" t="s">
        <v>9</v>
      </c>
      <c r="K18" s="48">
        <f>IFERROR(ROUND(($K$10/'Wages, Taxes and Workers'' Comp'!E15)*'Wages, Taxes and Workers'' Comp'!E20,0),0)</f>
        <v>0</v>
      </c>
      <c r="L18" s="36"/>
    </row>
    <row r="19" spans="1:15" s="38" customFormat="1" ht="16.5" customHeight="1" x14ac:dyDescent="0.2">
      <c r="A19" s="110"/>
      <c r="B19" s="188" t="s">
        <v>69</v>
      </c>
      <c r="C19" s="189"/>
      <c r="D19" s="189"/>
      <c r="E19" s="189"/>
      <c r="F19" s="189"/>
      <c r="G19" s="189"/>
      <c r="H19" s="189"/>
      <c r="I19" s="190"/>
      <c r="J19" s="49" t="s">
        <v>10</v>
      </c>
      <c r="K19" s="48">
        <f>IFERROR(ROUND(($K$10/'Wages, Taxes and Workers'' Comp'!E15)*'Wages, Taxes and Workers'' Comp'!E21,0),0)</f>
        <v>0</v>
      </c>
      <c r="L19" s="36"/>
    </row>
    <row r="20" spans="1:15" s="35" customFormat="1" ht="16.5" customHeight="1" x14ac:dyDescent="0.25">
      <c r="A20" s="41"/>
      <c r="B20" s="177" t="s">
        <v>66</v>
      </c>
      <c r="C20" s="178"/>
      <c r="D20" s="178"/>
      <c r="E20" s="178"/>
      <c r="F20" s="178"/>
      <c r="G20" s="178"/>
      <c r="H20" s="178"/>
      <c r="I20" s="179"/>
      <c r="J20" s="51" t="s">
        <v>11</v>
      </c>
      <c r="K20" s="37">
        <f>SUM(K10:K19)</f>
        <v>0</v>
      </c>
      <c r="L20" s="36"/>
    </row>
    <row r="21" spans="1:15" s="35" customFormat="1" ht="16.5" customHeight="1" x14ac:dyDescent="0.25">
      <c r="A21" s="41"/>
      <c r="B21" s="193"/>
      <c r="C21" s="193"/>
      <c r="D21" s="193"/>
      <c r="E21" s="193"/>
      <c r="F21" s="193"/>
      <c r="G21" s="193"/>
      <c r="H21" s="193"/>
      <c r="I21" s="194"/>
      <c r="J21" s="180" t="s">
        <v>68</v>
      </c>
      <c r="K21" s="181"/>
      <c r="L21" s="36"/>
    </row>
    <row r="22" spans="1:15" x14ac:dyDescent="0.2">
      <c r="B22" s="195"/>
      <c r="C22" s="195"/>
      <c r="D22" s="195"/>
      <c r="E22" s="195"/>
      <c r="F22" s="195"/>
      <c r="G22" s="195"/>
      <c r="H22" s="195"/>
      <c r="I22" s="195"/>
      <c r="J22" s="195"/>
      <c r="K22" s="195"/>
    </row>
    <row r="23" spans="1:15" ht="28.15" customHeight="1" x14ac:dyDescent="0.2">
      <c r="A23" s="109"/>
      <c r="B23" s="144" t="s">
        <v>67</v>
      </c>
      <c r="C23" s="145"/>
      <c r="D23" s="145"/>
      <c r="E23" s="145"/>
      <c r="F23" s="145"/>
      <c r="G23" s="145"/>
      <c r="H23" s="145"/>
      <c r="I23" s="145"/>
      <c r="J23" s="145"/>
      <c r="K23" s="146"/>
      <c r="L23"/>
      <c r="M23"/>
      <c r="N23"/>
      <c r="O23"/>
    </row>
    <row r="24" spans="1:15" x14ac:dyDescent="0.2">
      <c r="B24" s="218"/>
      <c r="C24" s="219"/>
      <c r="D24" s="219"/>
      <c r="E24" s="219"/>
      <c r="F24" s="219"/>
      <c r="G24" s="219"/>
      <c r="H24" s="219"/>
      <c r="I24" s="219"/>
      <c r="J24" s="219"/>
      <c r="K24" s="220"/>
    </row>
    <row r="25" spans="1:15" customFormat="1" ht="27.6" customHeight="1" x14ac:dyDescent="0.2">
      <c r="A25" s="33"/>
      <c r="B25" s="218"/>
      <c r="C25" s="219"/>
      <c r="D25" s="199" t="s">
        <v>66</v>
      </c>
      <c r="E25" s="199"/>
      <c r="F25" s="52"/>
      <c r="G25" s="202" t="s">
        <v>65</v>
      </c>
      <c r="H25" s="202"/>
      <c r="I25" s="52"/>
      <c r="J25" s="200"/>
      <c r="K25" s="201"/>
    </row>
    <row r="26" spans="1:15" customFormat="1" ht="16.5" customHeight="1" x14ac:dyDescent="0.2">
      <c r="A26" s="33"/>
      <c r="B26" s="221" t="s">
        <v>64</v>
      </c>
      <c r="C26" s="222"/>
      <c r="D26" s="160">
        <f>K20</f>
        <v>0</v>
      </c>
      <c r="E26" s="161"/>
      <c r="F26" s="54" t="s">
        <v>14</v>
      </c>
      <c r="G26" s="191">
        <f>SUM(E5:K5)</f>
        <v>0</v>
      </c>
      <c r="H26" s="192"/>
      <c r="I26" s="55" t="s">
        <v>15</v>
      </c>
      <c r="J26" s="160">
        <f>IF(G26&gt;0,ROUND(D26/G26,2),)</f>
        <v>0</v>
      </c>
      <c r="K26" s="161"/>
    </row>
    <row r="27" spans="1:15" s="27" customFormat="1" ht="16.5" customHeight="1" x14ac:dyDescent="0.2">
      <c r="A27" s="70"/>
      <c r="B27" s="223"/>
      <c r="C27" s="224"/>
      <c r="D27" s="166" t="s">
        <v>63</v>
      </c>
      <c r="E27" s="167"/>
      <c r="F27" s="56"/>
      <c r="G27" s="166" t="s">
        <v>50</v>
      </c>
      <c r="H27" s="167"/>
      <c r="I27" s="56"/>
      <c r="J27" s="166" t="s">
        <v>62</v>
      </c>
      <c r="K27" s="167"/>
    </row>
    <row r="28" spans="1:15" x14ac:dyDescent="0.2">
      <c r="B28" s="135"/>
      <c r="C28" s="135"/>
      <c r="D28" s="135"/>
      <c r="E28" s="135"/>
      <c r="F28" s="135"/>
      <c r="G28" s="135"/>
      <c r="H28" s="135"/>
      <c r="I28" s="135"/>
      <c r="J28" s="135"/>
      <c r="K28" s="135"/>
      <c r="L28" s="26"/>
    </row>
    <row r="29" spans="1:15" ht="28.15" customHeight="1" thickBot="1" x14ac:dyDescent="0.25">
      <c r="B29" s="144" t="s">
        <v>61</v>
      </c>
      <c r="C29" s="145"/>
      <c r="D29" s="145"/>
      <c r="E29" s="145"/>
      <c r="F29" s="145"/>
      <c r="G29" s="145"/>
      <c r="H29" s="145"/>
      <c r="I29" s="145"/>
      <c r="J29" s="145"/>
      <c r="K29" s="146"/>
      <c r="L29"/>
      <c r="M29"/>
      <c r="N29"/>
      <c r="O29"/>
    </row>
    <row r="30" spans="1:15" ht="13.15" customHeight="1" x14ac:dyDescent="0.2">
      <c r="B30" s="231"/>
      <c r="C30" s="232"/>
      <c r="D30" s="203" t="s">
        <v>91</v>
      </c>
      <c r="E30" s="204"/>
      <c r="F30" s="67"/>
      <c r="G30" s="203" t="s">
        <v>92</v>
      </c>
      <c r="H30" s="204"/>
      <c r="I30" s="67"/>
      <c r="J30" s="203" t="s">
        <v>93</v>
      </c>
      <c r="K30" s="204"/>
      <c r="L30"/>
      <c r="M30"/>
      <c r="N30"/>
      <c r="O30"/>
    </row>
    <row r="31" spans="1:15" ht="27" customHeight="1" thickBot="1" x14ac:dyDescent="0.25">
      <c r="B31" s="197" t="s">
        <v>101</v>
      </c>
      <c r="C31" s="198"/>
      <c r="D31" s="205">
        <v>0</v>
      </c>
      <c r="E31" s="206"/>
      <c r="F31" s="67"/>
      <c r="G31" s="205">
        <v>0</v>
      </c>
      <c r="H31" s="206"/>
      <c r="I31" s="67"/>
      <c r="J31" s="205">
        <v>0</v>
      </c>
      <c r="K31" s="206"/>
    </row>
    <row r="32" spans="1:15" s="75" customFormat="1" ht="8.4499999999999993" customHeight="1" x14ac:dyDescent="0.2">
      <c r="A32" s="113"/>
      <c r="B32" s="265"/>
      <c r="C32" s="266"/>
      <c r="D32" s="266"/>
      <c r="E32" s="266"/>
      <c r="F32" s="266"/>
      <c r="G32" s="266"/>
      <c r="H32" s="266"/>
      <c r="I32" s="266"/>
      <c r="J32" s="266"/>
      <c r="K32" s="267"/>
    </row>
    <row r="33" spans="1:15" customFormat="1" ht="21" customHeight="1" x14ac:dyDescent="0.2">
      <c r="A33" s="33"/>
      <c r="B33" s="218"/>
      <c r="C33" s="219"/>
      <c r="D33" s="199" t="s">
        <v>94</v>
      </c>
      <c r="E33" s="199"/>
      <c r="F33" s="52"/>
      <c r="G33" s="199" t="s">
        <v>95</v>
      </c>
      <c r="H33" s="199"/>
      <c r="I33" s="52"/>
      <c r="J33" s="200"/>
      <c r="K33" s="201"/>
    </row>
    <row r="34" spans="1:15" customFormat="1" ht="16.5" customHeight="1" x14ac:dyDescent="0.2">
      <c r="A34" s="33"/>
      <c r="B34" s="221" t="s">
        <v>60</v>
      </c>
      <c r="C34" s="222"/>
      <c r="D34" s="191">
        <f>E5</f>
        <v>0</v>
      </c>
      <c r="E34" s="192"/>
      <c r="F34" s="83" t="s">
        <v>41</v>
      </c>
      <c r="G34" s="160">
        <f>VLOOKUP($D$31,Rates!A$3:E$38,2,FALSE)</f>
        <v>9.16</v>
      </c>
      <c r="H34" s="161"/>
      <c r="I34" s="83" t="s">
        <v>16</v>
      </c>
      <c r="J34" s="200"/>
      <c r="K34" s="201"/>
    </row>
    <row r="35" spans="1:15" s="27" customFormat="1" ht="16.5" customHeight="1" x14ac:dyDescent="0.2">
      <c r="A35" s="70"/>
      <c r="B35" s="248"/>
      <c r="C35" s="250"/>
      <c r="D35" s="164" t="s">
        <v>59</v>
      </c>
      <c r="E35" s="165"/>
      <c r="F35" s="55"/>
      <c r="G35" s="166" t="s">
        <v>58</v>
      </c>
      <c r="H35" s="167"/>
      <c r="I35" s="55"/>
      <c r="J35" s="200"/>
      <c r="K35" s="201"/>
    </row>
    <row r="36" spans="1:15" customFormat="1" ht="16.5" customHeight="1" x14ac:dyDescent="0.2">
      <c r="A36" s="33"/>
      <c r="B36" s="221" t="s">
        <v>57</v>
      </c>
      <c r="C36" s="222"/>
      <c r="D36" s="191">
        <f>H5</f>
        <v>0</v>
      </c>
      <c r="E36" s="192"/>
      <c r="F36" s="83" t="s">
        <v>41</v>
      </c>
      <c r="G36" s="160">
        <f>VLOOKUP($G$31,Rates!A$3:E$38,2,FALSE)</f>
        <v>9.16</v>
      </c>
      <c r="H36" s="161"/>
      <c r="I36" s="83" t="s">
        <v>16</v>
      </c>
      <c r="J36" s="200"/>
      <c r="K36" s="201"/>
    </row>
    <row r="37" spans="1:15" s="27" customFormat="1" ht="16.5" customHeight="1" x14ac:dyDescent="0.2">
      <c r="A37" s="70"/>
      <c r="B37" s="248"/>
      <c r="C37" s="250"/>
      <c r="D37" s="164" t="s">
        <v>56</v>
      </c>
      <c r="E37" s="165"/>
      <c r="F37" s="55"/>
      <c r="G37" s="166" t="s">
        <v>55</v>
      </c>
      <c r="H37" s="167"/>
      <c r="I37" s="55"/>
      <c r="J37" s="225"/>
      <c r="K37" s="226"/>
    </row>
    <row r="38" spans="1:15" customFormat="1" ht="16.5" customHeight="1" x14ac:dyDescent="0.2">
      <c r="A38" s="33"/>
      <c r="B38" s="221" t="s">
        <v>54</v>
      </c>
      <c r="C38" s="222"/>
      <c r="D38" s="191">
        <f>K5</f>
        <v>0</v>
      </c>
      <c r="E38" s="192"/>
      <c r="F38" s="83" t="s">
        <v>41</v>
      </c>
      <c r="G38" s="160">
        <f>VLOOKUP(J31,Rates!A3:H38,8,FALSE)</f>
        <v>9.27</v>
      </c>
      <c r="H38" s="161"/>
      <c r="I38" s="83" t="s">
        <v>15</v>
      </c>
      <c r="J38" s="160">
        <f>(D34*G34)+(D36*G36)+(D38*G38)</f>
        <v>0</v>
      </c>
      <c r="K38" s="161"/>
    </row>
    <row r="39" spans="1:15" s="27" customFormat="1" ht="14.25" x14ac:dyDescent="0.2">
      <c r="A39" s="70"/>
      <c r="B39" s="248"/>
      <c r="C39" s="250"/>
      <c r="D39" s="164" t="s">
        <v>53</v>
      </c>
      <c r="E39" s="165"/>
      <c r="F39" s="55"/>
      <c r="G39" s="166" t="s">
        <v>52</v>
      </c>
      <c r="H39" s="167"/>
      <c r="I39" s="55"/>
      <c r="J39" s="166" t="s">
        <v>12</v>
      </c>
      <c r="K39" s="167"/>
    </row>
    <row r="40" spans="1:15" s="27" customFormat="1" ht="38.25" customHeight="1" x14ac:dyDescent="0.2">
      <c r="A40" s="70"/>
      <c r="B40" s="103" t="s">
        <v>98</v>
      </c>
      <c r="C40" s="248"/>
      <c r="D40" s="249"/>
      <c r="E40" s="249"/>
      <c r="F40" s="249"/>
      <c r="G40" s="249"/>
      <c r="H40" s="249"/>
      <c r="I40" s="249"/>
      <c r="J40" s="249"/>
      <c r="K40" s="250"/>
    </row>
    <row r="41" spans="1:15" customFormat="1" ht="28.15" customHeight="1" x14ac:dyDescent="0.2">
      <c r="A41" s="33"/>
      <c r="B41" s="101">
        <f>IFERROR((((D31*0.05)*D34)+((G31*0.05)*D36)+((J31*0.05)*D38))/G41,0)</f>
        <v>0</v>
      </c>
      <c r="C41" s="53"/>
      <c r="D41" s="160">
        <f>J38</f>
        <v>0</v>
      </c>
      <c r="E41" s="161"/>
      <c r="F41" s="57" t="s">
        <v>14</v>
      </c>
      <c r="G41" s="191">
        <f>G26</f>
        <v>0</v>
      </c>
      <c r="H41" s="192"/>
      <c r="I41" s="57" t="s">
        <v>15</v>
      </c>
      <c r="J41" s="160">
        <f>IF(G41&gt;0,ROUND(D41/G41,2),0)</f>
        <v>0</v>
      </c>
      <c r="K41" s="161"/>
    </row>
    <row r="42" spans="1:15" s="27" customFormat="1" ht="14.25" x14ac:dyDescent="0.2">
      <c r="A42" s="70"/>
      <c r="B42" s="87"/>
      <c r="C42" s="88"/>
      <c r="D42" s="164" t="s">
        <v>51</v>
      </c>
      <c r="E42" s="165"/>
      <c r="F42" s="56"/>
      <c r="G42" s="166" t="s">
        <v>50</v>
      </c>
      <c r="H42" s="167"/>
      <c r="I42" s="56"/>
      <c r="J42" s="58" t="s">
        <v>13</v>
      </c>
      <c r="K42" s="59" t="s">
        <v>21</v>
      </c>
    </row>
    <row r="43" spans="1:15" x14ac:dyDescent="0.2">
      <c r="B43" s="135"/>
      <c r="C43" s="135"/>
      <c r="D43" s="135"/>
      <c r="E43" s="135"/>
      <c r="F43" s="135"/>
      <c r="G43" s="135"/>
      <c r="H43" s="135"/>
      <c r="I43" s="135"/>
      <c r="J43" s="135"/>
      <c r="K43" s="135"/>
      <c r="L43" s="26"/>
    </row>
    <row r="44" spans="1:15" ht="28.15" customHeight="1" x14ac:dyDescent="0.2">
      <c r="B44" s="144" t="s">
        <v>49</v>
      </c>
      <c r="C44" s="145"/>
      <c r="D44" s="145"/>
      <c r="E44" s="145"/>
      <c r="F44" s="145"/>
      <c r="G44" s="145"/>
      <c r="H44" s="145"/>
      <c r="I44" s="145"/>
      <c r="J44" s="145"/>
      <c r="K44" s="146"/>
      <c r="L44"/>
      <c r="M44"/>
      <c r="N44"/>
      <c r="O44"/>
    </row>
    <row r="45" spans="1:15" x14ac:dyDescent="0.2">
      <c r="B45" s="218"/>
      <c r="C45" s="219"/>
      <c r="D45" s="219"/>
      <c r="E45" s="219"/>
      <c r="F45" s="219"/>
      <c r="G45" s="219"/>
      <c r="H45" s="219"/>
      <c r="I45" s="219"/>
      <c r="J45" s="219"/>
      <c r="K45" s="220"/>
    </row>
    <row r="46" spans="1:15" customFormat="1" ht="28.15" customHeight="1" x14ac:dyDescent="0.2">
      <c r="A46" s="33"/>
      <c r="B46" s="271"/>
      <c r="C46" s="272"/>
      <c r="D46" s="160">
        <f>J41</f>
        <v>0</v>
      </c>
      <c r="E46" s="161"/>
      <c r="F46" s="57" t="s">
        <v>41</v>
      </c>
      <c r="G46" s="210">
        <v>0.9</v>
      </c>
      <c r="H46" s="163"/>
      <c r="I46" s="57" t="s">
        <v>15</v>
      </c>
      <c r="J46" s="160">
        <f>ROUND(D46*G46,2)</f>
        <v>0</v>
      </c>
      <c r="K46" s="161"/>
    </row>
    <row r="47" spans="1:15" s="27" customFormat="1" ht="14.25" x14ac:dyDescent="0.2">
      <c r="A47" s="70"/>
      <c r="B47" s="223"/>
      <c r="C47" s="224"/>
      <c r="D47" s="164" t="s">
        <v>48</v>
      </c>
      <c r="E47" s="165"/>
      <c r="F47" s="56"/>
      <c r="G47" s="166"/>
      <c r="H47" s="167"/>
      <c r="I47" s="56"/>
      <c r="J47" s="58" t="s">
        <v>32</v>
      </c>
      <c r="K47" s="60" t="s">
        <v>47</v>
      </c>
    </row>
    <row r="48" spans="1:15" x14ac:dyDescent="0.2">
      <c r="B48" s="196"/>
      <c r="C48" s="196"/>
      <c r="D48" s="196"/>
      <c r="E48" s="196"/>
      <c r="F48" s="196"/>
      <c r="G48" s="196"/>
      <c r="H48" s="196"/>
      <c r="I48" s="196"/>
      <c r="J48" s="196"/>
      <c r="K48" s="196"/>
      <c r="L48" s="26"/>
    </row>
    <row r="49" spans="1:15" ht="28.15" customHeight="1" x14ac:dyDescent="0.2">
      <c r="B49" s="144" t="s">
        <v>46</v>
      </c>
      <c r="C49" s="145"/>
      <c r="D49" s="145"/>
      <c r="E49" s="145"/>
      <c r="F49" s="145"/>
      <c r="G49" s="145"/>
      <c r="H49" s="145"/>
      <c r="I49" s="145"/>
      <c r="J49" s="145"/>
      <c r="K49" s="146"/>
      <c r="L49"/>
      <c r="M49"/>
      <c r="N49"/>
      <c r="O49"/>
    </row>
    <row r="50" spans="1:15" x14ac:dyDescent="0.2">
      <c r="B50" s="158"/>
      <c r="C50" s="159"/>
      <c r="D50" s="159"/>
      <c r="E50" s="159"/>
      <c r="F50" s="159"/>
      <c r="G50" s="159"/>
      <c r="H50" s="159"/>
      <c r="I50" s="159"/>
      <c r="J50" s="159"/>
      <c r="K50" s="170"/>
    </row>
    <row r="51" spans="1:15" customFormat="1" ht="28.15" customHeight="1" x14ac:dyDescent="0.2">
      <c r="A51" s="33"/>
      <c r="B51" s="214"/>
      <c r="C51" s="215"/>
      <c r="D51" s="160">
        <f>J46</f>
        <v>0</v>
      </c>
      <c r="E51" s="161"/>
      <c r="F51" s="29" t="s">
        <v>45</v>
      </c>
      <c r="G51" s="162">
        <f>J26</f>
        <v>0</v>
      </c>
      <c r="H51" s="163"/>
      <c r="I51" s="29" t="s">
        <v>15</v>
      </c>
      <c r="J51" s="160">
        <f>IF((D51-G51)&gt;B41,B41,(D51-G51))</f>
        <v>0</v>
      </c>
      <c r="K51" s="161"/>
    </row>
    <row r="52" spans="1:15" s="27" customFormat="1" ht="14.25" x14ac:dyDescent="0.2">
      <c r="A52" s="70"/>
      <c r="B52" s="211"/>
      <c r="C52" s="213"/>
      <c r="D52" s="164" t="s">
        <v>44</v>
      </c>
      <c r="E52" s="165"/>
      <c r="F52" s="31"/>
      <c r="G52" s="166" t="s">
        <v>43</v>
      </c>
      <c r="H52" s="167"/>
      <c r="I52" s="31"/>
      <c r="J52" s="58" t="s">
        <v>33</v>
      </c>
      <c r="K52" s="59" t="s">
        <v>42</v>
      </c>
    </row>
    <row r="53" spans="1:15" customFormat="1" ht="28.15" customHeight="1" x14ac:dyDescent="0.2">
      <c r="A53" s="33"/>
      <c r="B53" s="214"/>
      <c r="C53" s="215"/>
      <c r="D53" s="160">
        <f>IF(J51&gt;0,J51,0)</f>
        <v>0</v>
      </c>
      <c r="E53" s="161"/>
      <c r="F53" s="29" t="s">
        <v>41</v>
      </c>
      <c r="G53" s="168"/>
      <c r="H53" s="169"/>
      <c r="I53" s="29" t="s">
        <v>15</v>
      </c>
      <c r="J53" s="160">
        <f>ROUND(D53*G53,2)</f>
        <v>0</v>
      </c>
      <c r="K53" s="161"/>
    </row>
    <row r="54" spans="1:15" s="27" customFormat="1" ht="14.25" x14ac:dyDescent="0.2">
      <c r="A54" s="70"/>
      <c r="B54" s="229"/>
      <c r="C54" s="230"/>
      <c r="D54" s="164" t="s">
        <v>40</v>
      </c>
      <c r="E54" s="165"/>
      <c r="F54" s="28"/>
      <c r="G54" s="166" t="s">
        <v>39</v>
      </c>
      <c r="H54" s="167"/>
      <c r="I54" s="28"/>
      <c r="J54" s="58" t="s">
        <v>38</v>
      </c>
      <c r="K54" s="59" t="s">
        <v>37</v>
      </c>
    </row>
    <row r="55" spans="1:15" s="27" customFormat="1" ht="14.25" customHeight="1" x14ac:dyDescent="0.2">
      <c r="A55" s="70"/>
      <c r="B55" s="89"/>
      <c r="C55" s="89"/>
      <c r="D55" s="71"/>
      <c r="E55" s="71"/>
      <c r="F55" s="31"/>
      <c r="G55" s="72"/>
      <c r="H55" s="72"/>
      <c r="I55" s="31"/>
      <c r="J55" s="73"/>
      <c r="K55" s="73"/>
    </row>
    <row r="56" spans="1:15" s="27" customFormat="1" ht="23.25" customHeight="1" x14ac:dyDescent="0.2">
      <c r="A56" s="70"/>
      <c r="B56" s="268" t="s">
        <v>107</v>
      </c>
      <c r="C56" s="269"/>
      <c r="D56" s="269"/>
      <c r="E56" s="269"/>
      <c r="F56" s="269"/>
      <c r="G56" s="269"/>
      <c r="H56" s="269"/>
      <c r="I56" s="269"/>
      <c r="J56" s="269"/>
      <c r="K56" s="270"/>
    </row>
    <row r="57" spans="1:15" s="27" customFormat="1" ht="14.25" customHeight="1" x14ac:dyDescent="0.2">
      <c r="A57" s="70"/>
      <c r="B57" s="90"/>
      <c r="C57" s="91"/>
      <c r="D57" s="95"/>
      <c r="E57" s="95"/>
      <c r="F57" s="91"/>
      <c r="G57" s="95"/>
      <c r="H57" s="95"/>
      <c r="I57" s="91"/>
      <c r="J57" s="95"/>
      <c r="K57" s="93"/>
    </row>
    <row r="58" spans="1:15" s="27" customFormat="1" ht="26.25" customHeight="1" x14ac:dyDescent="0.2">
      <c r="A58" s="70"/>
      <c r="B58" s="90"/>
      <c r="C58" s="92"/>
      <c r="D58" s="233">
        <f>J53</f>
        <v>0</v>
      </c>
      <c r="E58" s="234"/>
      <c r="F58" s="235" t="s">
        <v>14</v>
      </c>
      <c r="G58" s="237">
        <f>J38</f>
        <v>0</v>
      </c>
      <c r="H58" s="238"/>
      <c r="I58" s="235" t="s">
        <v>15</v>
      </c>
      <c r="J58" s="239">
        <f>IFERROR(SUM(D58/G58),0)</f>
        <v>0</v>
      </c>
      <c r="K58" s="240"/>
    </row>
    <row r="59" spans="1:15" ht="21.75" customHeight="1" x14ac:dyDescent="0.2">
      <c r="B59" s="102"/>
      <c r="C59" s="93"/>
      <c r="D59" s="241" t="s">
        <v>112</v>
      </c>
      <c r="E59" s="242"/>
      <c r="F59" s="236"/>
      <c r="G59" s="243" t="s">
        <v>113</v>
      </c>
      <c r="H59" s="244"/>
      <c r="I59" s="236"/>
      <c r="J59" s="243" t="s">
        <v>103</v>
      </c>
      <c r="K59" s="244"/>
      <c r="L59" s="26"/>
    </row>
    <row r="60" spans="1:15" ht="13.15" customHeight="1" x14ac:dyDescent="0.2">
      <c r="B60" s="68"/>
      <c r="C60" s="95"/>
      <c r="D60" s="96"/>
      <c r="E60" s="97"/>
      <c r="F60" s="98"/>
      <c r="G60" s="96"/>
      <c r="H60" s="97"/>
      <c r="I60" s="98"/>
      <c r="J60" s="96"/>
      <c r="K60" s="94"/>
      <c r="L60" s="26"/>
    </row>
    <row r="61" spans="1:15" ht="32.450000000000003" customHeight="1" x14ac:dyDescent="0.2">
      <c r="A61" s="69"/>
      <c r="B61" s="141" t="s">
        <v>114</v>
      </c>
      <c r="C61" s="142"/>
      <c r="D61" s="142"/>
      <c r="E61" s="142"/>
      <c r="F61" s="142"/>
      <c r="G61" s="142"/>
      <c r="H61" s="142"/>
      <c r="I61" s="142"/>
      <c r="J61" s="142"/>
      <c r="K61" s="143"/>
    </row>
    <row r="62" spans="1:15" x14ac:dyDescent="0.2">
      <c r="A62" s="69"/>
      <c r="B62" s="69"/>
      <c r="C62" s="69"/>
      <c r="D62" s="69"/>
      <c r="E62" s="69"/>
      <c r="F62" s="69"/>
      <c r="G62" s="69"/>
      <c r="H62" s="69"/>
      <c r="I62" s="69"/>
      <c r="J62" s="69"/>
      <c r="K62" s="69"/>
      <c r="L62" s="26"/>
    </row>
    <row r="63" spans="1:15" s="25" customFormat="1" ht="61.15" customHeight="1" x14ac:dyDescent="0.2">
      <c r="A63" s="112"/>
      <c r="B63" s="141" t="s">
        <v>36</v>
      </c>
      <c r="C63" s="142"/>
      <c r="D63" s="142"/>
      <c r="E63" s="142"/>
      <c r="F63" s="142"/>
      <c r="G63" s="142"/>
      <c r="H63" s="142"/>
      <c r="I63" s="142"/>
      <c r="J63" s="142"/>
      <c r="K63" s="143"/>
    </row>
  </sheetData>
  <mergeCells count="119">
    <mergeCell ref="B1:K1"/>
    <mergeCell ref="B2:K2"/>
    <mergeCell ref="B6:K6"/>
    <mergeCell ref="B15:I15"/>
    <mergeCell ref="B16:I16"/>
    <mergeCell ref="B5:C5"/>
    <mergeCell ref="B4:C4"/>
    <mergeCell ref="D52:E52"/>
    <mergeCell ref="G52:H52"/>
    <mergeCell ref="D42:E42"/>
    <mergeCell ref="G42:H42"/>
    <mergeCell ref="B44:K44"/>
    <mergeCell ref="D46:E46"/>
    <mergeCell ref="G46:H46"/>
    <mergeCell ref="J46:K46"/>
    <mergeCell ref="B43:K43"/>
    <mergeCell ref="B46:C46"/>
    <mergeCell ref="B45:K45"/>
    <mergeCell ref="D41:E41"/>
    <mergeCell ref="D35:E35"/>
    <mergeCell ref="G35:H35"/>
    <mergeCell ref="J33:K37"/>
    <mergeCell ref="B34:C34"/>
    <mergeCell ref="B35:C35"/>
    <mergeCell ref="B63:K63"/>
    <mergeCell ref="D47:E47"/>
    <mergeCell ref="G47:H47"/>
    <mergeCell ref="B49:K49"/>
    <mergeCell ref="D51:E51"/>
    <mergeCell ref="G51:H51"/>
    <mergeCell ref="J51:K51"/>
    <mergeCell ref="B48:K48"/>
    <mergeCell ref="B47:C47"/>
    <mergeCell ref="B51:C51"/>
    <mergeCell ref="B50:K50"/>
    <mergeCell ref="D53:E53"/>
    <mergeCell ref="G53:H53"/>
    <mergeCell ref="J53:K53"/>
    <mergeCell ref="D54:E54"/>
    <mergeCell ref="G54:H54"/>
    <mergeCell ref="B52:C52"/>
    <mergeCell ref="B53:C53"/>
    <mergeCell ref="B54:C54"/>
    <mergeCell ref="I58:I59"/>
    <mergeCell ref="J58:K58"/>
    <mergeCell ref="D59:E59"/>
    <mergeCell ref="G59:H59"/>
    <mergeCell ref="J59:K59"/>
    <mergeCell ref="B61:K61"/>
    <mergeCell ref="B56:K56"/>
    <mergeCell ref="D58:E58"/>
    <mergeCell ref="F58:F59"/>
    <mergeCell ref="G58:H58"/>
    <mergeCell ref="D38:E38"/>
    <mergeCell ref="G38:H38"/>
    <mergeCell ref="J38:K38"/>
    <mergeCell ref="D39:E39"/>
    <mergeCell ref="G39:H39"/>
    <mergeCell ref="J39:K39"/>
    <mergeCell ref="B39:C39"/>
    <mergeCell ref="C40:K40"/>
    <mergeCell ref="G41:H41"/>
    <mergeCell ref="J41:K41"/>
    <mergeCell ref="B38:C38"/>
    <mergeCell ref="B36:C36"/>
    <mergeCell ref="B37:C37"/>
    <mergeCell ref="D37:E37"/>
    <mergeCell ref="G37:H37"/>
    <mergeCell ref="D34:E34"/>
    <mergeCell ref="G34:H34"/>
    <mergeCell ref="D36:E36"/>
    <mergeCell ref="G36:H36"/>
    <mergeCell ref="B33:C33"/>
    <mergeCell ref="D26:E26"/>
    <mergeCell ref="G26:H26"/>
    <mergeCell ref="J26:K26"/>
    <mergeCell ref="D27:E27"/>
    <mergeCell ref="G27:H27"/>
    <mergeCell ref="J27:K27"/>
    <mergeCell ref="B29:K29"/>
    <mergeCell ref="D33:E33"/>
    <mergeCell ref="G33:H33"/>
    <mergeCell ref="B26:C26"/>
    <mergeCell ref="B27:C27"/>
    <mergeCell ref="B28:K28"/>
    <mergeCell ref="B32:K32"/>
    <mergeCell ref="B30:C30"/>
    <mergeCell ref="D30:E30"/>
    <mergeCell ref="G30:H30"/>
    <mergeCell ref="J30:K30"/>
    <mergeCell ref="B31:C31"/>
    <mergeCell ref="D31:E31"/>
    <mergeCell ref="G31:H31"/>
    <mergeCell ref="J31:K31"/>
    <mergeCell ref="B20:I20"/>
    <mergeCell ref="J21:K21"/>
    <mergeCell ref="B23:K23"/>
    <mergeCell ref="D25:E25"/>
    <mergeCell ref="G25:H25"/>
    <mergeCell ref="J25:K25"/>
    <mergeCell ref="B24:K24"/>
    <mergeCell ref="B22:K22"/>
    <mergeCell ref="B21:I21"/>
    <mergeCell ref="B25:C25"/>
    <mergeCell ref="B19:I19"/>
    <mergeCell ref="B7:K7"/>
    <mergeCell ref="B3:K3"/>
    <mergeCell ref="D4:E4"/>
    <mergeCell ref="G4:H4"/>
    <mergeCell ref="J4:K4"/>
    <mergeCell ref="B8:K8"/>
    <mergeCell ref="B9:K9"/>
    <mergeCell ref="B10:I10"/>
    <mergeCell ref="B11:I11"/>
    <mergeCell ref="B12:I12"/>
    <mergeCell ref="B13:I13"/>
    <mergeCell ref="B14:K14"/>
    <mergeCell ref="B17:K17"/>
    <mergeCell ref="B18:I18"/>
  </mergeCells>
  <pageMargins left="0.25" right="0.25" top="0.5" bottom="0.5" header="0.3" footer="0.3"/>
  <pageSetup orientation="portrait" r:id="rId1"/>
  <headerFooter alignWithMargins="0">
    <oddFooter>&amp;C&amp;12&amp;A&amp;R&amp;N</oddFooter>
  </headerFooter>
  <rowBreaks count="1" manualBreakCount="1">
    <brk id="28"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8"/>
  <sheetViews>
    <sheetView workbookViewId="0">
      <pane ySplit="2" topLeftCell="A3" activePane="bottomLeft" state="frozen"/>
      <selection pane="bottomLeft" activeCell="Q5" sqref="Q5"/>
    </sheetView>
  </sheetViews>
  <sheetFormatPr defaultRowHeight="12.75" x14ac:dyDescent="0.2"/>
  <cols>
    <col min="1" max="1" width="13" customWidth="1"/>
    <col min="2" max="2" width="11.5703125" style="62" customWidth="1"/>
    <col min="3" max="3" width="10.7109375" style="62" customWidth="1"/>
    <col min="4" max="4" width="11.28515625" style="62" customWidth="1"/>
    <col min="5" max="5" width="20" style="62" customWidth="1"/>
    <col min="6" max="6" width="1.5703125" customWidth="1"/>
    <col min="7" max="7" width="15" customWidth="1"/>
    <col min="8" max="8" width="12.28515625" customWidth="1"/>
    <col min="9" max="9" width="10.5703125" customWidth="1"/>
    <col min="10" max="10" width="12.28515625" customWidth="1"/>
    <col min="11" max="11" width="17.85546875" customWidth="1"/>
  </cols>
  <sheetData>
    <row r="1" spans="1:11" ht="25.5" customHeight="1" x14ac:dyDescent="0.25">
      <c r="A1" s="273" t="s">
        <v>116</v>
      </c>
      <c r="B1" s="274"/>
      <c r="C1" s="274"/>
      <c r="D1" s="274"/>
      <c r="E1" s="274"/>
      <c r="F1" s="117"/>
      <c r="G1" s="273" t="s">
        <v>117</v>
      </c>
      <c r="H1" s="274"/>
      <c r="I1" s="274"/>
      <c r="J1" s="274"/>
      <c r="K1" s="274"/>
    </row>
    <row r="2" spans="1:11" ht="97.5" customHeight="1" x14ac:dyDescent="0.2">
      <c r="A2" s="114" t="s">
        <v>97</v>
      </c>
      <c r="B2" s="115" t="s">
        <v>87</v>
      </c>
      <c r="C2" s="115" t="s">
        <v>88</v>
      </c>
      <c r="D2" s="115" t="s">
        <v>89</v>
      </c>
      <c r="E2" s="116" t="s">
        <v>90</v>
      </c>
      <c r="F2" s="117"/>
      <c r="G2" s="114" t="s">
        <v>97</v>
      </c>
      <c r="H2" s="115" t="s">
        <v>87</v>
      </c>
      <c r="I2" s="115" t="s">
        <v>88</v>
      </c>
      <c r="J2" s="115" t="s">
        <v>89</v>
      </c>
      <c r="K2" s="116" t="s">
        <v>118</v>
      </c>
    </row>
    <row r="3" spans="1:11" x14ac:dyDescent="0.2">
      <c r="A3" s="61">
        <v>0</v>
      </c>
      <c r="B3" s="63">
        <v>9.16</v>
      </c>
      <c r="C3" s="63">
        <v>9.2200000000000006</v>
      </c>
      <c r="D3" s="63">
        <v>10.64</v>
      </c>
      <c r="E3" s="63">
        <v>19.07</v>
      </c>
      <c r="F3" s="117"/>
      <c r="G3" s="61">
        <v>0</v>
      </c>
      <c r="H3" s="63">
        <v>9.27</v>
      </c>
      <c r="I3" s="63">
        <v>9.31</v>
      </c>
      <c r="J3" s="63">
        <v>10.64</v>
      </c>
      <c r="K3" s="63">
        <v>19.07</v>
      </c>
    </row>
    <row r="4" spans="1:11" x14ac:dyDescent="0.2">
      <c r="A4" s="64">
        <v>1</v>
      </c>
      <c r="B4" s="63">
        <v>9.2100000000000009</v>
      </c>
      <c r="C4" s="63">
        <v>9.27</v>
      </c>
      <c r="D4" s="63">
        <v>10.69</v>
      </c>
      <c r="E4" s="63">
        <v>19.12</v>
      </c>
      <c r="F4" s="117"/>
      <c r="G4" s="64">
        <v>1</v>
      </c>
      <c r="H4" s="63">
        <f>SUM(G4*0.05)+9.27</f>
        <v>9.32</v>
      </c>
      <c r="I4" s="63">
        <f>SUM(G4*0.05)+9.31</f>
        <v>9.3600000000000012</v>
      </c>
      <c r="J4" s="63">
        <v>10.69</v>
      </c>
      <c r="K4" s="63">
        <v>19.12</v>
      </c>
    </row>
    <row r="5" spans="1:11" x14ac:dyDescent="0.2">
      <c r="A5" s="61">
        <v>2</v>
      </c>
      <c r="B5" s="63">
        <v>9.26</v>
      </c>
      <c r="C5" s="63">
        <v>9.32</v>
      </c>
      <c r="D5" s="63">
        <v>10.74</v>
      </c>
      <c r="E5" s="63">
        <v>19.170000000000002</v>
      </c>
      <c r="F5" s="117"/>
      <c r="G5" s="61">
        <v>2</v>
      </c>
      <c r="H5" s="63">
        <f t="shared" ref="H5:H38" si="0">SUM(G5*0.05)+9.27</f>
        <v>9.3699999999999992</v>
      </c>
      <c r="I5" s="63">
        <f t="shared" ref="I5:I38" si="1">SUM(G5*0.05)+9.31</f>
        <v>9.41</v>
      </c>
      <c r="J5" s="63">
        <v>10.74</v>
      </c>
      <c r="K5" s="63">
        <v>19.170000000000002</v>
      </c>
    </row>
    <row r="6" spans="1:11" x14ac:dyDescent="0.2">
      <c r="A6" s="61">
        <v>3</v>
      </c>
      <c r="B6" s="63">
        <v>9.31</v>
      </c>
      <c r="C6" s="63">
        <v>9.3699999999999992</v>
      </c>
      <c r="D6" s="63">
        <v>10.79</v>
      </c>
      <c r="E6" s="63">
        <v>19.22</v>
      </c>
      <c r="F6" s="117"/>
      <c r="G6" s="61">
        <v>3</v>
      </c>
      <c r="H6" s="63">
        <f t="shared" si="0"/>
        <v>9.42</v>
      </c>
      <c r="I6" s="63">
        <f t="shared" si="1"/>
        <v>9.4600000000000009</v>
      </c>
      <c r="J6" s="63">
        <v>10.79</v>
      </c>
      <c r="K6" s="63">
        <v>19.22</v>
      </c>
    </row>
    <row r="7" spans="1:11" x14ac:dyDescent="0.2">
      <c r="A7" s="61">
        <v>4</v>
      </c>
      <c r="B7" s="63">
        <v>9.36</v>
      </c>
      <c r="C7" s="63">
        <v>9.42</v>
      </c>
      <c r="D7" s="63">
        <v>10.84</v>
      </c>
      <c r="E7" s="63">
        <v>19.27</v>
      </c>
      <c r="F7" s="117"/>
      <c r="G7" s="61">
        <v>4</v>
      </c>
      <c r="H7" s="63">
        <f t="shared" si="0"/>
        <v>9.4699999999999989</v>
      </c>
      <c r="I7" s="63">
        <f t="shared" si="1"/>
        <v>9.51</v>
      </c>
      <c r="J7" s="63">
        <v>10.84</v>
      </c>
      <c r="K7" s="63">
        <v>19.27</v>
      </c>
    </row>
    <row r="8" spans="1:11" x14ac:dyDescent="0.2">
      <c r="A8" s="61">
        <v>5</v>
      </c>
      <c r="B8" s="63">
        <v>9.41</v>
      </c>
      <c r="C8" s="63">
        <v>9.4700000000000006</v>
      </c>
      <c r="D8" s="63">
        <v>10.89</v>
      </c>
      <c r="E8" s="63">
        <v>19.32</v>
      </c>
      <c r="F8" s="117"/>
      <c r="G8" s="61">
        <v>5</v>
      </c>
      <c r="H8" s="63">
        <f t="shared" si="0"/>
        <v>9.52</v>
      </c>
      <c r="I8" s="63">
        <f t="shared" si="1"/>
        <v>9.56</v>
      </c>
      <c r="J8" s="63">
        <v>10.89</v>
      </c>
      <c r="K8" s="63">
        <v>19.32</v>
      </c>
    </row>
    <row r="9" spans="1:11" x14ac:dyDescent="0.2">
      <c r="A9" s="61">
        <v>6</v>
      </c>
      <c r="B9" s="63">
        <v>9.4600000000000009</v>
      </c>
      <c r="C9" s="63">
        <v>9.52</v>
      </c>
      <c r="D9" s="63">
        <v>10.94</v>
      </c>
      <c r="E9" s="63">
        <v>19.37</v>
      </c>
      <c r="F9" s="117"/>
      <c r="G9" s="61">
        <v>6</v>
      </c>
      <c r="H9" s="63">
        <f t="shared" si="0"/>
        <v>9.57</v>
      </c>
      <c r="I9" s="63">
        <f t="shared" si="1"/>
        <v>9.6100000000000012</v>
      </c>
      <c r="J9" s="63">
        <v>10.94</v>
      </c>
      <c r="K9" s="63">
        <v>19.37</v>
      </c>
    </row>
    <row r="10" spans="1:11" x14ac:dyDescent="0.2">
      <c r="A10" s="61">
        <v>7</v>
      </c>
      <c r="B10" s="63">
        <v>9.51</v>
      </c>
      <c r="C10" s="63">
        <v>9.57</v>
      </c>
      <c r="D10" s="63">
        <v>10.99</v>
      </c>
      <c r="E10" s="63">
        <v>19.420000000000002</v>
      </c>
      <c r="F10" s="117"/>
      <c r="G10" s="61">
        <v>7</v>
      </c>
      <c r="H10" s="63">
        <f t="shared" si="0"/>
        <v>9.6199999999999992</v>
      </c>
      <c r="I10" s="63">
        <f t="shared" si="1"/>
        <v>9.66</v>
      </c>
      <c r="J10" s="63">
        <v>10.99</v>
      </c>
      <c r="K10" s="63">
        <v>19.420000000000002</v>
      </c>
    </row>
    <row r="11" spans="1:11" x14ac:dyDescent="0.2">
      <c r="A11" s="61">
        <v>8</v>
      </c>
      <c r="B11" s="63">
        <v>9.56</v>
      </c>
      <c r="C11" s="63">
        <v>9.6199999999999992</v>
      </c>
      <c r="D11" s="63">
        <v>11.04</v>
      </c>
      <c r="E11" s="63">
        <v>19.47</v>
      </c>
      <c r="F11" s="117"/>
      <c r="G11" s="61">
        <v>8</v>
      </c>
      <c r="H11" s="63">
        <f t="shared" si="0"/>
        <v>9.67</v>
      </c>
      <c r="I11" s="63">
        <f t="shared" si="1"/>
        <v>9.7100000000000009</v>
      </c>
      <c r="J11" s="63">
        <v>11.04</v>
      </c>
      <c r="K11" s="63">
        <v>19.47</v>
      </c>
    </row>
    <row r="12" spans="1:11" x14ac:dyDescent="0.2">
      <c r="A12" s="61">
        <v>9</v>
      </c>
      <c r="B12" s="63">
        <v>9.61</v>
      </c>
      <c r="C12" s="63">
        <v>9.67</v>
      </c>
      <c r="D12" s="63">
        <v>11.09</v>
      </c>
      <c r="E12" s="63">
        <v>19.52</v>
      </c>
      <c r="F12" s="117"/>
      <c r="G12" s="61">
        <v>9</v>
      </c>
      <c r="H12" s="63">
        <f t="shared" si="0"/>
        <v>9.7199999999999989</v>
      </c>
      <c r="I12" s="63">
        <f t="shared" si="1"/>
        <v>9.76</v>
      </c>
      <c r="J12" s="63">
        <v>11.09</v>
      </c>
      <c r="K12" s="63">
        <v>19.52</v>
      </c>
    </row>
    <row r="13" spans="1:11" x14ac:dyDescent="0.2">
      <c r="A13" s="61">
        <v>10</v>
      </c>
      <c r="B13" s="63">
        <v>9.66</v>
      </c>
      <c r="C13" s="63">
        <v>9.7200000000000006</v>
      </c>
      <c r="D13" s="63">
        <v>11.14</v>
      </c>
      <c r="E13" s="63">
        <v>19.57</v>
      </c>
      <c r="F13" s="117"/>
      <c r="G13" s="61">
        <v>10</v>
      </c>
      <c r="H13" s="63">
        <f t="shared" si="0"/>
        <v>9.77</v>
      </c>
      <c r="I13" s="63">
        <f t="shared" si="1"/>
        <v>9.81</v>
      </c>
      <c r="J13" s="63">
        <v>11.14</v>
      </c>
      <c r="K13" s="63">
        <v>19.57</v>
      </c>
    </row>
    <row r="14" spans="1:11" x14ac:dyDescent="0.2">
      <c r="A14" s="61">
        <v>11</v>
      </c>
      <c r="B14" s="63">
        <v>9.7100000000000009</v>
      </c>
      <c r="C14" s="63">
        <v>9.77</v>
      </c>
      <c r="D14" s="63">
        <v>11.19</v>
      </c>
      <c r="E14" s="63">
        <v>19.62</v>
      </c>
      <c r="F14" s="117"/>
      <c r="G14" s="61">
        <v>11</v>
      </c>
      <c r="H14" s="63">
        <f t="shared" si="0"/>
        <v>9.82</v>
      </c>
      <c r="I14" s="63">
        <f t="shared" si="1"/>
        <v>9.8600000000000012</v>
      </c>
      <c r="J14" s="63">
        <v>11.19</v>
      </c>
      <c r="K14" s="63">
        <v>19.62</v>
      </c>
    </row>
    <row r="15" spans="1:11" x14ac:dyDescent="0.2">
      <c r="A15" s="61">
        <v>12</v>
      </c>
      <c r="B15" s="63">
        <v>9.76</v>
      </c>
      <c r="C15" s="63">
        <v>9.82</v>
      </c>
      <c r="D15" s="63">
        <v>11.24</v>
      </c>
      <c r="E15" s="63">
        <v>19.670000000000002</v>
      </c>
      <c r="F15" s="117"/>
      <c r="G15" s="61">
        <v>12</v>
      </c>
      <c r="H15" s="63">
        <f t="shared" si="0"/>
        <v>9.8699999999999992</v>
      </c>
      <c r="I15" s="63">
        <f t="shared" si="1"/>
        <v>9.91</v>
      </c>
      <c r="J15" s="63">
        <v>11.24</v>
      </c>
      <c r="K15" s="63">
        <v>19.670000000000002</v>
      </c>
    </row>
    <row r="16" spans="1:11" x14ac:dyDescent="0.2">
      <c r="A16" s="61">
        <v>13</v>
      </c>
      <c r="B16" s="63">
        <v>9.81</v>
      </c>
      <c r="C16" s="63">
        <v>9.8699999999999992</v>
      </c>
      <c r="D16" s="63">
        <v>11.29</v>
      </c>
      <c r="E16" s="63">
        <v>19.72</v>
      </c>
      <c r="F16" s="117"/>
      <c r="G16" s="61">
        <v>13</v>
      </c>
      <c r="H16" s="63">
        <f t="shared" si="0"/>
        <v>9.92</v>
      </c>
      <c r="I16" s="63">
        <f t="shared" si="1"/>
        <v>9.9600000000000009</v>
      </c>
      <c r="J16" s="63">
        <v>11.29</v>
      </c>
      <c r="K16" s="63">
        <v>19.72</v>
      </c>
    </row>
    <row r="17" spans="1:11" x14ac:dyDescent="0.2">
      <c r="A17" s="61">
        <v>14</v>
      </c>
      <c r="B17" s="63">
        <v>9.86</v>
      </c>
      <c r="C17" s="63">
        <v>9.92</v>
      </c>
      <c r="D17" s="63">
        <v>11.34</v>
      </c>
      <c r="E17" s="63">
        <v>19.77</v>
      </c>
      <c r="F17" s="117"/>
      <c r="G17" s="61">
        <v>14</v>
      </c>
      <c r="H17" s="63">
        <f t="shared" si="0"/>
        <v>9.9699999999999989</v>
      </c>
      <c r="I17" s="63">
        <f t="shared" si="1"/>
        <v>10.01</v>
      </c>
      <c r="J17" s="63">
        <v>11.34</v>
      </c>
      <c r="K17" s="63">
        <v>19.77</v>
      </c>
    </row>
    <row r="18" spans="1:11" x14ac:dyDescent="0.2">
      <c r="A18" s="61">
        <v>15</v>
      </c>
      <c r="B18" s="63">
        <v>9.91</v>
      </c>
      <c r="C18" s="63">
        <v>9.9700000000000006</v>
      </c>
      <c r="D18" s="63">
        <v>11.39</v>
      </c>
      <c r="E18" s="63">
        <v>19.82</v>
      </c>
      <c r="F18" s="117"/>
      <c r="G18" s="61">
        <v>15</v>
      </c>
      <c r="H18" s="63">
        <f t="shared" si="0"/>
        <v>10.02</v>
      </c>
      <c r="I18" s="63">
        <f t="shared" si="1"/>
        <v>10.06</v>
      </c>
      <c r="J18" s="63">
        <v>11.39</v>
      </c>
      <c r="K18" s="63">
        <v>19.82</v>
      </c>
    </row>
    <row r="19" spans="1:11" x14ac:dyDescent="0.2">
      <c r="A19" s="61">
        <v>16</v>
      </c>
      <c r="B19" s="63">
        <v>9.9600000000000009</v>
      </c>
      <c r="C19" s="63">
        <v>10.02</v>
      </c>
      <c r="D19" s="63">
        <v>11.44</v>
      </c>
      <c r="E19" s="63">
        <v>19.87</v>
      </c>
      <c r="F19" s="117"/>
      <c r="G19" s="61">
        <v>16</v>
      </c>
      <c r="H19" s="63">
        <f t="shared" si="0"/>
        <v>10.07</v>
      </c>
      <c r="I19" s="63">
        <f t="shared" si="1"/>
        <v>10.110000000000001</v>
      </c>
      <c r="J19" s="63">
        <v>11.44</v>
      </c>
      <c r="K19" s="63">
        <v>19.87</v>
      </c>
    </row>
    <row r="20" spans="1:11" x14ac:dyDescent="0.2">
      <c r="A20" s="61">
        <v>17</v>
      </c>
      <c r="B20" s="63">
        <v>10.01</v>
      </c>
      <c r="C20" s="63">
        <v>10.07</v>
      </c>
      <c r="D20" s="63">
        <v>11.49</v>
      </c>
      <c r="E20" s="63">
        <v>19.920000000000002</v>
      </c>
      <c r="F20" s="117"/>
      <c r="G20" s="61">
        <v>17</v>
      </c>
      <c r="H20" s="63">
        <f t="shared" si="0"/>
        <v>10.119999999999999</v>
      </c>
      <c r="I20" s="63">
        <f t="shared" si="1"/>
        <v>10.16</v>
      </c>
      <c r="J20" s="63">
        <v>11.49</v>
      </c>
      <c r="K20" s="63">
        <v>19.920000000000002</v>
      </c>
    </row>
    <row r="21" spans="1:11" x14ac:dyDescent="0.2">
      <c r="A21" s="61">
        <v>18</v>
      </c>
      <c r="B21" s="63">
        <v>10.06</v>
      </c>
      <c r="C21" s="63">
        <v>10.119999999999999</v>
      </c>
      <c r="D21" s="63">
        <v>11.54</v>
      </c>
      <c r="E21" s="63">
        <v>19.97</v>
      </c>
      <c r="F21" s="117"/>
      <c r="G21" s="61">
        <v>18</v>
      </c>
      <c r="H21" s="63">
        <f t="shared" si="0"/>
        <v>10.17</v>
      </c>
      <c r="I21" s="63">
        <f t="shared" si="1"/>
        <v>10.210000000000001</v>
      </c>
      <c r="J21" s="63">
        <v>11.54</v>
      </c>
      <c r="K21" s="63">
        <v>19.97</v>
      </c>
    </row>
    <row r="22" spans="1:11" x14ac:dyDescent="0.2">
      <c r="A22" s="61">
        <v>19</v>
      </c>
      <c r="B22" s="63">
        <v>10.11</v>
      </c>
      <c r="C22" s="63">
        <v>10.17</v>
      </c>
      <c r="D22" s="63">
        <v>11.59</v>
      </c>
      <c r="E22" s="63">
        <v>20.02</v>
      </c>
      <c r="F22" s="117"/>
      <c r="G22" s="61">
        <v>19</v>
      </c>
      <c r="H22" s="63">
        <f t="shared" si="0"/>
        <v>10.219999999999999</v>
      </c>
      <c r="I22" s="63">
        <f t="shared" si="1"/>
        <v>10.26</v>
      </c>
      <c r="J22" s="63">
        <v>11.59</v>
      </c>
      <c r="K22" s="63">
        <v>20.02</v>
      </c>
    </row>
    <row r="23" spans="1:11" x14ac:dyDescent="0.2">
      <c r="A23" s="61">
        <v>20</v>
      </c>
      <c r="B23" s="63">
        <v>10.16</v>
      </c>
      <c r="C23" s="63">
        <v>10.220000000000001</v>
      </c>
      <c r="D23" s="63">
        <v>11.64</v>
      </c>
      <c r="E23" s="63">
        <v>20.07</v>
      </c>
      <c r="F23" s="117"/>
      <c r="G23" s="61">
        <v>20</v>
      </c>
      <c r="H23" s="63">
        <f t="shared" si="0"/>
        <v>10.27</v>
      </c>
      <c r="I23" s="63">
        <f t="shared" si="1"/>
        <v>10.31</v>
      </c>
      <c r="J23" s="63">
        <v>11.64</v>
      </c>
      <c r="K23" s="63">
        <v>20.07</v>
      </c>
    </row>
    <row r="24" spans="1:11" x14ac:dyDescent="0.2">
      <c r="A24" s="61">
        <v>21</v>
      </c>
      <c r="B24" s="63">
        <v>10.210000000000001</v>
      </c>
      <c r="C24" s="63">
        <v>10.27</v>
      </c>
      <c r="D24" s="63">
        <v>11.69</v>
      </c>
      <c r="E24" s="63">
        <v>20.12</v>
      </c>
      <c r="F24" s="117"/>
      <c r="G24" s="61">
        <v>21</v>
      </c>
      <c r="H24" s="63">
        <f t="shared" si="0"/>
        <v>10.32</v>
      </c>
      <c r="I24" s="63">
        <f t="shared" si="1"/>
        <v>10.360000000000001</v>
      </c>
      <c r="J24" s="63">
        <v>11.69</v>
      </c>
      <c r="K24" s="63">
        <v>20.12</v>
      </c>
    </row>
    <row r="25" spans="1:11" x14ac:dyDescent="0.2">
      <c r="A25" s="61">
        <v>22</v>
      </c>
      <c r="B25" s="63">
        <v>10.26</v>
      </c>
      <c r="C25" s="63">
        <v>10.32</v>
      </c>
      <c r="D25" s="63">
        <v>11.74</v>
      </c>
      <c r="E25" s="63">
        <v>20.170000000000002</v>
      </c>
      <c r="F25" s="117"/>
      <c r="G25" s="61">
        <v>22</v>
      </c>
      <c r="H25" s="63">
        <f t="shared" si="0"/>
        <v>10.37</v>
      </c>
      <c r="I25" s="63">
        <f t="shared" si="1"/>
        <v>10.41</v>
      </c>
      <c r="J25" s="63">
        <v>11.74</v>
      </c>
      <c r="K25" s="63">
        <v>20.170000000000002</v>
      </c>
    </row>
    <row r="26" spans="1:11" x14ac:dyDescent="0.2">
      <c r="A26" s="61">
        <v>23</v>
      </c>
      <c r="B26" s="63">
        <v>10.31</v>
      </c>
      <c r="C26" s="63">
        <v>10.37</v>
      </c>
      <c r="D26" s="63">
        <v>11.79</v>
      </c>
      <c r="E26" s="63">
        <v>20.22</v>
      </c>
      <c r="F26" s="117"/>
      <c r="G26" s="61">
        <v>23</v>
      </c>
      <c r="H26" s="63">
        <f t="shared" si="0"/>
        <v>10.42</v>
      </c>
      <c r="I26" s="63">
        <f t="shared" si="1"/>
        <v>10.46</v>
      </c>
      <c r="J26" s="63">
        <v>11.79</v>
      </c>
      <c r="K26" s="63">
        <v>20.22</v>
      </c>
    </row>
    <row r="27" spans="1:11" x14ac:dyDescent="0.2">
      <c r="A27" s="61">
        <v>24</v>
      </c>
      <c r="B27" s="63">
        <v>10.36</v>
      </c>
      <c r="C27" s="63">
        <v>10.42</v>
      </c>
      <c r="D27" s="63">
        <v>11.84</v>
      </c>
      <c r="E27" s="63">
        <v>20.27</v>
      </c>
      <c r="F27" s="117"/>
      <c r="G27" s="61">
        <v>24</v>
      </c>
      <c r="H27" s="63">
        <f t="shared" si="0"/>
        <v>10.469999999999999</v>
      </c>
      <c r="I27" s="63">
        <f t="shared" si="1"/>
        <v>10.510000000000002</v>
      </c>
      <c r="J27" s="63">
        <v>11.84</v>
      </c>
      <c r="K27" s="63">
        <v>20.27</v>
      </c>
    </row>
    <row r="28" spans="1:11" x14ac:dyDescent="0.2">
      <c r="A28" s="61">
        <v>25</v>
      </c>
      <c r="B28" s="63">
        <v>10.41</v>
      </c>
      <c r="C28" s="63">
        <v>10.47</v>
      </c>
      <c r="D28" s="63">
        <v>11.89</v>
      </c>
      <c r="E28" s="63">
        <v>20.32</v>
      </c>
      <c r="F28" s="117"/>
      <c r="G28" s="61">
        <v>25</v>
      </c>
      <c r="H28" s="63">
        <f t="shared" si="0"/>
        <v>10.52</v>
      </c>
      <c r="I28" s="63">
        <f t="shared" si="1"/>
        <v>10.56</v>
      </c>
      <c r="J28" s="63">
        <v>11.89</v>
      </c>
      <c r="K28" s="63">
        <v>20.32</v>
      </c>
    </row>
    <row r="29" spans="1:11" x14ac:dyDescent="0.2">
      <c r="A29" s="61">
        <v>26</v>
      </c>
      <c r="B29" s="63">
        <v>10.46</v>
      </c>
      <c r="C29" s="63">
        <v>10.52</v>
      </c>
      <c r="D29" s="63">
        <v>11.94</v>
      </c>
      <c r="E29" s="63">
        <v>20.37</v>
      </c>
      <c r="F29" s="117"/>
      <c r="G29" s="61">
        <v>26</v>
      </c>
      <c r="H29" s="63">
        <f t="shared" si="0"/>
        <v>10.57</v>
      </c>
      <c r="I29" s="63">
        <f t="shared" si="1"/>
        <v>10.610000000000001</v>
      </c>
      <c r="J29" s="63">
        <v>11.94</v>
      </c>
      <c r="K29" s="63">
        <v>20.37</v>
      </c>
    </row>
    <row r="30" spans="1:11" x14ac:dyDescent="0.2">
      <c r="A30" s="61">
        <v>27</v>
      </c>
      <c r="B30" s="63">
        <v>10.51</v>
      </c>
      <c r="C30" s="63">
        <v>10.57</v>
      </c>
      <c r="D30" s="63">
        <v>11.99</v>
      </c>
      <c r="E30" s="63">
        <v>20.420000000000002</v>
      </c>
      <c r="F30" s="117"/>
      <c r="G30" s="61">
        <v>27</v>
      </c>
      <c r="H30" s="63">
        <f t="shared" si="0"/>
        <v>10.62</v>
      </c>
      <c r="I30" s="63">
        <f t="shared" si="1"/>
        <v>10.66</v>
      </c>
      <c r="J30" s="63">
        <v>11.99</v>
      </c>
      <c r="K30" s="63">
        <v>20.420000000000002</v>
      </c>
    </row>
    <row r="31" spans="1:11" x14ac:dyDescent="0.2">
      <c r="A31" s="61">
        <v>28</v>
      </c>
      <c r="B31" s="63">
        <v>10.56</v>
      </c>
      <c r="C31" s="63">
        <v>10.62</v>
      </c>
      <c r="D31" s="63">
        <v>12.04</v>
      </c>
      <c r="E31" s="63">
        <v>20.47</v>
      </c>
      <c r="F31" s="117"/>
      <c r="G31" s="61">
        <v>28</v>
      </c>
      <c r="H31" s="63">
        <f t="shared" si="0"/>
        <v>10.67</v>
      </c>
      <c r="I31" s="63">
        <f t="shared" si="1"/>
        <v>10.71</v>
      </c>
      <c r="J31" s="63">
        <v>12.04</v>
      </c>
      <c r="K31" s="63">
        <v>20.47</v>
      </c>
    </row>
    <row r="32" spans="1:11" x14ac:dyDescent="0.2">
      <c r="A32" s="61">
        <v>29</v>
      </c>
      <c r="B32" s="63">
        <v>10.61</v>
      </c>
      <c r="C32" s="63">
        <v>10.67</v>
      </c>
      <c r="D32" s="63">
        <v>12.09</v>
      </c>
      <c r="E32" s="63">
        <v>20.52</v>
      </c>
      <c r="F32" s="117"/>
      <c r="G32" s="61">
        <v>29</v>
      </c>
      <c r="H32" s="63">
        <f t="shared" si="0"/>
        <v>10.719999999999999</v>
      </c>
      <c r="I32" s="63">
        <f t="shared" si="1"/>
        <v>10.760000000000002</v>
      </c>
      <c r="J32" s="63">
        <v>12.09</v>
      </c>
      <c r="K32" s="63">
        <v>20.52</v>
      </c>
    </row>
    <row r="33" spans="1:11" x14ac:dyDescent="0.2">
      <c r="A33" s="61">
        <v>30</v>
      </c>
      <c r="B33" s="63">
        <v>10.66</v>
      </c>
      <c r="C33" s="63">
        <v>10.72</v>
      </c>
      <c r="D33" s="63">
        <v>12.14</v>
      </c>
      <c r="E33" s="63">
        <v>20.57</v>
      </c>
      <c r="F33" s="117"/>
      <c r="G33" s="61">
        <v>30</v>
      </c>
      <c r="H33" s="63">
        <f t="shared" si="0"/>
        <v>10.77</v>
      </c>
      <c r="I33" s="63">
        <f t="shared" si="1"/>
        <v>10.81</v>
      </c>
      <c r="J33" s="63">
        <v>12.14</v>
      </c>
      <c r="K33" s="63">
        <v>20.57</v>
      </c>
    </row>
    <row r="34" spans="1:11" x14ac:dyDescent="0.2">
      <c r="A34" s="61">
        <v>31</v>
      </c>
      <c r="B34" s="63">
        <v>10.71</v>
      </c>
      <c r="C34" s="63">
        <v>10.77</v>
      </c>
      <c r="D34" s="63">
        <v>12.19</v>
      </c>
      <c r="E34" s="63">
        <v>20.62</v>
      </c>
      <c r="F34" s="117"/>
      <c r="G34" s="61">
        <v>31</v>
      </c>
      <c r="H34" s="63">
        <f t="shared" si="0"/>
        <v>10.82</v>
      </c>
      <c r="I34" s="63">
        <f t="shared" si="1"/>
        <v>10.860000000000001</v>
      </c>
      <c r="J34" s="63">
        <v>12.19</v>
      </c>
      <c r="K34" s="63">
        <v>20.62</v>
      </c>
    </row>
    <row r="35" spans="1:11" x14ac:dyDescent="0.2">
      <c r="A35" s="61">
        <v>32</v>
      </c>
      <c r="B35" s="63">
        <v>10.76</v>
      </c>
      <c r="C35" s="63">
        <v>10.82</v>
      </c>
      <c r="D35" s="63">
        <v>12.24</v>
      </c>
      <c r="E35" s="63">
        <v>20.67</v>
      </c>
      <c r="F35" s="117"/>
      <c r="G35" s="61">
        <v>32</v>
      </c>
      <c r="H35" s="63">
        <f t="shared" si="0"/>
        <v>10.87</v>
      </c>
      <c r="I35" s="63">
        <f t="shared" si="1"/>
        <v>10.91</v>
      </c>
      <c r="J35" s="63">
        <v>12.24</v>
      </c>
      <c r="K35" s="63">
        <v>20.67</v>
      </c>
    </row>
    <row r="36" spans="1:11" x14ac:dyDescent="0.2">
      <c r="A36" s="61">
        <v>33</v>
      </c>
      <c r="B36" s="63">
        <v>10.81</v>
      </c>
      <c r="C36" s="63">
        <v>10.87</v>
      </c>
      <c r="D36" s="63">
        <v>12.29</v>
      </c>
      <c r="E36" s="63">
        <v>20.72</v>
      </c>
      <c r="F36" s="117"/>
      <c r="G36" s="61">
        <v>33</v>
      </c>
      <c r="H36" s="63">
        <f t="shared" si="0"/>
        <v>10.92</v>
      </c>
      <c r="I36" s="63">
        <f t="shared" si="1"/>
        <v>10.96</v>
      </c>
      <c r="J36" s="63">
        <v>12.29</v>
      </c>
      <c r="K36" s="63">
        <v>20.72</v>
      </c>
    </row>
    <row r="37" spans="1:11" x14ac:dyDescent="0.2">
      <c r="A37" s="61">
        <v>34</v>
      </c>
      <c r="B37" s="63">
        <v>10.86</v>
      </c>
      <c r="C37" s="63">
        <v>10.92</v>
      </c>
      <c r="D37" s="63">
        <v>12.34</v>
      </c>
      <c r="E37" s="63">
        <v>20.77</v>
      </c>
      <c r="F37" s="117"/>
      <c r="G37" s="61">
        <v>34</v>
      </c>
      <c r="H37" s="63">
        <f t="shared" si="0"/>
        <v>10.969999999999999</v>
      </c>
      <c r="I37" s="63">
        <f t="shared" si="1"/>
        <v>11.010000000000002</v>
      </c>
      <c r="J37" s="63">
        <v>12.34</v>
      </c>
      <c r="K37" s="63">
        <v>20.77</v>
      </c>
    </row>
    <row r="38" spans="1:11" x14ac:dyDescent="0.2">
      <c r="A38" s="61">
        <v>35</v>
      </c>
      <c r="B38" s="63">
        <v>10.91</v>
      </c>
      <c r="C38" s="63">
        <v>10.97</v>
      </c>
      <c r="D38" s="63">
        <v>12.39</v>
      </c>
      <c r="E38" s="63">
        <v>20.82</v>
      </c>
      <c r="F38" s="117"/>
      <c r="G38" s="61">
        <v>35</v>
      </c>
      <c r="H38" s="63">
        <f t="shared" si="0"/>
        <v>11.02</v>
      </c>
      <c r="I38" s="63">
        <f t="shared" si="1"/>
        <v>11.06</v>
      </c>
      <c r="J38" s="63">
        <v>12.39</v>
      </c>
      <c r="K38" s="63">
        <v>20.82</v>
      </c>
    </row>
  </sheetData>
  <sheetProtection password="C82F" sheet="1" objects="1" scenarios="1"/>
  <mergeCells count="2">
    <mergeCell ref="G1:K1"/>
    <mergeCell ref="A1:E1"/>
  </mergeCells>
  <pageMargins left="0.7" right="0.7" top="0.75" bottom="0.75" header="0.3" footer="0.3"/>
  <pageSetup orientation="portrait" r:id="rId1"/>
  <headerFooter>
    <oddFooter>&amp;C&amp;A&amp;R&amp;N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ea37a463-b99d-470c-8a85-4153a11441a9">Y2PHC7Y2YW5Y-1871477060-86</_dlc_DocId>
    <_dlc_DocIdUrl xmlns="ea37a463-b99d-470c-8a85-4153a11441a9">
      <Url>https://txhhs.sharepoint.com/sites/hhsc/fs/ra/ltss/_layouts/15/DocIdRedir.aspx?ID=Y2PHC7Y2YW5Y-1871477060-86</Url>
      <Description>Y2PHC7Y2YW5Y-1871477060-86</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E0A3FAD2115574CB24F838172F758FB" ma:contentTypeVersion="980" ma:contentTypeDescription="Create a new document." ma:contentTypeScope="" ma:versionID="a2075716431672b2832b78ee56cb32b7">
  <xsd:schema xmlns:xsd="http://www.w3.org/2001/XMLSchema" xmlns:xs="http://www.w3.org/2001/XMLSchema" xmlns:p="http://schemas.microsoft.com/office/2006/metadata/properties" xmlns:ns2="ea37a463-b99d-470c-8a85-4153a11441a9" xmlns:ns3="892c8f4f-e050-4044-8793-43ed188ab5b7" targetNamespace="http://schemas.microsoft.com/office/2006/metadata/properties" ma:root="true" ma:fieldsID="3d8dd71826379d8517d831bc99ea289b" ns2:_="" ns3:_="">
    <xsd:import namespace="ea37a463-b99d-470c-8a85-4153a11441a9"/>
    <xsd:import namespace="892c8f4f-e050-4044-8793-43ed188ab5b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92c8f4f-e050-4044-8793-43ed188ab5b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56F175-4BD6-4612-B650-4AE4B015E2B7}">
  <ds:schemaRefs>
    <ds:schemaRef ds:uri="http://schemas.microsoft.com/sharepoint/events"/>
  </ds:schemaRefs>
</ds:datastoreItem>
</file>

<file path=customXml/itemProps2.xml><?xml version="1.0" encoding="utf-8"?>
<ds:datastoreItem xmlns:ds="http://schemas.openxmlformats.org/officeDocument/2006/customXml" ds:itemID="{450885E7-C8F8-4631-9B4E-AF1812B02A12}">
  <ds:schemaRefs>
    <ds:schemaRef ds:uri="ea37a463-b99d-470c-8a85-4153a11441a9"/>
    <ds:schemaRef ds:uri="http://purl.org/dc/elements/1.1/"/>
    <ds:schemaRef ds:uri="http://www.w3.org/XML/1998/namespace"/>
    <ds:schemaRef ds:uri="http://schemas.microsoft.com/office/2006/documentManagement/types"/>
    <ds:schemaRef ds:uri="892c8f4f-e050-4044-8793-43ed188ab5b7"/>
    <ds:schemaRef ds:uri="http://purl.org/dc/terms/"/>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79745F20-83F6-4CEA-AC93-F9F9BC1BCF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7a463-b99d-470c-8a85-4153a11441a9"/>
    <ds:schemaRef ds:uri="892c8f4f-e050-4044-8793-43ed188ab5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7C13FF0-C024-4B5E-8370-604BF49D72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Wages, Taxes and Workers' Comp</vt:lpstr>
      <vt:lpstr>CLASS Worksheet</vt:lpstr>
      <vt:lpstr>Priority Worksheet</vt:lpstr>
      <vt:lpstr>Non-Priority Worksheet</vt:lpstr>
      <vt:lpstr>Rates</vt:lpstr>
      <vt:lpstr>'CLASS Worksheet'!Print_Area</vt:lpstr>
      <vt:lpstr>'Non-Priority Worksheet'!Print_Area</vt:lpstr>
      <vt:lpstr>'Priority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2014-04-29T14:27:32Z</dcterms:created>
  <dcterms:modified xsi:type="dcterms:W3CDTF">2020-01-31T23:57:14Z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0x010100CE0A3FAD2115574CB24F838172F758FB</vt:lpwstr>
  </property>
  <property fmtid="{D5CDD505-2E9C-101B-9397-08002B2CF9AE}" pid="3" name="_dlc_DocIdItemGuid">
    <vt:lpwstr>8f673070-904c-445d-9716-9661e745d528</vt:lpwstr>
  </property>
  <property fmtid="{D5CDD505-2E9C-101B-9397-08002B2CF9AE}" pid="4" name="AuthorIds_UIVersion_3584">
    <vt:lpwstr>2208</vt:lpwstr>
  </property>
</Properties>
</file>