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https://txhhs.sharepoint.com/sites/hhsc/fs/ra/ltss/Enrollment/"/>
    </mc:Choice>
  </mc:AlternateContent>
  <xr:revisionPtr revIDLastSave="0" documentId="8_{96D26A06-3F7A-432B-BCF0-0B39F80A8F41}" xr6:coauthVersionLast="31" xr6:coauthVersionMax="31" xr10:uidLastSave="{00000000-0000-0000-0000-000000000000}"/>
  <bookViews>
    <workbookView xWindow="-28920" yWindow="-120" windowWidth="29040" windowHeight="15840" tabRatio="829" xr2:uid="{00000000-000D-0000-FFFF-FFFF00000000}"/>
  </bookViews>
  <sheets>
    <sheet name="Worksheet A" sheetId="1" r:id="rId1"/>
    <sheet name="Worksheet B" sheetId="2" r:id="rId2"/>
    <sheet name="Worksheet C" sheetId="3" r:id="rId3"/>
    <sheet name="Worksheet D" sheetId="4" r:id="rId4"/>
    <sheet name="Worksheet E" sheetId="5" r:id="rId5"/>
    <sheet name="Sheet1" sheetId="6" state="hidden" r:id="rId6"/>
  </sheets>
  <definedNames>
    <definedName name="_xlnm.Print_Area" localSheetId="1">'Worksheet B'!$A$1:$S$39</definedName>
    <definedName name="_xlnm.Print_Area" localSheetId="2">'Worksheet C'!$A$1:$R$70</definedName>
    <definedName name="_xlnm.Print_Area" localSheetId="4">'Worksheet E'!$A$1:$S$56</definedName>
    <definedName name="Z_1B20964B_81C2_409D_AA87_5E7EA2041992_.wvu.Cols" localSheetId="1" hidden="1">'Worksheet B'!$D:$D</definedName>
    <definedName name="Z_1B4A69D6_9BB0_4E98_A845_509C55125576_.wvu.Cols" localSheetId="1" hidden="1">'Worksheet B'!$D:$D</definedName>
    <definedName name="Z_3C0032D5_DA45_2C47_8E3F_3F24A9F2C0DF_.wvu.Cols" localSheetId="1" hidden="1">'Worksheet B'!$D:$D</definedName>
    <definedName name="Z_41C0AEDD_ABB8_4C1D_A05F_89B13B51ED06_.wvu.Cols" localSheetId="1" hidden="1">'Worksheet B'!$D:$D</definedName>
    <definedName name="Z_41C0AEDD_ABB8_4C1D_A05F_89B13B51ED06_.wvu.PrintArea" localSheetId="1" hidden="1">'Worksheet B'!$A$1:$T$40</definedName>
    <definedName name="Z_4CF7C104_0100_48C6_87FA_9D7DB5BB1A08_.wvu.Cols" localSheetId="1" hidden="1">'Worksheet B'!$D:$D</definedName>
    <definedName name="Z_4CF7C104_0100_48C6_87FA_9D7DB5BB1A08_.wvu.PrintArea" localSheetId="1" hidden="1">'Worksheet B'!$A$1:$T$40</definedName>
    <definedName name="Z_7373AB4E_8EAC_46C6_8BED_8404BFA8811B_.wvu.Cols" localSheetId="1" hidden="1">'Worksheet B'!$D:$D</definedName>
  </definedNames>
  <calcPr calcId="179017"/>
  <customWorkbookViews>
    <customWorkbookView name="Captain America  - Personal View" guid="{41C0AEDD-ABB8-4C1D-A05F-89B13B51ED06}" mergeInterval="0" personalView="1" maximized="1" xWindow="1912" yWindow="-8" windowWidth="1936" windowHeight="1056" tabRatio="829" activeSheetId="5"/>
    <customWorkbookView name="Marble,Laura (HHSC) - Personal View" guid="{7373AB4E-8EAC-46C6-8BED-8404BFA8811B}" mergeInterval="0" personalView="1" maximized="1" windowWidth="1280" windowHeight="795" tabRatio="829" activeSheetId="1"/>
    <customWorkbookView name="Heckman,Guerin (HHSC) - Personal View" guid="{1B20964B-81C2-409D-AA87-5E7EA2041992}" mergeInterval="0" personalView="1" maximized="1" windowWidth="1280" windowHeight="841" tabRatio="829" activeSheetId="1"/>
    <customWorkbookView name="Perez,Victor (HHSC) - Personal View" guid="{3C0032D5-DA45-2C47-8E3F-3F24A9F2C0DF}" mergeInterval="0" personalView="1" windowWidth="1117" windowHeight="523" tabRatio="829" activeSheetId="1"/>
    <customWorkbookView name="Diacont,Joseph (HHSC) - Personal View" guid="{4CF7C104-0100-48C6-87FA-9D7DB5BB1A08}" mergeInterval="0" personalView="1" maximized="1" xWindow="1912" yWindow="-8" windowWidth="1936" windowHeight="1056" tabRatio="829" activeSheetId="5"/>
    <customWorkbookView name="HHSC User - Personal View" guid="{1B4A69D6-9BB0-4E98-A845-509C55125576}" mergeInterval="0" personalView="1" maximized="1" xWindow="1911" yWindow="-9" windowWidth="1938" windowHeight="1048" tabRatio="829" activeSheetId="1"/>
  </customWorkbookViews>
</workbook>
</file>

<file path=xl/calcChain.xml><?xml version="1.0" encoding="utf-8"?>
<calcChain xmlns="http://schemas.openxmlformats.org/spreadsheetml/2006/main">
  <c r="W23" i="4" l="1"/>
  <c r="W26" i="4"/>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F45" i="3"/>
  <c r="I68" i="3" s="1"/>
  <c r="L48" i="3"/>
  <c r="L49" i="3"/>
  <c r="L50" i="3"/>
  <c r="L58" i="3"/>
  <c r="F18" i="2"/>
  <c r="L18" i="2" s="1"/>
  <c r="R18" i="2" s="1"/>
  <c r="F20" i="2"/>
  <c r="L20" i="2"/>
  <c r="R20" i="2"/>
  <c r="L22" i="2"/>
  <c r="R22" i="2" s="1"/>
  <c r="L24" i="2"/>
  <c r="R24" i="2"/>
  <c r="F26" i="2"/>
  <c r="L26" i="2" s="1"/>
  <c r="R26" i="2" s="1"/>
  <c r="F28" i="2"/>
  <c r="L28" i="2"/>
  <c r="R28" i="2"/>
  <c r="R33" i="2"/>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F45" i="1"/>
  <c r="K57" i="1" s="1"/>
  <c r="K48" i="1"/>
  <c r="K49" i="1"/>
  <c r="K50" i="1"/>
  <c r="W29" i="4" l="1"/>
  <c r="S36" i="5" s="1"/>
  <c r="L45" i="3"/>
  <c r="L52" i="3" s="1"/>
  <c r="N52" i="3"/>
  <c r="R30" i="2"/>
  <c r="R37" i="2" s="1"/>
  <c r="S6" i="5" s="1"/>
  <c r="K45" i="1"/>
  <c r="K54" i="1" s="1"/>
  <c r="K60" i="1" s="1"/>
  <c r="S19" i="5" s="1"/>
  <c r="Q52" i="3" l="1"/>
  <c r="I63" i="3" s="1"/>
  <c r="L63" i="3" s="1"/>
  <c r="F68" i="3" s="1"/>
  <c r="L68" i="3" s="1"/>
  <c r="S9" i="5" s="1"/>
  <c r="S12" i="5" s="1"/>
  <c r="S16" i="5" s="1"/>
  <c r="S24" i="5" s="1"/>
  <c r="S27" i="5" s="1"/>
  <c r="S32" i="5" l="1"/>
  <c r="S39" i="5" s="1"/>
  <c r="S47" i="5" l="1"/>
  <c r="S42" i="5"/>
  <c r="S50" i="5" s="1"/>
  <c r="S54" i="5" s="1"/>
</calcChain>
</file>

<file path=xl/sharedStrings.xml><?xml version="1.0" encoding="utf-8"?>
<sst xmlns="http://schemas.openxmlformats.org/spreadsheetml/2006/main" count="495" uniqueCount="239">
  <si>
    <t>Worksheet A:  Estimate average direct care staff base rate</t>
  </si>
  <si>
    <t>COLUMN A</t>
  </si>
  <si>
    <t>COLUMN B</t>
  </si>
  <si>
    <t>COLUMN C</t>
  </si>
  <si>
    <t>RUG Group</t>
  </si>
  <si>
    <t>Medicaid Days of Service (Fee-For-Service, Star+Plus &amp; Dual-Eligible) in Medicaid-Contracted Beds (excluding Hospice)</t>
  </si>
  <si>
    <t>Direct Care Staff Base Rate per Resident Day</t>
  </si>
  <si>
    <t>Total Direct Care Staff per Resident Day</t>
  </si>
  <si>
    <t>RAD</t>
  </si>
  <si>
    <t>x</t>
  </si>
  <si>
    <t>=</t>
  </si>
  <si>
    <t>RAC</t>
  </si>
  <si>
    <t>RAB</t>
  </si>
  <si>
    <t>RAA</t>
  </si>
  <si>
    <t>SE3</t>
  </si>
  <si>
    <t>SE2</t>
  </si>
  <si>
    <t>SE1</t>
  </si>
  <si>
    <t>SSC</t>
  </si>
  <si>
    <t>SSB</t>
  </si>
  <si>
    <t>SSA</t>
  </si>
  <si>
    <t>CC2</t>
  </si>
  <si>
    <t>CC1</t>
  </si>
  <si>
    <t>CB2</t>
  </si>
  <si>
    <t>CB1</t>
  </si>
  <si>
    <t>CA2</t>
  </si>
  <si>
    <t>CA1</t>
  </si>
  <si>
    <t>IB2</t>
  </si>
  <si>
    <t>IB1</t>
  </si>
  <si>
    <t>IA2</t>
  </si>
  <si>
    <t>IA1</t>
  </si>
  <si>
    <t>BB2</t>
  </si>
  <si>
    <t>BB1</t>
  </si>
  <si>
    <t>BA2</t>
  </si>
  <si>
    <t>BA1</t>
  </si>
  <si>
    <t>(Cont.)</t>
  </si>
  <si>
    <t>PE2</t>
  </si>
  <si>
    <t>PE1</t>
  </si>
  <si>
    <t>PD2</t>
  </si>
  <si>
    <t>PD1</t>
  </si>
  <si>
    <t>PC2</t>
  </si>
  <si>
    <t>PC1</t>
  </si>
  <si>
    <t>PB2</t>
  </si>
  <si>
    <t>PB1</t>
  </si>
  <si>
    <t>PA2</t>
  </si>
  <si>
    <t>PA1</t>
  </si>
  <si>
    <t>BC1</t>
  </si>
  <si>
    <t>PCE</t>
  </si>
  <si>
    <t>Total Medicaid
Days of Service</t>
  </si>
  <si>
    <t>Box A1</t>
  </si>
  <si>
    <t xml:space="preserve">Total  </t>
  </si>
  <si>
    <t>Box A2</t>
  </si>
  <si>
    <t>Ventilator 
Continuous</t>
  </si>
  <si>
    <t>Box A3</t>
  </si>
  <si>
    <t>Ventilator 
Partial</t>
  </si>
  <si>
    <t>Box A4</t>
  </si>
  <si>
    <t>Pediatric
Tracheostomy</t>
  </si>
  <si>
    <t>Box A5</t>
  </si>
  <si>
    <t>NOTE:    This estimate is based on the distribution of your facility's days of service by RUGs as captured by this worksheet.  If the distribution is incorrect or changes, your average direct care staff base rate will be incorrect or change.</t>
  </si>
  <si>
    <t>Box A6</t>
  </si>
  <si>
    <t>Sum A2- A5</t>
  </si>
  <si>
    <t xml:space="preserve"> </t>
  </si>
  <si>
    <t>/</t>
  </si>
  <si>
    <t>Box A7</t>
  </si>
  <si>
    <t>From Box A1</t>
  </si>
  <si>
    <t>Box A8</t>
  </si>
  <si>
    <t>Box A6 divided by Box A7</t>
  </si>
  <si>
    <t>Worksheet B:  Estimate LVN equivalent staffing level for Medicaid-contracted beds</t>
  </si>
  <si>
    <t xml:space="preserve">Enter only hours and days of service for Medicaid-contracted beds </t>
  </si>
  <si>
    <t>Registered
Nurses
(including RN DONs)</t>
  </si>
  <si>
    <t>Licensed Vocational
Nurses
(including LVN DONs)</t>
  </si>
  <si>
    <t xml:space="preserve">
Medication Aides</t>
  </si>
  <si>
    <t>Restorative and
Certified Nurse Aides</t>
  </si>
  <si>
    <t>A</t>
  </si>
  <si>
    <t xml:space="preserve">Employee
Hours    </t>
  </si>
  <si>
    <t>Box
B1</t>
  </si>
  <si>
    <t>hrs.</t>
  </si>
  <si>
    <t>Box
B2</t>
  </si>
  <si>
    <t>Box
B3</t>
  </si>
  <si>
    <t>Box
B4</t>
  </si>
  <si>
    <t xml:space="preserve">Contract
Labor Hours  </t>
  </si>
  <si>
    <t>Box
B5</t>
  </si>
  <si>
    <t>Box B6</t>
  </si>
  <si>
    <t>Box
B7</t>
  </si>
  <si>
    <t>Box
B8</t>
  </si>
  <si>
    <t>B</t>
  </si>
  <si>
    <t>Enter Total Days of Service (include Medicaid, Medicare and Other days in Medicaid-contracted beds)</t>
  </si>
  <si>
    <t>Box B9</t>
  </si>
  <si>
    <t xml:space="preserve">Total Employee
RN hours  </t>
  </si>
  <si>
    <t>From B1</t>
  </si>
  <si>
    <t>Box B10</t>
  </si>
  <si>
    <t>+</t>
  </si>
  <si>
    <t>Total Contract
RN hours</t>
  </si>
  <si>
    <t>From B5</t>
  </si>
  <si>
    <t>Box B11</t>
  </si>
  <si>
    <t>C</t>
  </si>
  <si>
    <t xml:space="preserve">Total Employee LVN hours  </t>
  </si>
  <si>
    <t>From B2</t>
  </si>
  <si>
    <t>Box B12</t>
  </si>
  <si>
    <t>D</t>
  </si>
  <si>
    <t xml:space="preserve">Total Contract LVN hours  </t>
  </si>
  <si>
    <t>From B6</t>
  </si>
  <si>
    <t>Box B13</t>
  </si>
  <si>
    <t>E</t>
  </si>
  <si>
    <t xml:space="preserve">Total Employee
Aide hours  </t>
  </si>
  <si>
    <t>B3 + B4</t>
  </si>
  <si>
    <t>Box B14</t>
  </si>
  <si>
    <t>F</t>
  </si>
  <si>
    <t xml:space="preserve">Total Contract
Aide hours  </t>
  </si>
  <si>
    <t>B7 + B8</t>
  </si>
  <si>
    <t>Box B15</t>
  </si>
  <si>
    <t>G</t>
  </si>
  <si>
    <t>Total LVN equivalent minutes provided during selected reporting period</t>
  </si>
  <si>
    <t>Box B16</t>
  </si>
  <si>
    <t>Sum  B10 - B15</t>
  </si>
  <si>
    <t>H</t>
  </si>
  <si>
    <t>Total days of service in Medicaid-contracted beds during selected reporting period</t>
  </si>
  <si>
    <t>Box B17</t>
  </si>
  <si>
    <t>From Box B9</t>
  </si>
  <si>
    <t>I</t>
  </si>
  <si>
    <t>Estimated staffing level in LVN equivalent minutes per resident day during selected reporting period</t>
  </si>
  <si>
    <t>Box B18</t>
  </si>
  <si>
    <t>Box B16 divided by Box B17</t>
  </si>
  <si>
    <t>Worksheet C:
Estimate Minimum Required LVN Equivalent Minutes Per Resident Day for Participation</t>
  </si>
  <si>
    <t>Medicaid Days of Service (Fee-For Service, Star+Plus, Dual-Eligible, and Hospice) in Medicaid-Contracted Beds</t>
  </si>
  <si>
    <t>Minimum Required Medicaid LVN Equivalent Minutes per Resident Day</t>
  </si>
  <si>
    <t>Total Minimum LVN Equivalent Minutes per Resident Day</t>
  </si>
  <si>
    <t>Box C1</t>
  </si>
  <si>
    <t>Box C2</t>
  </si>
  <si>
    <t>Box C3</t>
  </si>
  <si>
    <t>Box C4</t>
  </si>
  <si>
    <t>Box C5</t>
  </si>
  <si>
    <t>Box C6</t>
  </si>
  <si>
    <t>÷</t>
  </si>
  <si>
    <t>Box C7</t>
  </si>
  <si>
    <t>`</t>
  </si>
  <si>
    <t>Sum C2 - C5</t>
  </si>
  <si>
    <t>From Box C1</t>
  </si>
  <si>
    <t>Medicare
Days of Service in
Medicaid-Contracted Beds</t>
  </si>
  <si>
    <t>Medicare LVN Equivalent Minutes Per Resident Day</t>
  </si>
  <si>
    <t>Box C8</t>
  </si>
  <si>
    <t>Box C9</t>
  </si>
  <si>
    <t>Other Days of Service
in Medicaid-Contracted Beds</t>
  </si>
  <si>
    <t>Enter the lower of RUG PD1 or the value in Box C7.</t>
  </si>
  <si>
    <t>Box C10</t>
  </si>
  <si>
    <t>Box C11</t>
  </si>
  <si>
    <t>Estimated Minimum Required LVN Equivalent Minutes Per Resident Day for Participation</t>
  </si>
  <si>
    <t>NOTE:  This estimate is based upon the distribution of your facility's days of service by RUGs and payor type as captured by this worksheet.  If the distribution changes, your required minimum will change.</t>
  </si>
  <si>
    <t>Box C12</t>
  </si>
  <si>
    <t>Box C13</t>
  </si>
  <si>
    <t>Box C14</t>
  </si>
  <si>
    <t>Sum C6, C9, C11</t>
  </si>
  <si>
    <t>Sum C1, C8, C10</t>
  </si>
  <si>
    <t>Worksheet D:  Estimate average per diem direct care staff expenses.</t>
  </si>
  <si>
    <r>
      <t xml:space="preserve">Employee Salaries and Wages - Registered Nurses </t>
    </r>
    <r>
      <rPr>
        <sz val="9"/>
        <rFont val="Arial"/>
        <family val="2"/>
      </rPr>
      <t>(including RN DONs)</t>
    </r>
    <r>
      <rPr>
        <sz val="10"/>
        <rFont val="Arial"/>
      </rPr>
      <t xml:space="preserve"> . . . . . . . . . . . . . . . . . . . . . . . . . . . . . . . . . . . . . . . . . . . . . . . . . .</t>
    </r>
  </si>
  <si>
    <t>Box D1</t>
  </si>
  <si>
    <r>
      <t xml:space="preserve">Employee Salaries and Wages - Licensed Vocational Nurses </t>
    </r>
    <r>
      <rPr>
        <sz val="9"/>
        <rFont val="Arial"/>
        <family val="2"/>
      </rPr>
      <t>(including LVN DONs)</t>
    </r>
    <r>
      <rPr>
        <sz val="10"/>
        <rFont val="Arial"/>
      </rPr>
      <t xml:space="preserve"> . . . . . . . . . . . . . . . . . . . . . . . . . . . . . . . . . . . . . . . .</t>
    </r>
  </si>
  <si>
    <t>Box D2</t>
  </si>
  <si>
    <t>Employee Salaries and Wages - Medication Aides . . . . . . . . . . . . . . . . . . . . . . . . . . . . . . . . . . . . . . . . . . . . . . . . . . . . . . . . .</t>
  </si>
  <si>
    <t>Box D3</t>
  </si>
  <si>
    <t>Employee Salaries and Wages - Certified Nurse Aides . . . . . . . . . . . . . . . . . . . . . . . . . . . . . . . . . . . . . . . . . . . . . . . . .</t>
  </si>
  <si>
    <t>Box D4</t>
  </si>
  <si>
    <r>
      <t xml:space="preserve">Contract Staff Compensation - Registered Nurses </t>
    </r>
    <r>
      <rPr>
        <sz val="9"/>
        <rFont val="Arial"/>
        <family val="2"/>
      </rPr>
      <t>(including RN DONs)</t>
    </r>
    <r>
      <rPr>
        <sz val="10"/>
        <rFont val="Arial"/>
      </rPr>
      <t xml:space="preserve"> . . . . . . . . . . . . . . . . . . . . . . . . . . . . . . . . . . . . . . . . . . . . . . . . . .</t>
    </r>
  </si>
  <si>
    <t>Box D5</t>
  </si>
  <si>
    <r>
      <t xml:space="preserve">Contract Staff Compensation - Licensed Vocational Nurses </t>
    </r>
    <r>
      <rPr>
        <sz val="8"/>
        <rFont val="Arial"/>
        <family val="2"/>
      </rPr>
      <t>(including LVN DONs)</t>
    </r>
    <r>
      <rPr>
        <sz val="10"/>
        <rFont val="Arial"/>
      </rPr>
      <t xml:space="preserve"> . . . . . . . . . . . . . . . . . . . . . . . . . . . . . . . . . . . . . . . .</t>
    </r>
  </si>
  <si>
    <t>Box D6</t>
  </si>
  <si>
    <t>Contract Staff Compensation - Medication Aides . . . . . . . . . . . . . . . . . . . . . . . . . . . . . . . . . . . . . . . . . . . . . . . . . . . . . . . . .</t>
  </si>
  <si>
    <t>Box D7</t>
  </si>
  <si>
    <t>Contract Staff Compensation - Certified Nurse Aides . . . . . . . . . . . . . . . . . . . . . . . . . . . . . . . . . . . . . . . . . . . . . . . . .</t>
  </si>
  <si>
    <t>Box D8</t>
  </si>
  <si>
    <t>Payroll Taxes - FICA and Medicare . . . . . . . . . . . . . . . . . . . . . . . . . . . . . . . . . . . . . . . . . . . . . . . . . . . . . . . . . . . . . . . . . . .</t>
  </si>
  <si>
    <t>Box D9</t>
  </si>
  <si>
    <r>
      <t>Payroll Taxes - State and Federal Unemployment. . . .</t>
    </r>
    <r>
      <rPr>
        <sz val="8"/>
        <rFont val="Arial"/>
        <family val="2"/>
      </rPr>
      <t xml:space="preserve"> </t>
    </r>
    <r>
      <rPr>
        <sz val="10"/>
        <rFont val="Arial"/>
      </rPr>
      <t>. . . . . . . . . . . . . . . . . . . . . . . . . . . . . . . . . . . . . . . . . . . . .</t>
    </r>
  </si>
  <si>
    <t>Box D10</t>
  </si>
  <si>
    <t>Workers' Compensation - Insurance Premiums . . . . . . . . . . . . . . . . . . . . . . . . . . . . . . . . . . . . . . . . . . . . . . .</t>
  </si>
  <si>
    <t>Box D11</t>
  </si>
  <si>
    <t>Workers' Compensation - Paid Claims . . . . . . . . . . . . . . . . . . . . . . . . . . . . . . . . . . . . . . . . . . . . . . . . . . . . .</t>
  </si>
  <si>
    <t>Box D12</t>
  </si>
  <si>
    <t>Employee Benefits - Health Insurance . . . . . . . . . . . . . . . . . . . . . . . . . . . . . . . . . . . . . . . . . . . . . . . . . . . . .</t>
  </si>
  <si>
    <t>Box D13</t>
  </si>
  <si>
    <t>Employee Benefits - Life Insurance . . . . . . . . . . . . . . . . . . . . . . . . . . . . . . . . . . . . . . . . . . . . . . . . . . . . . . .</t>
  </si>
  <si>
    <t>Box D14</t>
  </si>
  <si>
    <t>Employee Benefits - Other Benefits . . . . . . . . . . . . . . . . . . . . . . . . . . . . . . . . . . . . . . . . . . . . . . . . . . . .</t>
  </si>
  <si>
    <t>Box D15</t>
  </si>
  <si>
    <r>
      <t>Total Direct Care Cost</t>
    </r>
    <r>
      <rPr>
        <sz val="10"/>
        <rFont val="Arial"/>
      </rPr>
      <t xml:space="preserve"> (Sum Boxes D1 through D15) . . . . . . . . . . . . . . . . . . . . . </t>
    </r>
  </si>
  <si>
    <t>Box D16</t>
  </si>
  <si>
    <t>Sum D1 - D15</t>
  </si>
  <si>
    <t xml:space="preserve">Total Days of Service in Medicaid-contracted beds(from Box B9). . . . . . . . . . . . . . . . . . . </t>
  </si>
  <si>
    <t>Box D17</t>
  </si>
  <si>
    <t>From B9</t>
  </si>
  <si>
    <t xml:space="preserve">Direct Care Cost Per Unit of Service for selected reporting period. . . . . . . . . . . . . . . .  . . </t>
  </si>
  <si>
    <t>Box D18</t>
  </si>
  <si>
    <t>Box D16 divided by D17</t>
  </si>
  <si>
    <t>Worksheet E:  Estimate adjusted staffing level</t>
  </si>
  <si>
    <t>Enter estimated staffing level in LVN equivalent minutes per resident day
(from Box B18)</t>
  </si>
  <si>
    <t>Box E1</t>
  </si>
  <si>
    <t>From Box B18</t>
  </si>
  <si>
    <r>
      <t xml:space="preserve">Enter </t>
    </r>
    <r>
      <rPr>
        <sz val="10"/>
        <rFont val="Arial"/>
        <family val="2"/>
      </rPr>
      <t xml:space="preserve">estimated </t>
    </r>
    <r>
      <rPr>
        <sz val="10"/>
        <rFont val="Arial"/>
      </rPr>
      <t>minimum required LVN equivalent minutes per resident day for participation (from Box C14)</t>
    </r>
  </si>
  <si>
    <t>Box E2</t>
  </si>
  <si>
    <t>From Box C14</t>
  </si>
  <si>
    <r>
      <t xml:space="preserve">Subtract Box E2 from Box E1. </t>
    </r>
    <r>
      <rPr>
        <b/>
        <sz val="10"/>
        <rFont val="Arial"/>
        <family val="2"/>
      </rPr>
      <t xml:space="preserve">Round </t>
    </r>
    <r>
      <rPr>
        <b/>
        <u/>
        <sz val="10"/>
        <rFont val="Arial"/>
        <family val="2"/>
      </rPr>
      <t>down</t>
    </r>
    <r>
      <rPr>
        <b/>
        <sz val="10"/>
        <rFont val="Arial"/>
        <family val="2"/>
      </rPr>
      <t xml:space="preserve"> to the nearest whole number.</t>
    </r>
    <r>
      <rPr>
        <sz val="10"/>
        <rFont val="Arial"/>
      </rPr>
      <t xml:space="preserve">  Enter the result in Box E3.  The value in Box E3 is the estimated number of LVN equivalent minutes above the minimum staffing requirement that the facility achieved during the reporting period.</t>
    </r>
  </si>
  <si>
    <t>Box E3</t>
  </si>
  <si>
    <t>If the value in Box E3 is negative, enter "0" in Box E4.  If the value in Box E3 is zero or positive, enter the value from Box E3 in Box E4.</t>
  </si>
  <si>
    <t>Box E4</t>
  </si>
  <si>
    <t>Box E5</t>
  </si>
  <si>
    <t>From Box A8</t>
  </si>
  <si>
    <t>Box E6</t>
  </si>
  <si>
    <t>Multiply the value in Box E4 by E6 and enter the product in Box E7.</t>
  </si>
  <si>
    <t>Box E7</t>
  </si>
  <si>
    <t>Box E4 times Box E6</t>
  </si>
  <si>
    <t xml:space="preserve">Determine direct care revenue for staffing level currently achieved by summing Boxes E5 and E7 and entering the result in Box E8. </t>
  </si>
  <si>
    <t>Box E8</t>
  </si>
  <si>
    <t>Sum Boxes E5 and E7</t>
  </si>
  <si>
    <t>Box E9</t>
  </si>
  <si>
    <t>Determine direct care spending requirement associated with direct care revenue for staffing level currently achieved by multiplying Box E8 by Box E9.  Enter the result in Box E10.</t>
  </si>
  <si>
    <t>Box E10</t>
  </si>
  <si>
    <t>Box E8 times Box E9</t>
  </si>
  <si>
    <t>Enter direct care cost per unit of service (from Box D18)</t>
  </si>
  <si>
    <t>Box E11</t>
  </si>
  <si>
    <t>From Box D18</t>
  </si>
  <si>
    <t>J</t>
  </si>
  <si>
    <t>Determine current estimated direct care staff surplus expenses by subtracting Box E10 from Box E11.  Enter the result in Box E12.</t>
  </si>
  <si>
    <t>Box E12</t>
  </si>
  <si>
    <t>Box E11 minus Box E10</t>
  </si>
  <si>
    <t>K</t>
  </si>
  <si>
    <t>If the value in Box E12 is less than or equal to zero, your facility is not estimated to qualify to purchase credit for additional LVN equivalent minutes; enter a "1" in Box E13 and skip to Box E15.  If the value in Box E12 is greater than zero, enter a "2" in Box E13 and continue with Box E14.</t>
  </si>
  <si>
    <t>Box E13</t>
  </si>
  <si>
    <t>L</t>
  </si>
  <si>
    <t>Compute surplus minutes purchased by dividing Box E12 by Box E6.  Enter the result in Box E14.</t>
  </si>
  <si>
    <t>Box E14</t>
  </si>
  <si>
    <t>Box E12 divided by Box E6</t>
  </si>
  <si>
    <t>M</t>
  </si>
  <si>
    <t>Compute adjusted LVN equivalent minutes.  If Box E13 equals "1", enter the value from Box E1 in Box E15.  If Box E13 equals "2", sum Boxes E1 and E14 and enter the result in Box E15.</t>
  </si>
  <si>
    <t>Box E15</t>
  </si>
  <si>
    <t>N</t>
  </si>
  <si>
    <t>Compute adjusted estimated LVN equivalent minutes above the minimum staffing requirement that the facility achieved during the reporting period.  Subtract Box E2 from Box E15 and enter the result in Box E16.</t>
  </si>
  <si>
    <t>Box E16</t>
  </si>
  <si>
    <t>Box E15 minus Box E2</t>
  </si>
  <si>
    <t>NURSING FACILITY
DIRECT CARE STAFF ENHANCEMENT WORKSHEETS
ENROLLMENT YEAR 2022</t>
  </si>
  <si>
    <r>
      <t>Enter</t>
    </r>
    <r>
      <rPr>
        <b/>
        <sz val="10"/>
        <rFont val="Arial"/>
        <family val="2"/>
      </rPr>
      <t xml:space="preserve"> </t>
    </r>
    <r>
      <rPr>
        <sz val="10"/>
        <rFont val="Arial"/>
        <family val="2"/>
      </rPr>
      <t>estimated average direct care staff base rate (from Box A8).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</si>
</sst>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0."/>
    <numFmt numFmtId="165" formatCode=".00"/>
    <numFmt numFmtId="166" formatCode="&quot;$&quot;#,##0.00"/>
    <numFmt numFmtId="167" formatCode="0.00_)"/>
    <numFmt numFmtId="168" formatCode="\ \ \ @"/>
    <numFmt numFmtId="169" formatCode="#,##0.0000"/>
  </numFmts>
  <fonts count="24" x14ac:knownFonts="1">
    <font>
      <sz val="10"/>
      <name val="Arial"/>
    </font>
    <font>
      <sz val="10"/>
      <name val="Arial"/>
    </font>
    <font>
      <b/>
      <sz val="10"/>
      <name val="Tms Rmn"/>
    </font>
    <font>
      <sz val="10"/>
      <name val="Tms Rmn"/>
    </font>
    <font>
      <sz val="8"/>
      <name val="Arial"/>
      <family val="2"/>
    </font>
    <font>
      <sz val="7"/>
      <name val="Small Fonts"/>
      <family val="2"/>
    </font>
    <font>
      <b/>
      <i/>
      <sz val="16"/>
      <name val="Helv"/>
    </font>
    <font>
      <sz val="10"/>
      <name val="Times New Roman"/>
      <family val="1"/>
    </font>
    <font>
      <sz val="14"/>
      <name val="Arial"/>
      <family val="2"/>
    </font>
    <font>
      <sz val="12"/>
      <name val="Arial"/>
      <family val="2"/>
    </font>
    <font>
      <sz val="11"/>
      <name val="Arial"/>
      <family val="2"/>
    </font>
    <font>
      <sz val="10"/>
      <name val="Arial"/>
      <family val="2"/>
    </font>
    <font>
      <vertAlign val="superscript"/>
      <sz val="10"/>
      <name val="Arial"/>
      <family val="2"/>
    </font>
    <font>
      <sz val="9"/>
      <name val="Arial"/>
      <family val="2"/>
    </font>
    <font>
      <vertAlign val="subscript"/>
      <sz val="10"/>
      <name val="Arial"/>
      <family val="2"/>
    </font>
    <font>
      <vertAlign val="subscript"/>
      <sz val="8"/>
      <name val="Arial"/>
      <family val="2"/>
    </font>
    <font>
      <vertAlign val="subscript"/>
      <sz val="9"/>
      <name val="Arial"/>
      <family val="2"/>
    </font>
    <font>
      <b/>
      <sz val="10"/>
      <name val="Arial"/>
      <family val="2"/>
    </font>
    <font>
      <vertAlign val="superscript"/>
      <sz val="8"/>
      <name val="Arial"/>
      <family val="2"/>
    </font>
    <font>
      <b/>
      <sz val="12"/>
      <name val="Arial"/>
      <family val="2"/>
    </font>
    <font>
      <u/>
      <sz val="12"/>
      <name val="Arial"/>
      <family val="2"/>
    </font>
    <font>
      <sz val="7"/>
      <name val="Small Fonts"/>
      <family val="2"/>
    </font>
    <font>
      <b/>
      <u/>
      <sz val="10"/>
      <name val="Arial"/>
      <family val="2"/>
    </font>
    <font>
      <sz val="10"/>
      <name val="Arial"/>
      <family val="2"/>
    </font>
  </fonts>
  <fills count="9">
    <fill>
      <patternFill patternType="none"/>
    </fill>
    <fill>
      <patternFill patternType="gray125"/>
    </fill>
    <fill>
      <patternFill patternType="gray125">
        <bgColor indexed="22"/>
      </patternFill>
    </fill>
    <fill>
      <patternFill patternType="solid">
        <fgColor indexed="22"/>
        <bgColor indexed="64"/>
      </patternFill>
    </fill>
    <fill>
      <patternFill patternType="solid">
        <fgColor indexed="26"/>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6" tint="0.59999389629810485"/>
        <bgColor indexed="64"/>
      </patternFill>
    </fill>
  </fills>
  <borders count="2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right/>
      <top style="hair">
        <color indexed="64"/>
      </top>
      <bottom style="hair">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34">
    <xf numFmtId="0" fontId="0" fillId="0" borderId="0"/>
    <xf numFmtId="164" fontId="2" fillId="2" borderId="1"/>
    <xf numFmtId="0" fontId="3" fillId="0" borderId="0" applyFont="0" applyFill="0"/>
    <xf numFmtId="44" fontId="2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38" fontId="4" fillId="3" borderId="0" applyNumberFormat="0" applyBorder="0" applyAlignment="0" applyProtection="0"/>
    <xf numFmtId="10" fontId="4" fillId="4" borderId="2" applyNumberFormat="0" applyBorder="0" applyAlignment="0" applyProtection="0"/>
    <xf numFmtId="37" fontId="5" fillId="0" borderId="0"/>
    <xf numFmtId="37" fontId="21" fillId="0" borderId="0"/>
    <xf numFmtId="167"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10" fontId="1" fillId="0" borderId="0" applyFont="0" applyFill="0" applyBorder="0" applyAlignment="0" applyProtection="0"/>
    <xf numFmtId="10" fontId="11" fillId="0" borderId="0" applyFont="0" applyFill="0" applyBorder="0" applyAlignment="0" applyProtection="0"/>
    <xf numFmtId="10" fontId="23" fillId="0" borderId="0" applyFont="0" applyFill="0" applyBorder="0" applyAlignment="0" applyProtection="0"/>
    <xf numFmtId="10" fontId="11" fillId="0" borderId="0" applyFont="0" applyFill="0" applyBorder="0" applyAlignment="0" applyProtection="0"/>
    <xf numFmtId="10"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 fillId="0" borderId="0" applyFont="0" applyFill="0" applyBorder="0" applyAlignment="0" applyProtection="0"/>
    <xf numFmtId="9" fontId="11" fillId="0" borderId="0" applyFont="0" applyFill="0" applyBorder="0" applyAlignment="0" applyProtection="0"/>
    <xf numFmtId="9" fontId="2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 fillId="0" borderId="0" applyFont="0" applyFill="0" applyBorder="0" applyAlignment="0" applyProtection="0"/>
  </cellStyleXfs>
  <cellXfs count="436">
    <xf numFmtId="0" fontId="0" fillId="0" borderId="0" xfId="0"/>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8" fillId="0" borderId="1" xfId="0" quotePrefix="1" applyFont="1" applyFill="1" applyBorder="1" applyAlignment="1">
      <alignment horizontal="center" vertical="center"/>
    </xf>
    <xf numFmtId="0" fontId="0" fillId="0" borderId="5" xfId="0" applyFill="1" applyBorder="1"/>
    <xf numFmtId="0" fontId="8" fillId="0" borderId="0" xfId="0" quotePrefix="1" applyFont="1" applyFill="1" applyBorder="1" applyAlignment="1">
      <alignment horizontal="center" vertical="center"/>
    </xf>
    <xf numFmtId="0" fontId="0" fillId="0" borderId="0" xfId="0" applyFill="1" applyBorder="1"/>
    <xf numFmtId="164" fontId="4" fillId="0" borderId="0" xfId="0" quotePrefix="1" applyNumberFormat="1" applyFont="1" applyFill="1" applyBorder="1" applyAlignment="1">
      <alignment horizontal="left" vertical="center"/>
    </xf>
    <xf numFmtId="164" fontId="4" fillId="0" borderId="0" xfId="0" quotePrefix="1" applyNumberFormat="1" applyFont="1" applyFill="1" applyBorder="1" applyAlignment="1">
      <alignment horizontal="left" vertical="center" wrapText="1"/>
    </xf>
    <xf numFmtId="166" fontId="0" fillId="0" borderId="0" xfId="0" applyNumberForma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0" fillId="0" borderId="0" xfId="0" applyFill="1" applyBorder="1" applyProtection="1"/>
    <xf numFmtId="0" fontId="20" fillId="0" borderId="6" xfId="0" applyFont="1" applyFill="1" applyBorder="1" applyAlignment="1">
      <alignment horizontal="center" vertical="center" wrapText="1"/>
    </xf>
    <xf numFmtId="3" fontId="11" fillId="0" borderId="8" xfId="0" applyNumberFormat="1" applyFont="1" applyFill="1" applyBorder="1" applyAlignment="1">
      <alignment horizontal="right" vertical="center" wrapText="1"/>
    </xf>
    <xf numFmtId="169" fontId="11" fillId="0" borderId="8" xfId="0" quotePrefix="1" applyNumberFormat="1" applyFont="1" applyFill="1" applyBorder="1" applyAlignment="1">
      <alignment horizontal="right" vertical="center"/>
    </xf>
    <xf numFmtId="3" fontId="0" fillId="0" borderId="0" xfId="0" applyNumberFormat="1" applyFill="1" applyBorder="1" applyProtection="1"/>
    <xf numFmtId="3" fontId="0" fillId="0" borderId="0" xfId="0" applyNumberFormat="1" applyFill="1" applyBorder="1" applyAlignment="1" applyProtection="1">
      <alignment horizontal="left"/>
    </xf>
    <xf numFmtId="3" fontId="12" fillId="0" borderId="1" xfId="0" applyNumberFormat="1" applyFont="1" applyFill="1" applyBorder="1" applyAlignment="1" applyProtection="1">
      <alignment horizontal="center" vertical="center"/>
    </xf>
    <xf numFmtId="3" fontId="0" fillId="0" borderId="5" xfId="0" applyNumberFormat="1" applyFill="1" applyBorder="1" applyAlignment="1" applyProtection="1">
      <alignment horizontal="center"/>
    </xf>
    <xf numFmtId="0" fontId="4" fillId="0" borderId="0" xfId="0" applyFont="1" applyFill="1" applyBorder="1" applyAlignment="1" applyProtection="1">
      <alignment horizontal="left"/>
    </xf>
    <xf numFmtId="3" fontId="0" fillId="0" borderId="0" xfId="0" applyNumberFormat="1" applyFill="1" applyBorder="1"/>
    <xf numFmtId="3" fontId="0" fillId="0" borderId="0" xfId="0" applyNumberFormat="1" applyFill="1" applyBorder="1" applyAlignment="1">
      <alignment horizontal="left"/>
    </xf>
    <xf numFmtId="0" fontId="12" fillId="0" borderId="1" xfId="0" applyFont="1" applyFill="1" applyBorder="1" applyAlignment="1">
      <alignment horizontal="center" vertical="center"/>
    </xf>
    <xf numFmtId="3" fontId="11" fillId="0" borderId="0" xfId="0" applyNumberFormat="1" applyFont="1" applyFill="1" applyBorder="1" applyAlignment="1" applyProtection="1">
      <alignment horizontal="center"/>
      <protection locked="0"/>
    </xf>
    <xf numFmtId="3" fontId="11" fillId="0" borderId="0" xfId="0" applyNumberFormat="1" applyFont="1" applyFill="1" applyBorder="1" applyAlignment="1" applyProtection="1">
      <protection locked="0"/>
    </xf>
    <xf numFmtId="0" fontId="0" fillId="0" borderId="9" xfId="0" applyFill="1" applyBorder="1"/>
    <xf numFmtId="0" fontId="0" fillId="0" borderId="9" xfId="0" applyFill="1" applyBorder="1" applyAlignment="1">
      <alignment horizontal="left"/>
    </xf>
    <xf numFmtId="0" fontId="0" fillId="0" borderId="0" xfId="0" applyFill="1"/>
    <xf numFmtId="0" fontId="0" fillId="0" borderId="0" xfId="0" applyFill="1" applyAlignment="1">
      <alignment horizontal="left"/>
    </xf>
    <xf numFmtId="0" fontId="0" fillId="0" borderId="0" xfId="0" applyFill="1" applyBorder="1" applyAlignment="1">
      <alignment horizontal="left"/>
    </xf>
    <xf numFmtId="0" fontId="12" fillId="0" borderId="1" xfId="0" applyFont="1" applyFill="1" applyBorder="1" applyAlignment="1">
      <alignment horizontal="left" vertical="center"/>
    </xf>
    <xf numFmtId="0" fontId="0" fillId="0" borderId="0" xfId="0" applyFill="1" applyProtection="1"/>
    <xf numFmtId="0" fontId="0" fillId="0" borderId="0" xfId="0" applyFill="1" applyAlignment="1" applyProtection="1">
      <alignment horizontal="left"/>
    </xf>
    <xf numFmtId="0" fontId="0" fillId="0" borderId="0" xfId="0" applyFill="1" applyAlignment="1" applyProtection="1">
      <alignment horizontal="center"/>
    </xf>
    <xf numFmtId="0" fontId="8" fillId="0" borderId="0" xfId="0" applyFont="1" applyFill="1" applyProtection="1"/>
    <xf numFmtId="0" fontId="0" fillId="0" borderId="0" xfId="0" applyFill="1" applyBorder="1" applyAlignment="1" applyProtection="1">
      <alignment horizontal="left"/>
    </xf>
    <xf numFmtId="0" fontId="0" fillId="0" borderId="0" xfId="0" applyFill="1" applyBorder="1" applyAlignment="1" applyProtection="1">
      <alignment horizontal="center"/>
    </xf>
    <xf numFmtId="0" fontId="0" fillId="0" borderId="3" xfId="0" applyFill="1" applyBorder="1" applyProtection="1"/>
    <xf numFmtId="0" fontId="0" fillId="0" borderId="6" xfId="0" applyFill="1" applyBorder="1" applyProtection="1"/>
    <xf numFmtId="0" fontId="0" fillId="0" borderId="8" xfId="0" applyFill="1" applyBorder="1" applyAlignment="1" applyProtection="1">
      <alignment horizontal="centerContinuous"/>
    </xf>
    <xf numFmtId="0" fontId="0" fillId="0" borderId="11" xfId="0" applyFill="1" applyBorder="1" applyAlignment="1" applyProtection="1">
      <alignment horizontal="center"/>
    </xf>
    <xf numFmtId="0" fontId="0" fillId="0" borderId="4" xfId="0" applyFill="1" applyBorder="1" applyProtection="1"/>
    <xf numFmtId="0" fontId="4" fillId="0" borderId="0" xfId="0" applyFont="1" applyFill="1" applyBorder="1" applyAlignment="1" applyProtection="1">
      <alignment horizontal="center" wrapText="1"/>
    </xf>
    <xf numFmtId="0" fontId="11" fillId="0" borderId="0" xfId="0" applyFont="1" applyFill="1" applyBorder="1" applyAlignment="1" applyProtection="1">
      <alignment horizontal="center" wrapText="1"/>
    </xf>
    <xf numFmtId="0" fontId="4" fillId="0" borderId="12" xfId="0" applyFont="1" applyFill="1" applyBorder="1" applyAlignment="1" applyProtection="1">
      <alignment horizontal="center"/>
    </xf>
    <xf numFmtId="168" fontId="0" fillId="0" borderId="14" xfId="0" applyNumberFormat="1" applyFill="1" applyBorder="1" applyAlignment="1" applyProtection="1">
      <alignment horizontal="right"/>
    </xf>
    <xf numFmtId="0" fontId="19" fillId="0" borderId="4" xfId="0" applyFont="1" applyFill="1" applyBorder="1" applyAlignment="1" applyProtection="1">
      <alignment horizontal="center" wrapText="1"/>
    </xf>
    <xf numFmtId="0" fontId="19" fillId="0" borderId="12" xfId="0" quotePrefix="1" applyFont="1" applyFill="1" applyBorder="1" applyAlignment="1" applyProtection="1">
      <alignment horizontal="center" wrapText="1"/>
    </xf>
    <xf numFmtId="0" fontId="0" fillId="0" borderId="12" xfId="0" applyFill="1" applyBorder="1" applyAlignment="1" applyProtection="1">
      <alignment horizontal="center" vertical="center" wrapText="1"/>
    </xf>
    <xf numFmtId="168" fontId="0" fillId="0" borderId="15" xfId="0" applyNumberFormat="1" applyFill="1" applyBorder="1" applyAlignment="1" applyProtection="1">
      <alignment horizontal="right"/>
    </xf>
    <xf numFmtId="166" fontId="0" fillId="0" borderId="0" xfId="0" applyNumberFormat="1" applyFill="1" applyProtection="1"/>
    <xf numFmtId="168" fontId="0" fillId="0" borderId="4" xfId="0" applyNumberFormat="1" applyFill="1" applyBorder="1" applyAlignment="1" applyProtection="1">
      <alignment horizontal="left"/>
    </xf>
    <xf numFmtId="168" fontId="0" fillId="0" borderId="0" xfId="0" applyNumberFormat="1" applyFill="1" applyBorder="1" applyAlignment="1" applyProtection="1">
      <alignment horizontal="left"/>
    </xf>
    <xf numFmtId="168" fontId="0" fillId="0" borderId="0" xfId="0" applyNumberFormat="1" applyFill="1" applyBorder="1" applyAlignment="1" applyProtection="1"/>
    <xf numFmtId="166" fontId="0" fillId="0" borderId="0" xfId="0" applyNumberFormat="1" applyFill="1" applyBorder="1" applyProtection="1"/>
    <xf numFmtId="0" fontId="0" fillId="0" borderId="12" xfId="0" applyFill="1" applyBorder="1" applyAlignment="1" applyProtection="1">
      <alignment horizontal="center"/>
    </xf>
    <xf numFmtId="0" fontId="0" fillId="0" borderId="0" xfId="0" applyFill="1" applyBorder="1" applyAlignment="1" applyProtection="1">
      <alignment horizontal="right"/>
    </xf>
    <xf numFmtId="166" fontId="12" fillId="0" borderId="0" xfId="0" applyNumberFormat="1" applyFont="1" applyFill="1" applyBorder="1" applyAlignment="1" applyProtection="1">
      <alignment horizontal="left" vertical="top"/>
    </xf>
    <xf numFmtId="0" fontId="12" fillId="0" borderId="1" xfId="0" applyFont="1" applyFill="1" applyBorder="1" applyAlignment="1" applyProtection="1">
      <alignment horizontal="center" vertical="center"/>
    </xf>
    <xf numFmtId="166" fontId="0" fillId="0" borderId="5" xfId="0" applyNumberFormat="1" applyFill="1" applyBorder="1" applyAlignment="1" applyProtection="1">
      <alignment horizontal="right"/>
    </xf>
    <xf numFmtId="0" fontId="0" fillId="0" borderId="4" xfId="0" applyNumberFormat="1" applyFill="1" applyBorder="1" applyAlignment="1" applyProtection="1">
      <alignment horizontal="left"/>
    </xf>
    <xf numFmtId="0" fontId="0" fillId="0" borderId="0" xfId="0" applyNumberFormat="1" applyFill="1" applyBorder="1" applyAlignment="1" applyProtection="1">
      <alignment horizontal="left"/>
    </xf>
    <xf numFmtId="0" fontId="0" fillId="0" borderId="0" xfId="0" applyNumberFormat="1" applyFill="1" applyBorder="1" applyAlignment="1" applyProtection="1"/>
    <xf numFmtId="0" fontId="0" fillId="0" borderId="0" xfId="0" applyFill="1" applyBorder="1" applyAlignment="1" applyProtection="1">
      <alignment horizontal="center" vertical="center"/>
    </xf>
    <xf numFmtId="0" fontId="0" fillId="0" borderId="0" xfId="0" applyFill="1" applyBorder="1" applyAlignment="1" applyProtection="1"/>
    <xf numFmtId="0" fontId="8" fillId="0" borderId="0" xfId="0" quotePrefix="1" applyFont="1" applyFill="1" applyBorder="1" applyAlignment="1" applyProtection="1">
      <alignment horizontal="center"/>
    </xf>
    <xf numFmtId="0" fontId="8" fillId="0" borderId="9" xfId="0" quotePrefix="1" applyFont="1" applyFill="1" applyBorder="1" applyAlignment="1" applyProtection="1">
      <alignment horizontal="center" vertical="center"/>
    </xf>
    <xf numFmtId="0" fontId="0" fillId="0" borderId="9" xfId="0" applyFill="1" applyBorder="1" applyAlignment="1" applyProtection="1">
      <alignment horizontal="right"/>
    </xf>
    <xf numFmtId="0" fontId="8" fillId="0" borderId="0" xfId="0" applyFont="1" applyFill="1" applyBorder="1" applyAlignment="1" applyProtection="1">
      <alignment horizontal="center" wrapText="1"/>
    </xf>
    <xf numFmtId="0" fontId="8" fillId="0" borderId="0" xfId="0" quotePrefix="1" applyFont="1" applyFill="1" applyBorder="1" applyAlignment="1" applyProtection="1">
      <alignment horizontal="center" wrapText="1"/>
    </xf>
    <xf numFmtId="0" fontId="12" fillId="0" borderId="3" xfId="0" applyFont="1" applyFill="1" applyBorder="1" applyAlignment="1" applyProtection="1">
      <alignment horizontal="center" vertical="center"/>
    </xf>
    <xf numFmtId="166" fontId="0" fillId="0" borderId="11" xfId="0" applyNumberFormat="1" applyFill="1" applyBorder="1" applyAlignment="1" applyProtection="1">
      <alignment horizontal="right"/>
    </xf>
    <xf numFmtId="0" fontId="8" fillId="0" borderId="0" xfId="0" quotePrefix="1" applyFont="1" applyFill="1" applyBorder="1" applyAlignment="1" applyProtection="1">
      <alignment horizontal="center" vertical="center"/>
    </xf>
    <xf numFmtId="0" fontId="0" fillId="0" borderId="12" xfId="0" applyFill="1" applyBorder="1" applyProtection="1"/>
    <xf numFmtId="0" fontId="0" fillId="0" borderId="12" xfId="0" applyFill="1" applyBorder="1" applyAlignment="1" applyProtection="1">
      <alignment horizontal="centerContinuous"/>
    </xf>
    <xf numFmtId="3" fontId="0" fillId="0" borderId="11" xfId="0" applyNumberFormat="1" applyFill="1" applyBorder="1" applyProtection="1"/>
    <xf numFmtId="0" fontId="12" fillId="0" borderId="16" xfId="0" applyFont="1" applyFill="1" applyBorder="1" applyAlignment="1" applyProtection="1">
      <alignment horizontal="center" vertical="center"/>
    </xf>
    <xf numFmtId="0" fontId="0" fillId="0" borderId="17" xfId="0" applyFill="1" applyBorder="1" applyProtection="1"/>
    <xf numFmtId="0" fontId="0" fillId="0" borderId="9" xfId="0" applyFill="1" applyBorder="1" applyProtection="1"/>
    <xf numFmtId="0" fontId="0" fillId="0" borderId="9" xfId="0" applyFill="1" applyBorder="1" applyAlignment="1" applyProtection="1">
      <alignment horizontal="left"/>
    </xf>
    <xf numFmtId="0" fontId="0" fillId="0" borderId="9" xfId="0" applyFill="1" applyBorder="1" applyAlignment="1" applyProtection="1">
      <alignment horizontal="center"/>
    </xf>
    <xf numFmtId="0" fontId="0" fillId="0" borderId="0" xfId="0" applyFill="1" applyAlignment="1">
      <alignment horizontal="center"/>
    </xf>
    <xf numFmtId="0" fontId="8" fillId="0" borderId="0" xfId="0" applyFont="1" applyFill="1"/>
    <xf numFmtId="0" fontId="9" fillId="0" borderId="6"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4" xfId="0" applyFont="1" applyFill="1" applyBorder="1"/>
    <xf numFmtId="0" fontId="0" fillId="0" borderId="18" xfId="0" applyFill="1" applyBorder="1" applyAlignment="1">
      <alignment horizontal="center" wrapText="1"/>
    </xf>
    <xf numFmtId="0" fontId="10" fillId="0" borderId="0" xfId="0" applyFont="1" applyFill="1"/>
    <xf numFmtId="0" fontId="9" fillId="0" borderId="12" xfId="0" applyFont="1" applyFill="1" applyBorder="1" applyAlignment="1">
      <alignment horizontal="center" vertical="center" wrapText="1"/>
    </xf>
    <xf numFmtId="0" fontId="11" fillId="0" borderId="0" xfId="0" applyFont="1" applyFill="1" applyBorder="1" applyAlignment="1">
      <alignment horizontal="right"/>
    </xf>
    <xf numFmtId="0" fontId="12" fillId="0" borderId="1" xfId="0" applyFont="1" applyFill="1" applyBorder="1" applyAlignment="1">
      <alignment horizontal="left" vertical="top" wrapText="1"/>
    </xf>
    <xf numFmtId="0" fontId="11" fillId="0" borderId="5" xfId="0" applyFont="1" applyFill="1" applyBorder="1" applyAlignment="1">
      <alignment horizontal="right" wrapText="1"/>
    </xf>
    <xf numFmtId="0" fontId="12" fillId="0" borderId="8" xfId="0" applyFont="1" applyFill="1" applyBorder="1" applyAlignment="1">
      <alignment horizontal="left" vertical="top" wrapText="1"/>
    </xf>
    <xf numFmtId="0" fontId="11" fillId="0" borderId="0" xfId="0" applyFont="1" applyFill="1" applyBorder="1" applyAlignment="1">
      <alignment horizontal="right" wrapText="1"/>
    </xf>
    <xf numFmtId="0" fontId="11" fillId="0" borderId="19" xfId="0" applyFont="1" applyFill="1" applyBorder="1" applyAlignment="1">
      <alignment horizontal="right"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2" fillId="0" borderId="6" xfId="0" applyFont="1" applyFill="1" applyBorder="1" applyAlignment="1">
      <alignment horizontal="left" vertical="top" wrapText="1"/>
    </xf>
    <xf numFmtId="0" fontId="11" fillId="0" borderId="6" xfId="0" applyFont="1" applyFill="1" applyBorder="1" applyAlignment="1">
      <alignment horizontal="right" wrapText="1"/>
    </xf>
    <xf numFmtId="0" fontId="12" fillId="0" borderId="0" xfId="0" applyFont="1" applyFill="1" applyBorder="1" applyAlignment="1">
      <alignment horizontal="left" vertical="top" wrapText="1"/>
    </xf>
    <xf numFmtId="0" fontId="8" fillId="0" borderId="19" xfId="0" applyFont="1" applyFill="1" applyBorder="1" applyAlignment="1">
      <alignment horizontal="center"/>
    </xf>
    <xf numFmtId="0" fontId="8" fillId="0" borderId="13" xfId="0" applyFont="1" applyFill="1" applyBorder="1"/>
    <xf numFmtId="0" fontId="0" fillId="0" borderId="6" xfId="0" applyFill="1" applyBorder="1" applyAlignment="1">
      <alignment horizontal="center"/>
    </xf>
    <xf numFmtId="0" fontId="0" fillId="0" borderId="6" xfId="0" applyFill="1" applyBorder="1"/>
    <xf numFmtId="0" fontId="0" fillId="0" borderId="3" xfId="0" applyFill="1" applyBorder="1" applyAlignment="1">
      <alignment horizontal="center"/>
    </xf>
    <xf numFmtId="0" fontId="0" fillId="0" borderId="11" xfId="0" applyFill="1" applyBorder="1"/>
    <xf numFmtId="0" fontId="8" fillId="0" borderId="19" xfId="0" applyFont="1" applyFill="1" applyBorder="1" applyAlignment="1">
      <alignment horizontal="center" vertical="center"/>
    </xf>
    <xf numFmtId="0" fontId="14" fillId="0" borderId="1" xfId="0" applyFont="1" applyFill="1" applyBorder="1" applyAlignment="1">
      <alignment horizontal="center" wrapText="1"/>
    </xf>
    <xf numFmtId="0" fontId="14" fillId="0" borderId="5" xfId="0" applyFont="1" applyFill="1" applyBorder="1" applyAlignment="1">
      <alignment horizontal="center" wrapText="1"/>
    </xf>
    <xf numFmtId="0" fontId="8" fillId="0" borderId="14" xfId="0" quotePrefix="1" applyFont="1" applyFill="1" applyBorder="1" applyAlignment="1">
      <alignment horizontal="center" vertical="center"/>
    </xf>
    <xf numFmtId="0" fontId="4" fillId="0" borderId="1" xfId="0" quotePrefix="1" applyFont="1" applyFill="1" applyBorder="1" applyAlignment="1">
      <alignment horizontal="center" vertical="center"/>
    </xf>
    <xf numFmtId="0" fontId="18" fillId="0" borderId="1" xfId="0" applyFont="1" applyFill="1" applyBorder="1" applyAlignment="1">
      <alignment horizontal="left" vertical="top"/>
    </xf>
    <xf numFmtId="4" fontId="11" fillId="0" borderId="8" xfId="0" quotePrefix="1" applyNumberFormat="1" applyFont="1" applyFill="1" applyBorder="1" applyAlignment="1">
      <alignment horizontal="right" vertical="center"/>
    </xf>
    <xf numFmtId="0" fontId="0" fillId="0" borderId="20" xfId="0" applyFill="1" applyBorder="1"/>
    <xf numFmtId="0" fontId="0" fillId="0" borderId="4" xfId="0" applyFill="1" applyBorder="1" applyAlignment="1">
      <alignment horizontal="center"/>
    </xf>
    <xf numFmtId="0" fontId="4" fillId="0" borderId="0" xfId="0" applyFont="1" applyFill="1" applyBorder="1"/>
    <xf numFmtId="0" fontId="14" fillId="0" borderId="0" xfId="0" applyFont="1" applyFill="1" applyBorder="1" applyAlignment="1">
      <alignment horizontal="center" wrapText="1"/>
    </xf>
    <xf numFmtId="0" fontId="0" fillId="0" borderId="12" xfId="0" applyFill="1" applyBorder="1"/>
    <xf numFmtId="0" fontId="4" fillId="0" borderId="0" xfId="0" applyFont="1" applyFill="1"/>
    <xf numFmtId="0" fontId="4" fillId="0" borderId="0" xfId="0" applyFont="1" applyFill="1" applyBorder="1" applyAlignment="1">
      <alignment horizontal="right"/>
    </xf>
    <xf numFmtId="0" fontId="0" fillId="0" borderId="0" xfId="0" applyFill="1" applyBorder="1" applyAlignment="1">
      <alignment horizontal="center"/>
    </xf>
    <xf numFmtId="0" fontId="8" fillId="0" borderId="0" xfId="0" applyFont="1" applyFill="1" applyBorder="1" applyAlignment="1">
      <alignment horizontal="center" vertical="center"/>
    </xf>
    <xf numFmtId="0" fontId="4" fillId="0" borderId="13" xfId="0" applyFont="1" applyFill="1" applyBorder="1"/>
    <xf numFmtId="0" fontId="8" fillId="0" borderId="13" xfId="0" applyFont="1" applyFill="1" applyBorder="1" applyAlignment="1">
      <alignment horizontal="right" vertical="center"/>
    </xf>
    <xf numFmtId="0" fontId="0" fillId="0" borderId="13" xfId="0" applyFill="1" applyBorder="1" applyAlignment="1">
      <alignment vertical="center"/>
    </xf>
    <xf numFmtId="0" fontId="0" fillId="0" borderId="13" xfId="0" applyFill="1" applyBorder="1" applyAlignment="1">
      <alignment horizontal="right" vertical="center"/>
    </xf>
    <xf numFmtId="0" fontId="0" fillId="0" borderId="14" xfId="0" applyFill="1" applyBorder="1" applyAlignment="1">
      <alignment horizontal="right" vertical="center"/>
    </xf>
    <xf numFmtId="0" fontId="0" fillId="0" borderId="20" xfId="0" applyFill="1" applyBorder="1" applyAlignment="1">
      <alignment horizontal="center" wrapText="1"/>
    </xf>
    <xf numFmtId="0" fontId="8" fillId="0" borderId="4" xfId="0" applyFont="1" applyFill="1" applyBorder="1" applyAlignment="1">
      <alignment horizontal="center"/>
    </xf>
    <xf numFmtId="4" fontId="0" fillId="0" borderId="0" xfId="0" applyNumberFormat="1" applyFill="1"/>
    <xf numFmtId="0" fontId="4" fillId="0" borderId="0" xfId="0" applyFont="1" applyFill="1" applyBorder="1" applyAlignment="1">
      <alignment horizontal="left"/>
    </xf>
    <xf numFmtId="0" fontId="8" fillId="0" borderId="0" xfId="0" applyFont="1" applyFill="1" applyBorder="1" applyAlignment="1">
      <alignment horizontal="right" vertical="center"/>
    </xf>
    <xf numFmtId="0" fontId="0" fillId="0" borderId="12" xfId="0" applyFill="1" applyBorder="1" applyAlignment="1">
      <alignment horizontal="right"/>
    </xf>
    <xf numFmtId="0" fontId="18" fillId="0" borderId="3" xfId="0" applyFont="1" applyFill="1" applyBorder="1" applyAlignment="1">
      <alignment horizontal="left" vertical="top"/>
    </xf>
    <xf numFmtId="4" fontId="11" fillId="0" borderId="11" xfId="0" quotePrefix="1" applyNumberFormat="1" applyFont="1" applyFill="1" applyBorder="1" applyAlignment="1">
      <alignment horizontal="right" vertical="center"/>
    </xf>
    <xf numFmtId="0" fontId="0" fillId="0" borderId="18" xfId="0" applyFill="1" applyBorder="1"/>
    <xf numFmtId="0" fontId="0" fillId="0" borderId="13" xfId="0" applyFill="1" applyBorder="1"/>
    <xf numFmtId="0" fontId="0" fillId="0" borderId="14" xfId="0" applyFill="1" applyBorder="1" applyAlignment="1">
      <alignment horizontal="right"/>
    </xf>
    <xf numFmtId="0" fontId="18" fillId="0" borderId="17" xfId="0" applyFont="1" applyFill="1" applyBorder="1" applyAlignment="1">
      <alignment horizontal="left" vertical="top"/>
    </xf>
    <xf numFmtId="0" fontId="15" fillId="0" borderId="10" xfId="0" applyFont="1" applyFill="1" applyBorder="1" applyAlignment="1">
      <alignment horizontal="center"/>
    </xf>
    <xf numFmtId="0" fontId="18" fillId="0" borderId="3" xfId="0" applyFont="1" applyFill="1" applyBorder="1" applyAlignment="1">
      <alignment horizontal="left" vertical="top" wrapText="1"/>
    </xf>
    <xf numFmtId="3" fontId="11" fillId="0" borderId="11" xfId="0" applyNumberFormat="1" applyFont="1" applyFill="1" applyBorder="1" applyAlignment="1">
      <alignment horizontal="right" vertical="center" wrapText="1"/>
    </xf>
    <xf numFmtId="0" fontId="18" fillId="0" borderId="17" xfId="0" applyFont="1" applyFill="1" applyBorder="1" applyAlignment="1">
      <alignment horizontal="left" vertical="top" wrapText="1"/>
    </xf>
    <xf numFmtId="0" fontId="15" fillId="0" borderId="10" xfId="0" applyFont="1" applyFill="1" applyBorder="1" applyAlignment="1">
      <alignment horizontal="center" wrapText="1"/>
    </xf>
    <xf numFmtId="0" fontId="8" fillId="0" borderId="4" xfId="0" applyFont="1" applyFill="1" applyBorder="1" applyAlignment="1">
      <alignment horizontal="center" vertical="center"/>
    </xf>
    <xf numFmtId="0" fontId="8" fillId="0" borderId="17" xfId="0" applyFont="1" applyFill="1" applyBorder="1"/>
    <xf numFmtId="0" fontId="0" fillId="0" borderId="10" xfId="0" applyFill="1" applyBorder="1"/>
    <xf numFmtId="0" fontId="8" fillId="0" borderId="0" xfId="0" applyFont="1" applyFill="1" applyBorder="1"/>
    <xf numFmtId="0" fontId="0" fillId="0" borderId="3" xfId="0" applyFill="1" applyBorder="1"/>
    <xf numFmtId="0" fontId="0" fillId="0" borderId="8" xfId="0" applyFill="1" applyBorder="1" applyAlignment="1">
      <alignment horizontal="centerContinuous"/>
    </xf>
    <xf numFmtId="0" fontId="0" fillId="0" borderId="4" xfId="0" applyFill="1" applyBorder="1"/>
    <xf numFmtId="0" fontId="4" fillId="0" borderId="0" xfId="0" applyFont="1" applyFill="1" applyBorder="1" applyAlignment="1">
      <alignment horizontal="centerContinuous" wrapText="1"/>
    </xf>
    <xf numFmtId="0" fontId="11" fillId="0" borderId="0" xfId="0" applyFont="1" applyFill="1" applyBorder="1" applyAlignment="1">
      <alignment horizontal="center" wrapText="1"/>
    </xf>
    <xf numFmtId="168" fontId="0" fillId="0" borderId="14" xfId="0" applyNumberFormat="1" applyFill="1" applyBorder="1" applyAlignment="1">
      <alignment horizontal="right"/>
    </xf>
    <xf numFmtId="0" fontId="19" fillId="0" borderId="0" xfId="0" applyFont="1" applyFill="1" applyBorder="1" applyAlignment="1">
      <alignment horizontal="center" wrapText="1"/>
    </xf>
    <xf numFmtId="166" fontId="0" fillId="0" borderId="0" xfId="0" applyNumberFormat="1" applyFill="1" applyBorder="1"/>
    <xf numFmtId="2" fontId="0" fillId="0" borderId="0" xfId="0" applyNumberFormat="1" applyFill="1"/>
    <xf numFmtId="168" fontId="0" fillId="0" borderId="15" xfId="0" applyNumberFormat="1" applyFill="1" applyBorder="1" applyAlignment="1">
      <alignment horizontal="right"/>
    </xf>
    <xf numFmtId="2" fontId="0" fillId="0" borderId="0" xfId="0" applyNumberFormat="1" applyFill="1" applyBorder="1"/>
    <xf numFmtId="168" fontId="0" fillId="0" borderId="4" xfId="0" applyNumberFormat="1" applyFill="1" applyBorder="1" applyAlignment="1">
      <alignment horizontal="left"/>
    </xf>
    <xf numFmtId="168" fontId="0" fillId="0" borderId="0" xfId="0" applyNumberFormat="1" applyFill="1" applyBorder="1" applyAlignment="1">
      <alignment horizontal="left"/>
    </xf>
    <xf numFmtId="168" fontId="0" fillId="0" borderId="0" xfId="0" applyNumberFormat="1" applyFill="1" applyBorder="1" applyAlignment="1"/>
    <xf numFmtId="166" fontId="12" fillId="0" borderId="0" xfId="0" applyNumberFormat="1" applyFont="1" applyFill="1" applyBorder="1" applyAlignment="1">
      <alignment horizontal="left" vertical="top"/>
    </xf>
    <xf numFmtId="4" fontId="0" fillId="0" borderId="5" xfId="0" applyNumberFormat="1" applyFill="1" applyBorder="1" applyAlignment="1" applyProtection="1">
      <alignment horizontal="right"/>
    </xf>
    <xf numFmtId="0" fontId="0" fillId="0" borderId="4" xfId="0" applyNumberFormat="1" applyFill="1" applyBorder="1" applyAlignment="1">
      <alignment horizontal="left"/>
    </xf>
    <xf numFmtId="0" fontId="0" fillId="0" borderId="0" xfId="0" applyNumberFormat="1" applyFill="1" applyBorder="1" applyAlignment="1">
      <alignment horizontal="left"/>
    </xf>
    <xf numFmtId="0" fontId="0" fillId="0" borderId="0" xfId="0" applyNumberFormat="1" applyFill="1" applyBorder="1" applyAlignment="1"/>
    <xf numFmtId="4" fontId="0" fillId="0" borderId="0" xfId="0" applyNumberFormat="1" applyFill="1" applyBorder="1" applyAlignment="1">
      <alignment horizontal="right"/>
    </xf>
    <xf numFmtId="4" fontId="0" fillId="0" borderId="5" xfId="0" applyNumberFormat="1" applyFill="1" applyBorder="1" applyAlignment="1">
      <alignment horizontal="right"/>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12" fillId="0" borderId="0" xfId="0" applyFont="1" applyFill="1" applyBorder="1" applyAlignment="1">
      <alignment horizontal="center" vertical="center"/>
    </xf>
    <xf numFmtId="4" fontId="0" fillId="0" borderId="11" xfId="0" applyNumberFormat="1" applyFill="1" applyBorder="1" applyAlignment="1">
      <alignment horizontal="right"/>
    </xf>
    <xf numFmtId="3" fontId="0" fillId="0" borderId="21" xfId="0" applyNumberFormat="1" applyFill="1" applyBorder="1" applyAlignment="1">
      <alignment horizontal="center"/>
    </xf>
    <xf numFmtId="0" fontId="8" fillId="0" borderId="0" xfId="0" quotePrefix="1" applyFont="1" applyFill="1" applyBorder="1"/>
    <xf numFmtId="0" fontId="15" fillId="0" borderId="22" xfId="0" applyFont="1" applyFill="1" applyBorder="1" applyAlignment="1">
      <alignment horizontal="center"/>
    </xf>
    <xf numFmtId="0" fontId="0" fillId="0" borderId="17" xfId="0" applyFill="1" applyBorder="1"/>
    <xf numFmtId="0" fontId="0" fillId="0" borderId="9" xfId="0" applyFill="1" applyBorder="1" applyAlignment="1">
      <alignment horizontal="center"/>
    </xf>
    <xf numFmtId="164" fontId="0" fillId="0" borderId="4" xfId="0" applyNumberFormat="1" applyFill="1" applyBorder="1" applyAlignment="1">
      <alignment horizontal="left"/>
    </xf>
    <xf numFmtId="164" fontId="4" fillId="0" borderId="0" xfId="0" quotePrefix="1" applyNumberFormat="1" applyFont="1" applyFill="1" applyBorder="1" applyAlignment="1">
      <alignment horizontal="left"/>
    </xf>
    <xf numFmtId="0" fontId="0" fillId="0" borderId="0" xfId="0" quotePrefix="1" applyFill="1" applyBorder="1" applyAlignment="1">
      <alignment horizontal="left"/>
    </xf>
    <xf numFmtId="164" fontId="12" fillId="0" borderId="1" xfId="0" applyNumberFormat="1" applyFont="1" applyFill="1" applyBorder="1" applyAlignment="1">
      <alignment horizontal="left" vertical="top"/>
    </xf>
    <xf numFmtId="0" fontId="0" fillId="0" borderId="0" xfId="0" applyFill="1" applyAlignment="1">
      <alignment vertical="center"/>
    </xf>
    <xf numFmtId="164" fontId="11" fillId="0" borderId="4" xfId="0" applyNumberFormat="1" applyFont="1" applyFill="1" applyBorder="1" applyAlignment="1">
      <alignment horizontal="left"/>
    </xf>
    <xf numFmtId="0" fontId="0" fillId="0" borderId="0" xfId="0" applyFill="1" applyBorder="1" applyAlignment="1">
      <alignment vertical="center"/>
    </xf>
    <xf numFmtId="0" fontId="0" fillId="0" borderId="0" xfId="0" applyFill="1" applyBorder="1" applyAlignment="1">
      <alignment vertical="top" wrapText="1"/>
    </xf>
    <xf numFmtId="0" fontId="13" fillId="0" borderId="0" xfId="17" applyFont="1" applyFill="1" applyBorder="1" applyAlignment="1">
      <alignment horizontal="left"/>
    </xf>
    <xf numFmtId="164" fontId="13" fillId="0" borderId="0" xfId="0" quotePrefix="1" applyNumberFormat="1" applyFont="1" applyFill="1" applyBorder="1" applyAlignment="1">
      <alignment horizontal="right" vertical="center"/>
    </xf>
    <xf numFmtId="0" fontId="0" fillId="0" borderId="0" xfId="0" applyFill="1" applyBorder="1" applyAlignment="1">
      <alignment vertical="top"/>
    </xf>
    <xf numFmtId="0" fontId="11" fillId="0" borderId="0" xfId="17" applyFont="1" applyFill="1" applyBorder="1" applyAlignment="1">
      <alignment horizontal="left"/>
    </xf>
    <xf numFmtId="164" fontId="12" fillId="0" borderId="0" xfId="0" applyNumberFormat="1" applyFont="1" applyFill="1" applyBorder="1" applyAlignment="1">
      <alignment horizontal="left" vertical="top"/>
    </xf>
    <xf numFmtId="38" fontId="10" fillId="0" borderId="0" xfId="0" applyNumberFormat="1" applyFont="1" applyFill="1" applyBorder="1" applyAlignment="1"/>
    <xf numFmtId="164" fontId="12" fillId="0" borderId="3" xfId="0" applyNumberFormat="1" applyFont="1" applyFill="1" applyBorder="1" applyAlignment="1">
      <alignment horizontal="left" vertical="top"/>
    </xf>
    <xf numFmtId="164" fontId="12" fillId="0" borderId="17" xfId="0" applyNumberFormat="1" applyFont="1" applyFill="1" applyBorder="1" applyAlignment="1">
      <alignment horizontal="left" vertical="top"/>
    </xf>
    <xf numFmtId="165" fontId="9" fillId="0" borderId="10" xfId="0" applyNumberFormat="1" applyFont="1" applyFill="1" applyBorder="1" applyAlignment="1">
      <alignment horizontal="right"/>
    </xf>
    <xf numFmtId="164" fontId="13" fillId="0" borderId="4" xfId="0" applyNumberFormat="1" applyFont="1" applyFill="1" applyBorder="1" applyAlignment="1">
      <alignment horizontal="left"/>
    </xf>
    <xf numFmtId="0" fontId="17" fillId="0" borderId="0" xfId="0" applyFont="1" applyFill="1" applyBorder="1" applyAlignment="1">
      <alignment wrapText="1"/>
    </xf>
    <xf numFmtId="0" fontId="9" fillId="0" borderId="0" xfId="0" applyFont="1" applyFill="1" applyBorder="1" applyAlignment="1">
      <alignment horizontal="centerContinuous" vertical="center"/>
    </xf>
    <xf numFmtId="38" fontId="10" fillId="0" borderId="0" xfId="0" applyNumberFormat="1" applyFont="1" applyFill="1" applyBorder="1" applyAlignment="1">
      <alignment horizontal="centerContinuous" vertical="center"/>
    </xf>
    <xf numFmtId="165" fontId="9" fillId="0" borderId="12" xfId="0" applyNumberFormat="1" applyFont="1" applyFill="1" applyBorder="1" applyAlignment="1">
      <alignment horizontal="centerContinuous" vertical="center"/>
    </xf>
    <xf numFmtId="0" fontId="12" fillId="0" borderId="3" xfId="0" applyFont="1" applyFill="1" applyBorder="1" applyAlignment="1">
      <alignment horizontal="left" vertical="top"/>
    </xf>
    <xf numFmtId="0" fontId="12" fillId="0" borderId="17" xfId="0" applyFont="1" applyFill="1" applyBorder="1" applyAlignment="1">
      <alignment horizontal="left" vertical="top"/>
    </xf>
    <xf numFmtId="0" fontId="0" fillId="0" borderId="0" xfId="0" applyFill="1" applyAlignment="1">
      <alignment horizontal="centerContinuous"/>
    </xf>
    <xf numFmtId="0" fontId="12" fillId="0" borderId="3" xfId="0" applyFont="1" applyFill="1" applyBorder="1"/>
    <xf numFmtId="0" fontId="0" fillId="0" borderId="14" xfId="0" applyFill="1" applyBorder="1"/>
    <xf numFmtId="0" fontId="14" fillId="0" borderId="17" xfId="0" applyFont="1" applyFill="1" applyBorder="1" applyAlignment="1">
      <alignment horizontal="centerContinuous"/>
    </xf>
    <xf numFmtId="0" fontId="0" fillId="0" borderId="10" xfId="0" applyFill="1" applyBorder="1" applyAlignment="1">
      <alignment horizontal="centerContinuous"/>
    </xf>
    <xf numFmtId="0" fontId="12" fillId="0" borderId="4" xfId="0" applyFont="1" applyFill="1" applyBorder="1"/>
    <xf numFmtId="0" fontId="12" fillId="0" borderId="17" xfId="0" applyFont="1" applyFill="1" applyBorder="1"/>
    <xf numFmtId="0" fontId="0" fillId="0" borderId="14" xfId="0" applyFill="1" applyBorder="1" applyAlignment="1">
      <alignment wrapText="1"/>
    </xf>
    <xf numFmtId="166" fontId="0" fillId="0" borderId="11" xfId="0" applyNumberFormat="1" applyFill="1" applyBorder="1" applyAlignment="1">
      <alignment horizontal="right" vertical="center"/>
    </xf>
    <xf numFmtId="0" fontId="14" fillId="0" borderId="10" xfId="0" applyFont="1" applyFill="1" applyBorder="1" applyAlignment="1">
      <alignment horizontal="centerContinuous"/>
    </xf>
    <xf numFmtId="0" fontId="12" fillId="0" borderId="1" xfId="0" applyFont="1" applyFill="1" applyBorder="1"/>
    <xf numFmtId="0" fontId="12" fillId="0" borderId="3" xfId="0" applyFont="1" applyFill="1" applyBorder="1" applyAlignment="1">
      <alignment vertical="top"/>
    </xf>
    <xf numFmtId="0" fontId="14" fillId="0" borderId="0" xfId="0" applyFont="1" applyFill="1" applyBorder="1" applyAlignment="1">
      <alignment horizontal="centerContinuous"/>
    </xf>
    <xf numFmtId="0" fontId="0" fillId="0" borderId="0" xfId="0" applyFill="1" applyBorder="1" applyAlignment="1">
      <alignment horizontal="centerContinuous"/>
    </xf>
    <xf numFmtId="0" fontId="15" fillId="0" borderId="17" xfId="0" applyFont="1" applyFill="1" applyBorder="1" applyAlignment="1">
      <alignment horizontal="centerContinuous"/>
    </xf>
    <xf numFmtId="0" fontId="15" fillId="0" borderId="10" xfId="0" applyFont="1" applyFill="1" applyBorder="1" applyAlignment="1">
      <alignment horizontal="centerContinuous"/>
    </xf>
    <xf numFmtId="0" fontId="11" fillId="0" borderId="13" xfId="0" applyFont="1" applyFill="1" applyBorder="1" applyAlignment="1">
      <alignment horizontal="center" vertical="center"/>
    </xf>
    <xf numFmtId="166" fontId="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4" fontId="0" fillId="0" borderId="5" xfId="0" applyNumberFormat="1" applyFill="1" applyBorder="1" applyAlignment="1" applyProtection="1">
      <alignment horizontal="center"/>
    </xf>
    <xf numFmtId="0" fontId="4" fillId="5" borderId="6" xfId="0" applyFont="1" applyFill="1" applyBorder="1" applyAlignment="1" applyProtection="1">
      <alignment horizontal="centerContinuous" wrapText="1"/>
    </xf>
    <xf numFmtId="3" fontId="11" fillId="6" borderId="8" xfId="0" applyNumberFormat="1" applyFont="1" applyFill="1" applyBorder="1" applyAlignment="1" applyProtection="1">
      <alignment horizontal="right" vertical="center" wrapText="1"/>
      <protection locked="0"/>
    </xf>
    <xf numFmtId="3" fontId="0" fillId="6" borderId="5" xfId="0" applyNumberFormat="1" applyFill="1" applyBorder="1" applyAlignment="1" applyProtection="1">
      <alignment horizontal="right" vertical="center"/>
      <protection locked="0"/>
    </xf>
    <xf numFmtId="0" fontId="8" fillId="0" borderId="12" xfId="0" applyFont="1" applyFill="1" applyBorder="1" applyAlignment="1">
      <alignment horizontal="center" vertical="center" wrapText="1"/>
    </xf>
    <xf numFmtId="39" fontId="0" fillId="0" borderId="0" xfId="0" applyNumberFormat="1" applyFill="1"/>
    <xf numFmtId="3" fontId="0" fillId="0" borderId="0" xfId="0" applyNumberFormat="1" applyFill="1"/>
    <xf numFmtId="39" fontId="0" fillId="0" borderId="0" xfId="0" applyNumberFormat="1"/>
    <xf numFmtId="38" fontId="0" fillId="0" borderId="0" xfId="0" applyNumberFormat="1"/>
    <xf numFmtId="0" fontId="12" fillId="0" borderId="3" xfId="0" applyFont="1" applyFill="1" applyBorder="1" applyAlignment="1" applyProtection="1">
      <alignment horizontal="left" vertical="center"/>
    </xf>
    <xf numFmtId="3" fontId="0" fillId="0" borderId="11" xfId="0" applyNumberFormat="1" applyFill="1" applyBorder="1" applyAlignment="1" applyProtection="1">
      <alignment horizontal="right" vertical="center"/>
    </xf>
    <xf numFmtId="4" fontId="0" fillId="0" borderId="11" xfId="0" applyNumberFormat="1" applyFill="1" applyBorder="1" applyAlignment="1" applyProtection="1">
      <alignment horizontal="right" vertical="center"/>
    </xf>
    <xf numFmtId="0" fontId="12" fillId="0" borderId="17" xfId="0" applyFont="1" applyFill="1" applyBorder="1" applyAlignment="1" applyProtection="1">
      <alignment horizontal="left" vertical="center"/>
    </xf>
    <xf numFmtId="4" fontId="0" fillId="0" borderId="10" xfId="0" applyNumberFormat="1" applyFill="1" applyBorder="1" applyAlignment="1" applyProtection="1">
      <alignment horizontal="right" vertical="center"/>
    </xf>
    <xf numFmtId="0" fontId="0" fillId="0" borderId="6" xfId="0" applyFill="1" applyBorder="1" applyAlignment="1" applyProtection="1">
      <alignment horizontal="center"/>
    </xf>
    <xf numFmtId="0" fontId="12" fillId="0" borderId="1" xfId="0" applyFont="1" applyFill="1" applyBorder="1" applyAlignment="1" applyProtection="1">
      <alignment horizontal="left" vertical="center"/>
    </xf>
    <xf numFmtId="4" fontId="0" fillId="0" borderId="5" xfId="0" applyNumberFormat="1" applyFill="1" applyBorder="1" applyAlignment="1" applyProtection="1">
      <alignment horizontal="right" vertical="center"/>
    </xf>
    <xf numFmtId="4" fontId="11" fillId="0" borderId="5" xfId="0" applyNumberFormat="1" applyFont="1" applyFill="1" applyBorder="1" applyAlignment="1" applyProtection="1">
      <alignment horizontal="right" vertical="center"/>
    </xf>
    <xf numFmtId="4" fontId="11" fillId="6" borderId="2" xfId="0" applyNumberFormat="1" applyFont="1" applyFill="1" applyBorder="1" applyAlignment="1" applyProtection="1">
      <alignment horizontal="right" vertical="center"/>
      <protection locked="0"/>
    </xf>
    <xf numFmtId="0" fontId="11" fillId="0" borderId="0" xfId="0" applyFont="1" applyFill="1" applyBorder="1" applyAlignment="1">
      <alignment horizontal="center" vertical="center"/>
    </xf>
    <xf numFmtId="0" fontId="11" fillId="0" borderId="0" xfId="0" applyFont="1" applyFill="1" applyBorder="1"/>
    <xf numFmtId="1" fontId="11" fillId="0" borderId="13" xfId="0" applyNumberFormat="1" applyFont="1" applyFill="1" applyBorder="1" applyAlignment="1">
      <alignment horizontal="center" vertical="center"/>
    </xf>
    <xf numFmtId="0" fontId="11" fillId="0" borderId="19" xfId="0" applyFont="1" applyFill="1" applyBorder="1" applyAlignment="1">
      <alignment horizontal="center" vertical="center"/>
    </xf>
    <xf numFmtId="0" fontId="11" fillId="0" borderId="14" xfId="0" quotePrefix="1" applyFont="1" applyFill="1" applyBorder="1" applyAlignment="1">
      <alignment horizontal="center" vertical="center"/>
    </xf>
    <xf numFmtId="0" fontId="11" fillId="0" borderId="0" xfId="0" quotePrefix="1" applyFont="1" applyFill="1" applyBorder="1" applyAlignment="1">
      <alignment horizontal="center" vertical="center"/>
    </xf>
    <xf numFmtId="168" fontId="11" fillId="0" borderId="0" xfId="0" applyNumberFormat="1" applyFont="1" applyFill="1" applyBorder="1" applyAlignment="1"/>
    <xf numFmtId="0" fontId="11" fillId="0" borderId="0" xfId="0" applyNumberFormat="1" applyFont="1" applyFill="1" applyBorder="1" applyAlignment="1"/>
    <xf numFmtId="0" fontId="11" fillId="0" borderId="0" xfId="0" applyFont="1" applyFill="1" applyBorder="1" applyAlignment="1">
      <alignment horizontal="center"/>
    </xf>
    <xf numFmtId="0" fontId="11" fillId="0" borderId="0" xfId="0" quotePrefix="1" applyFont="1" applyFill="1" applyBorder="1" applyAlignment="1">
      <alignment horizontal="center" wrapText="1"/>
    </xf>
    <xf numFmtId="0" fontId="11" fillId="0" borderId="0" xfId="0" applyFont="1" applyFill="1" applyBorder="1" applyAlignment="1">
      <alignment horizontal="center" vertical="center" wrapText="1"/>
    </xf>
    <xf numFmtId="0" fontId="11" fillId="0" borderId="0" xfId="0" quotePrefix="1" applyFont="1" applyFill="1" applyBorder="1" applyAlignment="1">
      <alignment horizontal="center" vertical="center" wrapText="1"/>
    </xf>
    <xf numFmtId="0" fontId="11" fillId="0" borderId="0" xfId="0" quotePrefix="1" applyFont="1" applyFill="1" applyBorder="1" applyAlignment="1" applyProtection="1">
      <alignment horizontal="center" vertical="center" wrapText="1"/>
    </xf>
    <xf numFmtId="0" fontId="11" fillId="0" borderId="0" xfId="0" quotePrefix="1" applyFont="1" applyFill="1" applyBorder="1"/>
    <xf numFmtId="165" fontId="10" fillId="0" borderId="5" xfId="0" applyNumberFormat="1" applyFont="1" applyFill="1" applyBorder="1" applyAlignment="1">
      <alignment horizontal="right"/>
    </xf>
    <xf numFmtId="165" fontId="10" fillId="0" borderId="12" xfId="0" applyNumberFormat="1" applyFont="1" applyFill="1" applyBorder="1" applyAlignment="1">
      <alignment horizontal="right"/>
    </xf>
    <xf numFmtId="165" fontId="10" fillId="0" borderId="11" xfId="0" applyNumberFormat="1" applyFont="1" applyFill="1" applyBorder="1" applyAlignment="1">
      <alignment horizontal="right"/>
    </xf>
    <xf numFmtId="166" fontId="17" fillId="0" borderId="5" xfId="0" applyNumberFormat="1" applyFont="1" applyFill="1" applyBorder="1" applyAlignment="1">
      <alignment horizontal="right" vertical="center"/>
    </xf>
    <xf numFmtId="0" fontId="17" fillId="0" borderId="5" xfId="0" applyFont="1" applyFill="1" applyBorder="1" applyAlignment="1">
      <alignment horizontal="right" vertical="center" wrapText="1"/>
    </xf>
    <xf numFmtId="0" fontId="11"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wrapText="1"/>
    </xf>
    <xf numFmtId="0" fontId="0" fillId="0" borderId="10" xfId="0" applyFill="1" applyBorder="1" applyAlignment="1" applyProtection="1">
      <alignment horizontal="center"/>
    </xf>
    <xf numFmtId="0" fontId="4" fillId="0" borderId="6" xfId="0" applyFont="1" applyFill="1" applyBorder="1" applyAlignment="1">
      <alignment horizontal="center" wrapText="1"/>
    </xf>
    <xf numFmtId="0" fontId="0" fillId="0" borderId="12" xfId="0" applyFill="1" applyBorder="1" applyAlignment="1">
      <alignment horizontal="center" wrapText="1"/>
    </xf>
    <xf numFmtId="0" fontId="9" fillId="0" borderId="0" xfId="0" applyFont="1" applyFill="1" applyBorder="1" applyAlignment="1">
      <alignment horizontal="center" vertical="center" wrapText="1"/>
    </xf>
    <xf numFmtId="0" fontId="11" fillId="0" borderId="0" xfId="0" applyNumberFormat="1" applyFont="1" applyFill="1" applyBorder="1" applyAlignment="1">
      <alignment horizontal="right" wrapText="1"/>
    </xf>
    <xf numFmtId="0" fontId="0" fillId="0" borderId="0" xfId="0" applyFill="1" applyBorder="1" applyAlignment="1">
      <alignment horizontal="right"/>
    </xf>
    <xf numFmtId="0" fontId="4" fillId="0" borderId="0" xfId="0" applyFont="1" applyFill="1" applyBorder="1" applyAlignment="1">
      <alignment horizontal="center" wrapText="1"/>
    </xf>
    <xf numFmtId="0" fontId="12" fillId="0" borderId="3" xfId="0" applyFont="1" applyFill="1" applyBorder="1" applyAlignment="1">
      <alignment horizontal="center" vertical="center"/>
    </xf>
    <xf numFmtId="0" fontId="4" fillId="0" borderId="4" xfId="0" applyNumberFormat="1" applyFont="1" applyFill="1" applyBorder="1" applyAlignment="1">
      <alignment horizontal="right" wrapText="1"/>
    </xf>
    <xf numFmtId="0" fontId="4" fillId="0" borderId="0" xfId="0" applyNumberFormat="1" applyFont="1" applyFill="1" applyBorder="1" applyAlignment="1">
      <alignment horizontal="right" wrapText="1"/>
    </xf>
    <xf numFmtId="0" fontId="0" fillId="0" borderId="0" xfId="0" applyFill="1" applyBorder="1" applyAlignment="1">
      <alignment horizontal="right" wrapText="1"/>
    </xf>
    <xf numFmtId="0" fontId="4" fillId="0" borderId="6" xfId="0" applyFont="1" applyFill="1" applyBorder="1" applyAlignment="1" applyProtection="1">
      <alignment horizontal="center" wrapText="1"/>
    </xf>
    <xf numFmtId="0" fontId="0" fillId="0" borderId="0" xfId="0" applyFill="1" applyBorder="1" applyAlignment="1">
      <alignment wrapText="1"/>
    </xf>
    <xf numFmtId="0" fontId="0" fillId="0" borderId="12" xfId="0" applyFill="1" applyBorder="1" applyAlignment="1">
      <alignment wrapText="1"/>
    </xf>
    <xf numFmtId="0" fontId="8" fillId="0" borderId="0" xfId="0" applyFont="1" applyFill="1" applyBorder="1" applyAlignment="1">
      <alignment horizontal="center" wrapText="1"/>
    </xf>
    <xf numFmtId="4" fontId="0" fillId="0" borderId="11" xfId="0" applyNumberFormat="1" applyFill="1" applyBorder="1" applyAlignment="1">
      <alignment horizontal="right" vertical="center"/>
    </xf>
    <xf numFmtId="0" fontId="0" fillId="0" borderId="0" xfId="0" applyFill="1" applyBorder="1" applyAlignment="1"/>
    <xf numFmtId="0" fontId="13" fillId="0" borderId="13" xfId="0" applyFont="1" applyFill="1" applyBorder="1" applyAlignment="1" applyProtection="1">
      <alignment horizontal="center"/>
    </xf>
    <xf numFmtId="0" fontId="13" fillId="0" borderId="0" xfId="0" applyFont="1" applyFill="1" applyBorder="1"/>
    <xf numFmtId="0" fontId="13" fillId="0" borderId="7" xfId="0" applyFont="1" applyFill="1" applyBorder="1" applyAlignment="1" applyProtection="1">
      <alignment horizontal="center"/>
    </xf>
    <xf numFmtId="166" fontId="13" fillId="0" borderId="0" xfId="0" applyNumberFormat="1" applyFont="1" applyFill="1" applyBorder="1" applyAlignment="1">
      <alignment horizontal="right"/>
    </xf>
    <xf numFmtId="0" fontId="13" fillId="0" borderId="0" xfId="0" applyFont="1" applyFill="1" applyBorder="1" applyAlignment="1">
      <alignment vertical="top"/>
    </xf>
    <xf numFmtId="0" fontId="9" fillId="0" borderId="0" xfId="0" applyFont="1" applyFill="1" applyBorder="1" applyAlignment="1">
      <alignment horizontal="center"/>
    </xf>
    <xf numFmtId="0" fontId="13" fillId="0" borderId="13" xfId="0" applyFont="1" applyFill="1" applyBorder="1" applyAlignment="1">
      <alignment horizontal="center"/>
    </xf>
    <xf numFmtId="0" fontId="13" fillId="0" borderId="7" xfId="0" applyFont="1" applyFill="1" applyBorder="1" applyAlignment="1">
      <alignment horizontal="center"/>
    </xf>
    <xf numFmtId="0" fontId="13" fillId="0" borderId="2" xfId="0" applyFont="1" applyFill="1" applyBorder="1" applyAlignment="1">
      <alignment horizontal="center"/>
    </xf>
    <xf numFmtId="0" fontId="4" fillId="0" borderId="0" xfId="0" applyFont="1" applyFill="1" applyBorder="1" applyAlignment="1"/>
    <xf numFmtId="0" fontId="4" fillId="0" borderId="0" xfId="0" applyFont="1" applyFill="1" applyBorder="1" applyAlignment="1">
      <alignment vertical="center"/>
    </xf>
    <xf numFmtId="0" fontId="5" fillId="0" borderId="10" xfId="0" applyFont="1" applyFill="1" applyBorder="1" applyAlignment="1">
      <alignment horizontal="right"/>
    </xf>
    <xf numFmtId="0" fontId="5" fillId="0" borderId="0" xfId="0" applyFont="1" applyFill="1" applyBorder="1" applyAlignment="1">
      <alignment horizontal="right"/>
    </xf>
    <xf numFmtId="0" fontId="4" fillId="0" borderId="4"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wrapText="1"/>
    </xf>
    <xf numFmtId="0" fontId="0" fillId="0" borderId="0" xfId="0" applyFill="1" applyBorder="1" applyAlignment="1" applyProtection="1">
      <alignment horizontal="right" wrapText="1"/>
    </xf>
    <xf numFmtId="3" fontId="11" fillId="6" borderId="1" xfId="0" applyNumberFormat="1" applyFont="1" applyFill="1" applyBorder="1" applyAlignment="1" applyProtection="1">
      <alignment horizontal="center"/>
      <protection locked="0"/>
    </xf>
    <xf numFmtId="3" fontId="11" fillId="6" borderId="5" xfId="0" applyNumberFormat="1" applyFont="1" applyFill="1" applyBorder="1" applyAlignment="1" applyProtection="1">
      <protection locked="0"/>
    </xf>
    <xf numFmtId="0" fontId="4" fillId="5" borderId="3" xfId="0" applyFont="1" applyFill="1" applyBorder="1" applyAlignment="1" applyProtection="1">
      <alignment horizontal="center" vertical="center" wrapText="1"/>
    </xf>
    <xf numFmtId="0" fontId="4" fillId="5" borderId="6" xfId="0" applyFont="1" applyFill="1" applyBorder="1" applyAlignment="1" applyProtection="1">
      <alignment horizontal="center" vertical="center" wrapText="1"/>
    </xf>
    <xf numFmtId="0" fontId="0" fillId="5" borderId="11" xfId="0" applyFill="1" applyBorder="1" applyAlignment="1" applyProtection="1">
      <alignment horizontal="center" vertical="center" wrapText="1"/>
    </xf>
    <xf numFmtId="0" fontId="4" fillId="5" borderId="4" xfId="0"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0" fillId="5" borderId="12" xfId="0" applyFill="1" applyBorder="1" applyAlignment="1" applyProtection="1">
      <alignment horizontal="center" vertical="center" wrapText="1"/>
    </xf>
    <xf numFmtId="0" fontId="4" fillId="5" borderId="17" xfId="0" applyFont="1" applyFill="1" applyBorder="1" applyAlignment="1" applyProtection="1">
      <alignment horizontal="center" vertical="center" wrapText="1"/>
    </xf>
    <xf numFmtId="0" fontId="4" fillId="5" borderId="9" xfId="0" applyFont="1" applyFill="1" applyBorder="1" applyAlignment="1" applyProtection="1">
      <alignment horizontal="center" vertical="center" wrapText="1"/>
    </xf>
    <xf numFmtId="0" fontId="0" fillId="5" borderId="10" xfId="0" applyFill="1" applyBorder="1" applyAlignment="1" applyProtection="1">
      <alignment horizontal="center" vertical="center" wrapText="1"/>
    </xf>
    <xf numFmtId="0" fontId="15" fillId="0" borderId="17" xfId="0" applyFont="1" applyFill="1" applyBorder="1" applyAlignment="1" applyProtection="1">
      <alignment horizontal="center"/>
    </xf>
    <xf numFmtId="0" fontId="0" fillId="0" borderId="10" xfId="0" applyFill="1" applyBorder="1" applyAlignment="1" applyProtection="1">
      <alignment horizontal="center"/>
    </xf>
    <xf numFmtId="0" fontId="8" fillId="0" borderId="0" xfId="0" quotePrefix="1" applyFont="1" applyFill="1" applyBorder="1" applyAlignment="1" applyProtection="1">
      <alignment horizontal="center" vertical="center" wrapText="1"/>
    </xf>
    <xf numFmtId="0" fontId="16" fillId="0" borderId="17" xfId="0" applyFont="1" applyFill="1" applyBorder="1" applyAlignment="1" applyProtection="1">
      <alignment horizontal="center"/>
    </xf>
    <xf numFmtId="0" fontId="15" fillId="0" borderId="23" xfId="0" applyFont="1" applyFill="1" applyBorder="1" applyAlignment="1" applyProtection="1">
      <alignment horizontal="center"/>
    </xf>
    <xf numFmtId="0" fontId="0" fillId="0" borderId="24" xfId="0" applyFill="1" applyBorder="1" applyAlignment="1" applyProtection="1">
      <alignment horizontal="center"/>
    </xf>
    <xf numFmtId="166" fontId="11" fillId="0" borderId="2" xfId="0" quotePrefix="1" applyNumberFormat="1" applyFont="1" applyFill="1" applyBorder="1" applyAlignment="1" applyProtection="1">
      <alignment horizontal="right" wrapText="1"/>
    </xf>
    <xf numFmtId="166" fontId="11" fillId="0" borderId="2" xfId="0" applyNumberFormat="1" applyFont="1" applyFill="1" applyBorder="1" applyAlignment="1" applyProtection="1">
      <alignment horizontal="right" wrapText="1"/>
    </xf>
    <xf numFmtId="0" fontId="11" fillId="0" borderId="0" xfId="0" applyNumberFormat="1" applyFont="1" applyFill="1" applyBorder="1" applyAlignment="1" applyProtection="1">
      <alignment horizontal="right" wrapText="1"/>
    </xf>
    <xf numFmtId="0" fontId="0" fillId="0" borderId="0" xfId="0" applyFill="1" applyAlignment="1">
      <alignment horizontal="right"/>
    </xf>
    <xf numFmtId="0" fontId="19" fillId="0" borderId="1" xfId="0" applyFont="1" applyFill="1" applyBorder="1" applyAlignment="1" applyProtection="1">
      <alignment horizontal="center" vertical="center" wrapText="1"/>
    </xf>
    <xf numFmtId="0" fontId="19" fillId="0" borderId="8"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4" fillId="5" borderId="9" xfId="0" applyFont="1" applyFill="1" applyBorder="1" applyAlignment="1" applyProtection="1">
      <alignment horizontal="center" wrapText="1"/>
    </xf>
    <xf numFmtId="0" fontId="0" fillId="5" borderId="9" xfId="0" applyFill="1" applyBorder="1" applyAlignment="1" applyProtection="1">
      <alignment horizontal="center" wrapText="1"/>
    </xf>
    <xf numFmtId="0" fontId="4" fillId="5" borderId="8" xfId="0" applyFont="1" applyFill="1" applyBorder="1" applyAlignment="1" applyProtection="1">
      <alignment horizontal="center" wrapText="1"/>
    </xf>
    <xf numFmtId="0" fontId="9" fillId="0" borderId="0" xfId="0" applyFont="1" applyFill="1" applyAlignment="1" applyProtection="1">
      <alignment horizontal="center" vertical="center" wrapText="1"/>
    </xf>
    <xf numFmtId="0" fontId="0" fillId="0" borderId="0" xfId="0" applyFill="1" applyAlignment="1">
      <alignment horizontal="center" vertical="center" wrapText="1"/>
    </xf>
    <xf numFmtId="0" fontId="11" fillId="0" borderId="6" xfId="0" quotePrefix="1" applyFont="1" applyFill="1" applyBorder="1" applyAlignment="1">
      <alignment horizontal="center" vertical="center"/>
    </xf>
    <xf numFmtId="0" fontId="11" fillId="0" borderId="6" xfId="0" applyFont="1" applyFill="1" applyBorder="1" applyAlignment="1">
      <alignment horizontal="center" vertical="center"/>
    </xf>
    <xf numFmtId="0" fontId="11" fillId="0" borderId="8" xfId="0" quotePrefix="1" applyFont="1" applyFill="1" applyBorder="1" applyAlignment="1">
      <alignment horizontal="center" vertical="center"/>
    </xf>
    <xf numFmtId="0" fontId="11" fillId="0" borderId="8" xfId="0" applyFont="1" applyFill="1" applyBorder="1" applyAlignment="1">
      <alignment horizontal="center" vertical="center"/>
    </xf>
    <xf numFmtId="0" fontId="4" fillId="0" borderId="13" xfId="0" applyFont="1" applyFill="1" applyBorder="1" applyAlignment="1">
      <alignment horizontal="right" vertical="center" wrapText="1"/>
    </xf>
    <xf numFmtId="0" fontId="4" fillId="0" borderId="3" xfId="0" applyFont="1" applyFill="1" applyBorder="1" applyAlignment="1">
      <alignment horizontal="center" wrapText="1"/>
    </xf>
    <xf numFmtId="0" fontId="4" fillId="0" borderId="6" xfId="0" applyFont="1" applyFill="1" applyBorder="1" applyAlignment="1">
      <alignment horizontal="center" wrapText="1"/>
    </xf>
    <xf numFmtId="0" fontId="4" fillId="0" borderId="11" xfId="0" applyFont="1" applyFill="1" applyBorder="1" applyAlignment="1">
      <alignment horizontal="center" wrapText="1"/>
    </xf>
    <xf numFmtId="0" fontId="4" fillId="0" borderId="17" xfId="0" applyFont="1" applyFill="1" applyBorder="1" applyAlignment="1">
      <alignment horizontal="center" wrapText="1"/>
    </xf>
    <xf numFmtId="0" fontId="4" fillId="0" borderId="9" xfId="0" applyFont="1" applyFill="1" applyBorder="1" applyAlignment="1">
      <alignment horizontal="center" wrapText="1"/>
    </xf>
    <xf numFmtId="0" fontId="4" fillId="0" borderId="10" xfId="0" applyFont="1" applyFill="1" applyBorder="1" applyAlignment="1">
      <alignment horizontal="center" wrapText="1"/>
    </xf>
    <xf numFmtId="0" fontId="15" fillId="0" borderId="17" xfId="0" applyFont="1" applyFill="1" applyBorder="1" applyAlignment="1">
      <alignment horizontal="center"/>
    </xf>
    <xf numFmtId="0" fontId="0" fillId="0" borderId="10" xfId="0" applyFill="1" applyBorder="1" applyAlignment="1"/>
    <xf numFmtId="0" fontId="9" fillId="0" borderId="0" xfId="0" applyFont="1" applyFill="1" applyBorder="1" applyAlignment="1">
      <alignment horizontal="center" vertical="center" wrapText="1"/>
    </xf>
    <xf numFmtId="0" fontId="4" fillId="0" borderId="14" xfId="0" applyFont="1" applyFill="1" applyBorder="1" applyAlignment="1">
      <alignment horizontal="right" vertical="center" wrapText="1"/>
    </xf>
    <xf numFmtId="0" fontId="4" fillId="0" borderId="0" xfId="0" applyFont="1" applyFill="1" applyBorder="1" applyAlignment="1">
      <alignment horizontal="right" vertical="center" wrapText="1"/>
    </xf>
    <xf numFmtId="0" fontId="4" fillId="0" borderId="0" xfId="0" applyFont="1" applyFill="1" applyBorder="1" applyAlignment="1">
      <alignment horizontal="righ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13" fillId="0" borderId="13" xfId="0" applyFont="1" applyFill="1" applyBorder="1" applyAlignment="1">
      <alignment horizontal="right" vertical="center" wrapText="1"/>
    </xf>
    <xf numFmtId="0" fontId="0" fillId="0" borderId="13" xfId="0" applyFill="1" applyBorder="1" applyAlignment="1">
      <alignment vertical="center" wrapText="1"/>
    </xf>
    <xf numFmtId="0" fontId="0" fillId="0" borderId="14" xfId="0" applyFill="1" applyBorder="1" applyAlignment="1">
      <alignment vertical="center" wrapText="1"/>
    </xf>
    <xf numFmtId="0" fontId="9" fillId="0" borderId="0" xfId="0" applyFont="1" applyFill="1" applyAlignment="1">
      <alignment horizontal="center" vertical="center" wrapText="1"/>
    </xf>
    <xf numFmtId="0" fontId="19" fillId="0" borderId="1"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0" fillId="0" borderId="11" xfId="0" applyFill="1" applyBorder="1" applyAlignment="1">
      <alignment horizontal="center" wrapText="1"/>
    </xf>
    <xf numFmtId="0" fontId="0" fillId="0" borderId="17" xfId="0" applyFill="1" applyBorder="1" applyAlignment="1">
      <alignment horizontal="center" wrapText="1"/>
    </xf>
    <xf numFmtId="0" fontId="0" fillId="0" borderId="9" xfId="0" applyFill="1" applyBorder="1" applyAlignment="1">
      <alignment horizontal="center" wrapText="1"/>
    </xf>
    <xf numFmtId="0" fontId="0" fillId="0" borderId="10" xfId="0" applyFill="1" applyBorder="1" applyAlignment="1">
      <alignment horizontal="center" wrapText="1"/>
    </xf>
    <xf numFmtId="0" fontId="0" fillId="0" borderId="4" xfId="0" applyFill="1" applyBorder="1" applyAlignment="1">
      <alignment horizontal="center" wrapText="1"/>
    </xf>
    <xf numFmtId="0" fontId="0" fillId="0" borderId="0" xfId="0" applyFill="1" applyBorder="1" applyAlignment="1">
      <alignment horizontal="center" wrapText="1"/>
    </xf>
    <xf numFmtId="0" fontId="0" fillId="0" borderId="12" xfId="0" applyFill="1" applyBorder="1" applyAlignment="1">
      <alignment horizontal="center" wrapText="1"/>
    </xf>
    <xf numFmtId="0" fontId="8" fillId="0" borderId="4"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4" fillId="7" borderId="3" xfId="0" applyFont="1" applyFill="1" applyBorder="1" applyAlignment="1" applyProtection="1">
      <alignment vertical="center" wrapText="1"/>
    </xf>
    <xf numFmtId="0" fontId="4" fillId="7" borderId="6" xfId="0" applyFont="1" applyFill="1" applyBorder="1" applyAlignment="1" applyProtection="1">
      <alignment wrapText="1"/>
    </xf>
    <xf numFmtId="0" fontId="4" fillId="7" borderId="11" xfId="0" applyFont="1" applyFill="1" applyBorder="1" applyAlignment="1" applyProtection="1">
      <alignment wrapText="1"/>
    </xf>
    <xf numFmtId="0" fontId="4" fillId="7" borderId="4" xfId="0" applyFont="1" applyFill="1" applyBorder="1" applyAlignment="1" applyProtection="1">
      <alignment wrapText="1"/>
    </xf>
    <xf numFmtId="0" fontId="4" fillId="7" borderId="0" xfId="0" applyFont="1" applyFill="1" applyBorder="1" applyAlignment="1" applyProtection="1">
      <alignment wrapText="1"/>
    </xf>
    <xf numFmtId="0" fontId="4" fillId="7" borderId="12" xfId="0" applyFont="1" applyFill="1" applyBorder="1" applyAlignment="1" applyProtection="1">
      <alignment wrapText="1"/>
    </xf>
    <xf numFmtId="0" fontId="4" fillId="7" borderId="17" xfId="0" applyFont="1" applyFill="1" applyBorder="1" applyAlignment="1" applyProtection="1">
      <alignment wrapText="1"/>
    </xf>
    <xf numFmtId="0" fontId="4" fillId="7" borderId="9" xfId="0" applyFont="1" applyFill="1" applyBorder="1" applyAlignment="1" applyProtection="1">
      <alignment wrapText="1"/>
    </xf>
    <xf numFmtId="0" fontId="4" fillId="7" borderId="10" xfId="0" applyFont="1" applyFill="1" applyBorder="1" applyAlignment="1" applyProtection="1">
      <alignment wrapText="1"/>
    </xf>
    <xf numFmtId="0" fontId="11" fillId="0" borderId="18" xfId="0" applyFont="1" applyFill="1" applyBorder="1" applyAlignment="1" applyProtection="1">
      <alignment horizontal="center" vertical="center" wrapText="1"/>
    </xf>
    <xf numFmtId="0" fontId="0" fillId="0" borderId="6" xfId="0" applyFill="1" applyBorder="1" applyAlignment="1">
      <alignment horizontal="center" wrapText="1"/>
    </xf>
    <xf numFmtId="0" fontId="4" fillId="0" borderId="6" xfId="0" applyFont="1" applyFill="1" applyBorder="1" applyAlignment="1" applyProtection="1">
      <alignment horizontal="center" wrapText="1"/>
    </xf>
    <xf numFmtId="0" fontId="0" fillId="0" borderId="6" xfId="0" applyFill="1" applyBorder="1" applyAlignment="1" applyProtection="1">
      <alignment horizontal="center" wrapText="1"/>
    </xf>
    <xf numFmtId="3" fontId="11" fillId="6" borderId="2" xfId="0" applyNumberFormat="1" applyFont="1" applyFill="1" applyBorder="1" applyAlignment="1" applyProtection="1">
      <alignment horizontal="center"/>
      <protection locked="0"/>
    </xf>
    <xf numFmtId="3" fontId="11" fillId="6" borderId="2" xfId="0" applyNumberFormat="1" applyFont="1" applyFill="1" applyBorder="1" applyAlignment="1" applyProtection="1">
      <protection locked="0"/>
    </xf>
    <xf numFmtId="0" fontId="12" fillId="0" borderId="3" xfId="0" applyFont="1" applyFill="1" applyBorder="1" applyAlignment="1">
      <alignment horizontal="center" vertical="center"/>
    </xf>
    <xf numFmtId="0" fontId="0" fillId="0" borderId="17" xfId="0" applyFill="1" applyBorder="1" applyAlignment="1">
      <alignment horizontal="center" vertical="center"/>
    </xf>
    <xf numFmtId="4" fontId="11" fillId="0" borderId="11" xfId="0" applyNumberFormat="1" applyFont="1" applyFill="1" applyBorder="1" applyAlignment="1">
      <alignment horizontal="right" vertical="center"/>
    </xf>
    <xf numFmtId="4" fontId="11" fillId="0" borderId="10" xfId="0" applyNumberFormat="1" applyFont="1" applyFill="1" applyBorder="1" applyAlignment="1">
      <alignment horizontal="right" vertical="center"/>
    </xf>
    <xf numFmtId="0" fontId="0" fillId="0" borderId="10" xfId="0" applyFill="1" applyBorder="1" applyAlignment="1">
      <alignment horizontal="center"/>
    </xf>
    <xf numFmtId="0" fontId="4" fillId="0" borderId="4" xfId="0" applyNumberFormat="1" applyFont="1" applyFill="1" applyBorder="1" applyAlignment="1">
      <alignment horizontal="right" wrapText="1"/>
    </xf>
    <xf numFmtId="0" fontId="4" fillId="0" borderId="0" xfId="0" applyNumberFormat="1" applyFont="1" applyFill="1" applyBorder="1" applyAlignment="1">
      <alignment horizontal="right" wrapText="1"/>
    </xf>
    <xf numFmtId="0" fontId="0" fillId="0" borderId="0" xfId="0" applyFill="1" applyBorder="1" applyAlignment="1">
      <alignment horizontal="right" wrapText="1"/>
    </xf>
    <xf numFmtId="4" fontId="11" fillId="0" borderId="2" xfId="0" quotePrefix="1" applyNumberFormat="1" applyFont="1" applyFill="1" applyBorder="1" applyAlignment="1">
      <alignment horizontal="right" wrapText="1"/>
    </xf>
    <xf numFmtId="4" fontId="11" fillId="0" borderId="2" xfId="0" applyNumberFormat="1" applyFont="1" applyFill="1" applyBorder="1" applyAlignment="1">
      <alignment horizontal="right" wrapText="1"/>
    </xf>
    <xf numFmtId="0" fontId="19" fillId="0" borderId="8" xfId="0" applyFont="1" applyFill="1" applyBorder="1" applyAlignment="1"/>
    <xf numFmtId="0" fontId="19" fillId="0" borderId="5" xfId="0" applyFont="1" applyFill="1" applyBorder="1" applyAlignment="1"/>
    <xf numFmtId="0" fontId="11" fillId="0" borderId="0" xfId="0" applyNumberFormat="1" applyFont="1" applyFill="1" applyBorder="1" applyAlignment="1">
      <alignment horizontal="right" wrapText="1"/>
    </xf>
    <xf numFmtId="0" fontId="0" fillId="0" borderId="0" xfId="0" applyFill="1" applyBorder="1" applyAlignment="1">
      <alignment horizontal="right"/>
    </xf>
    <xf numFmtId="0" fontId="4" fillId="0" borderId="0" xfId="0" applyFont="1" applyFill="1" applyBorder="1" applyAlignment="1">
      <alignment horizontal="center" wrapText="1"/>
    </xf>
    <xf numFmtId="38" fontId="14" fillId="0" borderId="9" xfId="0" applyNumberFormat="1" applyFont="1" applyFill="1" applyBorder="1" applyAlignment="1">
      <alignment horizontal="center"/>
    </xf>
    <xf numFmtId="38" fontId="10" fillId="6" borderId="8" xfId="0" applyNumberFormat="1" applyFont="1" applyFill="1" applyBorder="1" applyAlignment="1" applyProtection="1">
      <alignment horizontal="right"/>
      <protection locked="0"/>
    </xf>
    <xf numFmtId="38" fontId="14" fillId="0" borderId="17" xfId="0" applyNumberFormat="1" applyFont="1" applyFill="1" applyBorder="1" applyAlignment="1">
      <alignment horizontal="center"/>
    </xf>
    <xf numFmtId="0" fontId="14" fillId="0" borderId="9" xfId="0" applyFont="1" applyFill="1" applyBorder="1" applyAlignment="1"/>
    <xf numFmtId="0" fontId="14" fillId="0" borderId="10" xfId="0" applyFont="1" applyFill="1" applyBorder="1" applyAlignment="1"/>
    <xf numFmtId="39" fontId="10" fillId="0" borderId="6" xfId="0" applyNumberFormat="1" applyFont="1" applyFill="1" applyBorder="1" applyAlignment="1">
      <alignment horizontal="center" vertical="center"/>
    </xf>
    <xf numFmtId="39" fontId="10" fillId="0" borderId="11" xfId="0" applyNumberFormat="1" applyFont="1" applyFill="1" applyBorder="1" applyAlignment="1">
      <alignment horizontal="center" vertical="center"/>
    </xf>
    <xf numFmtId="3" fontId="10" fillId="0" borderId="6" xfId="0" applyNumberFormat="1" applyFont="1" applyFill="1" applyBorder="1" applyAlignment="1">
      <alignment horizontal="center" vertical="center"/>
    </xf>
    <xf numFmtId="3" fontId="10" fillId="0" borderId="11" xfId="0" applyNumberFormat="1" applyFont="1" applyFill="1" applyBorder="1" applyAlignment="1">
      <alignment horizontal="center" vertical="center"/>
    </xf>
    <xf numFmtId="0" fontId="14" fillId="0" borderId="9" xfId="0" applyFont="1" applyFill="1" applyBorder="1" applyAlignment="1">
      <alignment horizontal="center" wrapText="1"/>
    </xf>
    <xf numFmtId="0" fontId="0" fillId="0" borderId="0" xfId="0" applyFill="1" applyBorder="1" applyAlignment="1">
      <alignment wrapText="1"/>
    </xf>
    <xf numFmtId="0" fontId="11" fillId="0" borderId="0" xfId="0" applyFont="1" applyFill="1" applyBorder="1" applyAlignment="1">
      <alignment wrapText="1"/>
    </xf>
    <xf numFmtId="0" fontId="0" fillId="0" borderId="12" xfId="0" applyFill="1" applyBorder="1" applyAlignment="1">
      <alignment wrapText="1"/>
    </xf>
    <xf numFmtId="38" fontId="10" fillId="0" borderId="6" xfId="0" applyNumberFormat="1" applyFont="1" applyFill="1" applyBorder="1" applyAlignment="1">
      <alignment horizontal="right"/>
    </xf>
    <xf numFmtId="0" fontId="8" fillId="0" borderId="0" xfId="0" applyFont="1" applyFill="1" applyBorder="1" applyAlignment="1">
      <alignment horizontal="center" wrapText="1"/>
    </xf>
    <xf numFmtId="0" fontId="8" fillId="0" borderId="13" xfId="0" applyFont="1" applyFill="1" applyBorder="1" applyAlignment="1">
      <alignment horizontal="center" wrapText="1"/>
    </xf>
    <xf numFmtId="166" fontId="0" fillId="0" borderId="11" xfId="0" applyNumberFormat="1" applyFill="1" applyBorder="1" applyAlignment="1">
      <alignment horizontal="right" vertical="center" wrapText="1"/>
    </xf>
    <xf numFmtId="166" fontId="0" fillId="0" borderId="12" xfId="0" applyNumberFormat="1" applyFill="1" applyBorder="1" applyAlignment="1">
      <alignment horizontal="right" vertical="center" wrapText="1"/>
    </xf>
    <xf numFmtId="0" fontId="0" fillId="0" borderId="13" xfId="0" applyFill="1" applyBorder="1" applyAlignment="1">
      <alignment wrapText="1"/>
    </xf>
    <xf numFmtId="0" fontId="0" fillId="0" borderId="0" xfId="0" applyFill="1" applyBorder="1" applyAlignment="1"/>
    <xf numFmtId="0" fontId="0" fillId="0" borderId="0" xfId="0" applyFill="1" applyBorder="1" applyAlignment="1">
      <alignment horizontal="left" vertical="top" wrapText="1"/>
    </xf>
    <xf numFmtId="0" fontId="0" fillId="0" borderId="13" xfId="0" applyFill="1" applyBorder="1" applyAlignment="1">
      <alignment horizontal="left" vertical="top" wrapText="1"/>
    </xf>
    <xf numFmtId="4" fontId="0" fillId="0" borderId="11" xfId="0" applyNumberFormat="1" applyFill="1" applyBorder="1" applyAlignment="1">
      <alignment horizontal="right" vertical="center" wrapText="1"/>
    </xf>
    <xf numFmtId="4" fontId="0" fillId="0" borderId="12" xfId="0" applyNumberFormat="1" applyFill="1" applyBorder="1" applyAlignment="1">
      <alignment horizontal="right" vertical="center" wrapText="1"/>
    </xf>
    <xf numFmtId="4" fontId="0" fillId="0" borderId="10" xfId="0" applyNumberFormat="1" applyFill="1" applyBorder="1" applyAlignment="1">
      <alignment horizontal="right" vertical="center" wrapText="1"/>
    </xf>
    <xf numFmtId="0" fontId="0" fillId="0" borderId="11" xfId="0" applyFill="1" applyBorder="1" applyAlignment="1">
      <alignment horizontal="right" vertical="center" wrapText="1"/>
    </xf>
    <xf numFmtId="0" fontId="0" fillId="0" borderId="12" xfId="0" applyFill="1" applyBorder="1" applyAlignment="1">
      <alignment horizontal="right" vertical="center" wrapText="1"/>
    </xf>
    <xf numFmtId="0" fontId="0" fillId="0" borderId="10" xfId="0" applyFill="1" applyBorder="1" applyAlignment="1">
      <alignment horizontal="right" vertical="center" wrapText="1"/>
    </xf>
    <xf numFmtId="0" fontId="12" fillId="0" borderId="3" xfId="0" applyFont="1" applyFill="1" applyBorder="1" applyAlignment="1">
      <alignment vertical="top" wrapText="1"/>
    </xf>
    <xf numFmtId="0" fontId="0" fillId="0" borderId="4" xfId="0" applyFill="1" applyBorder="1" applyAlignment="1">
      <alignment vertical="top" wrapText="1"/>
    </xf>
    <xf numFmtId="0" fontId="0" fillId="0" borderId="17" xfId="0" applyFill="1" applyBorder="1" applyAlignment="1">
      <alignment vertical="top" wrapText="1"/>
    </xf>
    <xf numFmtId="4" fontId="11" fillId="0" borderId="11" xfId="0" applyNumberFormat="1" applyFont="1" applyFill="1" applyBorder="1" applyAlignment="1">
      <alignment horizontal="right" vertical="center" wrapText="1"/>
    </xf>
    <xf numFmtId="4" fontId="11" fillId="0" borderId="10" xfId="0" applyNumberFormat="1" applyFont="1" applyFill="1" applyBorder="1" applyAlignment="1">
      <alignment horizontal="right" vertical="center" wrapText="1"/>
    </xf>
    <xf numFmtId="0" fontId="15" fillId="0" borderId="17" xfId="0" applyFont="1" applyFill="1" applyBorder="1" applyAlignment="1">
      <alignment horizontal="center" wrapText="1"/>
    </xf>
    <xf numFmtId="4" fontId="0" fillId="0" borderId="11" xfId="0" applyNumberFormat="1" applyFill="1" applyBorder="1" applyAlignment="1">
      <alignment horizontal="right" vertical="center"/>
    </xf>
    <xf numFmtId="4" fontId="0" fillId="0" borderId="12" xfId="0" applyNumberFormat="1" applyFill="1" applyBorder="1" applyAlignment="1">
      <alignment horizontal="right" vertical="center"/>
    </xf>
    <xf numFmtId="4" fontId="0" fillId="0" borderId="10" xfId="0" applyNumberFormat="1" applyFill="1" applyBorder="1" applyAlignment="1">
      <alignment horizontal="right" vertical="center"/>
    </xf>
    <xf numFmtId="0" fontId="0" fillId="0" borderId="0" xfId="0" applyFill="1" applyAlignment="1">
      <alignment wrapText="1"/>
    </xf>
    <xf numFmtId="0" fontId="8" fillId="0" borderId="0" xfId="0" applyFont="1" applyFill="1" applyAlignment="1">
      <alignment horizontal="center" wrapText="1"/>
    </xf>
    <xf numFmtId="0" fontId="11" fillId="0" borderId="13" xfId="0" applyFont="1" applyFill="1" applyBorder="1" applyAlignment="1">
      <alignment wrapText="1"/>
    </xf>
    <xf numFmtId="0" fontId="0" fillId="8" borderId="0" xfId="0" applyFill="1" applyBorder="1" applyAlignment="1">
      <alignment wrapText="1"/>
    </xf>
    <xf numFmtId="0" fontId="0" fillId="8" borderId="13" xfId="0" applyFill="1" applyBorder="1" applyAlignment="1">
      <alignment wrapText="1"/>
    </xf>
  </cellXfs>
  <cellStyles count="34">
    <cellStyle name="COSTREPORT" xfId="1" xr:uid="{00000000-0005-0000-0000-000000000000}"/>
    <cellStyle name="cr" xfId="2" xr:uid="{00000000-0005-0000-0000-000001000000}"/>
    <cellStyle name="Currency 2" xfId="3" xr:uid="{00000000-0005-0000-0000-000002000000}"/>
    <cellStyle name="Currency 2 2" xfId="4" xr:uid="{00000000-0005-0000-0000-000003000000}"/>
    <cellStyle name="Currency 3" xfId="5" xr:uid="{00000000-0005-0000-0000-000004000000}"/>
    <cellStyle name="Grey" xfId="6" xr:uid="{00000000-0005-0000-0000-000005000000}"/>
    <cellStyle name="Input [yellow]" xfId="7" xr:uid="{00000000-0005-0000-0000-000006000000}"/>
    <cellStyle name="no dec" xfId="8" xr:uid="{00000000-0005-0000-0000-000007000000}"/>
    <cellStyle name="no dec 2" xfId="9" xr:uid="{00000000-0005-0000-0000-000008000000}"/>
    <cellStyle name="Normal" xfId="0" builtinId="0"/>
    <cellStyle name="Normal - Style1" xfId="10" xr:uid="{00000000-0005-0000-0000-00000A000000}"/>
    <cellStyle name="Normal 2" xfId="11" xr:uid="{00000000-0005-0000-0000-00000B000000}"/>
    <cellStyle name="Normal 3" xfId="12" xr:uid="{00000000-0005-0000-0000-00000C000000}"/>
    <cellStyle name="Normal 4" xfId="13" xr:uid="{00000000-0005-0000-0000-00000D000000}"/>
    <cellStyle name="Normal 5" xfId="14" xr:uid="{00000000-0005-0000-0000-00000E000000}"/>
    <cellStyle name="Normal 6" xfId="15" xr:uid="{00000000-0005-0000-0000-00000F000000}"/>
    <cellStyle name="Normal 7" xfId="16" xr:uid="{00000000-0005-0000-0000-000010000000}"/>
    <cellStyle name="Normal_99cr-nf" xfId="17" xr:uid="{00000000-0005-0000-0000-000011000000}"/>
    <cellStyle name="Percent [2]" xfId="18" xr:uid="{00000000-0005-0000-0000-000012000000}"/>
    <cellStyle name="Percent [2] 2" xfId="19" xr:uid="{00000000-0005-0000-0000-000013000000}"/>
    <cellStyle name="Percent [2] 3" xfId="20" xr:uid="{00000000-0005-0000-0000-000014000000}"/>
    <cellStyle name="Percent [2] 3 2" xfId="21" xr:uid="{00000000-0005-0000-0000-000015000000}"/>
    <cellStyle name="Percent [2] 4" xfId="22" xr:uid="{00000000-0005-0000-0000-000016000000}"/>
    <cellStyle name="Percent 10" xfId="23" xr:uid="{00000000-0005-0000-0000-000017000000}"/>
    <cellStyle name="Percent 11" xfId="24" xr:uid="{00000000-0005-0000-0000-000018000000}"/>
    <cellStyle name="Percent 2" xfId="25" xr:uid="{00000000-0005-0000-0000-000019000000}"/>
    <cellStyle name="Percent 3" xfId="26" xr:uid="{00000000-0005-0000-0000-00001A000000}"/>
    <cellStyle name="Percent 4" xfId="27" xr:uid="{00000000-0005-0000-0000-00001B000000}"/>
    <cellStyle name="Percent 4 2" xfId="28" xr:uid="{00000000-0005-0000-0000-00001C000000}"/>
    <cellStyle name="Percent 5" xfId="29" xr:uid="{00000000-0005-0000-0000-00001D000000}"/>
    <cellStyle name="Percent 6" xfId="30" xr:uid="{00000000-0005-0000-0000-00001E000000}"/>
    <cellStyle name="Percent 7" xfId="31" xr:uid="{00000000-0005-0000-0000-00001F000000}"/>
    <cellStyle name="Percent 8" xfId="32" xr:uid="{00000000-0005-0000-0000-000020000000}"/>
    <cellStyle name="Percent 9" xfId="33" xr:uid="{00000000-0005-0000-0000-00002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137160</xdr:colOff>
      <xdr:row>8</xdr:row>
      <xdr:rowOff>7620</xdr:rowOff>
    </xdr:from>
    <xdr:to>
      <xdr:col>2</xdr:col>
      <xdr:colOff>186382</xdr:colOff>
      <xdr:row>9</xdr:row>
      <xdr:rowOff>160020</xdr:rowOff>
    </xdr:to>
    <xdr:sp macro="" textlink="">
      <xdr:nvSpPr>
        <xdr:cNvPr id="14" name="Oval 21">
          <a:extLst>
            <a:ext uri="{FF2B5EF4-FFF2-40B4-BE49-F238E27FC236}">
              <a16:creationId xmlns:a16="http://schemas.microsoft.com/office/drawing/2014/main" id="{98F85119-EE95-4C53-8477-CC8B28F4A992}"/>
            </a:ext>
          </a:extLst>
        </xdr:cNvPr>
        <xdr:cNvSpPr>
          <a:spLocks noChangeArrowheads="1"/>
        </xdr:cNvSpPr>
      </xdr:nvSpPr>
      <xdr:spPr bwMode="auto">
        <a:xfrm>
          <a:off x="137160" y="1851660"/>
          <a:ext cx="799643" cy="403860"/>
        </a:xfrm>
        <a:prstGeom prst="ellipse">
          <a:avLst/>
        </a:prstGeom>
        <a:solidFill>
          <a:srgbClr val="FFCC99"/>
        </a:solidFill>
        <a:ln w="9525">
          <a:solidFill>
            <a:srgbClr val="000000"/>
          </a:solidFill>
          <a:round/>
          <a:headEnd/>
          <a:tailEnd/>
        </a:ln>
      </xdr:spPr>
      <xdr:txBody>
        <a:bodyPr rtlCol="0"/>
        <a:lstStyle/>
        <a:p>
          <a:pPr algn="ctr"/>
          <a:endParaRPr lang="en-US"/>
        </a:p>
      </xdr:txBody>
    </xdr:sp>
    <xdr:clientData/>
  </xdr:twoCellAnchor>
  <xdr:twoCellAnchor>
    <xdr:from>
      <xdr:col>1</xdr:col>
      <xdr:colOff>12543</xdr:colOff>
      <xdr:row>8</xdr:row>
      <xdr:rowOff>132080</xdr:rowOff>
    </xdr:from>
    <xdr:to>
      <xdr:col>2</xdr:col>
      <xdr:colOff>112328</xdr:colOff>
      <xdr:row>9</xdr:row>
      <xdr:rowOff>45720</xdr:rowOff>
    </xdr:to>
    <xdr:sp macro="" textlink="">
      <xdr:nvSpPr>
        <xdr:cNvPr id="15" name="Text Box 22">
          <a:extLst>
            <a:ext uri="{FF2B5EF4-FFF2-40B4-BE49-F238E27FC236}">
              <a16:creationId xmlns:a16="http://schemas.microsoft.com/office/drawing/2014/main" id="{E61732DD-B837-41F1-BC7A-BFF5BDD3DEC8}"/>
            </a:ext>
          </a:extLst>
        </xdr:cNvPr>
        <xdr:cNvSpPr txBox="1">
          <a:spLocks noChangeArrowheads="1"/>
        </xdr:cNvSpPr>
      </xdr:nvSpPr>
      <xdr:spPr bwMode="auto">
        <a:xfrm>
          <a:off x="225903" y="1976120"/>
          <a:ext cx="635161" cy="165100"/>
        </a:xfrm>
        <a:prstGeom prst="rect">
          <a:avLst/>
        </a:prstGeom>
        <a:solidFill>
          <a:srgbClr val="FFFFFF"/>
        </a:solidFill>
        <a:ln w="9525">
          <a:noFill/>
          <a:miter lim="800000"/>
          <a:headEnd/>
          <a:tailEnd/>
        </a:ln>
      </xdr:spPr>
      <xdr:txBody>
        <a:bodyPr vertOverflow="clip" wrap="square" lIns="27432" tIns="22860" rIns="27432" bIns="0" anchor="t" upright="1"/>
        <a:lstStyle/>
        <a:p>
          <a:pPr algn="l" rtl="0">
            <a:defRPr sz="1000"/>
          </a:pPr>
          <a:r>
            <a:rPr lang="en-US" sz="1000" b="0" i="0" u="none" strike="noStrike" baseline="0">
              <a:solidFill>
                <a:srgbClr val="000000"/>
              </a:solidFill>
              <a:latin typeface="Arial"/>
              <a:cs typeface="Arial"/>
            </a:rPr>
            <a:t>STEP B1</a:t>
          </a:r>
        </a:p>
      </xdr:txBody>
    </xdr:sp>
    <xdr:clientData/>
  </xdr:twoCellAnchor>
  <xdr:twoCellAnchor>
    <xdr:from>
      <xdr:col>0</xdr:col>
      <xdr:colOff>137160</xdr:colOff>
      <xdr:row>16</xdr:row>
      <xdr:rowOff>30480</xdr:rowOff>
    </xdr:from>
    <xdr:to>
      <xdr:col>2</xdr:col>
      <xdr:colOff>186382</xdr:colOff>
      <xdr:row>16</xdr:row>
      <xdr:rowOff>426861</xdr:rowOff>
    </xdr:to>
    <xdr:sp macro="" textlink="">
      <xdr:nvSpPr>
        <xdr:cNvPr id="18" name="Oval 21">
          <a:extLst>
            <a:ext uri="{FF2B5EF4-FFF2-40B4-BE49-F238E27FC236}">
              <a16:creationId xmlns:a16="http://schemas.microsoft.com/office/drawing/2014/main" id="{5464E0BB-F0CF-4587-A1D2-5D1E137FBC74}"/>
            </a:ext>
          </a:extLst>
        </xdr:cNvPr>
        <xdr:cNvSpPr>
          <a:spLocks noChangeArrowheads="1"/>
        </xdr:cNvSpPr>
      </xdr:nvSpPr>
      <xdr:spPr bwMode="auto">
        <a:xfrm>
          <a:off x="137160" y="3749040"/>
          <a:ext cx="799643" cy="403860"/>
        </a:xfrm>
        <a:prstGeom prst="ellipse">
          <a:avLst/>
        </a:prstGeom>
        <a:solidFill>
          <a:srgbClr val="FFCC99"/>
        </a:solidFill>
        <a:ln w="9525">
          <a:solidFill>
            <a:srgbClr val="000000"/>
          </a:solidFill>
          <a:round/>
          <a:headEnd/>
          <a:tailEnd/>
        </a:ln>
      </xdr:spPr>
      <xdr:txBody>
        <a:bodyPr rtlCol="0"/>
        <a:lstStyle/>
        <a:p>
          <a:pPr algn="ctr"/>
          <a:endParaRPr lang="en-US"/>
        </a:p>
      </xdr:txBody>
    </xdr:sp>
    <xdr:clientData/>
  </xdr:twoCellAnchor>
  <xdr:twoCellAnchor>
    <xdr:from>
      <xdr:col>1</xdr:col>
      <xdr:colOff>12543</xdr:colOff>
      <xdr:row>16</xdr:row>
      <xdr:rowOff>154940</xdr:rowOff>
    </xdr:from>
    <xdr:to>
      <xdr:col>2</xdr:col>
      <xdr:colOff>112328</xdr:colOff>
      <xdr:row>16</xdr:row>
      <xdr:rowOff>312862</xdr:rowOff>
    </xdr:to>
    <xdr:sp macro="" textlink="">
      <xdr:nvSpPr>
        <xdr:cNvPr id="19" name="Text Box 22">
          <a:extLst>
            <a:ext uri="{FF2B5EF4-FFF2-40B4-BE49-F238E27FC236}">
              <a16:creationId xmlns:a16="http://schemas.microsoft.com/office/drawing/2014/main" id="{29F3D4C4-32A4-4A5D-A1BB-84EB7C347B03}"/>
            </a:ext>
          </a:extLst>
        </xdr:cNvPr>
        <xdr:cNvSpPr txBox="1">
          <a:spLocks noChangeArrowheads="1"/>
        </xdr:cNvSpPr>
      </xdr:nvSpPr>
      <xdr:spPr bwMode="auto">
        <a:xfrm>
          <a:off x="225903" y="3873500"/>
          <a:ext cx="635161" cy="165100"/>
        </a:xfrm>
        <a:prstGeom prst="rect">
          <a:avLst/>
        </a:prstGeom>
        <a:solidFill>
          <a:srgbClr val="FFFFFF"/>
        </a:solidFill>
        <a:ln w="9525">
          <a:noFill/>
          <a:miter lim="800000"/>
          <a:headEnd/>
          <a:tailEnd/>
        </a:ln>
      </xdr:spPr>
      <xdr:txBody>
        <a:bodyPr vertOverflow="clip" wrap="square" lIns="27432" tIns="22860" rIns="27432" bIns="0" anchor="t" upright="1"/>
        <a:lstStyle/>
        <a:p>
          <a:pPr algn="l" rtl="0">
            <a:defRPr sz="1000"/>
          </a:pPr>
          <a:r>
            <a:rPr lang="en-US" sz="1000" b="0" i="0" u="none" strike="noStrike" baseline="0">
              <a:solidFill>
                <a:srgbClr val="000000"/>
              </a:solidFill>
              <a:latin typeface="Arial"/>
              <a:cs typeface="Arial"/>
            </a:rPr>
            <a:t>STEP B2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35</xdr:row>
      <xdr:rowOff>0</xdr:rowOff>
    </xdr:from>
    <xdr:to>
      <xdr:col>2</xdr:col>
      <xdr:colOff>207805</xdr:colOff>
      <xdr:row>35</xdr:row>
      <xdr:rowOff>0</xdr:rowOff>
    </xdr:to>
    <xdr:sp macro="" textlink="">
      <xdr:nvSpPr>
        <xdr:cNvPr id="15361" name="Text Box 1">
          <a:extLst>
            <a:ext uri="{FF2B5EF4-FFF2-40B4-BE49-F238E27FC236}">
              <a16:creationId xmlns:a16="http://schemas.microsoft.com/office/drawing/2014/main" id="{3D3D2A0F-15B3-4A84-82E5-3AB4678C62EF}"/>
            </a:ext>
          </a:extLst>
        </xdr:cNvPr>
        <xdr:cNvSpPr txBox="1">
          <a:spLocks noChangeArrowheads="1"/>
        </xdr:cNvSpPr>
      </xdr:nvSpPr>
      <xdr:spPr bwMode="auto">
        <a:xfrm>
          <a:off x="0" y="10134600"/>
          <a:ext cx="64770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C4</a:t>
          </a:r>
        </a:p>
      </xdr:txBody>
    </xdr:sp>
    <xdr:clientData/>
  </xdr:twoCellAnchor>
  <xdr:twoCellAnchor>
    <xdr:from>
      <xdr:col>0</xdr:col>
      <xdr:colOff>0</xdr:colOff>
      <xdr:row>53</xdr:row>
      <xdr:rowOff>0</xdr:rowOff>
    </xdr:from>
    <xdr:to>
      <xdr:col>2</xdr:col>
      <xdr:colOff>207805</xdr:colOff>
      <xdr:row>53</xdr:row>
      <xdr:rowOff>0</xdr:rowOff>
    </xdr:to>
    <xdr:sp macro="" textlink="">
      <xdr:nvSpPr>
        <xdr:cNvPr id="15362" name="Text Box 2">
          <a:extLst>
            <a:ext uri="{FF2B5EF4-FFF2-40B4-BE49-F238E27FC236}">
              <a16:creationId xmlns:a16="http://schemas.microsoft.com/office/drawing/2014/main" id="{BEA21D22-1665-4AF8-9E44-000516C81C29}"/>
            </a:ext>
          </a:extLst>
        </xdr:cNvPr>
        <xdr:cNvSpPr txBox="1">
          <a:spLocks noChangeArrowheads="1"/>
        </xdr:cNvSpPr>
      </xdr:nvSpPr>
      <xdr:spPr bwMode="auto">
        <a:xfrm>
          <a:off x="0" y="13954125"/>
          <a:ext cx="64770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C4</a:t>
          </a:r>
        </a:p>
      </xdr:txBody>
    </xdr:sp>
    <xdr:clientData/>
  </xdr:twoCellAnchor>
  <xdr:twoCellAnchor>
    <xdr:from>
      <xdr:col>1</xdr:col>
      <xdr:colOff>99060</xdr:colOff>
      <xdr:row>5</xdr:row>
      <xdr:rowOff>45720</xdr:rowOff>
    </xdr:from>
    <xdr:to>
      <xdr:col>3</xdr:col>
      <xdr:colOff>112013</xdr:colOff>
      <xdr:row>6</xdr:row>
      <xdr:rowOff>297327</xdr:rowOff>
    </xdr:to>
    <xdr:sp macro="" textlink="">
      <xdr:nvSpPr>
        <xdr:cNvPr id="20" name="Oval 21">
          <a:extLst>
            <a:ext uri="{FF2B5EF4-FFF2-40B4-BE49-F238E27FC236}">
              <a16:creationId xmlns:a16="http://schemas.microsoft.com/office/drawing/2014/main" id="{510200C2-DD7F-4640-A150-6877CF80E10B}"/>
            </a:ext>
          </a:extLst>
        </xdr:cNvPr>
        <xdr:cNvSpPr>
          <a:spLocks noChangeArrowheads="1"/>
        </xdr:cNvSpPr>
      </xdr:nvSpPr>
      <xdr:spPr bwMode="auto">
        <a:xfrm>
          <a:off x="198120" y="1592580"/>
          <a:ext cx="799643" cy="403860"/>
        </a:xfrm>
        <a:prstGeom prst="ellipse">
          <a:avLst/>
        </a:prstGeom>
        <a:solidFill>
          <a:srgbClr val="FFCC99"/>
        </a:solidFill>
        <a:ln w="9525">
          <a:solidFill>
            <a:srgbClr val="000000"/>
          </a:solidFill>
          <a:round/>
          <a:headEnd/>
          <a:tailEnd/>
        </a:ln>
      </xdr:spPr>
      <xdr:txBody>
        <a:bodyPr rtlCol="0"/>
        <a:lstStyle/>
        <a:p>
          <a:pPr algn="ctr"/>
          <a:endParaRPr lang="en-US"/>
        </a:p>
      </xdr:txBody>
    </xdr:sp>
    <xdr:clientData/>
  </xdr:twoCellAnchor>
  <xdr:twoCellAnchor>
    <xdr:from>
      <xdr:col>1</xdr:col>
      <xdr:colOff>178278</xdr:colOff>
      <xdr:row>6</xdr:row>
      <xdr:rowOff>17780</xdr:rowOff>
    </xdr:from>
    <xdr:to>
      <xdr:col>3</xdr:col>
      <xdr:colOff>45736</xdr:colOff>
      <xdr:row>6</xdr:row>
      <xdr:rowOff>182880</xdr:rowOff>
    </xdr:to>
    <xdr:sp macro="" textlink="">
      <xdr:nvSpPr>
        <xdr:cNvPr id="21" name="Text Box 22">
          <a:extLst>
            <a:ext uri="{FF2B5EF4-FFF2-40B4-BE49-F238E27FC236}">
              <a16:creationId xmlns:a16="http://schemas.microsoft.com/office/drawing/2014/main" id="{3A59433B-4B7D-413A-B57F-AD77157F9361}"/>
            </a:ext>
          </a:extLst>
        </xdr:cNvPr>
        <xdr:cNvSpPr txBox="1">
          <a:spLocks noChangeArrowheads="1"/>
        </xdr:cNvSpPr>
      </xdr:nvSpPr>
      <xdr:spPr bwMode="auto">
        <a:xfrm>
          <a:off x="286863" y="1717040"/>
          <a:ext cx="635161" cy="165100"/>
        </a:xfrm>
        <a:prstGeom prst="rect">
          <a:avLst/>
        </a:prstGeom>
        <a:solidFill>
          <a:srgbClr val="FFFFFF"/>
        </a:solidFill>
        <a:ln w="9525">
          <a:noFill/>
          <a:miter lim="800000"/>
          <a:headEnd/>
          <a:tailEnd/>
        </a:ln>
      </xdr:spPr>
      <xdr:txBody>
        <a:bodyPr vertOverflow="clip" wrap="square" lIns="27432" tIns="22860" rIns="27432" bIns="0" anchor="t" upright="1"/>
        <a:lstStyle/>
        <a:p>
          <a:pPr algn="l" rtl="0">
            <a:defRPr sz="1000"/>
          </a:pPr>
          <a:r>
            <a:rPr lang="en-US" sz="1000" b="0" i="0" u="none" strike="noStrike" baseline="0">
              <a:solidFill>
                <a:srgbClr val="000000"/>
              </a:solidFill>
              <a:latin typeface="Arial"/>
              <a:cs typeface="Arial"/>
            </a:rPr>
            <a:t>STEP C1</a:t>
          </a:r>
        </a:p>
      </xdr:txBody>
    </xdr:sp>
    <xdr:clientData/>
  </xdr:twoCellAnchor>
  <xdr:twoCellAnchor>
    <xdr:from>
      <xdr:col>0</xdr:col>
      <xdr:colOff>74295</xdr:colOff>
      <xdr:row>55</xdr:row>
      <xdr:rowOff>106680</xdr:rowOff>
    </xdr:from>
    <xdr:to>
      <xdr:col>3</xdr:col>
      <xdr:colOff>7157</xdr:colOff>
      <xdr:row>55</xdr:row>
      <xdr:rowOff>510540</xdr:rowOff>
    </xdr:to>
    <xdr:sp macro="" textlink="">
      <xdr:nvSpPr>
        <xdr:cNvPr id="22" name="Oval 21">
          <a:extLst>
            <a:ext uri="{FF2B5EF4-FFF2-40B4-BE49-F238E27FC236}">
              <a16:creationId xmlns:a16="http://schemas.microsoft.com/office/drawing/2014/main" id="{DF9A3655-446B-4E38-A418-CE8ECC4DE4A6}"/>
            </a:ext>
          </a:extLst>
        </xdr:cNvPr>
        <xdr:cNvSpPr>
          <a:spLocks noChangeArrowheads="1"/>
        </xdr:cNvSpPr>
      </xdr:nvSpPr>
      <xdr:spPr bwMode="auto">
        <a:xfrm>
          <a:off x="83820" y="14043660"/>
          <a:ext cx="799643" cy="403860"/>
        </a:xfrm>
        <a:prstGeom prst="ellipse">
          <a:avLst/>
        </a:prstGeom>
        <a:solidFill>
          <a:srgbClr val="FFCC99"/>
        </a:solidFill>
        <a:ln w="9525">
          <a:solidFill>
            <a:srgbClr val="000000"/>
          </a:solidFill>
          <a:round/>
          <a:headEnd/>
          <a:tailEnd/>
        </a:ln>
      </xdr:spPr>
      <xdr:txBody>
        <a:bodyPr rtlCol="0"/>
        <a:lstStyle/>
        <a:p>
          <a:pPr algn="ctr"/>
          <a:endParaRPr lang="en-US"/>
        </a:p>
      </xdr:txBody>
    </xdr:sp>
    <xdr:clientData/>
  </xdr:twoCellAnchor>
  <xdr:twoCellAnchor>
    <xdr:from>
      <xdr:col>1</xdr:col>
      <xdr:colOff>73503</xdr:colOff>
      <xdr:row>55</xdr:row>
      <xdr:rowOff>231140</xdr:rowOff>
    </xdr:from>
    <xdr:to>
      <xdr:col>2</xdr:col>
      <xdr:colOff>362016</xdr:colOff>
      <xdr:row>55</xdr:row>
      <xdr:rowOff>389062</xdr:rowOff>
    </xdr:to>
    <xdr:sp macro="" textlink="">
      <xdr:nvSpPr>
        <xdr:cNvPr id="23" name="Text Box 22">
          <a:extLst>
            <a:ext uri="{FF2B5EF4-FFF2-40B4-BE49-F238E27FC236}">
              <a16:creationId xmlns:a16="http://schemas.microsoft.com/office/drawing/2014/main" id="{0B1EEE5C-98A1-4046-A87F-782742182EE5}"/>
            </a:ext>
          </a:extLst>
        </xdr:cNvPr>
        <xdr:cNvSpPr txBox="1">
          <a:spLocks noChangeArrowheads="1"/>
        </xdr:cNvSpPr>
      </xdr:nvSpPr>
      <xdr:spPr bwMode="auto">
        <a:xfrm>
          <a:off x="172563" y="14168120"/>
          <a:ext cx="635161" cy="165100"/>
        </a:xfrm>
        <a:prstGeom prst="rect">
          <a:avLst/>
        </a:prstGeom>
        <a:solidFill>
          <a:srgbClr val="FFFFFF"/>
        </a:solidFill>
        <a:ln w="9525">
          <a:noFill/>
          <a:miter lim="800000"/>
          <a:headEnd/>
          <a:tailEnd/>
        </a:ln>
      </xdr:spPr>
      <xdr:txBody>
        <a:bodyPr vertOverflow="clip" wrap="square" lIns="27432" tIns="22860" rIns="27432" bIns="0" anchor="t" upright="1"/>
        <a:lstStyle/>
        <a:p>
          <a:pPr algn="l" rtl="0">
            <a:defRPr sz="1000"/>
          </a:pPr>
          <a:r>
            <a:rPr lang="en-US" sz="1000" b="0" i="0" u="none" strike="noStrike" baseline="0">
              <a:solidFill>
                <a:srgbClr val="000000"/>
              </a:solidFill>
              <a:latin typeface="Arial"/>
              <a:cs typeface="Arial"/>
            </a:rPr>
            <a:t>STEP C2</a:t>
          </a:r>
        </a:p>
      </xdr:txBody>
    </xdr:sp>
    <xdr:clientData/>
  </xdr:twoCellAnchor>
  <xdr:twoCellAnchor>
    <xdr:from>
      <xdr:col>0</xdr:col>
      <xdr:colOff>74295</xdr:colOff>
      <xdr:row>60</xdr:row>
      <xdr:rowOff>45720</xdr:rowOff>
    </xdr:from>
    <xdr:to>
      <xdr:col>3</xdr:col>
      <xdr:colOff>7157</xdr:colOff>
      <xdr:row>60</xdr:row>
      <xdr:rowOff>449580</xdr:rowOff>
    </xdr:to>
    <xdr:sp macro="" textlink="">
      <xdr:nvSpPr>
        <xdr:cNvPr id="24" name="Oval 23">
          <a:extLst>
            <a:ext uri="{FF2B5EF4-FFF2-40B4-BE49-F238E27FC236}">
              <a16:creationId xmlns:a16="http://schemas.microsoft.com/office/drawing/2014/main" id="{BB3A749B-E7D4-4C82-92F7-543F36C5B33D}"/>
            </a:ext>
          </a:extLst>
        </xdr:cNvPr>
        <xdr:cNvSpPr>
          <a:spLocks noChangeArrowheads="1"/>
        </xdr:cNvSpPr>
      </xdr:nvSpPr>
      <xdr:spPr bwMode="auto">
        <a:xfrm>
          <a:off x="83820" y="15224760"/>
          <a:ext cx="799643" cy="403860"/>
        </a:xfrm>
        <a:prstGeom prst="ellipse">
          <a:avLst/>
        </a:prstGeom>
        <a:solidFill>
          <a:srgbClr val="FFCC99"/>
        </a:solidFill>
        <a:ln w="9525">
          <a:solidFill>
            <a:srgbClr val="000000"/>
          </a:solidFill>
          <a:round/>
          <a:headEnd/>
          <a:tailEnd/>
        </a:ln>
      </xdr:spPr>
      <xdr:txBody>
        <a:bodyPr rtlCol="0"/>
        <a:lstStyle/>
        <a:p>
          <a:pPr algn="ctr"/>
          <a:endParaRPr lang="en-US"/>
        </a:p>
      </xdr:txBody>
    </xdr:sp>
    <xdr:clientData/>
  </xdr:twoCellAnchor>
  <xdr:twoCellAnchor>
    <xdr:from>
      <xdr:col>1</xdr:col>
      <xdr:colOff>73503</xdr:colOff>
      <xdr:row>60</xdr:row>
      <xdr:rowOff>170180</xdr:rowOff>
    </xdr:from>
    <xdr:to>
      <xdr:col>2</xdr:col>
      <xdr:colOff>362016</xdr:colOff>
      <xdr:row>60</xdr:row>
      <xdr:rowOff>335280</xdr:rowOff>
    </xdr:to>
    <xdr:sp macro="" textlink="">
      <xdr:nvSpPr>
        <xdr:cNvPr id="25" name="Text Box 22">
          <a:extLst>
            <a:ext uri="{FF2B5EF4-FFF2-40B4-BE49-F238E27FC236}">
              <a16:creationId xmlns:a16="http://schemas.microsoft.com/office/drawing/2014/main" id="{2ED3EE7C-4F32-4C61-BD2F-83CF199CABF4}"/>
            </a:ext>
          </a:extLst>
        </xdr:cNvPr>
        <xdr:cNvSpPr txBox="1">
          <a:spLocks noChangeArrowheads="1"/>
        </xdr:cNvSpPr>
      </xdr:nvSpPr>
      <xdr:spPr bwMode="auto">
        <a:xfrm>
          <a:off x="172563" y="15349220"/>
          <a:ext cx="635161" cy="165100"/>
        </a:xfrm>
        <a:prstGeom prst="rect">
          <a:avLst/>
        </a:prstGeom>
        <a:solidFill>
          <a:srgbClr val="FFFFFF"/>
        </a:solidFill>
        <a:ln w="9525">
          <a:noFill/>
          <a:miter lim="800000"/>
          <a:headEnd/>
          <a:tailEnd/>
        </a:ln>
      </xdr:spPr>
      <xdr:txBody>
        <a:bodyPr vertOverflow="clip" wrap="square" lIns="27432" tIns="22860" rIns="27432" bIns="0" anchor="t" upright="1"/>
        <a:lstStyle/>
        <a:p>
          <a:pPr algn="l" rtl="0">
            <a:defRPr sz="1000"/>
          </a:pPr>
          <a:r>
            <a:rPr lang="en-US" sz="1000" b="0" i="0" u="none" strike="noStrike" baseline="0">
              <a:solidFill>
                <a:srgbClr val="000000"/>
              </a:solidFill>
              <a:latin typeface="Arial"/>
              <a:cs typeface="Arial"/>
            </a:rPr>
            <a:t>STEP C3</a:t>
          </a:r>
        </a:p>
      </xdr:txBody>
    </xdr:sp>
    <xdr:clientData/>
  </xdr:twoCellAnchor>
  <xdr:twoCellAnchor>
    <xdr:from>
      <xdr:col>0</xdr:col>
      <xdr:colOff>74295</xdr:colOff>
      <xdr:row>65</xdr:row>
      <xdr:rowOff>91440</xdr:rowOff>
    </xdr:from>
    <xdr:to>
      <xdr:col>3</xdr:col>
      <xdr:colOff>7157</xdr:colOff>
      <xdr:row>65</xdr:row>
      <xdr:rowOff>502920</xdr:rowOff>
    </xdr:to>
    <xdr:sp macro="" textlink="">
      <xdr:nvSpPr>
        <xdr:cNvPr id="26" name="Oval 25">
          <a:extLst>
            <a:ext uri="{FF2B5EF4-FFF2-40B4-BE49-F238E27FC236}">
              <a16:creationId xmlns:a16="http://schemas.microsoft.com/office/drawing/2014/main" id="{5BBC47D9-0EF9-4A9F-BBDF-7AD609D6077D}"/>
            </a:ext>
          </a:extLst>
        </xdr:cNvPr>
        <xdr:cNvSpPr>
          <a:spLocks noChangeArrowheads="1"/>
        </xdr:cNvSpPr>
      </xdr:nvSpPr>
      <xdr:spPr bwMode="auto">
        <a:xfrm>
          <a:off x="83820" y="16428720"/>
          <a:ext cx="799643" cy="403860"/>
        </a:xfrm>
        <a:prstGeom prst="ellipse">
          <a:avLst/>
        </a:prstGeom>
        <a:solidFill>
          <a:srgbClr val="FFCC99"/>
        </a:solidFill>
        <a:ln w="9525">
          <a:solidFill>
            <a:srgbClr val="000000"/>
          </a:solidFill>
          <a:round/>
          <a:headEnd/>
          <a:tailEnd/>
        </a:ln>
      </xdr:spPr>
      <xdr:txBody>
        <a:bodyPr rtlCol="0"/>
        <a:lstStyle/>
        <a:p>
          <a:pPr algn="ctr"/>
          <a:endParaRPr lang="en-US"/>
        </a:p>
      </xdr:txBody>
    </xdr:sp>
    <xdr:clientData/>
  </xdr:twoCellAnchor>
  <xdr:twoCellAnchor>
    <xdr:from>
      <xdr:col>1</xdr:col>
      <xdr:colOff>73503</xdr:colOff>
      <xdr:row>65</xdr:row>
      <xdr:rowOff>223520</xdr:rowOff>
    </xdr:from>
    <xdr:to>
      <xdr:col>2</xdr:col>
      <xdr:colOff>362016</xdr:colOff>
      <xdr:row>65</xdr:row>
      <xdr:rowOff>388620</xdr:rowOff>
    </xdr:to>
    <xdr:sp macro="" textlink="">
      <xdr:nvSpPr>
        <xdr:cNvPr id="27" name="Text Box 22">
          <a:extLst>
            <a:ext uri="{FF2B5EF4-FFF2-40B4-BE49-F238E27FC236}">
              <a16:creationId xmlns:a16="http://schemas.microsoft.com/office/drawing/2014/main" id="{F6BD7585-1D9F-4B75-AE40-DCBA848420CB}"/>
            </a:ext>
          </a:extLst>
        </xdr:cNvPr>
        <xdr:cNvSpPr txBox="1">
          <a:spLocks noChangeArrowheads="1"/>
        </xdr:cNvSpPr>
      </xdr:nvSpPr>
      <xdr:spPr bwMode="auto">
        <a:xfrm>
          <a:off x="172563" y="16553180"/>
          <a:ext cx="635161" cy="165100"/>
        </a:xfrm>
        <a:prstGeom prst="rect">
          <a:avLst/>
        </a:prstGeom>
        <a:solidFill>
          <a:srgbClr val="FFFFFF"/>
        </a:solidFill>
        <a:ln w="9525">
          <a:noFill/>
          <a:miter lim="800000"/>
          <a:headEnd/>
          <a:tailEnd/>
        </a:ln>
      </xdr:spPr>
      <xdr:txBody>
        <a:bodyPr vertOverflow="clip" wrap="square" lIns="27432" tIns="22860" rIns="27432" bIns="0" anchor="t" upright="1"/>
        <a:lstStyle/>
        <a:p>
          <a:pPr algn="l" rtl="0">
            <a:defRPr sz="1000"/>
          </a:pPr>
          <a:r>
            <a:rPr lang="en-US" sz="1000" b="0" i="0" u="none" strike="noStrike" baseline="0">
              <a:solidFill>
                <a:srgbClr val="000000"/>
              </a:solidFill>
              <a:latin typeface="Arial"/>
              <a:cs typeface="Arial"/>
            </a:rPr>
            <a:t>STEP C4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1.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2.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Q62"/>
  <sheetViews>
    <sheetView tabSelected="1" zoomScaleNormal="100" workbookViewId="0"/>
  </sheetViews>
  <sheetFormatPr defaultColWidth="9.21875" defaultRowHeight="13.2" x14ac:dyDescent="0.25"/>
  <cols>
    <col min="1" max="1" width="7.21875" style="34" customWidth="1"/>
    <col min="2" max="2" width="4.77734375" style="34" customWidth="1"/>
    <col min="3" max="3" width="7.21875" style="34" customWidth="1"/>
    <col min="4" max="4" width="3" style="34" customWidth="1"/>
    <col min="5" max="5" width="4.77734375" style="34" customWidth="1"/>
    <col min="6" max="6" width="14.21875" style="35" customWidth="1"/>
    <col min="7" max="7" width="3.77734375" style="34" customWidth="1"/>
    <col min="8" max="8" width="13.77734375" style="34" customWidth="1"/>
    <col min="9" max="9" width="3.77734375" style="34" customWidth="1"/>
    <col min="10" max="10" width="5.77734375" style="34" customWidth="1"/>
    <col min="11" max="11" width="14.77734375" style="36" customWidth="1"/>
    <col min="12" max="12" width="1.77734375" style="36" customWidth="1"/>
    <col min="13" max="13" width="9.21875" style="34"/>
    <col min="14" max="14" width="10.21875" style="34" bestFit="1" customWidth="1"/>
    <col min="15" max="15" width="12.77734375" style="34" customWidth="1"/>
    <col min="16" max="16384" width="9.21875" style="34"/>
  </cols>
  <sheetData>
    <row r="1" spans="1:17" ht="2.25" customHeight="1" x14ac:dyDescent="0.25"/>
    <row r="2" spans="1:17" ht="52.95" customHeight="1" x14ac:dyDescent="0.25">
      <c r="A2" s="324" t="s">
        <v>237</v>
      </c>
      <c r="B2" s="325"/>
      <c r="C2" s="325"/>
      <c r="D2" s="325"/>
      <c r="E2" s="325"/>
      <c r="F2" s="325"/>
      <c r="G2" s="325"/>
      <c r="H2" s="325"/>
      <c r="I2" s="325"/>
      <c r="J2" s="325"/>
      <c r="K2" s="325"/>
      <c r="L2" s="325"/>
    </row>
    <row r="3" spans="1:17" ht="15" customHeight="1" x14ac:dyDescent="0.25"/>
    <row r="4" spans="1:17" s="37" customFormat="1" ht="34.950000000000003" customHeight="1" x14ac:dyDescent="0.3">
      <c r="A4" s="318" t="s">
        <v>0</v>
      </c>
      <c r="B4" s="319"/>
      <c r="C4" s="319"/>
      <c r="D4" s="319"/>
      <c r="E4" s="319"/>
      <c r="F4" s="319"/>
      <c r="G4" s="319"/>
      <c r="H4" s="319"/>
      <c r="I4" s="319"/>
      <c r="J4" s="319"/>
      <c r="K4" s="319"/>
      <c r="L4" s="320"/>
    </row>
    <row r="5" spans="1:17" s="14" customFormat="1" ht="15" customHeight="1" x14ac:dyDescent="0.25">
      <c r="F5" s="38"/>
      <c r="K5" s="39"/>
      <c r="L5" s="39"/>
    </row>
    <row r="6" spans="1:17" ht="12.75" customHeight="1" x14ac:dyDescent="0.25">
      <c r="A6" s="40"/>
      <c r="B6" s="41"/>
      <c r="C6" s="41"/>
      <c r="D6" s="41"/>
      <c r="E6" s="42" t="s">
        <v>1</v>
      </c>
      <c r="F6" s="42"/>
      <c r="G6" s="41"/>
      <c r="H6" s="42" t="s">
        <v>2</v>
      </c>
      <c r="I6" s="41"/>
      <c r="J6" s="42" t="s">
        <v>3</v>
      </c>
      <c r="K6" s="42"/>
      <c r="L6" s="43"/>
      <c r="M6" s="14"/>
    </row>
    <row r="7" spans="1:17" ht="60" customHeight="1" x14ac:dyDescent="0.25">
      <c r="A7" s="44"/>
      <c r="B7" s="316" t="s">
        <v>4</v>
      </c>
      <c r="C7" s="317"/>
      <c r="D7" s="262"/>
      <c r="E7" s="321" t="s">
        <v>5</v>
      </c>
      <c r="F7" s="322"/>
      <c r="G7" s="45"/>
      <c r="H7" s="225" t="s">
        <v>6</v>
      </c>
      <c r="I7" s="46"/>
      <c r="J7" s="323" t="s">
        <v>7</v>
      </c>
      <c r="K7" s="323"/>
      <c r="L7" s="47"/>
    </row>
    <row r="8" spans="1:17" ht="21.75" customHeight="1" x14ac:dyDescent="0.3">
      <c r="A8" s="44"/>
      <c r="B8" s="14"/>
      <c r="C8" s="281" t="s">
        <v>8</v>
      </c>
      <c r="D8" s="48"/>
      <c r="E8" s="297"/>
      <c r="F8" s="298"/>
      <c r="G8" s="49" t="s">
        <v>9</v>
      </c>
      <c r="H8" s="222">
        <v>109.87</v>
      </c>
      <c r="I8" s="50" t="s">
        <v>10</v>
      </c>
      <c r="J8" s="314">
        <f>E8*H8</f>
        <v>0</v>
      </c>
      <c r="K8" s="315"/>
      <c r="L8" s="51"/>
      <c r="N8" s="282"/>
      <c r="O8" s="222"/>
    </row>
    <row r="9" spans="1:17" ht="21.75" customHeight="1" x14ac:dyDescent="0.3">
      <c r="A9" s="44"/>
      <c r="B9" s="14"/>
      <c r="C9" s="283" t="s">
        <v>11</v>
      </c>
      <c r="D9" s="52"/>
      <c r="E9" s="297"/>
      <c r="F9" s="298"/>
      <c r="G9" s="49" t="s">
        <v>9</v>
      </c>
      <c r="H9" s="222">
        <v>92.97</v>
      </c>
      <c r="I9" s="50" t="s">
        <v>10</v>
      </c>
      <c r="J9" s="314">
        <f t="shared" ref="J9:J43" si="0">E9*H9</f>
        <v>0</v>
      </c>
      <c r="K9" s="315"/>
      <c r="L9" s="51"/>
      <c r="N9" s="282"/>
      <c r="O9" s="284"/>
    </row>
    <row r="10" spans="1:17" ht="21.75" customHeight="1" x14ac:dyDescent="0.3">
      <c r="A10" s="44"/>
      <c r="B10" s="14"/>
      <c r="C10" s="283" t="s">
        <v>12</v>
      </c>
      <c r="D10" s="52"/>
      <c r="E10" s="297"/>
      <c r="F10" s="298"/>
      <c r="G10" s="49" t="s">
        <v>9</v>
      </c>
      <c r="H10" s="222">
        <v>85.18</v>
      </c>
      <c r="I10" s="50" t="s">
        <v>10</v>
      </c>
      <c r="J10" s="314">
        <f t="shared" si="0"/>
        <v>0</v>
      </c>
      <c r="K10" s="315"/>
      <c r="L10" s="51"/>
      <c r="N10" s="282"/>
      <c r="O10" s="284"/>
    </row>
    <row r="11" spans="1:17" ht="21.75" customHeight="1" x14ac:dyDescent="0.3">
      <c r="A11" s="44"/>
      <c r="B11" s="14"/>
      <c r="C11" s="283" t="s">
        <v>13</v>
      </c>
      <c r="D11" s="52"/>
      <c r="E11" s="297"/>
      <c r="F11" s="298"/>
      <c r="G11" s="49" t="s">
        <v>9</v>
      </c>
      <c r="H11" s="222">
        <v>70.7</v>
      </c>
      <c r="I11" s="50" t="s">
        <v>10</v>
      </c>
      <c r="J11" s="314">
        <f t="shared" si="0"/>
        <v>0</v>
      </c>
      <c r="K11" s="315"/>
      <c r="L11" s="51"/>
      <c r="N11" s="282"/>
      <c r="O11" s="284"/>
      <c r="Q11" s="53"/>
    </row>
    <row r="12" spans="1:17" ht="21.75" customHeight="1" x14ac:dyDescent="0.3">
      <c r="A12" s="44"/>
      <c r="B12" s="14"/>
      <c r="C12" s="283" t="s">
        <v>14</v>
      </c>
      <c r="D12" s="52"/>
      <c r="E12" s="297"/>
      <c r="F12" s="298"/>
      <c r="G12" s="49" t="s">
        <v>9</v>
      </c>
      <c r="H12" s="222">
        <v>138.02000000000001</v>
      </c>
      <c r="I12" s="50" t="s">
        <v>10</v>
      </c>
      <c r="J12" s="314">
        <f t="shared" si="0"/>
        <v>0</v>
      </c>
      <c r="K12" s="315"/>
      <c r="L12" s="51"/>
      <c r="N12" s="282"/>
      <c r="O12" s="284"/>
      <c r="Q12" s="53"/>
    </row>
    <row r="13" spans="1:17" ht="21.75" customHeight="1" x14ac:dyDescent="0.3">
      <c r="A13" s="44"/>
      <c r="B13" s="14"/>
      <c r="C13" s="283" t="s">
        <v>15</v>
      </c>
      <c r="D13" s="52"/>
      <c r="E13" s="297"/>
      <c r="F13" s="298"/>
      <c r="G13" s="49" t="s">
        <v>9</v>
      </c>
      <c r="H13" s="222">
        <v>111.9</v>
      </c>
      <c r="I13" s="50" t="s">
        <v>10</v>
      </c>
      <c r="J13" s="314">
        <f t="shared" si="0"/>
        <v>0</v>
      </c>
      <c r="K13" s="315"/>
      <c r="L13" s="51"/>
      <c r="N13" s="282"/>
      <c r="O13" s="284"/>
    </row>
    <row r="14" spans="1:17" ht="21.75" customHeight="1" x14ac:dyDescent="0.3">
      <c r="A14" s="44"/>
      <c r="B14" s="14"/>
      <c r="C14" s="283" t="s">
        <v>16</v>
      </c>
      <c r="D14" s="52"/>
      <c r="E14" s="297"/>
      <c r="F14" s="298"/>
      <c r="G14" s="49" t="s">
        <v>9</v>
      </c>
      <c r="H14" s="222">
        <v>92.56</v>
      </c>
      <c r="I14" s="50" t="s">
        <v>10</v>
      </c>
      <c r="J14" s="314">
        <f t="shared" si="0"/>
        <v>0</v>
      </c>
      <c r="K14" s="315"/>
      <c r="L14" s="51"/>
      <c r="N14" s="282"/>
      <c r="O14" s="284"/>
    </row>
    <row r="15" spans="1:17" ht="21.75" customHeight="1" x14ac:dyDescent="0.3">
      <c r="A15" s="44"/>
      <c r="B15" s="14"/>
      <c r="C15" s="283" t="s">
        <v>17</v>
      </c>
      <c r="D15" s="52"/>
      <c r="E15" s="297"/>
      <c r="F15" s="298"/>
      <c r="G15" s="49" t="s">
        <v>9</v>
      </c>
      <c r="H15" s="222">
        <v>89.58</v>
      </c>
      <c r="I15" s="50" t="s">
        <v>10</v>
      </c>
      <c r="J15" s="314">
        <f t="shared" si="0"/>
        <v>0</v>
      </c>
      <c r="K15" s="315"/>
      <c r="L15" s="51"/>
      <c r="N15" s="282"/>
      <c r="O15" s="284"/>
    </row>
    <row r="16" spans="1:17" ht="21.75" customHeight="1" x14ac:dyDescent="0.3">
      <c r="A16" s="44"/>
      <c r="B16" s="14"/>
      <c r="C16" s="283" t="s">
        <v>18</v>
      </c>
      <c r="D16" s="52"/>
      <c r="E16" s="297"/>
      <c r="F16" s="298"/>
      <c r="G16" s="49" t="s">
        <v>9</v>
      </c>
      <c r="H16" s="222">
        <v>82.78</v>
      </c>
      <c r="I16" s="50" t="s">
        <v>10</v>
      </c>
      <c r="J16" s="314">
        <f t="shared" si="0"/>
        <v>0</v>
      </c>
      <c r="K16" s="315"/>
      <c r="L16" s="51"/>
      <c r="N16" s="282"/>
      <c r="O16" s="284"/>
    </row>
    <row r="17" spans="1:15" ht="21.75" customHeight="1" x14ac:dyDescent="0.3">
      <c r="A17" s="44"/>
      <c r="B17" s="14"/>
      <c r="C17" s="283" t="s">
        <v>19</v>
      </c>
      <c r="D17" s="52"/>
      <c r="E17" s="297"/>
      <c r="F17" s="298"/>
      <c r="G17" s="49" t="s">
        <v>9</v>
      </c>
      <c r="H17" s="222">
        <v>82.51</v>
      </c>
      <c r="I17" s="50" t="s">
        <v>10</v>
      </c>
      <c r="J17" s="314">
        <f t="shared" si="0"/>
        <v>0</v>
      </c>
      <c r="K17" s="315"/>
      <c r="L17" s="51"/>
      <c r="N17" s="282"/>
      <c r="O17" s="284"/>
    </row>
    <row r="18" spans="1:15" ht="21.75" customHeight="1" x14ac:dyDescent="0.3">
      <c r="A18" s="44"/>
      <c r="B18" s="14"/>
      <c r="C18" s="283" t="s">
        <v>20</v>
      </c>
      <c r="D18" s="52"/>
      <c r="E18" s="297"/>
      <c r="F18" s="298"/>
      <c r="G18" s="49" t="s">
        <v>9</v>
      </c>
      <c r="H18" s="222">
        <v>66.760000000000005</v>
      </c>
      <c r="I18" s="50" t="s">
        <v>10</v>
      </c>
      <c r="J18" s="314">
        <f t="shared" si="0"/>
        <v>0</v>
      </c>
      <c r="K18" s="315"/>
      <c r="L18" s="51"/>
      <c r="N18" s="282"/>
      <c r="O18" s="284"/>
    </row>
    <row r="19" spans="1:15" ht="21.75" customHeight="1" x14ac:dyDescent="0.3">
      <c r="A19" s="44"/>
      <c r="B19" s="14"/>
      <c r="C19" s="283" t="s">
        <v>21</v>
      </c>
      <c r="D19" s="52"/>
      <c r="E19" s="297"/>
      <c r="F19" s="298"/>
      <c r="G19" s="49" t="s">
        <v>9</v>
      </c>
      <c r="H19" s="222">
        <v>61.4</v>
      </c>
      <c r="I19" s="50" t="s">
        <v>10</v>
      </c>
      <c r="J19" s="314">
        <f t="shared" si="0"/>
        <v>0</v>
      </c>
      <c r="K19" s="315"/>
      <c r="L19" s="51"/>
      <c r="N19" s="282"/>
      <c r="O19" s="284"/>
    </row>
    <row r="20" spans="1:15" ht="21.75" customHeight="1" x14ac:dyDescent="0.3">
      <c r="A20" s="44"/>
      <c r="B20" s="14"/>
      <c r="C20" s="283" t="s">
        <v>22</v>
      </c>
      <c r="D20" s="52"/>
      <c r="E20" s="297"/>
      <c r="F20" s="298"/>
      <c r="G20" s="49" t="s">
        <v>9</v>
      </c>
      <c r="H20" s="222">
        <v>58.35</v>
      </c>
      <c r="I20" s="50" t="s">
        <v>10</v>
      </c>
      <c r="J20" s="314">
        <f t="shared" si="0"/>
        <v>0</v>
      </c>
      <c r="K20" s="315"/>
      <c r="L20" s="51"/>
      <c r="N20" s="282"/>
      <c r="O20" s="284"/>
    </row>
    <row r="21" spans="1:15" ht="21.75" customHeight="1" x14ac:dyDescent="0.3">
      <c r="A21" s="44"/>
      <c r="B21" s="14"/>
      <c r="C21" s="283" t="s">
        <v>23</v>
      </c>
      <c r="D21" s="52"/>
      <c r="E21" s="297"/>
      <c r="F21" s="298"/>
      <c r="G21" s="49" t="s">
        <v>9</v>
      </c>
      <c r="H21" s="222">
        <v>54.13</v>
      </c>
      <c r="I21" s="50" t="s">
        <v>10</v>
      </c>
      <c r="J21" s="314">
        <f t="shared" si="0"/>
        <v>0</v>
      </c>
      <c r="K21" s="315"/>
      <c r="L21" s="51"/>
      <c r="N21" s="282"/>
      <c r="O21" s="284"/>
    </row>
    <row r="22" spans="1:15" ht="21.75" customHeight="1" x14ac:dyDescent="0.3">
      <c r="A22" s="44"/>
      <c r="B22" s="14"/>
      <c r="C22" s="283" t="s">
        <v>24</v>
      </c>
      <c r="D22" s="52"/>
      <c r="E22" s="297"/>
      <c r="F22" s="298"/>
      <c r="G22" s="49" t="s">
        <v>9</v>
      </c>
      <c r="H22" s="222">
        <v>49.62</v>
      </c>
      <c r="I22" s="50" t="s">
        <v>10</v>
      </c>
      <c r="J22" s="314">
        <f t="shared" si="0"/>
        <v>0</v>
      </c>
      <c r="K22" s="315"/>
      <c r="L22" s="51"/>
      <c r="N22" s="282"/>
      <c r="O22" s="284"/>
    </row>
    <row r="23" spans="1:15" ht="21.75" customHeight="1" x14ac:dyDescent="0.3">
      <c r="A23" s="44"/>
      <c r="B23" s="14"/>
      <c r="C23" s="283" t="s">
        <v>25</v>
      </c>
      <c r="D23" s="52"/>
      <c r="E23" s="297"/>
      <c r="F23" s="298"/>
      <c r="G23" s="49" t="s">
        <v>9</v>
      </c>
      <c r="H23" s="222">
        <v>44.55</v>
      </c>
      <c r="I23" s="50" t="s">
        <v>10</v>
      </c>
      <c r="J23" s="314">
        <f t="shared" si="0"/>
        <v>0</v>
      </c>
      <c r="K23" s="315"/>
      <c r="L23" s="51"/>
      <c r="N23" s="282"/>
      <c r="O23" s="284"/>
    </row>
    <row r="24" spans="1:15" ht="21.75" customHeight="1" x14ac:dyDescent="0.3">
      <c r="A24" s="44"/>
      <c r="B24" s="14"/>
      <c r="C24" s="283" t="s">
        <v>26</v>
      </c>
      <c r="D24" s="52"/>
      <c r="E24" s="297"/>
      <c r="F24" s="298"/>
      <c r="G24" s="49" t="s">
        <v>9</v>
      </c>
      <c r="H24" s="222">
        <v>49.76</v>
      </c>
      <c r="I24" s="50" t="s">
        <v>10</v>
      </c>
      <c r="J24" s="314">
        <f t="shared" si="0"/>
        <v>0</v>
      </c>
      <c r="K24" s="315"/>
      <c r="L24" s="51"/>
      <c r="N24" s="282"/>
      <c r="O24" s="284"/>
    </row>
    <row r="25" spans="1:15" ht="21.75" customHeight="1" x14ac:dyDescent="0.3">
      <c r="A25" s="44"/>
      <c r="B25" s="14"/>
      <c r="C25" s="283" t="s">
        <v>27</v>
      </c>
      <c r="D25" s="52"/>
      <c r="E25" s="297"/>
      <c r="F25" s="298"/>
      <c r="G25" s="49" t="s">
        <v>9</v>
      </c>
      <c r="H25" s="222">
        <v>44.02</v>
      </c>
      <c r="I25" s="50" t="s">
        <v>10</v>
      </c>
      <c r="J25" s="314">
        <f t="shared" si="0"/>
        <v>0</v>
      </c>
      <c r="K25" s="315"/>
      <c r="L25" s="51"/>
      <c r="N25" s="282"/>
      <c r="O25" s="284"/>
    </row>
    <row r="26" spans="1:15" ht="21.75" customHeight="1" x14ac:dyDescent="0.3">
      <c r="A26" s="44"/>
      <c r="B26" s="14"/>
      <c r="C26" s="283" t="s">
        <v>28</v>
      </c>
      <c r="D26" s="52"/>
      <c r="E26" s="297"/>
      <c r="F26" s="298"/>
      <c r="G26" s="49" t="s">
        <v>9</v>
      </c>
      <c r="H26" s="222">
        <v>37.159999999999997</v>
      </c>
      <c r="I26" s="50" t="s">
        <v>10</v>
      </c>
      <c r="J26" s="314">
        <f t="shared" si="0"/>
        <v>0</v>
      </c>
      <c r="K26" s="315"/>
      <c r="L26" s="51"/>
      <c r="N26" s="282"/>
      <c r="O26" s="284"/>
    </row>
    <row r="27" spans="1:15" ht="21.75" customHeight="1" x14ac:dyDescent="0.3">
      <c r="A27" s="44"/>
      <c r="B27" s="14"/>
      <c r="C27" s="283" t="s">
        <v>29</v>
      </c>
      <c r="D27" s="52"/>
      <c r="E27" s="297"/>
      <c r="F27" s="298"/>
      <c r="G27" s="49" t="s">
        <v>9</v>
      </c>
      <c r="H27" s="222">
        <v>33.43</v>
      </c>
      <c r="I27" s="50" t="s">
        <v>10</v>
      </c>
      <c r="J27" s="314">
        <f t="shared" si="0"/>
        <v>0</v>
      </c>
      <c r="K27" s="315"/>
      <c r="L27" s="51"/>
      <c r="N27" s="282"/>
      <c r="O27" s="284"/>
    </row>
    <row r="28" spans="1:15" ht="21.75" customHeight="1" x14ac:dyDescent="0.3">
      <c r="A28" s="44"/>
      <c r="B28" s="14"/>
      <c r="C28" s="283" t="s">
        <v>30</v>
      </c>
      <c r="D28" s="52"/>
      <c r="E28" s="297"/>
      <c r="F28" s="298"/>
      <c r="G28" s="49" t="s">
        <v>9</v>
      </c>
      <c r="H28" s="222">
        <v>48.22</v>
      </c>
      <c r="I28" s="50" t="s">
        <v>10</v>
      </c>
      <c r="J28" s="314">
        <f t="shared" si="0"/>
        <v>0</v>
      </c>
      <c r="K28" s="315"/>
      <c r="L28" s="51"/>
      <c r="N28" s="282"/>
      <c r="O28" s="284"/>
    </row>
    <row r="29" spans="1:15" ht="21.75" customHeight="1" x14ac:dyDescent="0.3">
      <c r="A29" s="44"/>
      <c r="B29" s="14"/>
      <c r="C29" s="283" t="s">
        <v>31</v>
      </c>
      <c r="D29" s="52"/>
      <c r="E29" s="297"/>
      <c r="F29" s="298"/>
      <c r="G29" s="49" t="s">
        <v>9</v>
      </c>
      <c r="H29" s="222">
        <v>40.31</v>
      </c>
      <c r="I29" s="50" t="s">
        <v>10</v>
      </c>
      <c r="J29" s="314">
        <f t="shared" si="0"/>
        <v>0</v>
      </c>
      <c r="K29" s="315"/>
      <c r="L29" s="51"/>
      <c r="N29" s="282"/>
      <c r="O29" s="284"/>
    </row>
    <row r="30" spans="1:15" ht="21.75" customHeight="1" x14ac:dyDescent="0.3">
      <c r="A30" s="44"/>
      <c r="B30" s="14"/>
      <c r="C30" s="283" t="s">
        <v>32</v>
      </c>
      <c r="D30" s="52"/>
      <c r="E30" s="297"/>
      <c r="F30" s="298"/>
      <c r="G30" s="49" t="s">
        <v>9</v>
      </c>
      <c r="H30" s="222">
        <v>35.81</v>
      </c>
      <c r="I30" s="50" t="s">
        <v>10</v>
      </c>
      <c r="J30" s="314">
        <f t="shared" si="0"/>
        <v>0</v>
      </c>
      <c r="K30" s="315"/>
      <c r="L30" s="51"/>
      <c r="N30" s="282"/>
      <c r="O30" s="284"/>
    </row>
    <row r="31" spans="1:15" ht="21.75" customHeight="1" x14ac:dyDescent="0.3">
      <c r="A31" s="44"/>
      <c r="B31" s="14"/>
      <c r="C31" s="283" t="s">
        <v>33</v>
      </c>
      <c r="D31" s="52"/>
      <c r="E31" s="297"/>
      <c r="F31" s="298"/>
      <c r="G31" s="49" t="s">
        <v>9</v>
      </c>
      <c r="H31" s="222">
        <v>29.07</v>
      </c>
      <c r="I31" s="50" t="s">
        <v>10</v>
      </c>
      <c r="J31" s="314">
        <f t="shared" si="0"/>
        <v>0</v>
      </c>
      <c r="K31" s="315"/>
      <c r="L31" s="51"/>
      <c r="M31" s="282" t="s">
        <v>34</v>
      </c>
      <c r="N31" s="282"/>
      <c r="O31" s="284"/>
    </row>
    <row r="32" spans="1:15" ht="21.75" customHeight="1" x14ac:dyDescent="0.3">
      <c r="A32" s="44"/>
      <c r="B32" s="14"/>
      <c r="C32" s="283" t="s">
        <v>35</v>
      </c>
      <c r="D32" s="52"/>
      <c r="E32" s="297"/>
      <c r="F32" s="298"/>
      <c r="G32" s="49" t="s">
        <v>9</v>
      </c>
      <c r="H32" s="222">
        <v>54.62</v>
      </c>
      <c r="I32" s="50" t="s">
        <v>10</v>
      </c>
      <c r="J32" s="314">
        <f t="shared" si="0"/>
        <v>0</v>
      </c>
      <c r="K32" s="315"/>
      <c r="L32" s="51"/>
      <c r="M32" s="285" t="s">
        <v>34</v>
      </c>
      <c r="N32" s="282"/>
      <c r="O32" s="284"/>
    </row>
    <row r="33" spans="1:15" ht="21.75" customHeight="1" x14ac:dyDescent="0.3">
      <c r="A33" s="44"/>
      <c r="B33" s="14"/>
      <c r="C33" s="283" t="s">
        <v>36</v>
      </c>
      <c r="D33" s="52"/>
      <c r="E33" s="297"/>
      <c r="F33" s="298"/>
      <c r="G33" s="49" t="s">
        <v>9</v>
      </c>
      <c r="H33" s="222">
        <v>49.72</v>
      </c>
      <c r="I33" s="50" t="s">
        <v>10</v>
      </c>
      <c r="J33" s="314">
        <f t="shared" si="0"/>
        <v>0</v>
      </c>
      <c r="K33" s="315"/>
      <c r="L33" s="51"/>
      <c r="N33" s="282"/>
      <c r="O33" s="284"/>
    </row>
    <row r="34" spans="1:15" ht="21.75" customHeight="1" x14ac:dyDescent="0.3">
      <c r="A34" s="44"/>
      <c r="B34" s="14"/>
      <c r="C34" s="283" t="s">
        <v>37</v>
      </c>
      <c r="D34" s="52"/>
      <c r="E34" s="297"/>
      <c r="F34" s="298"/>
      <c r="G34" s="49" t="s">
        <v>9</v>
      </c>
      <c r="H34" s="222">
        <v>50.91</v>
      </c>
      <c r="I34" s="50" t="s">
        <v>10</v>
      </c>
      <c r="J34" s="314">
        <f t="shared" si="0"/>
        <v>0</v>
      </c>
      <c r="K34" s="315"/>
      <c r="L34" s="51"/>
      <c r="N34" s="282"/>
      <c r="O34" s="284"/>
    </row>
    <row r="35" spans="1:15" ht="21.75" customHeight="1" x14ac:dyDescent="0.3">
      <c r="A35" s="44"/>
      <c r="B35" s="14"/>
      <c r="C35" s="283" t="s">
        <v>38</v>
      </c>
      <c r="D35" s="52"/>
      <c r="E35" s="297"/>
      <c r="F35" s="298"/>
      <c r="G35" s="49" t="s">
        <v>9</v>
      </c>
      <c r="H35" s="222">
        <v>45.85</v>
      </c>
      <c r="I35" s="50" t="s">
        <v>10</v>
      </c>
      <c r="J35" s="314">
        <f t="shared" si="0"/>
        <v>0</v>
      </c>
      <c r="K35" s="315"/>
      <c r="L35" s="51"/>
      <c r="N35" s="282"/>
      <c r="O35" s="284"/>
    </row>
    <row r="36" spans="1:15" ht="21.75" customHeight="1" x14ac:dyDescent="0.3">
      <c r="A36" s="44"/>
      <c r="B36" s="14"/>
      <c r="C36" s="281" t="s">
        <v>39</v>
      </c>
      <c r="D36" s="48"/>
      <c r="E36" s="297"/>
      <c r="F36" s="298"/>
      <c r="G36" s="49" t="s">
        <v>9</v>
      </c>
      <c r="H36" s="222">
        <v>43.7</v>
      </c>
      <c r="I36" s="50" t="s">
        <v>10</v>
      </c>
      <c r="J36" s="314">
        <f t="shared" si="0"/>
        <v>0</v>
      </c>
      <c r="K36" s="315"/>
      <c r="L36" s="51"/>
      <c r="N36" s="282"/>
      <c r="O36" s="284"/>
    </row>
    <row r="37" spans="1:15" ht="21.75" customHeight="1" x14ac:dyDescent="0.3">
      <c r="A37" s="44"/>
      <c r="B37" s="14"/>
      <c r="C37" s="283" t="s">
        <v>40</v>
      </c>
      <c r="D37" s="52"/>
      <c r="E37" s="297"/>
      <c r="F37" s="298"/>
      <c r="G37" s="49" t="s">
        <v>9</v>
      </c>
      <c r="H37" s="222">
        <v>40.47</v>
      </c>
      <c r="I37" s="50" t="s">
        <v>10</v>
      </c>
      <c r="J37" s="314">
        <f t="shared" si="0"/>
        <v>0</v>
      </c>
      <c r="K37" s="315"/>
      <c r="L37" s="51"/>
      <c r="N37" s="282"/>
      <c r="O37" s="284"/>
    </row>
    <row r="38" spans="1:15" ht="21.75" customHeight="1" x14ac:dyDescent="0.3">
      <c r="A38" s="44"/>
      <c r="B38" s="14"/>
      <c r="C38" s="281" t="s">
        <v>41</v>
      </c>
      <c r="D38" s="52"/>
      <c r="E38" s="297"/>
      <c r="F38" s="298"/>
      <c r="G38" s="49" t="s">
        <v>9</v>
      </c>
      <c r="H38" s="222">
        <v>38.479999999999997</v>
      </c>
      <c r="I38" s="50" t="s">
        <v>10</v>
      </c>
      <c r="J38" s="314">
        <f t="shared" si="0"/>
        <v>0</v>
      </c>
      <c r="K38" s="315"/>
      <c r="L38" s="51"/>
      <c r="O38" s="53"/>
    </row>
    <row r="39" spans="1:15" ht="21.75" customHeight="1" x14ac:dyDescent="0.3">
      <c r="A39" s="44"/>
      <c r="B39" s="14"/>
      <c r="C39" s="283" t="s">
        <v>42</v>
      </c>
      <c r="D39" s="52"/>
      <c r="E39" s="297"/>
      <c r="F39" s="298"/>
      <c r="G39" s="49" t="s">
        <v>9</v>
      </c>
      <c r="H39" s="222">
        <v>34.92</v>
      </c>
      <c r="I39" s="50" t="s">
        <v>10</v>
      </c>
      <c r="J39" s="314">
        <f t="shared" si="0"/>
        <v>0</v>
      </c>
      <c r="K39" s="315"/>
      <c r="L39" s="51"/>
      <c r="O39" s="53"/>
    </row>
    <row r="40" spans="1:15" ht="21.75" customHeight="1" x14ac:dyDescent="0.3">
      <c r="A40" s="44"/>
      <c r="B40" s="14"/>
      <c r="C40" s="283" t="s">
        <v>43</v>
      </c>
      <c r="D40" s="52"/>
      <c r="E40" s="297"/>
      <c r="F40" s="298"/>
      <c r="G40" s="49" t="s">
        <v>9</v>
      </c>
      <c r="H40" s="222">
        <v>30.57</v>
      </c>
      <c r="I40" s="50" t="s">
        <v>10</v>
      </c>
      <c r="J40" s="314">
        <f t="shared" si="0"/>
        <v>0</v>
      </c>
      <c r="K40" s="315"/>
      <c r="L40" s="51"/>
      <c r="O40" s="53"/>
    </row>
    <row r="41" spans="1:15" ht="21.75" customHeight="1" x14ac:dyDescent="0.3">
      <c r="A41" s="44"/>
      <c r="B41" s="14"/>
      <c r="C41" s="283" t="s">
        <v>44</v>
      </c>
      <c r="D41" s="52"/>
      <c r="E41" s="297"/>
      <c r="F41" s="298"/>
      <c r="G41" s="49" t="s">
        <v>9</v>
      </c>
      <c r="H41" s="222">
        <v>26.86</v>
      </c>
      <c r="I41" s="50" t="s">
        <v>10</v>
      </c>
      <c r="J41" s="314">
        <f t="shared" si="0"/>
        <v>0</v>
      </c>
      <c r="K41" s="315"/>
      <c r="L41" s="51"/>
      <c r="O41" s="53"/>
    </row>
    <row r="42" spans="1:15" ht="21.75" customHeight="1" x14ac:dyDescent="0.3">
      <c r="A42" s="44"/>
      <c r="B42" s="14"/>
      <c r="C42" s="283" t="s">
        <v>45</v>
      </c>
      <c r="D42" s="52"/>
      <c r="E42" s="297"/>
      <c r="F42" s="298"/>
      <c r="G42" s="49" t="s">
        <v>9</v>
      </c>
      <c r="H42" s="222">
        <v>26.86</v>
      </c>
      <c r="I42" s="50" t="s">
        <v>10</v>
      </c>
      <c r="J42" s="314">
        <f t="shared" si="0"/>
        <v>0</v>
      </c>
      <c r="K42" s="315"/>
      <c r="L42" s="51"/>
      <c r="O42" s="53"/>
    </row>
    <row r="43" spans="1:15" ht="21.75" customHeight="1" x14ac:dyDescent="0.3">
      <c r="A43" s="44"/>
      <c r="B43" s="14"/>
      <c r="C43" s="283" t="s">
        <v>46</v>
      </c>
      <c r="D43" s="52"/>
      <c r="E43" s="297"/>
      <c r="F43" s="298"/>
      <c r="G43" s="49" t="s">
        <v>9</v>
      </c>
      <c r="H43" s="222">
        <v>26.86</v>
      </c>
      <c r="I43" s="50" t="s">
        <v>10</v>
      </c>
      <c r="J43" s="314">
        <f t="shared" si="0"/>
        <v>0</v>
      </c>
      <c r="K43" s="315"/>
      <c r="L43" s="51"/>
      <c r="O43" s="53"/>
    </row>
    <row r="44" spans="1:15" ht="4.95" customHeight="1" x14ac:dyDescent="0.25">
      <c r="A44" s="54"/>
      <c r="B44" s="55"/>
      <c r="C44" s="55"/>
      <c r="D44" s="55"/>
      <c r="E44" s="18"/>
      <c r="F44" s="19"/>
      <c r="G44" s="56"/>
      <c r="H44" s="57"/>
      <c r="I44" s="39"/>
      <c r="J44" s="39"/>
      <c r="K44" s="39"/>
      <c r="L44" s="58"/>
    </row>
    <row r="45" spans="1:15" ht="21.75" customHeight="1" x14ac:dyDescent="0.25">
      <c r="A45" s="294" t="s">
        <v>47</v>
      </c>
      <c r="B45" s="295"/>
      <c r="C45" s="296"/>
      <c r="D45" s="55"/>
      <c r="E45" s="20" t="s">
        <v>48</v>
      </c>
      <c r="F45" s="224">
        <f>SUM(E8:F43)</f>
        <v>0</v>
      </c>
      <c r="G45" s="59"/>
      <c r="H45" s="60"/>
      <c r="I45" s="59" t="s">
        <v>49</v>
      </c>
      <c r="J45" s="61" t="s">
        <v>50</v>
      </c>
      <c r="K45" s="62">
        <f>SUM(J8:K43)</f>
        <v>0</v>
      </c>
      <c r="L45" s="58"/>
      <c r="N45" s="53"/>
    </row>
    <row r="46" spans="1:15" ht="4.95" customHeight="1" x14ac:dyDescent="0.25">
      <c r="A46" s="63"/>
      <c r="B46" s="64"/>
      <c r="C46" s="64"/>
      <c r="D46" s="263"/>
      <c r="E46" s="18"/>
      <c r="F46" s="18"/>
      <c r="G46" s="65"/>
      <c r="H46" s="57"/>
      <c r="I46" s="39"/>
      <c r="J46" s="66"/>
      <c r="K46" s="59"/>
      <c r="L46" s="58"/>
    </row>
    <row r="47" spans="1:15" ht="4.95" customHeight="1" x14ac:dyDescent="0.3">
      <c r="A47" s="44"/>
      <c r="B47" s="14"/>
      <c r="C47" s="14"/>
      <c r="D47" s="263"/>
      <c r="E47" s="14"/>
      <c r="F47" s="22"/>
      <c r="G47" s="67"/>
      <c r="H47" s="14"/>
      <c r="I47" s="68"/>
      <c r="J47" s="69"/>
      <c r="K47" s="70"/>
      <c r="L47" s="58"/>
    </row>
    <row r="48" spans="1:15" ht="21.75" customHeight="1" x14ac:dyDescent="0.3">
      <c r="A48" s="294" t="s">
        <v>51</v>
      </c>
      <c r="B48" s="295"/>
      <c r="C48" s="296"/>
      <c r="D48" s="64"/>
      <c r="E48" s="297"/>
      <c r="F48" s="298"/>
      <c r="G48" s="71" t="s">
        <v>9</v>
      </c>
      <c r="H48" s="222">
        <v>96.81</v>
      </c>
      <c r="I48" s="72" t="s">
        <v>10</v>
      </c>
      <c r="J48" s="73" t="s">
        <v>52</v>
      </c>
      <c r="K48" s="74">
        <f>E48*H48</f>
        <v>0</v>
      </c>
      <c r="L48" s="51"/>
      <c r="N48" s="53"/>
    </row>
    <row r="49" spans="1:14" ht="21.75" customHeight="1" x14ac:dyDescent="0.3">
      <c r="A49" s="294" t="s">
        <v>53</v>
      </c>
      <c r="B49" s="295"/>
      <c r="C49" s="296"/>
      <c r="D49" s="263"/>
      <c r="E49" s="297"/>
      <c r="F49" s="298"/>
      <c r="G49" s="71" t="s">
        <v>9</v>
      </c>
      <c r="H49" s="222">
        <v>38.72</v>
      </c>
      <c r="I49" s="72" t="s">
        <v>10</v>
      </c>
      <c r="J49" s="73" t="s">
        <v>54</v>
      </c>
      <c r="K49" s="74">
        <f>E49*H49</f>
        <v>0</v>
      </c>
      <c r="L49" s="51"/>
    </row>
    <row r="50" spans="1:14" ht="21.75" customHeight="1" x14ac:dyDescent="0.3">
      <c r="A50" s="294" t="s">
        <v>55</v>
      </c>
      <c r="B50" s="295"/>
      <c r="C50" s="296"/>
      <c r="D50" s="263"/>
      <c r="E50" s="297"/>
      <c r="F50" s="298"/>
      <c r="G50" s="71" t="s">
        <v>9</v>
      </c>
      <c r="H50" s="222">
        <v>58.09</v>
      </c>
      <c r="I50" s="72" t="s">
        <v>10</v>
      </c>
      <c r="J50" s="61" t="s">
        <v>56</v>
      </c>
      <c r="K50" s="62">
        <f>E50*H50</f>
        <v>0</v>
      </c>
      <c r="L50" s="51"/>
    </row>
    <row r="51" spans="1:14" ht="4.95" customHeight="1" x14ac:dyDescent="0.3">
      <c r="A51" s="44"/>
      <c r="B51" s="14"/>
      <c r="C51" s="14"/>
      <c r="D51" s="263"/>
      <c r="E51" s="14"/>
      <c r="F51" s="22"/>
      <c r="G51" s="14"/>
      <c r="H51" s="14"/>
      <c r="I51" s="68"/>
      <c r="J51" s="75"/>
      <c r="K51" s="59"/>
      <c r="L51" s="58"/>
    </row>
    <row r="52" spans="1:14" ht="4.95" customHeight="1" x14ac:dyDescent="0.3">
      <c r="A52" s="44"/>
      <c r="B52" s="14"/>
      <c r="C52" s="14"/>
      <c r="D52" s="263"/>
      <c r="E52" s="14"/>
      <c r="F52" s="22"/>
      <c r="G52" s="14"/>
      <c r="H52" s="14"/>
      <c r="I52" s="68"/>
      <c r="J52" s="75"/>
      <c r="K52" s="59"/>
      <c r="L52" s="58"/>
    </row>
    <row r="53" spans="1:14" ht="4.95" customHeight="1" x14ac:dyDescent="0.25">
      <c r="A53" s="44"/>
      <c r="B53" s="14"/>
      <c r="C53" s="14"/>
      <c r="D53" s="14"/>
      <c r="E53" s="14"/>
      <c r="F53" s="38"/>
      <c r="G53" s="14"/>
      <c r="H53" s="14"/>
      <c r="I53" s="14"/>
      <c r="J53" s="66"/>
      <c r="K53" s="59"/>
      <c r="L53" s="58"/>
    </row>
    <row r="54" spans="1:14" ht="15" customHeight="1" x14ac:dyDescent="0.25">
      <c r="A54" s="44"/>
      <c r="B54" s="14"/>
      <c r="C54" s="14"/>
      <c r="D54" s="14"/>
      <c r="E54" s="299" t="s">
        <v>57</v>
      </c>
      <c r="F54" s="300"/>
      <c r="G54" s="300"/>
      <c r="H54" s="301"/>
      <c r="I54" s="14"/>
      <c r="J54" s="73" t="s">
        <v>58</v>
      </c>
      <c r="K54" s="74">
        <f>K45+K48+K49+K50</f>
        <v>0</v>
      </c>
      <c r="L54" s="76"/>
      <c r="N54" s="53"/>
    </row>
    <row r="55" spans="1:14" ht="9.75" customHeight="1" x14ac:dyDescent="0.3">
      <c r="A55" s="44"/>
      <c r="B55" s="14"/>
      <c r="C55" s="14"/>
      <c r="D55" s="14"/>
      <c r="E55" s="302"/>
      <c r="F55" s="303"/>
      <c r="G55" s="303"/>
      <c r="H55" s="304"/>
      <c r="I55" s="14"/>
      <c r="J55" s="308" t="s">
        <v>59</v>
      </c>
      <c r="K55" s="309"/>
      <c r="L55" s="77" t="s">
        <v>60</v>
      </c>
    </row>
    <row r="56" spans="1:14" ht="4.95" customHeight="1" x14ac:dyDescent="0.25">
      <c r="A56" s="44"/>
      <c r="B56" s="14"/>
      <c r="C56" s="14"/>
      <c r="D56" s="14"/>
      <c r="E56" s="302"/>
      <c r="F56" s="303"/>
      <c r="G56" s="303"/>
      <c r="H56" s="304"/>
      <c r="I56" s="14"/>
      <c r="J56" s="14"/>
      <c r="K56" s="14"/>
      <c r="L56" s="76"/>
    </row>
    <row r="57" spans="1:14" ht="15" customHeight="1" x14ac:dyDescent="0.25">
      <c r="A57" s="44"/>
      <c r="B57" s="14"/>
      <c r="C57" s="14"/>
      <c r="D57" s="14"/>
      <c r="E57" s="302"/>
      <c r="F57" s="303"/>
      <c r="G57" s="303"/>
      <c r="H57" s="304"/>
      <c r="I57" s="310" t="s">
        <v>61</v>
      </c>
      <c r="J57" s="73" t="s">
        <v>62</v>
      </c>
      <c r="K57" s="78">
        <f>F45</f>
        <v>0</v>
      </c>
      <c r="L57" s="76"/>
    </row>
    <row r="58" spans="1:14" ht="9.75" customHeight="1" x14ac:dyDescent="0.35">
      <c r="A58" s="44"/>
      <c r="B58" s="14"/>
      <c r="C58" s="14"/>
      <c r="D58" s="14"/>
      <c r="E58" s="302"/>
      <c r="F58" s="303"/>
      <c r="G58" s="303"/>
      <c r="H58" s="304"/>
      <c r="I58" s="310"/>
      <c r="J58" s="311" t="s">
        <v>63</v>
      </c>
      <c r="K58" s="309"/>
      <c r="L58" s="77" t="s">
        <v>60</v>
      </c>
    </row>
    <row r="59" spans="1:14" ht="4.95" customHeight="1" thickBot="1" x14ac:dyDescent="0.3">
      <c r="A59" s="44"/>
      <c r="B59" s="14"/>
      <c r="C59" s="14"/>
      <c r="D59" s="14"/>
      <c r="E59" s="302"/>
      <c r="F59" s="303"/>
      <c r="G59" s="303"/>
      <c r="H59" s="304"/>
      <c r="I59" s="14"/>
      <c r="J59" s="14"/>
      <c r="K59" s="14"/>
      <c r="L59" s="76"/>
    </row>
    <row r="60" spans="1:14" ht="15" customHeight="1" x14ac:dyDescent="0.25">
      <c r="A60" s="44"/>
      <c r="B60" s="14"/>
      <c r="C60" s="14"/>
      <c r="D60" s="14"/>
      <c r="E60" s="302"/>
      <c r="F60" s="303"/>
      <c r="G60" s="303"/>
      <c r="H60" s="304"/>
      <c r="I60" s="14"/>
      <c r="J60" s="79" t="s">
        <v>64</v>
      </c>
      <c r="K60" s="74">
        <f>IFERROR(K54/K57,0)</f>
        <v>0</v>
      </c>
      <c r="L60" s="76"/>
    </row>
    <row r="61" spans="1:14" ht="9.75" customHeight="1" thickBot="1" x14ac:dyDescent="0.35">
      <c r="A61" s="44"/>
      <c r="B61" s="14"/>
      <c r="C61" s="14"/>
      <c r="D61" s="14"/>
      <c r="E61" s="305"/>
      <c r="F61" s="306"/>
      <c r="G61" s="306"/>
      <c r="H61" s="307"/>
      <c r="I61" s="14"/>
      <c r="J61" s="312" t="s">
        <v>65</v>
      </c>
      <c r="K61" s="313"/>
      <c r="L61" s="77" t="s">
        <v>60</v>
      </c>
    </row>
    <row r="62" spans="1:14" ht="4.95" customHeight="1" x14ac:dyDescent="0.25">
      <c r="A62" s="80"/>
      <c r="B62" s="81"/>
      <c r="C62" s="81"/>
      <c r="D62" s="81"/>
      <c r="E62" s="81"/>
      <c r="F62" s="82"/>
      <c r="G62" s="81"/>
      <c r="H62" s="81"/>
      <c r="I62" s="81"/>
      <c r="J62" s="81"/>
      <c r="K62" s="83"/>
      <c r="L62" s="264"/>
    </row>
  </sheetData>
  <sheetProtection algorithmName="SHA-512" hashValue="ewKaOoAbbIMfNN50SXUbq2UJ4R00eyWiEx+ViB1dwRjne+3vMYWyKkD9rF8WSPu7P85C2FuDWbypq5GPaJyDGg==" saltValue="UXv0Q8t2ZSOtqsYRP49ipw==" spinCount="100000" sheet="1" objects="1" scenarios="1"/>
  <customSheetViews>
    <customSheetView guid="{41C0AEDD-ABB8-4C1D-A05F-89B13B51ED06}" topLeftCell="A13">
      <selection activeCell="H50" sqref="H50"/>
      <rowBreaks count="1" manualBreakCount="1">
        <brk id="31" max="16383" man="1"/>
      </rowBreaks>
      <pageMargins left="0" right="0" top="0" bottom="0" header="0" footer="0"/>
      <printOptions horizontalCentered="1"/>
      <pageSetup scale="98" orientation="portrait" r:id="rId1"/>
      <headerFooter alignWithMargins="0">
        <oddFooter xml:space="preserve">&amp;C2020 NF Enhancement Worksheets
Worksheet A - Page &amp;P of &amp;N
</oddFooter>
      </headerFooter>
    </customSheetView>
    <customSheetView guid="{7373AB4E-8EAC-46C6-8BED-8404BFA8811B}">
      <rowBreaks count="1" manualBreakCount="1">
        <brk id="31" max="16383" man="1"/>
      </rowBreaks>
      <pageMargins left="0" right="0" top="0" bottom="0" header="0" footer="0"/>
      <printOptions horizontalCentered="1"/>
      <pageSetup scale="98" orientation="portrait"/>
      <headerFooter alignWithMargins="0">
        <oddFooter xml:space="preserve">&amp;C2014 NF Enhancement Worksheets
Worksheet A - Page &amp;P of &amp;N
</oddFooter>
      </headerFooter>
    </customSheetView>
    <customSheetView guid="{1B20964B-81C2-409D-AA87-5E7EA2041992}">
      <rowBreaks count="1" manualBreakCount="1">
        <brk id="31" max="16383" man="1"/>
      </rowBreaks>
      <pageMargins left="0" right="0" top="0" bottom="0" header="0" footer="0"/>
      <printOptions horizontalCentered="1"/>
      <pageSetup scale="98" orientation="portrait"/>
      <headerFooter alignWithMargins="0">
        <oddFooter xml:space="preserve">&amp;C2014 NF Enhancement Worksheets
Worksheet A - Page &amp;P of &amp;N
</oddFooter>
      </headerFooter>
    </customSheetView>
    <customSheetView guid="{3C0032D5-DA45-2C47-8E3F-3F24A9F2C0DF}">
      <selection activeCell="P7" sqref="P7"/>
      <rowBreaks count="1" manualBreakCount="1">
        <brk id="31" max="16383" man="1"/>
      </rowBreaks>
      <pageMargins left="0" right="0" top="0" bottom="0" header="0" footer="0"/>
      <printOptions horizontalCentered="1"/>
      <pageSetup scale="98" orientation="portrait"/>
      <headerFooter alignWithMargins="0">
        <oddFooter xml:space="preserve">&amp;C2014 NF Enhancement Worksheets
Worksheet A - Page &amp;P of &amp;N
</oddFooter>
      </headerFooter>
    </customSheetView>
    <customSheetView guid="{4CF7C104-0100-48C6-87FA-9D7DB5BB1A08}" showPageBreaks="1">
      <selection activeCell="T10" sqref="T10"/>
      <rowBreaks count="1" manualBreakCount="1">
        <brk id="31" max="16383" man="1"/>
      </rowBreaks>
      <pageMargins left="0" right="0" top="0" bottom="0" header="0" footer="0"/>
      <printOptions horizontalCentered="1"/>
      <pageSetup scale="98" orientation="portrait" r:id="rId2"/>
      <headerFooter alignWithMargins="0">
        <oddFooter xml:space="preserve">&amp;C2020 NF Enhancement Worksheets
Worksheet A - Page &amp;P of &amp;N
</oddFooter>
      </headerFooter>
    </customSheetView>
    <customSheetView guid="{1B4A69D6-9BB0-4E98-A845-509C55125576}" showPageBreaks="1">
      <selection activeCell="A4" sqref="A4:L4"/>
      <rowBreaks count="2" manualBreakCount="2">
        <brk id="31" max="16383" man="1"/>
        <brk id="86" max="16383" man="1"/>
      </rowBreaks>
      <pageMargins left="0" right="0" top="0" bottom="0" header="0" footer="0"/>
      <printOptions horizontalCentered="1"/>
      <pageSetup scale="98" orientation="portrait" r:id="rId3"/>
      <headerFooter alignWithMargins="0">
        <oddFooter xml:space="preserve">&amp;C2019 NF Enhancement Worksheets
Worksheet A - Page &amp;P of &amp;N
</oddFooter>
      </headerFooter>
    </customSheetView>
  </customSheetViews>
  <mergeCells count="89">
    <mergeCell ref="J35:K35"/>
    <mergeCell ref="J31:K31"/>
    <mergeCell ref="J32:K32"/>
    <mergeCell ref="J33:K33"/>
    <mergeCell ref="J34:K34"/>
    <mergeCell ref="E32:F32"/>
    <mergeCell ref="E24:F24"/>
    <mergeCell ref="E20:F20"/>
    <mergeCell ref="A2:L2"/>
    <mergeCell ref="J27:K27"/>
    <mergeCell ref="E31:F31"/>
    <mergeCell ref="J29:K29"/>
    <mergeCell ref="J26:K26"/>
    <mergeCell ref="J28:K28"/>
    <mergeCell ref="J30:K30"/>
    <mergeCell ref="J25:K25"/>
    <mergeCell ref="E27:F27"/>
    <mergeCell ref="E30:F30"/>
    <mergeCell ref="J19:K19"/>
    <mergeCell ref="J20:K20"/>
    <mergeCell ref="J21:K21"/>
    <mergeCell ref="J22:K22"/>
    <mergeCell ref="J23:K23"/>
    <mergeCell ref="J37:K37"/>
    <mergeCell ref="E16:F16"/>
    <mergeCell ref="E25:F25"/>
    <mergeCell ref="E37:F37"/>
    <mergeCell ref="E22:F22"/>
    <mergeCell ref="E23:F23"/>
    <mergeCell ref="E26:F26"/>
    <mergeCell ref="E28:F28"/>
    <mergeCell ref="E29:F29"/>
    <mergeCell ref="E35:F35"/>
    <mergeCell ref="E33:F33"/>
    <mergeCell ref="E34:F34"/>
    <mergeCell ref="J24:K24"/>
    <mergeCell ref="A4:L4"/>
    <mergeCell ref="J12:K12"/>
    <mergeCell ref="J13:K13"/>
    <mergeCell ref="E7:F7"/>
    <mergeCell ref="J7:K7"/>
    <mergeCell ref="E8:F8"/>
    <mergeCell ref="E9:F9"/>
    <mergeCell ref="E10:F10"/>
    <mergeCell ref="E11:F11"/>
    <mergeCell ref="E12:F12"/>
    <mergeCell ref="E13:F13"/>
    <mergeCell ref="E14:F14"/>
    <mergeCell ref="E15:F15"/>
    <mergeCell ref="E21:F21"/>
    <mergeCell ref="E17:F17"/>
    <mergeCell ref="E18:F18"/>
    <mergeCell ref="E19:F19"/>
    <mergeCell ref="E38:F38"/>
    <mergeCell ref="J38:K38"/>
    <mergeCell ref="E39:F39"/>
    <mergeCell ref="J39:K39"/>
    <mergeCell ref="B7:C7"/>
    <mergeCell ref="J18:K18"/>
    <mergeCell ref="J14:K14"/>
    <mergeCell ref="J8:K8"/>
    <mergeCell ref="J9:K9"/>
    <mergeCell ref="J10:K10"/>
    <mergeCell ref="J11:K11"/>
    <mergeCell ref="J15:K15"/>
    <mergeCell ref="J16:K16"/>
    <mergeCell ref="J17:K17"/>
    <mergeCell ref="E36:F36"/>
    <mergeCell ref="J36:K36"/>
    <mergeCell ref="E42:F42"/>
    <mergeCell ref="J42:K42"/>
    <mergeCell ref="E43:F43"/>
    <mergeCell ref="J43:K43"/>
    <mergeCell ref="E40:F40"/>
    <mergeCell ref="J40:K40"/>
    <mergeCell ref="E41:F41"/>
    <mergeCell ref="J41:K41"/>
    <mergeCell ref="A45:C45"/>
    <mergeCell ref="A48:C48"/>
    <mergeCell ref="E48:F48"/>
    <mergeCell ref="A49:C49"/>
    <mergeCell ref="E49:F49"/>
    <mergeCell ref="A50:C50"/>
    <mergeCell ref="E50:F50"/>
    <mergeCell ref="E54:H61"/>
    <mergeCell ref="J55:K55"/>
    <mergeCell ref="I57:I58"/>
    <mergeCell ref="J58:K58"/>
    <mergeCell ref="J61:K61"/>
  </mergeCells>
  <phoneticPr fontId="0" type="noConversion"/>
  <printOptions horizontalCentered="1"/>
  <pageMargins left="0.5" right="0" top="0.5" bottom="0.5" header="0" footer="0"/>
  <pageSetup scale="98" orientation="portrait" r:id="rId4"/>
  <headerFooter alignWithMargins="0">
    <oddFooter xml:space="preserve">&amp;C2019 NF Enhancement Worksheets
Worksheet A - Page &amp;P of &amp;N
</oddFooter>
  </headerFooter>
  <rowBreaks count="2" manualBreakCount="2">
    <brk id="31" max="16383" man="1"/>
    <brk id="8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44"/>
  <sheetViews>
    <sheetView zoomScaleNormal="100" workbookViewId="0">
      <selection activeCell="O14" sqref="O14"/>
    </sheetView>
  </sheetViews>
  <sheetFormatPr defaultColWidth="9.21875" defaultRowHeight="13.2" x14ac:dyDescent="0.25"/>
  <cols>
    <col min="1" max="1" width="3.21875" style="30" customWidth="1"/>
    <col min="2" max="2" width="7.77734375" style="30" customWidth="1"/>
    <col min="3" max="3" width="4" style="30" customWidth="1"/>
    <col min="4" max="4" width="0.77734375" style="30" hidden="1" customWidth="1"/>
    <col min="5" max="5" width="3.77734375" style="30" customWidth="1"/>
    <col min="6" max="6" width="9.77734375" style="30" customWidth="1"/>
    <col min="7" max="7" width="4.77734375" style="30" customWidth="1"/>
    <col min="8" max="8" width="3.77734375" style="30" customWidth="1"/>
    <col min="9" max="9" width="9.21875" style="30" customWidth="1"/>
    <col min="10" max="10" width="4.77734375" style="30" customWidth="1"/>
    <col min="11" max="11" width="3.77734375" style="30" customWidth="1"/>
    <col min="12" max="12" width="10.77734375" style="30" customWidth="1"/>
    <col min="13" max="13" width="4.77734375" style="30" customWidth="1"/>
    <col min="14" max="14" width="3.77734375" style="30" customWidth="1"/>
    <col min="15" max="15" width="10.77734375" style="30" customWidth="1"/>
    <col min="16" max="17" width="4.77734375" style="30" customWidth="1"/>
    <col min="18" max="18" width="15.77734375" style="30" customWidth="1"/>
    <col min="19" max="19" width="1.21875" style="30" customWidth="1"/>
    <col min="20" max="16384" width="9.21875" style="30"/>
  </cols>
  <sheetData>
    <row r="1" spans="1:19" ht="4.5" customHeight="1" x14ac:dyDescent="0.25"/>
    <row r="2" spans="1:19" ht="52.95" customHeight="1" x14ac:dyDescent="0.25">
      <c r="A2" s="348" t="s">
        <v>237</v>
      </c>
      <c r="B2" s="325"/>
      <c r="C2" s="325"/>
      <c r="D2" s="325"/>
      <c r="E2" s="325"/>
      <c r="F2" s="325"/>
      <c r="G2" s="325"/>
      <c r="H2" s="325"/>
      <c r="I2" s="325"/>
      <c r="J2" s="325"/>
      <c r="K2" s="325"/>
      <c r="L2" s="325"/>
      <c r="M2" s="325"/>
      <c r="N2" s="325"/>
      <c r="O2" s="325"/>
      <c r="P2" s="325"/>
      <c r="Q2" s="325"/>
      <c r="R2" s="325"/>
      <c r="S2" s="325"/>
    </row>
    <row r="3" spans="1:19" ht="9.75" customHeight="1" x14ac:dyDescent="0.25">
      <c r="H3" s="84"/>
    </row>
    <row r="4" spans="1:19" s="85" customFormat="1" ht="34.950000000000003" customHeight="1" x14ac:dyDescent="0.3">
      <c r="A4" s="349" t="s">
        <v>66</v>
      </c>
      <c r="B4" s="350"/>
      <c r="C4" s="350"/>
      <c r="D4" s="350"/>
      <c r="E4" s="350"/>
      <c r="F4" s="350"/>
      <c r="G4" s="350"/>
      <c r="H4" s="350"/>
      <c r="I4" s="350"/>
      <c r="J4" s="350"/>
      <c r="K4" s="350"/>
      <c r="L4" s="350"/>
      <c r="M4" s="350"/>
      <c r="N4" s="350"/>
      <c r="O4" s="350"/>
      <c r="P4" s="350"/>
      <c r="Q4" s="350"/>
      <c r="R4" s="350"/>
      <c r="S4" s="351"/>
    </row>
    <row r="5" spans="1:19" s="85" customFormat="1" ht="9.75" customHeight="1" x14ac:dyDescent="0.3">
      <c r="A5" s="267"/>
      <c r="B5" s="267"/>
      <c r="C5" s="267"/>
      <c r="D5" s="267"/>
      <c r="E5" s="267"/>
      <c r="F5" s="267"/>
      <c r="G5" s="267"/>
      <c r="H5" s="267"/>
      <c r="I5" s="267"/>
      <c r="J5" s="267"/>
      <c r="K5" s="267"/>
      <c r="L5" s="267"/>
      <c r="M5" s="267"/>
      <c r="N5" s="267"/>
      <c r="O5" s="267"/>
      <c r="P5" s="267"/>
      <c r="Q5" s="267"/>
      <c r="R5" s="267"/>
      <c r="S5" s="267"/>
    </row>
    <row r="6" spans="1:19" s="85" customFormat="1" ht="4.95" customHeight="1" x14ac:dyDescent="0.3">
      <c r="A6" s="1"/>
      <c r="B6" s="86"/>
      <c r="C6" s="86"/>
      <c r="D6" s="86"/>
      <c r="E6" s="86"/>
      <c r="F6" s="86"/>
      <c r="G6" s="86"/>
      <c r="H6" s="86"/>
      <c r="I6" s="86"/>
      <c r="J6" s="86"/>
      <c r="K6" s="86"/>
      <c r="L6" s="86"/>
      <c r="M6" s="86"/>
      <c r="N6" s="86"/>
      <c r="O6" s="86"/>
      <c r="P6" s="86"/>
      <c r="Q6" s="86"/>
      <c r="R6" s="86"/>
      <c r="S6" s="87"/>
    </row>
    <row r="7" spans="1:19" s="90" customFormat="1" ht="19.95" customHeight="1" x14ac:dyDescent="0.25">
      <c r="A7" s="88"/>
      <c r="B7" s="361" t="s">
        <v>67</v>
      </c>
      <c r="C7" s="362"/>
      <c r="D7" s="362"/>
      <c r="E7" s="362"/>
      <c r="F7" s="362"/>
      <c r="G7" s="362"/>
      <c r="H7" s="362"/>
      <c r="I7" s="362"/>
      <c r="J7" s="362"/>
      <c r="K7" s="362"/>
      <c r="L7" s="362"/>
      <c r="M7" s="362"/>
      <c r="N7" s="362"/>
      <c r="O7" s="362"/>
      <c r="P7" s="362"/>
      <c r="Q7" s="362"/>
      <c r="R7" s="363"/>
      <c r="S7" s="89"/>
    </row>
    <row r="8" spans="1:19" s="85" customFormat="1" ht="9.75" customHeight="1" x14ac:dyDescent="0.3">
      <c r="A8" s="2"/>
      <c r="B8" s="267"/>
      <c r="C8" s="267"/>
      <c r="D8" s="267"/>
      <c r="E8" s="267"/>
      <c r="F8" s="267"/>
      <c r="G8" s="267"/>
      <c r="H8" s="267"/>
      <c r="I8" s="267"/>
      <c r="J8" s="267"/>
      <c r="K8" s="267"/>
      <c r="L8" s="267"/>
      <c r="M8" s="267"/>
      <c r="N8" s="267"/>
      <c r="O8" s="267"/>
      <c r="P8" s="267"/>
      <c r="Q8" s="267"/>
      <c r="R8" s="267"/>
      <c r="S8" s="91"/>
    </row>
    <row r="9" spans="1:19" s="85" customFormat="1" ht="19.95" customHeight="1" x14ac:dyDescent="0.3">
      <c r="A9" s="2"/>
      <c r="B9" s="267"/>
      <c r="C9" s="267"/>
      <c r="D9" s="267"/>
      <c r="E9" s="331" t="s">
        <v>68</v>
      </c>
      <c r="F9" s="332"/>
      <c r="G9" s="352"/>
      <c r="H9" s="331" t="s">
        <v>69</v>
      </c>
      <c r="I9" s="332"/>
      <c r="J9" s="333"/>
      <c r="K9" s="331" t="s">
        <v>70</v>
      </c>
      <c r="L9" s="332"/>
      <c r="M9" s="352"/>
      <c r="N9" s="331" t="s">
        <v>71</v>
      </c>
      <c r="O9" s="332"/>
      <c r="P9" s="333"/>
      <c r="Q9" s="270"/>
      <c r="R9" s="267"/>
      <c r="S9" s="91"/>
    </row>
    <row r="10" spans="1:19" s="85" customFormat="1" ht="19.95" customHeight="1" x14ac:dyDescent="0.3">
      <c r="A10" s="2"/>
      <c r="B10" s="267"/>
      <c r="C10" s="267"/>
      <c r="D10" s="267"/>
      <c r="E10" s="353"/>
      <c r="F10" s="354"/>
      <c r="G10" s="355"/>
      <c r="H10" s="334"/>
      <c r="I10" s="335"/>
      <c r="J10" s="336"/>
      <c r="K10" s="356"/>
      <c r="L10" s="357"/>
      <c r="M10" s="358"/>
      <c r="N10" s="334"/>
      <c r="O10" s="335"/>
      <c r="P10" s="336"/>
      <c r="Q10" s="270"/>
      <c r="R10" s="267"/>
      <c r="S10" s="91"/>
    </row>
    <row r="11" spans="1:19" s="85" customFormat="1" ht="24.75" customHeight="1" x14ac:dyDescent="0.3">
      <c r="A11" s="359" t="s">
        <v>72</v>
      </c>
      <c r="B11" s="341" t="s">
        <v>73</v>
      </c>
      <c r="C11" s="342"/>
      <c r="D11" s="92"/>
      <c r="E11" s="93" t="s">
        <v>74</v>
      </c>
      <c r="F11" s="226"/>
      <c r="G11" s="94" t="s">
        <v>75</v>
      </c>
      <c r="H11" s="93" t="s">
        <v>76</v>
      </c>
      <c r="I11" s="226"/>
      <c r="J11" s="94" t="s">
        <v>75</v>
      </c>
      <c r="K11" s="93" t="s">
        <v>77</v>
      </c>
      <c r="L11" s="226"/>
      <c r="M11" s="94" t="s">
        <v>75</v>
      </c>
      <c r="N11" s="95" t="s">
        <v>78</v>
      </c>
      <c r="O11" s="226"/>
      <c r="P11" s="94" t="s">
        <v>75</v>
      </c>
      <c r="Q11" s="96"/>
      <c r="R11" s="267"/>
      <c r="S11" s="91"/>
    </row>
    <row r="12" spans="1:19" s="85" customFormat="1" ht="24.75" customHeight="1" x14ac:dyDescent="0.3">
      <c r="A12" s="360"/>
      <c r="B12" s="330" t="s">
        <v>79</v>
      </c>
      <c r="C12" s="330"/>
      <c r="D12" s="96"/>
      <c r="E12" s="93" t="s">
        <v>80</v>
      </c>
      <c r="F12" s="226"/>
      <c r="G12" s="94" t="s">
        <v>75</v>
      </c>
      <c r="H12" s="95" t="s">
        <v>81</v>
      </c>
      <c r="I12" s="226"/>
      <c r="J12" s="94" t="s">
        <v>75</v>
      </c>
      <c r="K12" s="93" t="s">
        <v>82</v>
      </c>
      <c r="L12" s="226"/>
      <c r="M12" s="94" t="s">
        <v>75</v>
      </c>
      <c r="N12" s="95" t="s">
        <v>83</v>
      </c>
      <c r="O12" s="226"/>
      <c r="P12" s="94" t="s">
        <v>75</v>
      </c>
      <c r="Q12" s="97"/>
      <c r="R12" s="98"/>
      <c r="S12" s="99"/>
    </row>
    <row r="13" spans="1:19" s="85" customFormat="1" ht="19.95" customHeight="1" x14ac:dyDescent="0.3">
      <c r="A13" s="2"/>
      <c r="B13" s="96"/>
      <c r="C13" s="96"/>
      <c r="D13" s="96"/>
      <c r="E13" s="100"/>
      <c r="F13" s="100"/>
      <c r="G13" s="101"/>
      <c r="H13" s="102"/>
      <c r="I13" s="96"/>
      <c r="J13" s="96"/>
      <c r="K13" s="102"/>
      <c r="L13" s="102"/>
      <c r="M13" s="96"/>
      <c r="N13" s="102"/>
      <c r="O13" s="96"/>
      <c r="P13" s="96"/>
      <c r="Q13" s="96"/>
      <c r="R13" s="267"/>
      <c r="S13" s="91"/>
    </row>
    <row r="14" spans="1:19" s="85" customFormat="1" ht="24.75" customHeight="1" x14ac:dyDescent="0.3">
      <c r="A14" s="103" t="s">
        <v>84</v>
      </c>
      <c r="B14" s="104"/>
      <c r="C14" s="345" t="s">
        <v>85</v>
      </c>
      <c r="D14" s="346"/>
      <c r="E14" s="346"/>
      <c r="F14" s="346"/>
      <c r="G14" s="346"/>
      <c r="H14" s="346"/>
      <c r="I14" s="346"/>
      <c r="J14" s="346"/>
      <c r="K14" s="346"/>
      <c r="L14" s="346"/>
      <c r="M14" s="347"/>
      <c r="N14" s="93" t="s">
        <v>86</v>
      </c>
      <c r="O14" s="226"/>
      <c r="P14" s="94"/>
      <c r="Q14" s="97"/>
      <c r="R14" s="98"/>
      <c r="S14" s="99"/>
    </row>
    <row r="15" spans="1:19" s="85" customFormat="1" ht="4.95" customHeight="1" x14ac:dyDescent="0.3">
      <c r="A15" s="2"/>
      <c r="B15" s="96"/>
      <c r="C15" s="96"/>
      <c r="D15" s="96"/>
      <c r="E15" s="102"/>
      <c r="F15" s="102"/>
      <c r="G15" s="96"/>
      <c r="H15" s="96"/>
      <c r="I15" s="96"/>
      <c r="J15" s="96"/>
      <c r="K15" s="96"/>
      <c r="L15" s="96"/>
      <c r="M15" s="96"/>
      <c r="N15" s="96"/>
      <c r="O15" s="96"/>
      <c r="P15" s="96"/>
      <c r="Q15" s="96"/>
      <c r="R15" s="267"/>
      <c r="S15" s="91"/>
    </row>
    <row r="16" spans="1:19" ht="9.75" customHeight="1" x14ac:dyDescent="0.25">
      <c r="A16" s="105"/>
      <c r="B16" s="106"/>
      <c r="C16" s="106"/>
      <c r="D16" s="106"/>
      <c r="E16" s="106"/>
      <c r="F16" s="106"/>
      <c r="G16" s="106"/>
      <c r="H16" s="106"/>
      <c r="I16" s="106"/>
      <c r="J16" s="106"/>
      <c r="K16" s="106"/>
      <c r="L16" s="106"/>
      <c r="M16" s="106"/>
      <c r="N16" s="106"/>
      <c r="O16" s="106"/>
      <c r="P16" s="106"/>
      <c r="Q16" s="106"/>
      <c r="R16" s="106"/>
      <c r="S16" s="106"/>
    </row>
    <row r="17" spans="1:21" ht="40.5" customHeight="1" x14ac:dyDescent="0.25">
      <c r="A17" s="107"/>
      <c r="B17" s="106"/>
      <c r="C17" s="106"/>
      <c r="D17" s="106"/>
      <c r="E17" s="106"/>
      <c r="F17" s="106"/>
      <c r="G17" s="106"/>
      <c r="H17" s="106"/>
      <c r="I17" s="106"/>
      <c r="J17" s="106"/>
      <c r="K17" s="106"/>
      <c r="L17" s="106"/>
      <c r="M17" s="106"/>
      <c r="N17" s="106"/>
      <c r="O17" s="106"/>
      <c r="P17" s="106"/>
      <c r="Q17" s="106"/>
      <c r="R17" s="106"/>
      <c r="S17" s="108"/>
    </row>
    <row r="18" spans="1:21" ht="24.75" customHeight="1" x14ac:dyDescent="0.35">
      <c r="A18" s="109" t="s">
        <v>72</v>
      </c>
      <c r="B18" s="330" t="s">
        <v>87</v>
      </c>
      <c r="C18" s="330"/>
      <c r="D18" s="340"/>
      <c r="E18" s="110"/>
      <c r="F18" s="16">
        <f>F11</f>
        <v>0</v>
      </c>
      <c r="G18" s="111" t="s">
        <v>88</v>
      </c>
      <c r="H18" s="246" t="s">
        <v>9</v>
      </c>
      <c r="I18" s="221">
        <v>1.4615</v>
      </c>
      <c r="J18" s="112" t="s">
        <v>10</v>
      </c>
      <c r="K18" s="113"/>
      <c r="L18" s="17">
        <f>F18*I18</f>
        <v>0</v>
      </c>
      <c r="M18" s="4"/>
      <c r="N18" s="246" t="s">
        <v>9</v>
      </c>
      <c r="O18" s="221">
        <v>60</v>
      </c>
      <c r="P18" s="247" t="s">
        <v>10</v>
      </c>
      <c r="Q18" s="114" t="s">
        <v>89</v>
      </c>
      <c r="R18" s="115">
        <f>L18*O18</f>
        <v>0</v>
      </c>
      <c r="S18" s="116"/>
    </row>
    <row r="19" spans="1:21" ht="9.75" customHeight="1" x14ac:dyDescent="0.35">
      <c r="A19" s="117"/>
      <c r="B19" s="118"/>
      <c r="C19" s="118"/>
      <c r="D19" s="118"/>
      <c r="E19" s="6"/>
      <c r="F19" s="6"/>
      <c r="G19" s="6"/>
      <c r="H19" s="243"/>
      <c r="I19" s="11"/>
      <c r="J19" s="11"/>
      <c r="K19" s="11"/>
      <c r="L19" s="11"/>
      <c r="M19" s="119"/>
      <c r="N19" s="243"/>
      <c r="O19" s="243"/>
      <c r="P19" s="243"/>
      <c r="Q19" s="328" t="s">
        <v>90</v>
      </c>
      <c r="R19" s="329"/>
      <c r="S19" s="120"/>
    </row>
    <row r="20" spans="1:21" ht="24.75" customHeight="1" x14ac:dyDescent="0.35">
      <c r="A20" s="109" t="s">
        <v>84</v>
      </c>
      <c r="B20" s="330" t="s">
        <v>91</v>
      </c>
      <c r="C20" s="343"/>
      <c r="D20" s="344"/>
      <c r="E20" s="110"/>
      <c r="F20" s="16">
        <f>F12</f>
        <v>0</v>
      </c>
      <c r="G20" s="111" t="s">
        <v>92</v>
      </c>
      <c r="H20" s="246" t="s">
        <v>9</v>
      </c>
      <c r="I20" s="221">
        <v>1.4615</v>
      </c>
      <c r="J20" s="112" t="s">
        <v>10</v>
      </c>
      <c r="K20" s="3"/>
      <c r="L20" s="17">
        <f>F20*I20</f>
        <v>0</v>
      </c>
      <c r="M20" s="4"/>
      <c r="N20" s="246" t="s">
        <v>9</v>
      </c>
      <c r="O20" s="221">
        <v>60</v>
      </c>
      <c r="P20" s="247" t="s">
        <v>10</v>
      </c>
      <c r="Q20" s="114" t="s">
        <v>93</v>
      </c>
      <c r="R20" s="115">
        <f>L20*O20</f>
        <v>0</v>
      </c>
      <c r="S20" s="116"/>
    </row>
    <row r="21" spans="1:21" ht="9.75" customHeight="1" x14ac:dyDescent="0.35">
      <c r="A21" s="117"/>
      <c r="B21" s="121"/>
      <c r="C21" s="122"/>
      <c r="D21" s="122"/>
      <c r="E21" s="119"/>
      <c r="F21" s="119"/>
      <c r="G21" s="123"/>
      <c r="H21" s="124"/>
      <c r="I21" s="124"/>
      <c r="J21" s="5"/>
      <c r="K21" s="5"/>
      <c r="L21" s="5"/>
      <c r="M21" s="6"/>
      <c r="N21" s="243"/>
      <c r="O21" s="243"/>
      <c r="P21" s="248"/>
      <c r="Q21" s="328" t="s">
        <v>90</v>
      </c>
      <c r="R21" s="329"/>
      <c r="S21" s="120"/>
    </row>
    <row r="22" spans="1:21" ht="24.75" customHeight="1" x14ac:dyDescent="0.35">
      <c r="A22" s="103" t="s">
        <v>94</v>
      </c>
      <c r="B22" s="125"/>
      <c r="C22" s="125"/>
      <c r="D22" s="125"/>
      <c r="E22" s="126"/>
      <c r="F22" s="126"/>
      <c r="G22" s="127"/>
      <c r="H22" s="127"/>
      <c r="I22" s="128"/>
      <c r="J22" s="129" t="s">
        <v>95</v>
      </c>
      <c r="K22" s="110"/>
      <c r="L22" s="16">
        <f>I11</f>
        <v>0</v>
      </c>
      <c r="M22" s="111" t="s">
        <v>96</v>
      </c>
      <c r="N22" s="246" t="s">
        <v>9</v>
      </c>
      <c r="O22" s="221">
        <v>60</v>
      </c>
      <c r="P22" s="247" t="s">
        <v>10</v>
      </c>
      <c r="Q22" s="114" t="s">
        <v>97</v>
      </c>
      <c r="R22" s="115">
        <f>L22*O22</f>
        <v>0</v>
      </c>
      <c r="S22" s="130"/>
    </row>
    <row r="23" spans="1:21" ht="9.75" customHeight="1" x14ac:dyDescent="0.35">
      <c r="A23" s="131"/>
      <c r="B23" s="118"/>
      <c r="C23" s="118"/>
      <c r="D23" s="118"/>
      <c r="E23" s="6"/>
      <c r="F23" s="6"/>
      <c r="G23" s="6"/>
      <c r="H23" s="6"/>
      <c r="I23" s="6"/>
      <c r="J23" s="6"/>
      <c r="K23" s="6"/>
      <c r="L23" s="6"/>
      <c r="M23" s="119"/>
      <c r="N23" s="155"/>
      <c r="O23" s="244"/>
      <c r="P23" s="244"/>
      <c r="Q23" s="328" t="s">
        <v>90</v>
      </c>
      <c r="R23" s="329"/>
      <c r="S23" s="120"/>
      <c r="U23" s="132"/>
    </row>
    <row r="24" spans="1:21" ht="24.75" customHeight="1" x14ac:dyDescent="0.35">
      <c r="A24" s="103" t="s">
        <v>98</v>
      </c>
      <c r="B24" s="125"/>
      <c r="C24" s="125"/>
      <c r="D24" s="125"/>
      <c r="E24" s="126"/>
      <c r="F24" s="126"/>
      <c r="G24" s="127"/>
      <c r="H24" s="127"/>
      <c r="I24" s="128"/>
      <c r="J24" s="129" t="s">
        <v>99</v>
      </c>
      <c r="K24" s="110"/>
      <c r="L24" s="16">
        <f>I12</f>
        <v>0</v>
      </c>
      <c r="M24" s="111" t="s">
        <v>100</v>
      </c>
      <c r="N24" s="246" t="s">
        <v>9</v>
      </c>
      <c r="O24" s="221">
        <v>60</v>
      </c>
      <c r="P24" s="247" t="s">
        <v>10</v>
      </c>
      <c r="Q24" s="114" t="s">
        <v>101</v>
      </c>
      <c r="R24" s="115">
        <f>L24*O24</f>
        <v>0</v>
      </c>
      <c r="S24" s="130"/>
    </row>
    <row r="25" spans="1:21" ht="9.75" customHeight="1" x14ac:dyDescent="0.3">
      <c r="A25" s="131"/>
      <c r="B25" s="133"/>
      <c r="C25" s="118"/>
      <c r="D25" s="118"/>
      <c r="E25" s="6"/>
      <c r="F25" s="6"/>
      <c r="G25" s="6"/>
      <c r="H25" s="6"/>
      <c r="I25" s="6"/>
      <c r="J25" s="6"/>
      <c r="K25" s="6"/>
      <c r="L25" s="6"/>
      <c r="M25" s="6"/>
      <c r="N25" s="243"/>
      <c r="O25" s="243"/>
      <c r="P25" s="243"/>
      <c r="Q25" s="328" t="s">
        <v>90</v>
      </c>
      <c r="R25" s="329"/>
      <c r="S25" s="266"/>
      <c r="T25" s="6"/>
    </row>
    <row r="26" spans="1:21" ht="24.75" customHeight="1" x14ac:dyDescent="0.35">
      <c r="A26" s="109" t="s">
        <v>102</v>
      </c>
      <c r="B26" s="330" t="s">
        <v>103</v>
      </c>
      <c r="C26" s="330"/>
      <c r="D26" s="340"/>
      <c r="E26" s="110"/>
      <c r="F26" s="16">
        <f>L11+O11</f>
        <v>0</v>
      </c>
      <c r="G26" s="111" t="s">
        <v>104</v>
      </c>
      <c r="H26" s="246" t="s">
        <v>9</v>
      </c>
      <c r="I26" s="221">
        <v>0.48720000000000002</v>
      </c>
      <c r="J26" s="112" t="s">
        <v>10</v>
      </c>
      <c r="K26" s="3"/>
      <c r="L26" s="17">
        <f>F26*I26</f>
        <v>0</v>
      </c>
      <c r="M26" s="4"/>
      <c r="N26" s="246" t="s">
        <v>9</v>
      </c>
      <c r="O26" s="245">
        <v>60</v>
      </c>
      <c r="P26" s="247" t="s">
        <v>10</v>
      </c>
      <c r="Q26" s="114" t="s">
        <v>105</v>
      </c>
      <c r="R26" s="115">
        <f>L26*O26</f>
        <v>0</v>
      </c>
      <c r="S26" s="116"/>
      <c r="U26" s="132"/>
    </row>
    <row r="27" spans="1:21" ht="9.75" customHeight="1" x14ac:dyDescent="0.35">
      <c r="A27" s="131"/>
      <c r="B27" s="118"/>
      <c r="C27" s="118"/>
      <c r="D27" s="118"/>
      <c r="E27" s="6"/>
      <c r="F27" s="6"/>
      <c r="G27" s="6"/>
      <c r="H27" s="243"/>
      <c r="I27" s="11"/>
      <c r="J27" s="11"/>
      <c r="K27" s="11"/>
      <c r="L27" s="11"/>
      <c r="M27" s="119"/>
      <c r="N27" s="243"/>
      <c r="O27" s="243"/>
      <c r="P27" s="243"/>
      <c r="Q27" s="326" t="s">
        <v>90</v>
      </c>
      <c r="R27" s="327"/>
      <c r="S27" s="120"/>
    </row>
    <row r="28" spans="1:21" ht="24.75" customHeight="1" x14ac:dyDescent="0.35">
      <c r="A28" s="109" t="s">
        <v>106</v>
      </c>
      <c r="B28" s="330" t="s">
        <v>107</v>
      </c>
      <c r="C28" s="330"/>
      <c r="D28" s="340"/>
      <c r="E28" s="110"/>
      <c r="F28" s="16">
        <f>L12+O12</f>
        <v>0</v>
      </c>
      <c r="G28" s="111" t="s">
        <v>108</v>
      </c>
      <c r="H28" s="246" t="s">
        <v>9</v>
      </c>
      <c r="I28" s="221">
        <v>0.48720000000000002</v>
      </c>
      <c r="J28" s="112" t="s">
        <v>10</v>
      </c>
      <c r="K28" s="3"/>
      <c r="L28" s="17">
        <f>F28*I28</f>
        <v>0</v>
      </c>
      <c r="M28" s="4"/>
      <c r="N28" s="246" t="s">
        <v>9</v>
      </c>
      <c r="O28" s="245">
        <v>60</v>
      </c>
      <c r="P28" s="247" t="s">
        <v>10</v>
      </c>
      <c r="Q28" s="114" t="s">
        <v>109</v>
      </c>
      <c r="R28" s="115">
        <f>L28*O28</f>
        <v>0</v>
      </c>
      <c r="S28" s="138"/>
    </row>
    <row r="29" spans="1:21" ht="4.95" customHeight="1" x14ac:dyDescent="0.3">
      <c r="A29" s="131"/>
      <c r="B29" s="6"/>
      <c r="C29" s="6"/>
      <c r="D29" s="6"/>
      <c r="E29" s="6"/>
      <c r="F29" s="6"/>
      <c r="G29" s="6"/>
      <c r="H29" s="6"/>
      <c r="I29" s="6"/>
      <c r="J29" s="6"/>
      <c r="K29" s="6"/>
      <c r="L29" s="6"/>
      <c r="M29" s="6"/>
      <c r="N29" s="6"/>
      <c r="O29" s="6"/>
      <c r="P29" s="244"/>
      <c r="Q29" s="6"/>
      <c r="R29" s="6"/>
      <c r="S29" s="120"/>
    </row>
    <row r="30" spans="1:21" ht="18" customHeight="1" x14ac:dyDescent="0.3">
      <c r="A30" s="131" t="s">
        <v>110</v>
      </c>
      <c r="B30" s="6"/>
      <c r="C30" s="134"/>
      <c r="D30" s="6"/>
      <c r="E30" s="6"/>
      <c r="F30" s="6"/>
      <c r="G30" s="6"/>
      <c r="H30" s="6"/>
      <c r="I30" s="6"/>
      <c r="J30" s="6"/>
      <c r="K30" s="6"/>
      <c r="L30" s="6"/>
      <c r="M30" s="6"/>
      <c r="N30" s="6"/>
      <c r="O30" s="6"/>
      <c r="P30" s="135" t="s">
        <v>111</v>
      </c>
      <c r="Q30" s="136" t="s">
        <v>112</v>
      </c>
      <c r="R30" s="137">
        <f>R18+R20+R22+R24+R26+R28</f>
        <v>0</v>
      </c>
      <c r="S30" s="138"/>
      <c r="U30" s="132"/>
    </row>
    <row r="31" spans="1:21" ht="6.75" customHeight="1" x14ac:dyDescent="0.3">
      <c r="A31" s="103"/>
      <c r="B31" s="139"/>
      <c r="C31" s="126"/>
      <c r="D31" s="139"/>
      <c r="E31" s="139"/>
      <c r="F31" s="139"/>
      <c r="G31" s="139"/>
      <c r="H31" s="139"/>
      <c r="I31" s="139"/>
      <c r="J31" s="139"/>
      <c r="K31" s="139"/>
      <c r="L31" s="139"/>
      <c r="M31" s="139"/>
      <c r="N31" s="139"/>
      <c r="O31" s="139"/>
      <c r="P31" s="140"/>
      <c r="Q31" s="141"/>
      <c r="R31" s="142" t="s">
        <v>113</v>
      </c>
      <c r="S31" s="116"/>
    </row>
    <row r="32" spans="1:21" ht="6" customHeight="1" x14ac:dyDescent="0.3">
      <c r="A32" s="131"/>
      <c r="B32" s="6"/>
      <c r="C32" s="6"/>
      <c r="D32" s="6"/>
      <c r="E32" s="6"/>
      <c r="F32" s="6"/>
      <c r="G32" s="6"/>
      <c r="H32" s="6"/>
      <c r="I32" s="6"/>
      <c r="J32" s="6"/>
      <c r="K32" s="6"/>
      <c r="L32" s="6"/>
      <c r="M32" s="6"/>
      <c r="N32" s="6"/>
      <c r="O32" s="6"/>
      <c r="P32" s="6"/>
      <c r="Q32" s="339"/>
      <c r="R32" s="339"/>
      <c r="S32" s="120"/>
    </row>
    <row r="33" spans="1:19" ht="18" customHeight="1" x14ac:dyDescent="0.3">
      <c r="A33" s="131" t="s">
        <v>114</v>
      </c>
      <c r="B33" s="134"/>
      <c r="C33" s="6"/>
      <c r="D33" s="6"/>
      <c r="E33" s="6"/>
      <c r="F33" s="6"/>
      <c r="G33" s="6"/>
      <c r="H33" s="6"/>
      <c r="I33" s="6"/>
      <c r="J33" s="6"/>
      <c r="K33" s="6"/>
      <c r="L33" s="6"/>
      <c r="M33" s="6"/>
      <c r="N33" s="6"/>
      <c r="O33" s="6"/>
      <c r="P33" s="135" t="s">
        <v>115</v>
      </c>
      <c r="Q33" s="143" t="s">
        <v>116</v>
      </c>
      <c r="R33" s="144">
        <f>O14</f>
        <v>0</v>
      </c>
      <c r="S33" s="138"/>
    </row>
    <row r="34" spans="1:19" ht="6.75" customHeight="1" x14ac:dyDescent="0.3">
      <c r="A34" s="103"/>
      <c r="B34" s="126"/>
      <c r="C34" s="139"/>
      <c r="D34" s="139"/>
      <c r="E34" s="139"/>
      <c r="F34" s="139"/>
      <c r="G34" s="139"/>
      <c r="H34" s="139"/>
      <c r="I34" s="139"/>
      <c r="J34" s="139"/>
      <c r="K34" s="139"/>
      <c r="L34" s="139"/>
      <c r="M34" s="139"/>
      <c r="N34" s="139"/>
      <c r="O34" s="139"/>
      <c r="P34" s="140"/>
      <c r="Q34" s="145"/>
      <c r="R34" s="146" t="s">
        <v>117</v>
      </c>
      <c r="S34" s="116"/>
    </row>
    <row r="35" spans="1:19" ht="4.95" customHeight="1" x14ac:dyDescent="0.3">
      <c r="A35" s="131"/>
      <c r="B35" s="6"/>
      <c r="C35" s="6"/>
      <c r="D35" s="6"/>
      <c r="E35" s="6"/>
      <c r="F35" s="6"/>
      <c r="G35" s="6"/>
      <c r="H35" s="6"/>
      <c r="I35" s="6"/>
      <c r="J35" s="6"/>
      <c r="K35" s="6"/>
      <c r="L35" s="6"/>
      <c r="M35" s="6"/>
      <c r="N35" s="6"/>
      <c r="O35" s="6"/>
      <c r="P35" s="6"/>
      <c r="Q35" s="28"/>
      <c r="R35" s="28"/>
      <c r="S35" s="120"/>
    </row>
    <row r="36" spans="1:19" ht="4.95" customHeight="1" x14ac:dyDescent="0.3">
      <c r="A36" s="131"/>
      <c r="B36" s="6"/>
      <c r="C36" s="6"/>
      <c r="D36" s="6"/>
      <c r="E36" s="6"/>
      <c r="F36" s="6"/>
      <c r="G36" s="6"/>
      <c r="H36" s="6"/>
      <c r="I36" s="6"/>
      <c r="J36" s="6"/>
      <c r="K36" s="6"/>
      <c r="L36" s="6"/>
      <c r="M36" s="6"/>
      <c r="N36" s="6"/>
      <c r="O36" s="6"/>
      <c r="P36" s="6"/>
      <c r="Q36" s="6"/>
      <c r="R36" s="6"/>
      <c r="S36" s="120"/>
    </row>
    <row r="37" spans="1:19" ht="18" customHeight="1" x14ac:dyDescent="0.25">
      <c r="A37" s="109" t="s">
        <v>118</v>
      </c>
      <c r="B37" s="139"/>
      <c r="C37" s="139"/>
      <c r="D37" s="139"/>
      <c r="E37" s="139"/>
      <c r="F37" s="139"/>
      <c r="G37" s="139"/>
      <c r="H37" s="139"/>
      <c r="I37" s="139"/>
      <c r="J37" s="139"/>
      <c r="K37" s="139"/>
      <c r="L37" s="139"/>
      <c r="M37" s="139"/>
      <c r="N37" s="139"/>
      <c r="O37" s="139"/>
      <c r="P37" s="140" t="s">
        <v>119</v>
      </c>
      <c r="Q37" s="136" t="s">
        <v>120</v>
      </c>
      <c r="R37" s="137">
        <f>IFERROR(R30/R33,0)</f>
        <v>0</v>
      </c>
      <c r="S37" s="116"/>
    </row>
    <row r="38" spans="1:19" ht="6.75" customHeight="1" x14ac:dyDescent="0.3">
      <c r="A38" s="147"/>
      <c r="B38" s="6"/>
      <c r="C38" s="6"/>
      <c r="D38" s="6"/>
      <c r="E38" s="6"/>
      <c r="F38" s="6"/>
      <c r="G38" s="6"/>
      <c r="H38" s="6"/>
      <c r="I38" s="6"/>
      <c r="J38" s="6"/>
      <c r="K38" s="6"/>
      <c r="L38" s="6"/>
      <c r="M38" s="6"/>
      <c r="N38" s="6"/>
      <c r="O38" s="6"/>
      <c r="P38" s="269"/>
      <c r="Q38" s="337" t="s">
        <v>121</v>
      </c>
      <c r="R38" s="338"/>
      <c r="S38" s="120"/>
    </row>
    <row r="39" spans="1:19" ht="4.95" customHeight="1" x14ac:dyDescent="0.3">
      <c r="A39" s="148"/>
      <c r="B39" s="28"/>
      <c r="C39" s="28"/>
      <c r="D39" s="28"/>
      <c r="E39" s="28"/>
      <c r="F39" s="28"/>
      <c r="G39" s="28"/>
      <c r="H39" s="28"/>
      <c r="I39" s="28"/>
      <c r="J39" s="28"/>
      <c r="K39" s="28"/>
      <c r="L39" s="28"/>
      <c r="M39" s="28"/>
      <c r="N39" s="28"/>
      <c r="O39" s="28"/>
      <c r="P39" s="28"/>
      <c r="Q39" s="28"/>
      <c r="R39" s="28"/>
      <c r="S39" s="149"/>
    </row>
    <row r="40" spans="1:19" ht="17.399999999999999" x14ac:dyDescent="0.3">
      <c r="A40" s="85"/>
    </row>
    <row r="41" spans="1:19" ht="17.399999999999999" x14ac:dyDescent="0.3">
      <c r="A41" s="85"/>
    </row>
    <row r="42" spans="1:19" ht="17.399999999999999" x14ac:dyDescent="0.3">
      <c r="A42" s="85"/>
    </row>
    <row r="43" spans="1:19" ht="17.399999999999999" x14ac:dyDescent="0.3">
      <c r="A43" s="85"/>
    </row>
    <row r="44" spans="1:19" ht="17.399999999999999" x14ac:dyDescent="0.3">
      <c r="A44" s="85"/>
    </row>
  </sheetData>
  <sheetProtection algorithmName="SHA-512" hashValue="My7/1TUeKWT3tvM8Iz6eOGz5w7hHcqSlugrJuo59yzNsn/d+VHVNMfFga4zjI7qf4FftIZdHhE0ODQLwhzlm2w==" saltValue="gn+EXtC3gMu6vmAdOUNzxQ==" spinCount="100000" sheet="1" objects="1" scenarios="1"/>
  <customSheetViews>
    <customSheetView guid="{41C0AEDD-ABB8-4C1D-A05F-89B13B51ED06}" fitToPage="1" hiddenColumns="1" topLeftCell="A7">
      <selection activeCell="O15" sqref="O15"/>
      <pageMargins left="0" right="0" top="0" bottom="0" header="0" footer="0"/>
      <pageSetup scale="83" orientation="portrait" verticalDpi="300" r:id="rId1"/>
      <headerFooter alignWithMargins="0">
        <oddFooter>&amp;C2020 NF Enhancement Worksheets
Worksheet B - Page &amp;P of &amp;N</oddFooter>
      </headerFooter>
    </customSheetView>
    <customSheetView guid="{7373AB4E-8EAC-46C6-8BED-8404BFA8811B}" hiddenColumns="1">
      <pageMargins left="0" right="0" top="0" bottom="0" header="0" footer="0"/>
      <pageSetup scale="96" orientation="portrait" verticalDpi="300"/>
      <headerFooter alignWithMargins="0">
        <oddFooter>&amp;C2014 NF Enhancement Worksheets
Worksheet B - Page &amp;P of &amp;N</oddFooter>
      </headerFooter>
    </customSheetView>
    <customSheetView guid="{1B20964B-81C2-409D-AA87-5E7EA2041992}" hiddenColumns="1">
      <pageMargins left="0" right="0" top="0" bottom="0" header="0" footer="0"/>
      <pageSetup scale="96" orientation="portrait" verticalDpi="300"/>
      <headerFooter alignWithMargins="0">
        <oddFooter>&amp;C2014 NF Enhancement Worksheets
Worksheet B - Page &amp;P of &amp;N</oddFooter>
      </headerFooter>
    </customSheetView>
    <customSheetView guid="{3C0032D5-DA45-2C47-8E3F-3F24A9F2C0DF}" hiddenColumns="1" topLeftCell="A14">
      <selection activeCell="R24" sqref="R24"/>
      <pageMargins left="0" right="0" top="0" bottom="0" header="0" footer="0"/>
      <pageSetup scale="96" orientation="portrait" verticalDpi="300"/>
      <headerFooter alignWithMargins="0">
        <oddFooter>&amp;C2014 NF Enhancement Worksheets
Worksheet B - Page &amp;P of &amp;N</oddFooter>
      </headerFooter>
    </customSheetView>
    <customSheetView guid="{4CF7C104-0100-48C6-87FA-9D7DB5BB1A08}" showPageBreaks="1" fitToPage="1" printArea="1" hiddenColumns="1" topLeftCell="A19">
      <selection activeCell="AA42" sqref="AA42"/>
      <pageMargins left="0" right="0" top="0" bottom="0" header="0" footer="0"/>
      <pageSetup scale="83" orientation="portrait" verticalDpi="300" r:id="rId2"/>
      <headerFooter alignWithMargins="0">
        <oddFooter>&amp;C2020 NF Enhancement Worksheets
Worksheet B - Page &amp;P of &amp;N</oddFooter>
      </headerFooter>
    </customSheetView>
    <customSheetView guid="{1B4A69D6-9BB0-4E98-A845-509C55125576}" showPageBreaks="1" hiddenColumns="1">
      <selection activeCell="I16" sqref="I16"/>
      <pageMargins left="0" right="0" top="0" bottom="0" header="0" footer="0"/>
      <pageSetup scale="96" orientation="portrait" verticalDpi="300" r:id="rId3"/>
      <headerFooter alignWithMargins="0">
        <oddFooter>&amp;C2019 NF Enhancement Worksheets
Worksheet B - Page &amp;P of &amp;N</oddFooter>
      </headerFooter>
    </customSheetView>
  </customSheetViews>
  <mergeCells count="22">
    <mergeCell ref="A2:S2"/>
    <mergeCell ref="A4:S4"/>
    <mergeCell ref="E9:G10"/>
    <mergeCell ref="K9:M10"/>
    <mergeCell ref="A11:A12"/>
    <mergeCell ref="B7:R7"/>
    <mergeCell ref="Q27:R27"/>
    <mergeCell ref="Q25:R25"/>
    <mergeCell ref="B12:C12"/>
    <mergeCell ref="N9:P10"/>
    <mergeCell ref="Q38:R38"/>
    <mergeCell ref="H9:J10"/>
    <mergeCell ref="Q32:R32"/>
    <mergeCell ref="B26:D26"/>
    <mergeCell ref="B28:D28"/>
    <mergeCell ref="Q23:R23"/>
    <mergeCell ref="Q19:R19"/>
    <mergeCell ref="B11:C11"/>
    <mergeCell ref="Q21:R21"/>
    <mergeCell ref="B20:D20"/>
    <mergeCell ref="B18:D18"/>
    <mergeCell ref="C14:M14"/>
  </mergeCells>
  <phoneticPr fontId="0" type="noConversion"/>
  <pageMargins left="0" right="0" top="0.5" bottom="1" header="0" footer="0.5"/>
  <pageSetup scale="96" orientation="portrait" verticalDpi="300" r:id="rId4"/>
  <headerFooter alignWithMargins="0">
    <oddFooter>&amp;C2019 NF Enhancement Worksheets
Worksheet B - Page &amp;P of &amp;N</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pageSetUpPr fitToPage="1"/>
  </sheetPr>
  <dimension ref="A1:X77"/>
  <sheetViews>
    <sheetView zoomScaleNormal="100" workbookViewId="0">
      <selection activeCell="F58" sqref="F58"/>
    </sheetView>
  </sheetViews>
  <sheetFormatPr defaultColWidth="9.21875" defaultRowHeight="13.2" x14ac:dyDescent="0.25"/>
  <cols>
    <col min="1" max="1" width="1.44140625" style="30" customWidth="1"/>
    <col min="2" max="2" width="5" style="30" customWidth="1"/>
    <col min="3" max="3" width="6.21875" style="30" customWidth="1"/>
    <col min="4" max="4" width="3" style="30" customWidth="1"/>
    <col min="5" max="5" width="6" style="30" customWidth="1"/>
    <col min="6" max="6" width="13.21875" style="31" customWidth="1"/>
    <col min="7" max="7" width="3.21875" style="30" customWidth="1"/>
    <col min="8" max="8" width="5" style="30" customWidth="1"/>
    <col min="9" max="9" width="12.5546875" style="30" customWidth="1"/>
    <col min="10" max="10" width="3.77734375" style="30" customWidth="1"/>
    <col min="11" max="11" width="5.21875" style="30" customWidth="1"/>
    <col min="12" max="12" width="16.44140625" style="84" customWidth="1"/>
    <col min="13" max="13" width="2.77734375" style="30" customWidth="1"/>
    <col min="14" max="14" width="7.77734375" style="30" customWidth="1"/>
    <col min="15" max="15" width="2.77734375" style="30" customWidth="1"/>
    <col min="16" max="16" width="5.77734375" style="30" customWidth="1"/>
    <col min="17" max="17" width="15.77734375" style="30" customWidth="1"/>
    <col min="18" max="18" width="1.21875" style="30" customWidth="1"/>
    <col min="19" max="16384" width="9.21875" style="30"/>
  </cols>
  <sheetData>
    <row r="1" spans="1:21" ht="3.75" customHeight="1" x14ac:dyDescent="0.25"/>
    <row r="2" spans="1:21" ht="52.95" customHeight="1" x14ac:dyDescent="0.25">
      <c r="A2" s="348" t="s">
        <v>237</v>
      </c>
      <c r="B2" s="325"/>
      <c r="C2" s="325"/>
      <c r="D2" s="325"/>
      <c r="E2" s="325"/>
      <c r="F2" s="325"/>
      <c r="G2" s="325"/>
      <c r="H2" s="325"/>
      <c r="I2" s="325"/>
      <c r="J2" s="325"/>
      <c r="K2" s="325"/>
      <c r="L2" s="325"/>
      <c r="M2" s="325"/>
      <c r="N2" s="325"/>
      <c r="O2" s="325"/>
      <c r="P2" s="325"/>
      <c r="Q2" s="325"/>
      <c r="R2" s="325"/>
    </row>
    <row r="3" spans="1:21" ht="15" customHeight="1" x14ac:dyDescent="0.25"/>
    <row r="4" spans="1:21" ht="34.950000000000003" customHeight="1" x14ac:dyDescent="0.3">
      <c r="A4" s="349" t="s">
        <v>122</v>
      </c>
      <c r="B4" s="389"/>
      <c r="C4" s="389"/>
      <c r="D4" s="389"/>
      <c r="E4" s="389"/>
      <c r="F4" s="389"/>
      <c r="G4" s="389"/>
      <c r="H4" s="389"/>
      <c r="I4" s="389"/>
      <c r="J4" s="389"/>
      <c r="K4" s="389"/>
      <c r="L4" s="389"/>
      <c r="M4" s="389"/>
      <c r="N4" s="389"/>
      <c r="O4" s="389"/>
      <c r="P4" s="389"/>
      <c r="Q4" s="389"/>
      <c r="R4" s="390"/>
    </row>
    <row r="5" spans="1:21" s="150" customFormat="1" ht="15" customHeight="1" x14ac:dyDescent="0.3">
      <c r="A5" s="286"/>
      <c r="B5" s="280"/>
      <c r="C5" s="280"/>
      <c r="D5" s="280"/>
      <c r="E5" s="280"/>
      <c r="F5" s="280"/>
      <c r="G5" s="280"/>
      <c r="H5" s="280"/>
      <c r="I5" s="280"/>
      <c r="J5" s="280"/>
      <c r="K5" s="280"/>
      <c r="L5" s="280"/>
      <c r="M5" s="280"/>
      <c r="N5" s="280"/>
      <c r="O5" s="280"/>
      <c r="P5" s="280"/>
      <c r="Q5" s="280"/>
      <c r="R5" s="280"/>
    </row>
    <row r="6" spans="1:21" ht="12.75" customHeight="1" x14ac:dyDescent="0.25">
      <c r="A6" s="151"/>
      <c r="B6" s="106"/>
      <c r="C6" s="106"/>
      <c r="D6" s="106"/>
      <c r="E6" s="152" t="s">
        <v>1</v>
      </c>
      <c r="F6" s="152"/>
      <c r="G6" s="106"/>
      <c r="H6" s="106"/>
      <c r="I6" s="152" t="s">
        <v>2</v>
      </c>
      <c r="J6" s="106"/>
      <c r="K6" s="152" t="s">
        <v>3</v>
      </c>
      <c r="L6" s="152"/>
      <c r="M6" s="106"/>
      <c r="N6" s="106"/>
      <c r="O6" s="106"/>
      <c r="P6" s="106"/>
      <c r="Q6" s="106"/>
      <c r="R6" s="108"/>
    </row>
    <row r="7" spans="1:21" ht="45" customHeight="1" x14ac:dyDescent="0.25">
      <c r="A7" s="153"/>
      <c r="B7" s="391" t="s">
        <v>4</v>
      </c>
      <c r="C7" s="392"/>
      <c r="D7" s="268"/>
      <c r="E7" s="393" t="s">
        <v>123</v>
      </c>
      <c r="F7" s="357"/>
      <c r="G7" s="270"/>
      <c r="H7" s="270"/>
      <c r="I7" s="154" t="s">
        <v>124</v>
      </c>
      <c r="J7" s="155"/>
      <c r="K7" s="393" t="s">
        <v>125</v>
      </c>
      <c r="L7" s="393"/>
      <c r="M7" s="6"/>
      <c r="N7" s="6"/>
      <c r="O7" s="6"/>
      <c r="P7" s="6"/>
      <c r="Q7" s="6"/>
      <c r="R7" s="120"/>
    </row>
    <row r="8" spans="1:21" ht="21.75" customHeight="1" x14ac:dyDescent="0.3">
      <c r="A8" s="153"/>
      <c r="B8" s="6"/>
      <c r="C8" s="287" t="s">
        <v>8</v>
      </c>
      <c r="D8" s="156"/>
      <c r="E8" s="297"/>
      <c r="F8" s="298"/>
      <c r="G8" s="155" t="s">
        <v>9</v>
      </c>
      <c r="H8" s="157"/>
      <c r="I8" s="223">
        <v>241.68</v>
      </c>
      <c r="J8" s="252" t="s">
        <v>10</v>
      </c>
      <c r="K8" s="387">
        <f>E8*I8</f>
        <v>0</v>
      </c>
      <c r="L8" s="388"/>
      <c r="M8" s="6"/>
      <c r="N8" s="6"/>
      <c r="O8" s="158"/>
      <c r="P8" s="6"/>
      <c r="Q8" s="6"/>
      <c r="R8" s="120"/>
      <c r="S8" s="282"/>
      <c r="T8" s="223"/>
      <c r="U8" s="159"/>
    </row>
    <row r="9" spans="1:21" ht="21.75" customHeight="1" x14ac:dyDescent="0.3">
      <c r="A9" s="153"/>
      <c r="B9" s="6"/>
      <c r="C9" s="288" t="s">
        <v>11</v>
      </c>
      <c r="D9" s="160"/>
      <c r="E9" s="297"/>
      <c r="F9" s="298"/>
      <c r="G9" s="155" t="s">
        <v>9</v>
      </c>
      <c r="H9" s="157"/>
      <c r="I9" s="223">
        <v>204.5</v>
      </c>
      <c r="J9" s="252" t="s">
        <v>10</v>
      </c>
      <c r="K9" s="387">
        <f t="shared" ref="K9:K43" si="0">E9*I9</f>
        <v>0</v>
      </c>
      <c r="L9" s="388"/>
      <c r="M9" s="6"/>
      <c r="N9" s="6"/>
      <c r="O9" s="158"/>
      <c r="P9" s="6"/>
      <c r="Q9" s="6"/>
      <c r="R9" s="120"/>
      <c r="S9" s="282"/>
      <c r="U9" s="159"/>
    </row>
    <row r="10" spans="1:21" ht="21.75" customHeight="1" x14ac:dyDescent="0.3">
      <c r="A10" s="153"/>
      <c r="B10" s="6"/>
      <c r="C10" s="288" t="s">
        <v>12</v>
      </c>
      <c r="D10" s="160"/>
      <c r="E10" s="297"/>
      <c r="F10" s="298"/>
      <c r="G10" s="155" t="s">
        <v>9</v>
      </c>
      <c r="H10" s="157"/>
      <c r="I10" s="223">
        <v>187.38</v>
      </c>
      <c r="J10" s="252" t="s">
        <v>10</v>
      </c>
      <c r="K10" s="387">
        <f t="shared" si="0"/>
        <v>0</v>
      </c>
      <c r="L10" s="388"/>
      <c r="M10" s="6"/>
      <c r="N10" s="6"/>
      <c r="O10" s="158"/>
      <c r="P10" s="6"/>
      <c r="Q10" s="6"/>
      <c r="R10" s="120"/>
      <c r="S10" s="282"/>
      <c r="U10" s="159"/>
    </row>
    <row r="11" spans="1:21" ht="21.75" customHeight="1" x14ac:dyDescent="0.3">
      <c r="A11" s="153"/>
      <c r="B11" s="6"/>
      <c r="C11" s="288" t="s">
        <v>13</v>
      </c>
      <c r="D11" s="160"/>
      <c r="E11" s="297"/>
      <c r="F11" s="298"/>
      <c r="G11" s="155" t="s">
        <v>9</v>
      </c>
      <c r="H11" s="157"/>
      <c r="I11" s="223">
        <v>155.51</v>
      </c>
      <c r="J11" s="252" t="s">
        <v>10</v>
      </c>
      <c r="K11" s="387">
        <f t="shared" si="0"/>
        <v>0</v>
      </c>
      <c r="L11" s="388"/>
      <c r="M11" s="6"/>
      <c r="N11" s="6"/>
      <c r="O11" s="158"/>
      <c r="P11" s="6"/>
      <c r="Q11" s="6"/>
      <c r="R11" s="120"/>
      <c r="S11" s="282"/>
      <c r="U11" s="159"/>
    </row>
    <row r="12" spans="1:21" ht="21.75" customHeight="1" x14ac:dyDescent="0.3">
      <c r="A12" s="153"/>
      <c r="B12" s="6"/>
      <c r="C12" s="288" t="s">
        <v>14</v>
      </c>
      <c r="D12" s="160"/>
      <c r="E12" s="297"/>
      <c r="F12" s="298"/>
      <c r="G12" s="155" t="s">
        <v>9</v>
      </c>
      <c r="H12" s="157"/>
      <c r="I12" s="223">
        <v>303.60000000000002</v>
      </c>
      <c r="J12" s="252" t="s">
        <v>10</v>
      </c>
      <c r="K12" s="387">
        <f t="shared" si="0"/>
        <v>0</v>
      </c>
      <c r="L12" s="388"/>
      <c r="M12" s="6"/>
      <c r="N12" s="6"/>
      <c r="O12" s="158"/>
      <c r="P12" s="6"/>
      <c r="Q12" s="6"/>
      <c r="R12" s="120"/>
      <c r="S12" s="282"/>
      <c r="U12" s="159"/>
    </row>
    <row r="13" spans="1:21" ht="21.75" customHeight="1" x14ac:dyDescent="0.3">
      <c r="A13" s="153"/>
      <c r="B13" s="6"/>
      <c r="C13" s="288" t="s">
        <v>15</v>
      </c>
      <c r="D13" s="160"/>
      <c r="E13" s="297"/>
      <c r="F13" s="298"/>
      <c r="G13" s="155" t="s">
        <v>9</v>
      </c>
      <c r="H13" s="157"/>
      <c r="I13" s="223">
        <v>246.13</v>
      </c>
      <c r="J13" s="252" t="s">
        <v>10</v>
      </c>
      <c r="K13" s="387">
        <f t="shared" si="0"/>
        <v>0</v>
      </c>
      <c r="L13" s="388"/>
      <c r="M13" s="6"/>
      <c r="N13" s="6"/>
      <c r="O13" s="158"/>
      <c r="P13" s="6"/>
      <c r="Q13" s="6"/>
      <c r="R13" s="120"/>
      <c r="S13" s="282"/>
      <c r="U13" s="159"/>
    </row>
    <row r="14" spans="1:21" ht="21.75" customHeight="1" x14ac:dyDescent="0.3">
      <c r="A14" s="153"/>
      <c r="B14" s="6"/>
      <c r="C14" s="288" t="s">
        <v>16</v>
      </c>
      <c r="D14" s="160"/>
      <c r="E14" s="297"/>
      <c r="F14" s="298"/>
      <c r="G14" s="155" t="s">
        <v>9</v>
      </c>
      <c r="H14" s="157"/>
      <c r="I14" s="223">
        <v>203.61</v>
      </c>
      <c r="J14" s="252" t="s">
        <v>10</v>
      </c>
      <c r="K14" s="387">
        <f t="shared" si="0"/>
        <v>0</v>
      </c>
      <c r="L14" s="388"/>
      <c r="M14" s="6"/>
      <c r="N14" s="6"/>
      <c r="O14" s="158"/>
      <c r="P14" s="6"/>
      <c r="Q14" s="6"/>
      <c r="R14" s="120"/>
      <c r="S14" s="282"/>
      <c r="U14" s="159"/>
    </row>
    <row r="15" spans="1:21" ht="21.75" customHeight="1" x14ac:dyDescent="0.3">
      <c r="A15" s="153"/>
      <c r="B15" s="6"/>
      <c r="C15" s="288" t="s">
        <v>17</v>
      </c>
      <c r="D15" s="160"/>
      <c r="E15" s="297"/>
      <c r="F15" s="298"/>
      <c r="G15" s="155" t="s">
        <v>9</v>
      </c>
      <c r="H15" s="157"/>
      <c r="I15" s="223">
        <v>197.05</v>
      </c>
      <c r="J15" s="252" t="s">
        <v>10</v>
      </c>
      <c r="K15" s="387">
        <f t="shared" si="0"/>
        <v>0</v>
      </c>
      <c r="L15" s="388"/>
      <c r="M15" s="6"/>
      <c r="N15" s="6"/>
      <c r="O15" s="158"/>
      <c r="P15" s="6"/>
      <c r="Q15" s="6"/>
      <c r="R15" s="120"/>
      <c r="S15" s="282"/>
      <c r="U15" s="159"/>
    </row>
    <row r="16" spans="1:21" ht="21.75" customHeight="1" x14ac:dyDescent="0.3">
      <c r="A16" s="153"/>
      <c r="B16" s="6"/>
      <c r="C16" s="288" t="s">
        <v>18</v>
      </c>
      <c r="D16" s="160"/>
      <c r="E16" s="297"/>
      <c r="F16" s="298"/>
      <c r="G16" s="155" t="s">
        <v>9</v>
      </c>
      <c r="H16" s="157"/>
      <c r="I16" s="223">
        <v>182.08</v>
      </c>
      <c r="J16" s="252" t="s">
        <v>10</v>
      </c>
      <c r="K16" s="387">
        <f t="shared" si="0"/>
        <v>0</v>
      </c>
      <c r="L16" s="388"/>
      <c r="M16" s="6"/>
      <c r="N16" s="6"/>
      <c r="O16" s="158"/>
      <c r="P16" s="6"/>
      <c r="Q16" s="6"/>
      <c r="R16" s="120"/>
      <c r="S16" s="282"/>
      <c r="U16" s="159"/>
    </row>
    <row r="17" spans="1:21" ht="21.75" customHeight="1" x14ac:dyDescent="0.3">
      <c r="A17" s="153"/>
      <c r="B17" s="6"/>
      <c r="C17" s="288" t="s">
        <v>19</v>
      </c>
      <c r="D17" s="160"/>
      <c r="E17" s="297"/>
      <c r="F17" s="298"/>
      <c r="G17" s="155" t="s">
        <v>9</v>
      </c>
      <c r="H17" s="157"/>
      <c r="I17" s="223">
        <v>181.5</v>
      </c>
      <c r="J17" s="252" t="s">
        <v>10</v>
      </c>
      <c r="K17" s="387">
        <f t="shared" si="0"/>
        <v>0</v>
      </c>
      <c r="L17" s="388"/>
      <c r="M17" s="6"/>
      <c r="N17" s="6"/>
      <c r="O17" s="158"/>
      <c r="P17" s="6"/>
      <c r="Q17" s="6"/>
      <c r="R17" s="120"/>
      <c r="S17" s="282"/>
      <c r="U17" s="159"/>
    </row>
    <row r="18" spans="1:21" ht="21.75" customHeight="1" x14ac:dyDescent="0.3">
      <c r="A18" s="153"/>
      <c r="B18" s="6"/>
      <c r="C18" s="288" t="s">
        <v>20</v>
      </c>
      <c r="D18" s="160"/>
      <c r="E18" s="297"/>
      <c r="F18" s="298"/>
      <c r="G18" s="155" t="s">
        <v>9</v>
      </c>
      <c r="H18" s="157"/>
      <c r="I18" s="223">
        <v>146.86000000000001</v>
      </c>
      <c r="J18" s="252" t="s">
        <v>10</v>
      </c>
      <c r="K18" s="387">
        <f t="shared" si="0"/>
        <v>0</v>
      </c>
      <c r="L18" s="388"/>
      <c r="M18" s="6"/>
      <c r="N18" s="6"/>
      <c r="O18" s="158"/>
      <c r="P18" s="6"/>
      <c r="Q18" s="6"/>
      <c r="R18" s="120"/>
      <c r="S18" s="282"/>
      <c r="U18" s="159"/>
    </row>
    <row r="19" spans="1:21" ht="21.75" customHeight="1" x14ac:dyDescent="0.3">
      <c r="A19" s="153"/>
      <c r="B19" s="6"/>
      <c r="C19" s="288" t="s">
        <v>21</v>
      </c>
      <c r="D19" s="160"/>
      <c r="E19" s="297"/>
      <c r="F19" s="298"/>
      <c r="G19" s="155" t="s">
        <v>9</v>
      </c>
      <c r="H19" s="157"/>
      <c r="I19" s="223">
        <v>135.05000000000001</v>
      </c>
      <c r="J19" s="252" t="s">
        <v>10</v>
      </c>
      <c r="K19" s="387">
        <f t="shared" si="0"/>
        <v>0</v>
      </c>
      <c r="L19" s="388"/>
      <c r="M19" s="6"/>
      <c r="N19" s="6"/>
      <c r="O19" s="158"/>
      <c r="P19" s="6"/>
      <c r="Q19" s="6"/>
      <c r="R19" s="120"/>
      <c r="S19" s="282"/>
      <c r="U19" s="159"/>
    </row>
    <row r="20" spans="1:21" ht="21.75" customHeight="1" x14ac:dyDescent="0.3">
      <c r="A20" s="153"/>
      <c r="B20" s="6"/>
      <c r="C20" s="288" t="s">
        <v>22</v>
      </c>
      <c r="D20" s="160"/>
      <c r="E20" s="297"/>
      <c r="F20" s="298"/>
      <c r="G20" s="155" t="s">
        <v>9</v>
      </c>
      <c r="H20" s="157"/>
      <c r="I20" s="223">
        <v>128.37</v>
      </c>
      <c r="J20" s="252" t="s">
        <v>10</v>
      </c>
      <c r="K20" s="387">
        <f t="shared" si="0"/>
        <v>0</v>
      </c>
      <c r="L20" s="388"/>
      <c r="M20" s="6"/>
      <c r="N20" s="6"/>
      <c r="O20" s="158"/>
      <c r="P20" s="6"/>
      <c r="Q20" s="6"/>
      <c r="R20" s="120"/>
      <c r="S20" s="282"/>
      <c r="U20" s="159"/>
    </row>
    <row r="21" spans="1:21" ht="21.75" customHeight="1" x14ac:dyDescent="0.3">
      <c r="A21" s="153"/>
      <c r="B21" s="6"/>
      <c r="C21" s="288" t="s">
        <v>23</v>
      </c>
      <c r="D21" s="160"/>
      <c r="E21" s="297"/>
      <c r="F21" s="298"/>
      <c r="G21" s="155" t="s">
        <v>9</v>
      </c>
      <c r="H21" s="157"/>
      <c r="I21" s="223">
        <v>119.06</v>
      </c>
      <c r="J21" s="252" t="s">
        <v>10</v>
      </c>
      <c r="K21" s="387">
        <f t="shared" si="0"/>
        <v>0</v>
      </c>
      <c r="L21" s="388"/>
      <c r="M21" s="6"/>
      <c r="N21" s="6"/>
      <c r="O21" s="158"/>
      <c r="P21" s="6"/>
      <c r="Q21" s="6"/>
      <c r="R21" s="120"/>
      <c r="S21" s="282"/>
      <c r="U21" s="159"/>
    </row>
    <row r="22" spans="1:21" ht="21.75" customHeight="1" x14ac:dyDescent="0.3">
      <c r="A22" s="153"/>
      <c r="B22" s="6"/>
      <c r="C22" s="288" t="s">
        <v>24</v>
      </c>
      <c r="D22" s="160"/>
      <c r="E22" s="297"/>
      <c r="F22" s="298"/>
      <c r="G22" s="155" t="s">
        <v>9</v>
      </c>
      <c r="H22" s="157"/>
      <c r="I22" s="223">
        <v>109.15</v>
      </c>
      <c r="J22" s="252" t="s">
        <v>10</v>
      </c>
      <c r="K22" s="387">
        <f t="shared" si="0"/>
        <v>0</v>
      </c>
      <c r="L22" s="388"/>
      <c r="M22" s="6"/>
      <c r="N22" s="6"/>
      <c r="O22" s="158"/>
      <c r="P22" s="6"/>
      <c r="Q22" s="6"/>
      <c r="R22" s="120"/>
      <c r="S22" s="282"/>
      <c r="U22" s="159"/>
    </row>
    <row r="23" spans="1:21" ht="21.75" customHeight="1" x14ac:dyDescent="0.3">
      <c r="A23" s="153"/>
      <c r="B23" s="6"/>
      <c r="C23" s="288" t="s">
        <v>25</v>
      </c>
      <c r="D23" s="160"/>
      <c r="E23" s="297"/>
      <c r="F23" s="298"/>
      <c r="G23" s="155" t="s">
        <v>9</v>
      </c>
      <c r="H23" s="157"/>
      <c r="I23" s="223">
        <v>98.01</v>
      </c>
      <c r="J23" s="252" t="s">
        <v>10</v>
      </c>
      <c r="K23" s="387">
        <f t="shared" si="0"/>
        <v>0</v>
      </c>
      <c r="L23" s="388"/>
      <c r="M23" s="6"/>
      <c r="N23" s="6"/>
      <c r="O23" s="158"/>
      <c r="P23" s="6"/>
      <c r="Q23" s="6"/>
      <c r="R23" s="120"/>
      <c r="S23" s="282"/>
      <c r="U23" s="159"/>
    </row>
    <row r="24" spans="1:21" ht="21.75" customHeight="1" x14ac:dyDescent="0.3">
      <c r="A24" s="153"/>
      <c r="B24" s="6"/>
      <c r="C24" s="288" t="s">
        <v>26</v>
      </c>
      <c r="D24" s="160"/>
      <c r="E24" s="297"/>
      <c r="F24" s="298"/>
      <c r="G24" s="155" t="s">
        <v>9</v>
      </c>
      <c r="H24" s="157"/>
      <c r="I24" s="223">
        <v>109.44</v>
      </c>
      <c r="J24" s="252" t="s">
        <v>10</v>
      </c>
      <c r="K24" s="387">
        <f t="shared" si="0"/>
        <v>0</v>
      </c>
      <c r="L24" s="388"/>
      <c r="M24" s="6"/>
      <c r="N24" s="6"/>
      <c r="O24" s="158"/>
      <c r="P24" s="6"/>
      <c r="Q24" s="6"/>
      <c r="R24" s="120"/>
      <c r="S24" s="282"/>
      <c r="U24" s="159"/>
    </row>
    <row r="25" spans="1:21" ht="21.75" customHeight="1" x14ac:dyDescent="0.3">
      <c r="A25" s="153"/>
      <c r="B25" s="6"/>
      <c r="C25" s="288" t="s">
        <v>27</v>
      </c>
      <c r="D25" s="160"/>
      <c r="E25" s="297"/>
      <c r="F25" s="298"/>
      <c r="G25" s="155" t="s">
        <v>9</v>
      </c>
      <c r="H25" s="157"/>
      <c r="I25" s="223">
        <v>96.82</v>
      </c>
      <c r="J25" s="252" t="s">
        <v>10</v>
      </c>
      <c r="K25" s="387">
        <f t="shared" si="0"/>
        <v>0</v>
      </c>
      <c r="L25" s="388"/>
      <c r="M25" s="6"/>
      <c r="N25" s="6"/>
      <c r="O25" s="158"/>
      <c r="P25" s="6"/>
      <c r="Q25" s="6"/>
      <c r="R25" s="120"/>
      <c r="S25" s="282"/>
      <c r="U25" s="159"/>
    </row>
    <row r="26" spans="1:21" ht="21.75" customHeight="1" x14ac:dyDescent="0.3">
      <c r="A26" s="153"/>
      <c r="B26" s="6"/>
      <c r="C26" s="288" t="s">
        <v>28</v>
      </c>
      <c r="D26" s="160"/>
      <c r="E26" s="297"/>
      <c r="F26" s="298"/>
      <c r="G26" s="155" t="s">
        <v>9</v>
      </c>
      <c r="H26" s="157"/>
      <c r="I26" s="223">
        <v>81.739999999999995</v>
      </c>
      <c r="J26" s="252" t="s">
        <v>10</v>
      </c>
      <c r="K26" s="387">
        <f t="shared" si="0"/>
        <v>0</v>
      </c>
      <c r="L26" s="388"/>
      <c r="M26" s="6"/>
      <c r="N26" s="6"/>
      <c r="O26" s="158"/>
      <c r="P26" s="6"/>
      <c r="Q26" s="6"/>
      <c r="R26" s="120"/>
      <c r="S26" s="282"/>
      <c r="U26" s="159"/>
    </row>
    <row r="27" spans="1:21" ht="21.75" customHeight="1" x14ac:dyDescent="0.3">
      <c r="A27" s="153"/>
      <c r="B27" s="6"/>
      <c r="C27" s="288" t="s">
        <v>29</v>
      </c>
      <c r="D27" s="160"/>
      <c r="E27" s="297"/>
      <c r="F27" s="298"/>
      <c r="G27" s="155" t="s">
        <v>9</v>
      </c>
      <c r="H27" s="157"/>
      <c r="I27" s="223">
        <v>73.55</v>
      </c>
      <c r="J27" s="252" t="s">
        <v>10</v>
      </c>
      <c r="K27" s="387">
        <f t="shared" si="0"/>
        <v>0</v>
      </c>
      <c r="L27" s="388"/>
      <c r="M27" s="6"/>
      <c r="N27" s="6"/>
      <c r="O27" s="158"/>
      <c r="P27" s="6"/>
      <c r="Q27" s="6"/>
      <c r="R27" s="120"/>
      <c r="S27" s="282"/>
      <c r="U27" s="159"/>
    </row>
    <row r="28" spans="1:21" ht="21.75" customHeight="1" x14ac:dyDescent="0.3">
      <c r="A28" s="153"/>
      <c r="B28" s="6"/>
      <c r="C28" s="288" t="s">
        <v>30</v>
      </c>
      <c r="D28" s="160"/>
      <c r="E28" s="297"/>
      <c r="F28" s="298"/>
      <c r="G28" s="155" t="s">
        <v>9</v>
      </c>
      <c r="H28" s="157"/>
      <c r="I28" s="223">
        <v>106.08</v>
      </c>
      <c r="J28" s="252" t="s">
        <v>10</v>
      </c>
      <c r="K28" s="387">
        <f t="shared" si="0"/>
        <v>0</v>
      </c>
      <c r="L28" s="388"/>
      <c r="M28" s="6"/>
      <c r="N28" s="6"/>
      <c r="O28" s="158"/>
      <c r="P28" s="6"/>
      <c r="Q28" s="6"/>
      <c r="R28" s="120"/>
      <c r="S28" s="282"/>
      <c r="U28" s="159"/>
    </row>
    <row r="29" spans="1:21" ht="21.75" customHeight="1" x14ac:dyDescent="0.3">
      <c r="A29" s="153"/>
      <c r="B29" s="6"/>
      <c r="C29" s="288" t="s">
        <v>31</v>
      </c>
      <c r="D29" s="160"/>
      <c r="E29" s="297"/>
      <c r="F29" s="298"/>
      <c r="G29" s="155" t="s">
        <v>9</v>
      </c>
      <c r="H29" s="157"/>
      <c r="I29" s="223">
        <v>88.67</v>
      </c>
      <c r="J29" s="252" t="s">
        <v>10</v>
      </c>
      <c r="K29" s="387">
        <f t="shared" si="0"/>
        <v>0</v>
      </c>
      <c r="L29" s="388"/>
      <c r="M29" s="6"/>
      <c r="N29" s="6"/>
      <c r="O29" s="158"/>
      <c r="P29" s="6"/>
      <c r="Q29" s="6"/>
      <c r="R29" s="120"/>
      <c r="S29" s="282"/>
      <c r="U29" s="159"/>
    </row>
    <row r="30" spans="1:21" ht="21.75" customHeight="1" x14ac:dyDescent="0.3">
      <c r="A30" s="153"/>
      <c r="B30" s="6"/>
      <c r="C30" s="288" t="s">
        <v>32</v>
      </c>
      <c r="D30" s="160"/>
      <c r="E30" s="297"/>
      <c r="F30" s="298"/>
      <c r="G30" s="155" t="s">
        <v>9</v>
      </c>
      <c r="H30" s="157"/>
      <c r="I30" s="223">
        <v>78.75</v>
      </c>
      <c r="J30" s="252" t="s">
        <v>10</v>
      </c>
      <c r="K30" s="387">
        <f t="shared" si="0"/>
        <v>0</v>
      </c>
      <c r="L30" s="388"/>
      <c r="M30" s="6"/>
      <c r="N30" s="6"/>
      <c r="O30" s="158"/>
      <c r="P30" s="6"/>
      <c r="Q30" s="6"/>
      <c r="R30" s="120"/>
      <c r="S30" s="282"/>
      <c r="U30" s="159"/>
    </row>
    <row r="31" spans="1:21" ht="21.75" customHeight="1" x14ac:dyDescent="0.3">
      <c r="A31" s="153"/>
      <c r="B31" s="6"/>
      <c r="C31" s="288" t="s">
        <v>33</v>
      </c>
      <c r="D31" s="160"/>
      <c r="E31" s="297"/>
      <c r="F31" s="298"/>
      <c r="G31" s="155" t="s">
        <v>9</v>
      </c>
      <c r="H31" s="157"/>
      <c r="I31" s="223">
        <v>63.94</v>
      </c>
      <c r="J31" s="252" t="s">
        <v>10</v>
      </c>
      <c r="K31" s="387">
        <f t="shared" si="0"/>
        <v>0</v>
      </c>
      <c r="L31" s="388"/>
      <c r="M31" s="6"/>
      <c r="N31" s="282" t="s">
        <v>34</v>
      </c>
      <c r="O31" s="158"/>
      <c r="P31" s="6"/>
      <c r="R31" s="120"/>
      <c r="S31" s="282"/>
      <c r="U31" s="159"/>
    </row>
    <row r="32" spans="1:21" ht="21.75" customHeight="1" x14ac:dyDescent="0.3">
      <c r="A32" s="153"/>
      <c r="B32" s="6"/>
      <c r="C32" s="288" t="s">
        <v>35</v>
      </c>
      <c r="D32" s="160"/>
      <c r="E32" s="297"/>
      <c r="F32" s="298"/>
      <c r="G32" s="155" t="s">
        <v>9</v>
      </c>
      <c r="H32" s="157"/>
      <c r="I32" s="223">
        <v>120.14</v>
      </c>
      <c r="J32" s="252" t="s">
        <v>10</v>
      </c>
      <c r="K32" s="387">
        <f t="shared" si="0"/>
        <v>0</v>
      </c>
      <c r="L32" s="388"/>
      <c r="M32" s="6"/>
      <c r="N32" s="285" t="s">
        <v>34</v>
      </c>
      <c r="O32" s="158"/>
      <c r="P32" s="6"/>
      <c r="R32" s="120"/>
      <c r="S32" s="282"/>
      <c r="T32" s="14"/>
      <c r="U32" s="159"/>
    </row>
    <row r="33" spans="1:21" ht="21.75" customHeight="1" x14ac:dyDescent="0.3">
      <c r="A33" s="153"/>
      <c r="B33" s="6"/>
      <c r="C33" s="288" t="s">
        <v>36</v>
      </c>
      <c r="D33" s="160"/>
      <c r="E33" s="297"/>
      <c r="F33" s="298"/>
      <c r="G33" s="155" t="s">
        <v>9</v>
      </c>
      <c r="H33" s="157"/>
      <c r="I33" s="223">
        <v>109.35</v>
      </c>
      <c r="J33" s="252" t="s">
        <v>10</v>
      </c>
      <c r="K33" s="387">
        <f t="shared" si="0"/>
        <v>0</v>
      </c>
      <c r="L33" s="388"/>
      <c r="M33" s="6"/>
      <c r="N33" s="6"/>
      <c r="O33" s="158"/>
      <c r="P33" s="6"/>
      <c r="Q33" s="6"/>
      <c r="R33" s="120"/>
      <c r="S33" s="282"/>
      <c r="T33" s="14"/>
      <c r="U33" s="159"/>
    </row>
    <row r="34" spans="1:21" ht="21.75" customHeight="1" x14ac:dyDescent="0.3">
      <c r="A34" s="153"/>
      <c r="B34" s="6"/>
      <c r="C34" s="288" t="s">
        <v>37</v>
      </c>
      <c r="D34" s="160"/>
      <c r="E34" s="297"/>
      <c r="F34" s="298"/>
      <c r="G34" s="155" t="s">
        <v>9</v>
      </c>
      <c r="H34" s="157"/>
      <c r="I34" s="223">
        <v>112</v>
      </c>
      <c r="J34" s="252" t="s">
        <v>10</v>
      </c>
      <c r="K34" s="387">
        <f t="shared" si="0"/>
        <v>0</v>
      </c>
      <c r="L34" s="388"/>
      <c r="M34" s="6"/>
      <c r="N34" s="6"/>
      <c r="O34" s="158"/>
      <c r="P34" s="6"/>
      <c r="Q34" s="6"/>
      <c r="R34" s="120"/>
      <c r="S34" s="282"/>
      <c r="U34" s="159"/>
    </row>
    <row r="35" spans="1:21" ht="21.75" customHeight="1" x14ac:dyDescent="0.3">
      <c r="A35" s="153"/>
      <c r="B35" s="6"/>
      <c r="C35" s="288" t="s">
        <v>38</v>
      </c>
      <c r="D35" s="160"/>
      <c r="E35" s="297"/>
      <c r="F35" s="298"/>
      <c r="G35" s="155" t="s">
        <v>9</v>
      </c>
      <c r="H35" s="157"/>
      <c r="I35" s="223">
        <v>100.84</v>
      </c>
      <c r="J35" s="252" t="s">
        <v>10</v>
      </c>
      <c r="K35" s="387">
        <f t="shared" si="0"/>
        <v>0</v>
      </c>
      <c r="L35" s="388"/>
      <c r="M35" s="6"/>
      <c r="N35" s="6"/>
      <c r="O35" s="158"/>
      <c r="P35" s="6"/>
      <c r="Q35" s="6"/>
      <c r="R35" s="120"/>
      <c r="S35" s="282"/>
      <c r="U35" s="159"/>
    </row>
    <row r="36" spans="1:21" ht="21.75" customHeight="1" x14ac:dyDescent="0.3">
      <c r="A36" s="153"/>
      <c r="B36" s="6"/>
      <c r="C36" s="287" t="s">
        <v>39</v>
      </c>
      <c r="D36" s="156"/>
      <c r="E36" s="297"/>
      <c r="F36" s="298"/>
      <c r="G36" s="155" t="s">
        <v>9</v>
      </c>
      <c r="H36" s="157"/>
      <c r="I36" s="223">
        <v>96.15</v>
      </c>
      <c r="J36" s="252" t="s">
        <v>10</v>
      </c>
      <c r="K36" s="387">
        <f t="shared" si="0"/>
        <v>0</v>
      </c>
      <c r="L36" s="388"/>
      <c r="M36" s="6"/>
      <c r="N36" s="6"/>
      <c r="O36" s="158"/>
      <c r="P36" s="6"/>
      <c r="Q36" s="6"/>
      <c r="R36" s="120"/>
      <c r="S36" s="282"/>
      <c r="U36" s="159"/>
    </row>
    <row r="37" spans="1:21" ht="21.75" customHeight="1" x14ac:dyDescent="0.3">
      <c r="A37" s="153"/>
      <c r="B37" s="6"/>
      <c r="C37" s="288" t="s">
        <v>40</v>
      </c>
      <c r="D37" s="160"/>
      <c r="E37" s="297"/>
      <c r="F37" s="298"/>
      <c r="G37" s="155" t="s">
        <v>9</v>
      </c>
      <c r="H37" s="157"/>
      <c r="I37" s="223">
        <v>89.03</v>
      </c>
      <c r="J37" s="252" t="s">
        <v>10</v>
      </c>
      <c r="K37" s="387">
        <f t="shared" si="0"/>
        <v>0</v>
      </c>
      <c r="L37" s="388"/>
      <c r="M37" s="6"/>
      <c r="N37" s="6"/>
      <c r="O37" s="158"/>
      <c r="P37" s="6"/>
      <c r="Q37" s="6"/>
      <c r="R37" s="120"/>
      <c r="S37" s="282"/>
      <c r="U37" s="159"/>
    </row>
    <row r="38" spans="1:21" ht="21.75" customHeight="1" x14ac:dyDescent="0.3">
      <c r="A38" s="153"/>
      <c r="B38" s="6"/>
      <c r="C38" s="288" t="s">
        <v>41</v>
      </c>
      <c r="D38" s="160"/>
      <c r="E38" s="297"/>
      <c r="F38" s="298"/>
      <c r="G38" s="155" t="s">
        <v>9</v>
      </c>
      <c r="H38" s="157"/>
      <c r="I38" s="223">
        <v>84.61</v>
      </c>
      <c r="J38" s="252" t="s">
        <v>10</v>
      </c>
      <c r="K38" s="387">
        <f t="shared" si="0"/>
        <v>0</v>
      </c>
      <c r="L38" s="388"/>
      <c r="M38" s="6"/>
      <c r="N38" s="6"/>
      <c r="O38" s="158"/>
      <c r="P38" s="6"/>
      <c r="Q38" s="6"/>
      <c r="R38" s="120"/>
      <c r="S38" s="282"/>
      <c r="U38" s="159"/>
    </row>
    <row r="39" spans="1:21" ht="21.75" customHeight="1" x14ac:dyDescent="0.3">
      <c r="A39" s="153"/>
      <c r="B39" s="6"/>
      <c r="C39" s="288" t="s">
        <v>42</v>
      </c>
      <c r="D39" s="160"/>
      <c r="E39" s="297"/>
      <c r="F39" s="298"/>
      <c r="G39" s="155" t="s">
        <v>9</v>
      </c>
      <c r="H39" s="157"/>
      <c r="I39" s="223">
        <v>76.819999999999993</v>
      </c>
      <c r="J39" s="252" t="s">
        <v>10</v>
      </c>
      <c r="K39" s="387">
        <f t="shared" si="0"/>
        <v>0</v>
      </c>
      <c r="L39" s="388"/>
      <c r="M39" s="6"/>
      <c r="N39" s="6"/>
      <c r="O39" s="158"/>
      <c r="P39" s="6"/>
      <c r="Q39" s="6"/>
      <c r="R39" s="120"/>
      <c r="S39" s="282"/>
      <c r="U39" s="159"/>
    </row>
    <row r="40" spans="1:21" ht="21.75" customHeight="1" x14ac:dyDescent="0.3">
      <c r="A40" s="153"/>
      <c r="B40" s="6"/>
      <c r="C40" s="288" t="s">
        <v>43</v>
      </c>
      <c r="D40" s="160"/>
      <c r="E40" s="297"/>
      <c r="F40" s="298"/>
      <c r="G40" s="155" t="s">
        <v>9</v>
      </c>
      <c r="H40" s="157"/>
      <c r="I40" s="223">
        <v>67.25</v>
      </c>
      <c r="J40" s="252" t="s">
        <v>10</v>
      </c>
      <c r="K40" s="387">
        <f t="shared" si="0"/>
        <v>0</v>
      </c>
      <c r="L40" s="388"/>
      <c r="M40" s="6"/>
      <c r="N40" s="6"/>
      <c r="O40" s="158"/>
      <c r="P40" s="6"/>
      <c r="Q40" s="6"/>
      <c r="R40" s="120"/>
      <c r="S40" s="282"/>
      <c r="U40" s="159"/>
    </row>
    <row r="41" spans="1:21" ht="21.75" customHeight="1" x14ac:dyDescent="0.3">
      <c r="A41" s="153"/>
      <c r="B41" s="6"/>
      <c r="C41" s="288" t="s">
        <v>44</v>
      </c>
      <c r="D41" s="160"/>
      <c r="E41" s="297"/>
      <c r="F41" s="298"/>
      <c r="G41" s="155" t="s">
        <v>9</v>
      </c>
      <c r="H41" s="157"/>
      <c r="I41" s="223">
        <v>59.08</v>
      </c>
      <c r="J41" s="252" t="s">
        <v>10</v>
      </c>
      <c r="K41" s="387">
        <f t="shared" si="0"/>
        <v>0</v>
      </c>
      <c r="L41" s="388"/>
      <c r="M41" s="6"/>
      <c r="N41" s="6"/>
      <c r="O41" s="158"/>
      <c r="P41" s="6"/>
      <c r="Q41" s="6"/>
      <c r="R41" s="120"/>
      <c r="S41" s="282"/>
      <c r="U41" s="159"/>
    </row>
    <row r="42" spans="1:21" ht="21.75" customHeight="1" x14ac:dyDescent="0.3">
      <c r="A42" s="153"/>
      <c r="B42" s="6"/>
      <c r="C42" s="288" t="s">
        <v>45</v>
      </c>
      <c r="D42" s="160"/>
      <c r="E42" s="297"/>
      <c r="F42" s="298"/>
      <c r="G42" s="155" t="s">
        <v>9</v>
      </c>
      <c r="H42" s="157"/>
      <c r="I42" s="223">
        <v>59.08</v>
      </c>
      <c r="J42" s="252" t="s">
        <v>10</v>
      </c>
      <c r="K42" s="387">
        <f t="shared" si="0"/>
        <v>0</v>
      </c>
      <c r="L42" s="388"/>
      <c r="M42" s="6"/>
      <c r="N42" s="6"/>
      <c r="O42" s="158"/>
      <c r="P42" s="6"/>
      <c r="Q42" s="161"/>
      <c r="R42" s="120"/>
      <c r="U42" s="159"/>
    </row>
    <row r="43" spans="1:21" ht="21.75" customHeight="1" x14ac:dyDescent="0.3">
      <c r="A43" s="153"/>
      <c r="B43" s="6"/>
      <c r="C43" s="288" t="s">
        <v>46</v>
      </c>
      <c r="D43" s="160"/>
      <c r="E43" s="297"/>
      <c r="F43" s="298"/>
      <c r="G43" s="155" t="s">
        <v>9</v>
      </c>
      <c r="H43" s="157"/>
      <c r="I43" s="223">
        <v>59.08</v>
      </c>
      <c r="J43" s="252" t="s">
        <v>10</v>
      </c>
      <c r="K43" s="387">
        <f t="shared" si="0"/>
        <v>0</v>
      </c>
      <c r="L43" s="388"/>
      <c r="M43" s="6"/>
      <c r="N43" s="6"/>
      <c r="O43" s="158"/>
      <c r="P43" s="6"/>
      <c r="Q43" s="161"/>
      <c r="R43" s="120"/>
      <c r="U43" s="159"/>
    </row>
    <row r="44" spans="1:21" ht="4.95" customHeight="1" x14ac:dyDescent="0.25">
      <c r="A44" s="162"/>
      <c r="B44" s="163"/>
      <c r="C44" s="163"/>
      <c r="D44" s="163"/>
      <c r="E44" s="23"/>
      <c r="F44" s="24"/>
      <c r="G44" s="249"/>
      <c r="H44" s="164"/>
      <c r="I44" s="158"/>
      <c r="J44" s="251"/>
      <c r="K44" s="123"/>
      <c r="L44" s="123"/>
      <c r="M44" s="6"/>
      <c r="N44" s="6"/>
      <c r="O44" s="6"/>
      <c r="P44" s="6"/>
      <c r="R44" s="120"/>
      <c r="U44" s="159"/>
    </row>
    <row r="45" spans="1:21" ht="21.75" customHeight="1" x14ac:dyDescent="0.25">
      <c r="A45" s="384"/>
      <c r="B45" s="385"/>
      <c r="C45" s="386"/>
      <c r="D45" s="163"/>
      <c r="E45" s="25" t="s">
        <v>126</v>
      </c>
      <c r="F45" s="21">
        <f>SUM(E8:F43)</f>
        <v>0</v>
      </c>
      <c r="G45" s="92"/>
      <c r="H45" s="269"/>
      <c r="I45" s="165"/>
      <c r="J45" s="92" t="s">
        <v>49</v>
      </c>
      <c r="K45" s="25" t="s">
        <v>127</v>
      </c>
      <c r="L45" s="166">
        <f>SUM(K8:L43)</f>
        <v>0</v>
      </c>
      <c r="M45" s="6"/>
      <c r="N45" s="6"/>
      <c r="O45" s="6"/>
      <c r="P45" s="6"/>
      <c r="Q45" s="161"/>
      <c r="R45" s="120"/>
      <c r="U45" s="159"/>
    </row>
    <row r="46" spans="1:21" ht="4.95" customHeight="1" x14ac:dyDescent="0.25">
      <c r="A46" s="167"/>
      <c r="B46" s="168"/>
      <c r="C46" s="168"/>
      <c r="D46" s="273"/>
      <c r="E46" s="23"/>
      <c r="F46" s="23"/>
      <c r="G46" s="250"/>
      <c r="H46" s="169"/>
      <c r="I46" s="158"/>
      <c r="J46" s="251"/>
      <c r="K46" s="11"/>
      <c r="L46" s="170"/>
      <c r="M46" s="6"/>
      <c r="N46" s="6"/>
      <c r="O46" s="6"/>
      <c r="P46" s="6"/>
      <c r="Q46" s="6"/>
      <c r="R46" s="120"/>
      <c r="U46" s="159"/>
    </row>
    <row r="47" spans="1:21" ht="4.95" customHeight="1" x14ac:dyDescent="0.25">
      <c r="A47" s="167"/>
      <c r="B47" s="168"/>
      <c r="C47" s="168"/>
      <c r="D47" s="273"/>
      <c r="E47" s="23"/>
      <c r="F47" s="23"/>
      <c r="G47" s="250"/>
      <c r="H47" s="169"/>
      <c r="I47" s="158"/>
      <c r="J47" s="251"/>
      <c r="K47" s="11"/>
      <c r="L47" s="170"/>
      <c r="M47" s="6"/>
      <c r="N47" s="6"/>
      <c r="O47" s="6"/>
      <c r="P47" s="6"/>
      <c r="Q47" s="6"/>
      <c r="R47" s="120"/>
      <c r="U47" s="159"/>
    </row>
    <row r="48" spans="1:21" ht="21.75" customHeight="1" x14ac:dyDescent="0.3">
      <c r="A48" s="294" t="s">
        <v>51</v>
      </c>
      <c r="B48" s="295"/>
      <c r="C48" s="296"/>
      <c r="D48" s="168"/>
      <c r="E48" s="377"/>
      <c r="F48" s="378"/>
      <c r="G48" s="155" t="s">
        <v>9</v>
      </c>
      <c r="H48" s="278"/>
      <c r="I48" s="223">
        <v>214.89</v>
      </c>
      <c r="J48" s="252" t="s">
        <v>10</v>
      </c>
      <c r="K48" s="25" t="s">
        <v>128</v>
      </c>
      <c r="L48" s="171">
        <f>E48*I48</f>
        <v>0</v>
      </c>
      <c r="M48" s="6"/>
      <c r="N48" s="6"/>
      <c r="O48" s="6"/>
      <c r="P48" s="6"/>
      <c r="Q48" s="6"/>
      <c r="R48" s="120"/>
      <c r="U48" s="159"/>
    </row>
    <row r="49" spans="1:21" ht="21.75" customHeight="1" x14ac:dyDescent="0.3">
      <c r="A49" s="294" t="s">
        <v>53</v>
      </c>
      <c r="B49" s="295"/>
      <c r="C49" s="296"/>
      <c r="D49" s="273"/>
      <c r="E49" s="377"/>
      <c r="F49" s="378"/>
      <c r="G49" s="155" t="s">
        <v>9</v>
      </c>
      <c r="H49" s="278"/>
      <c r="I49" s="223">
        <v>85.96</v>
      </c>
      <c r="J49" s="252" t="s">
        <v>10</v>
      </c>
      <c r="K49" s="25" t="s">
        <v>129</v>
      </c>
      <c r="L49" s="171">
        <f>E49*I49</f>
        <v>0</v>
      </c>
      <c r="M49" s="6"/>
      <c r="N49" s="6"/>
      <c r="O49" s="6"/>
      <c r="P49" s="6"/>
      <c r="Q49" s="6"/>
      <c r="R49" s="120"/>
      <c r="U49" s="159"/>
    </row>
    <row r="50" spans="1:21" ht="21.75" customHeight="1" x14ac:dyDescent="0.3">
      <c r="A50" s="294" t="s">
        <v>55</v>
      </c>
      <c r="B50" s="295"/>
      <c r="C50" s="296"/>
      <c r="D50" s="273"/>
      <c r="E50" s="377"/>
      <c r="F50" s="378"/>
      <c r="G50" s="155" t="s">
        <v>9</v>
      </c>
      <c r="H50" s="278"/>
      <c r="I50" s="223">
        <v>128.94</v>
      </c>
      <c r="J50" s="252" t="s">
        <v>10</v>
      </c>
      <c r="K50" s="25" t="s">
        <v>130</v>
      </c>
      <c r="L50" s="171">
        <f>E50*I50</f>
        <v>0</v>
      </c>
      <c r="M50" s="6"/>
      <c r="N50" s="6"/>
      <c r="O50" s="6"/>
      <c r="P50" s="6"/>
      <c r="Q50" s="6"/>
      <c r="R50" s="120"/>
      <c r="U50" s="159"/>
    </row>
    <row r="51" spans="1:21" ht="3.75" customHeight="1" x14ac:dyDescent="0.25">
      <c r="A51" s="272"/>
      <c r="B51" s="273"/>
      <c r="C51" s="274"/>
      <c r="D51" s="273"/>
      <c r="E51" s="26"/>
      <c r="F51" s="27"/>
      <c r="G51" s="172"/>
      <c r="H51" s="172"/>
      <c r="I51" s="9"/>
      <c r="J51" s="173"/>
      <c r="K51" s="174"/>
      <c r="L51" s="170"/>
      <c r="M51" s="6"/>
      <c r="N51" s="6"/>
      <c r="O51" s="6"/>
      <c r="P51" s="6"/>
      <c r="Q51" s="6"/>
      <c r="R51" s="120"/>
      <c r="U51" s="159"/>
    </row>
    <row r="52" spans="1:21" ht="15" customHeight="1" x14ac:dyDescent="0.25">
      <c r="A52" s="153"/>
      <c r="B52" s="6"/>
      <c r="C52" s="6"/>
      <c r="D52" s="6"/>
      <c r="E52" s="10"/>
      <c r="F52" s="10"/>
      <c r="G52" s="10"/>
      <c r="H52" s="10"/>
      <c r="I52" s="11"/>
      <c r="J52" s="6"/>
      <c r="K52" s="271" t="s">
        <v>131</v>
      </c>
      <c r="L52" s="175">
        <f>L45+L48+L49+L50</f>
        <v>0</v>
      </c>
      <c r="M52" s="248" t="s">
        <v>132</v>
      </c>
      <c r="N52" s="176">
        <f>F45</f>
        <v>0</v>
      </c>
      <c r="O52" s="256" t="s">
        <v>10</v>
      </c>
      <c r="P52" s="379" t="s">
        <v>133</v>
      </c>
      <c r="Q52" s="381">
        <f>IFERROR(L52/N52,0)</f>
        <v>0</v>
      </c>
      <c r="R52" s="120"/>
      <c r="U52" s="159" t="s">
        <v>134</v>
      </c>
    </row>
    <row r="53" spans="1:21" ht="7.5" customHeight="1" x14ac:dyDescent="0.3">
      <c r="A53" s="153"/>
      <c r="B53" s="6"/>
      <c r="C53" s="6"/>
      <c r="D53" s="6"/>
      <c r="E53" s="10"/>
      <c r="F53" s="10"/>
      <c r="G53" s="10"/>
      <c r="H53" s="10"/>
      <c r="I53" s="11"/>
      <c r="J53" s="6"/>
      <c r="K53" s="337" t="s">
        <v>135</v>
      </c>
      <c r="L53" s="383"/>
      <c r="M53" s="5"/>
      <c r="N53" s="178" t="s">
        <v>136</v>
      </c>
      <c r="O53" s="177"/>
      <c r="P53" s="380"/>
      <c r="Q53" s="382"/>
      <c r="R53" s="120"/>
      <c r="U53" s="159"/>
    </row>
    <row r="54" spans="1:21" ht="7.5" customHeight="1" x14ac:dyDescent="0.25">
      <c r="A54" s="179"/>
      <c r="B54" s="28"/>
      <c r="C54" s="28"/>
      <c r="D54" s="28"/>
      <c r="E54" s="28"/>
      <c r="F54" s="29"/>
      <c r="G54" s="28"/>
      <c r="H54" s="28"/>
      <c r="I54" s="28"/>
      <c r="J54" s="28"/>
      <c r="K54" s="28"/>
      <c r="L54" s="180"/>
      <c r="M54" s="28"/>
      <c r="N54" s="28"/>
      <c r="O54" s="28"/>
      <c r="P54" s="28"/>
      <c r="Q54" s="28"/>
      <c r="R54" s="149"/>
      <c r="U54" s="159"/>
    </row>
    <row r="55" spans="1:21" ht="7.5" customHeight="1" x14ac:dyDescent="0.25">
      <c r="R55" s="149"/>
      <c r="U55" s="159"/>
    </row>
    <row r="56" spans="1:21" ht="46.5" customHeight="1" x14ac:dyDescent="0.25">
      <c r="A56" s="151"/>
      <c r="B56" s="106"/>
      <c r="C56" s="106"/>
      <c r="D56" s="106"/>
      <c r="E56" s="332" t="s">
        <v>137</v>
      </c>
      <c r="F56" s="374"/>
      <c r="G56" s="106"/>
      <c r="H56" s="106"/>
      <c r="I56" s="265" t="s">
        <v>138</v>
      </c>
      <c r="J56" s="106"/>
      <c r="K56" s="41"/>
      <c r="L56" s="238"/>
      <c r="M56" s="106"/>
      <c r="N56" s="106"/>
      <c r="O56" s="106"/>
      <c r="P56" s="106"/>
      <c r="Q56" s="106"/>
      <c r="R56" s="108"/>
      <c r="U56" s="159"/>
    </row>
    <row r="57" spans="1:21" x14ac:dyDescent="0.25">
      <c r="A57" s="153"/>
      <c r="B57" s="6"/>
      <c r="C57" s="6"/>
      <c r="D57" s="6"/>
      <c r="E57" s="6"/>
      <c r="F57" s="32"/>
      <c r="G57" s="6"/>
      <c r="H57" s="6"/>
      <c r="I57" s="6"/>
      <c r="J57" s="6"/>
      <c r="K57" s="14"/>
      <c r="L57" s="39"/>
      <c r="M57" s="6"/>
      <c r="N57" s="6"/>
      <c r="O57" s="6"/>
      <c r="P57" s="6"/>
      <c r="Q57" s="6"/>
      <c r="R57" s="120"/>
      <c r="U57" s="159"/>
    </row>
    <row r="58" spans="1:21" ht="19.5" customHeight="1" x14ac:dyDescent="0.25">
      <c r="A58" s="153"/>
      <c r="B58" s="6"/>
      <c r="C58" s="6"/>
      <c r="D58" s="6"/>
      <c r="E58" s="33" t="s">
        <v>139</v>
      </c>
      <c r="F58" s="227"/>
      <c r="G58" s="253" t="s">
        <v>9</v>
      </c>
      <c r="H58" s="228"/>
      <c r="I58" s="289">
        <v>177.11</v>
      </c>
      <c r="J58" s="254" t="s">
        <v>10</v>
      </c>
      <c r="K58" s="239" t="s">
        <v>140</v>
      </c>
      <c r="L58" s="240">
        <f>F58*I58</f>
        <v>0</v>
      </c>
      <c r="M58" s="6"/>
      <c r="N58" s="6"/>
      <c r="O58" s="6"/>
      <c r="P58" s="6"/>
      <c r="Q58" s="6"/>
      <c r="R58" s="120"/>
      <c r="U58" s="159"/>
    </row>
    <row r="59" spans="1:21" x14ac:dyDescent="0.25">
      <c r="A59" s="179"/>
      <c r="B59" s="28"/>
      <c r="C59" s="28"/>
      <c r="D59" s="28"/>
      <c r="E59" s="28"/>
      <c r="F59" s="29"/>
      <c r="G59" s="28"/>
      <c r="H59" s="28"/>
      <c r="I59" s="28"/>
      <c r="J59" s="28"/>
      <c r="K59" s="81"/>
      <c r="L59" s="83"/>
      <c r="M59" s="28"/>
      <c r="N59" s="28"/>
      <c r="O59" s="28"/>
      <c r="P59" s="28"/>
      <c r="Q59" s="28"/>
      <c r="R59" s="149"/>
      <c r="U59" s="159"/>
    </row>
    <row r="60" spans="1:21" ht="6" customHeight="1" x14ac:dyDescent="0.25">
      <c r="K60" s="34"/>
      <c r="L60" s="36"/>
    </row>
    <row r="61" spans="1:21" ht="39" customHeight="1" x14ac:dyDescent="0.25">
      <c r="A61" s="151"/>
      <c r="B61" s="106"/>
      <c r="C61" s="106"/>
      <c r="D61" s="106"/>
      <c r="E61" s="332" t="s">
        <v>141</v>
      </c>
      <c r="F61" s="374"/>
      <c r="G61" s="106"/>
      <c r="H61" s="106"/>
      <c r="I61" s="265" t="s">
        <v>142</v>
      </c>
      <c r="J61" s="106"/>
      <c r="K61" s="41"/>
      <c r="L61" s="238"/>
      <c r="M61" s="106"/>
      <c r="N61" s="106"/>
      <c r="O61" s="106"/>
      <c r="P61" s="106"/>
      <c r="Q61" s="106"/>
      <c r="R61" s="108"/>
    </row>
    <row r="62" spans="1:21" x14ac:dyDescent="0.25">
      <c r="A62" s="153"/>
      <c r="B62" s="6"/>
      <c r="C62" s="6"/>
      <c r="D62" s="6"/>
      <c r="E62" s="6"/>
      <c r="F62" s="32"/>
      <c r="G62" s="6"/>
      <c r="H62" s="6"/>
      <c r="I62" s="6"/>
      <c r="J62" s="6"/>
      <c r="K62" s="14"/>
      <c r="L62" s="39"/>
      <c r="M62" s="6"/>
      <c r="N62" s="6"/>
      <c r="O62" s="6"/>
      <c r="P62" s="6"/>
      <c r="Q62" s="6"/>
      <c r="R62" s="120"/>
    </row>
    <row r="63" spans="1:21" ht="19.5" customHeight="1" x14ac:dyDescent="0.25">
      <c r="A63" s="153"/>
      <c r="B63" s="6"/>
      <c r="C63" s="6"/>
      <c r="D63" s="6"/>
      <c r="E63" s="33" t="s">
        <v>143</v>
      </c>
      <c r="F63" s="227"/>
      <c r="G63" s="253" t="s">
        <v>9</v>
      </c>
      <c r="H63" s="172"/>
      <c r="I63" s="242">
        <f>IF(Q52&gt;I35,I35,Q52)</f>
        <v>0</v>
      </c>
      <c r="J63" s="254" t="s">
        <v>10</v>
      </c>
      <c r="K63" s="239" t="s">
        <v>144</v>
      </c>
      <c r="L63" s="241">
        <f>F63*I63</f>
        <v>0</v>
      </c>
      <c r="M63" s="6"/>
      <c r="N63" s="6"/>
      <c r="O63" s="6"/>
      <c r="P63" s="6"/>
      <c r="Q63" s="6"/>
      <c r="R63" s="120"/>
    </row>
    <row r="64" spans="1:21" x14ac:dyDescent="0.25">
      <c r="A64" s="179"/>
      <c r="B64" s="28"/>
      <c r="C64" s="28"/>
      <c r="D64" s="28"/>
      <c r="E64" s="28"/>
      <c r="F64" s="29"/>
      <c r="G64" s="28"/>
      <c r="H64" s="28"/>
      <c r="I64" s="28"/>
      <c r="J64" s="28"/>
      <c r="K64" s="28"/>
      <c r="L64" s="180"/>
      <c r="M64" s="28"/>
      <c r="N64" s="28"/>
      <c r="O64" s="28"/>
      <c r="P64" s="28"/>
      <c r="Q64" s="28"/>
      <c r="R64" s="149"/>
    </row>
    <row r="65" spans="1:24" ht="6" customHeight="1" x14ac:dyDescent="0.25">
      <c r="U65" s="6"/>
      <c r="V65" s="6"/>
      <c r="W65" s="6"/>
      <c r="X65" s="6"/>
    </row>
    <row r="66" spans="1:24" ht="59.25" customHeight="1" x14ac:dyDescent="0.25">
      <c r="A66" s="151"/>
      <c r="B66" s="41"/>
      <c r="C66" s="41"/>
      <c r="D66" s="41"/>
      <c r="E66" s="375"/>
      <c r="F66" s="376"/>
      <c r="G66" s="41"/>
      <c r="H66" s="41"/>
      <c r="I66" s="275"/>
      <c r="J66" s="41"/>
      <c r="K66" s="375" t="s">
        <v>145</v>
      </c>
      <c r="L66" s="376"/>
      <c r="M66" s="41"/>
      <c r="N66" s="364" t="s">
        <v>146</v>
      </c>
      <c r="O66" s="365"/>
      <c r="P66" s="365"/>
      <c r="Q66" s="365"/>
      <c r="R66" s="366"/>
      <c r="U66" s="290"/>
      <c r="V66" s="290"/>
      <c r="W66" s="290"/>
      <c r="X66" s="290"/>
    </row>
    <row r="67" spans="1:24" x14ac:dyDescent="0.25">
      <c r="A67" s="153"/>
      <c r="B67" s="14"/>
      <c r="C67" s="14"/>
      <c r="D67" s="14"/>
      <c r="E67" s="14"/>
      <c r="F67" s="38"/>
      <c r="G67" s="14"/>
      <c r="H67" s="14"/>
      <c r="I67" s="14"/>
      <c r="J67" s="14"/>
      <c r="K67" s="14"/>
      <c r="L67" s="39"/>
      <c r="M67" s="14"/>
      <c r="N67" s="367"/>
      <c r="O67" s="368"/>
      <c r="P67" s="368"/>
      <c r="Q67" s="368"/>
      <c r="R67" s="369"/>
      <c r="U67" s="290"/>
      <c r="V67" s="290"/>
      <c r="W67" s="290"/>
      <c r="X67" s="290"/>
    </row>
    <row r="68" spans="1:24" ht="19.5" customHeight="1" x14ac:dyDescent="0.25">
      <c r="A68" s="153"/>
      <c r="B68" s="14"/>
      <c r="C68" s="14"/>
      <c r="D68" s="14"/>
      <c r="E68" s="233" t="s">
        <v>147</v>
      </c>
      <c r="F68" s="234">
        <f>L52+L58+L63</f>
        <v>0</v>
      </c>
      <c r="G68" s="373" t="s">
        <v>132</v>
      </c>
      <c r="H68" s="233" t="s">
        <v>148</v>
      </c>
      <c r="I68" s="234">
        <f>F45+F58+F63</f>
        <v>0</v>
      </c>
      <c r="J68" s="255" t="s">
        <v>10</v>
      </c>
      <c r="K68" s="233" t="s">
        <v>149</v>
      </c>
      <c r="L68" s="235">
        <f>IFERROR(F68/I68,0)</f>
        <v>0</v>
      </c>
      <c r="M68" s="14"/>
      <c r="N68" s="367"/>
      <c r="O68" s="368"/>
      <c r="P68" s="368"/>
      <c r="Q68" s="368"/>
      <c r="R68" s="369"/>
      <c r="U68" s="290"/>
      <c r="V68" s="290"/>
      <c r="W68" s="290"/>
      <c r="X68" s="290"/>
    </row>
    <row r="69" spans="1:24" ht="9" customHeight="1" x14ac:dyDescent="0.3">
      <c r="A69" s="153"/>
      <c r="B69" s="14"/>
      <c r="C69" s="14"/>
      <c r="D69" s="14"/>
      <c r="E69" s="308" t="s">
        <v>150</v>
      </c>
      <c r="F69" s="309"/>
      <c r="G69" s="373"/>
      <c r="H69" s="308" t="s">
        <v>151</v>
      </c>
      <c r="I69" s="309"/>
      <c r="J69" s="39"/>
      <c r="K69" s="236"/>
      <c r="L69" s="237"/>
      <c r="M69" s="14"/>
      <c r="N69" s="367"/>
      <c r="O69" s="368"/>
      <c r="P69" s="368"/>
      <c r="Q69" s="368"/>
      <c r="R69" s="369"/>
      <c r="U69" s="290"/>
      <c r="V69" s="290"/>
      <c r="W69" s="290"/>
      <c r="X69" s="290"/>
    </row>
    <row r="70" spans="1:24" ht="9" customHeight="1" x14ac:dyDescent="0.25">
      <c r="A70" s="179"/>
      <c r="B70" s="81"/>
      <c r="C70" s="81"/>
      <c r="D70" s="81"/>
      <c r="E70" s="81"/>
      <c r="F70" s="82"/>
      <c r="G70" s="81"/>
      <c r="H70" s="81"/>
      <c r="I70" s="81"/>
      <c r="J70" s="81"/>
      <c r="K70" s="81"/>
      <c r="L70" s="83"/>
      <c r="M70" s="81"/>
      <c r="N70" s="370"/>
      <c r="O70" s="371"/>
      <c r="P70" s="371"/>
      <c r="Q70" s="371"/>
      <c r="R70" s="372"/>
      <c r="U70" s="290"/>
      <c r="V70" s="290"/>
      <c r="W70" s="290"/>
      <c r="X70" s="290"/>
    </row>
    <row r="72" spans="1:24" x14ac:dyDescent="0.25">
      <c r="T72" s="6"/>
    </row>
    <row r="73" spans="1:24" x14ac:dyDescent="0.25">
      <c r="T73" s="291"/>
    </row>
    <row r="74" spans="1:24" x14ac:dyDescent="0.25">
      <c r="T74" s="290"/>
    </row>
    <row r="75" spans="1:24" x14ac:dyDescent="0.25">
      <c r="T75" s="290"/>
    </row>
    <row r="76" spans="1:24" x14ac:dyDescent="0.25">
      <c r="T76" s="290"/>
    </row>
    <row r="77" spans="1:24" x14ac:dyDescent="0.25">
      <c r="T77" s="290"/>
    </row>
  </sheetData>
  <sheetProtection algorithmName="SHA-512" hashValue="lFVenivBNHgsqnm3yywGg/V9QCic6gmLc6uMxNblc1ysxTNRhH7Prnjdkcp56YBFIPa7xMMUeSxPhsRnUthSDA==" saltValue="ma6JzygGnXYjGG5y8hlUkw==" spinCount="100000" sheet="1" objects="1" scenarios="1"/>
  <customSheetViews>
    <customSheetView guid="{41C0AEDD-ABB8-4C1D-A05F-89B13B51ED06}" topLeftCell="A46">
      <selection activeCell="S76" sqref="S76"/>
      <rowBreaks count="1" manualBreakCount="1">
        <brk id="31" max="16383" man="1"/>
      </rowBreaks>
      <pageMargins left="0" right="0" top="0" bottom="0" header="0" footer="0"/>
      <printOptions horizontalCentered="1"/>
      <pageSetup scale="96" orientation="portrait" verticalDpi="300" r:id="rId1"/>
      <headerFooter alignWithMargins="0">
        <oddFooter>&amp;C2020 NF Enhancement Worksheets
Worksheet C - Page &amp;P of &amp;N</oddFooter>
      </headerFooter>
    </customSheetView>
    <customSheetView guid="{7373AB4E-8EAC-46C6-8BED-8404BFA8811B}">
      <selection activeCell="I8" sqref="I8"/>
      <rowBreaks count="1" manualBreakCount="1">
        <brk id="31" max="16383" man="1"/>
      </rowBreaks>
      <pageMargins left="0" right="0" top="0" bottom="0" header="0" footer="0"/>
      <printOptions horizontalCentered="1"/>
      <pageSetup scale="96" orientation="portrait" verticalDpi="300"/>
      <headerFooter alignWithMargins="0">
        <oddFooter>&amp;C2014 NF Enhancement Worksheets
Worksheet C - Page &amp;P of &amp;N</oddFooter>
      </headerFooter>
    </customSheetView>
    <customSheetView guid="{1B20964B-81C2-409D-AA87-5E7EA2041992}">
      <rowBreaks count="1" manualBreakCount="1">
        <brk id="31" max="16383" man="1"/>
      </rowBreaks>
      <pageMargins left="0" right="0" top="0" bottom="0" header="0" footer="0"/>
      <printOptions horizontalCentered="1"/>
      <pageSetup scale="96" orientation="portrait" verticalDpi="300"/>
      <headerFooter alignWithMargins="0">
        <oddFooter>&amp;C2014 NF Enhancement Worksheets
Worksheet C - Page &amp;P of &amp;N</oddFooter>
      </headerFooter>
    </customSheetView>
    <customSheetView guid="{3C0032D5-DA45-2C47-8E3F-3F24A9F2C0DF}">
      <selection activeCell="E8" sqref="E8:F8"/>
      <rowBreaks count="1" manualBreakCount="1">
        <brk id="31" max="16383" man="1"/>
      </rowBreaks>
      <pageMargins left="0" right="0" top="0" bottom="0" header="0" footer="0"/>
      <printOptions horizontalCentered="1"/>
      <pageSetup scale="96" orientation="portrait" verticalDpi="300"/>
      <headerFooter alignWithMargins="0">
        <oddFooter>&amp;C2014 NF Enhancement Worksheets
Worksheet C - Page &amp;P of &amp;N</oddFooter>
      </headerFooter>
    </customSheetView>
    <customSheetView guid="{4CF7C104-0100-48C6-87FA-9D7DB5BB1A08}" showPageBreaks="1" topLeftCell="A40">
      <selection activeCell="F59" sqref="F59"/>
      <rowBreaks count="3" manualBreakCount="3">
        <brk id="31" max="16383" man="1"/>
        <brk id="76" max="16383" man="1"/>
        <brk id="136" max="16383" man="1"/>
      </rowBreaks>
      <pageMargins left="0" right="0" top="0" bottom="0" header="0" footer="0"/>
      <printOptions horizontalCentered="1"/>
      <pageSetup scale="96" orientation="portrait" verticalDpi="300" r:id="rId2"/>
      <headerFooter alignWithMargins="0">
        <oddFooter>&amp;C2020 NF Enhancement Worksheets
Worksheet C - Page &amp;P of &amp;N</oddFooter>
      </headerFooter>
    </customSheetView>
    <customSheetView guid="{1B4A69D6-9BB0-4E98-A845-509C55125576}" showPageBreaks="1">
      <selection activeCell="A2" sqref="A2:R2"/>
      <rowBreaks count="1" manualBreakCount="1">
        <brk id="31" max="16383" man="1"/>
      </rowBreaks>
      <pageMargins left="0" right="0" top="0" bottom="0" header="0" footer="0"/>
      <printOptions horizontalCentered="1"/>
      <pageSetup scale="96" orientation="portrait" verticalDpi="300" r:id="rId3"/>
      <headerFooter alignWithMargins="0">
        <oddFooter>&amp;C2019 NF Enhancement Worksheets
Worksheet C - Page &amp;P of &amp;N</oddFooter>
      </headerFooter>
    </customSheetView>
  </customSheetViews>
  <mergeCells count="95">
    <mergeCell ref="A2:R2"/>
    <mergeCell ref="K8:L8"/>
    <mergeCell ref="K9:L9"/>
    <mergeCell ref="B7:C7"/>
    <mergeCell ref="E7:F7"/>
    <mergeCell ref="K7:L7"/>
    <mergeCell ref="E13:F13"/>
    <mergeCell ref="E9:F9"/>
    <mergeCell ref="A4:R4"/>
    <mergeCell ref="K11:L11"/>
    <mergeCell ref="K12:L12"/>
    <mergeCell ref="K13:L13"/>
    <mergeCell ref="K10:L10"/>
    <mergeCell ref="E8:F8"/>
    <mergeCell ref="E10:F10"/>
    <mergeCell ref="E11:F11"/>
    <mergeCell ref="E12:F12"/>
    <mergeCell ref="E14:F14"/>
    <mergeCell ref="E15:F15"/>
    <mergeCell ref="E16:F16"/>
    <mergeCell ref="E17:F17"/>
    <mergeCell ref="K18:L18"/>
    <mergeCell ref="K14:L14"/>
    <mergeCell ref="K15:L15"/>
    <mergeCell ref="K16:L16"/>
    <mergeCell ref="K17:L17"/>
    <mergeCell ref="E22:F22"/>
    <mergeCell ref="E23:F23"/>
    <mergeCell ref="E24:F24"/>
    <mergeCell ref="E25:F25"/>
    <mergeCell ref="E18:F18"/>
    <mergeCell ref="E19:F19"/>
    <mergeCell ref="E20:F20"/>
    <mergeCell ref="E21:F21"/>
    <mergeCell ref="E30:F30"/>
    <mergeCell ref="E31:F31"/>
    <mergeCell ref="E26:F26"/>
    <mergeCell ref="E27:F27"/>
    <mergeCell ref="E28:F28"/>
    <mergeCell ref="E29:F29"/>
    <mergeCell ref="K32:L32"/>
    <mergeCell ref="K33:L33"/>
    <mergeCell ref="K34:L34"/>
    <mergeCell ref="E35:F35"/>
    <mergeCell ref="K35:L35"/>
    <mergeCell ref="E34:F34"/>
    <mergeCell ref="E32:F32"/>
    <mergeCell ref="E33:F33"/>
    <mergeCell ref="K30:L30"/>
    <mergeCell ref="K31:L31"/>
    <mergeCell ref="K19:L19"/>
    <mergeCell ref="K20:L20"/>
    <mergeCell ref="K21:L21"/>
    <mergeCell ref="K22:L22"/>
    <mergeCell ref="K23:L23"/>
    <mergeCell ref="K24:L24"/>
    <mergeCell ref="K25:L25"/>
    <mergeCell ref="K26:L26"/>
    <mergeCell ref="K27:L27"/>
    <mergeCell ref="K28:L28"/>
    <mergeCell ref="K29:L29"/>
    <mergeCell ref="E38:F38"/>
    <mergeCell ref="K38:L38"/>
    <mergeCell ref="E39:F39"/>
    <mergeCell ref="K39:L39"/>
    <mergeCell ref="E36:F36"/>
    <mergeCell ref="K36:L36"/>
    <mergeCell ref="E37:F37"/>
    <mergeCell ref="K37:L37"/>
    <mergeCell ref="E42:F42"/>
    <mergeCell ref="K42:L42"/>
    <mergeCell ref="E43:F43"/>
    <mergeCell ref="K43:L43"/>
    <mergeCell ref="E40:F40"/>
    <mergeCell ref="K40:L40"/>
    <mergeCell ref="E41:F41"/>
    <mergeCell ref="K41:L41"/>
    <mergeCell ref="A45:C45"/>
    <mergeCell ref="A48:C48"/>
    <mergeCell ref="E48:F48"/>
    <mergeCell ref="A49:C49"/>
    <mergeCell ref="E49:F49"/>
    <mergeCell ref="A50:C50"/>
    <mergeCell ref="E50:F50"/>
    <mergeCell ref="P52:P53"/>
    <mergeCell ref="Q52:Q53"/>
    <mergeCell ref="K53:L53"/>
    <mergeCell ref="N66:R70"/>
    <mergeCell ref="G68:G69"/>
    <mergeCell ref="E69:F69"/>
    <mergeCell ref="E56:F56"/>
    <mergeCell ref="E61:F61"/>
    <mergeCell ref="E66:F66"/>
    <mergeCell ref="K66:L66"/>
    <mergeCell ref="H69:I69"/>
  </mergeCells>
  <phoneticPr fontId="0" type="noConversion"/>
  <printOptions horizontalCentered="1"/>
  <pageMargins left="0" right="0" top="0.5" bottom="0.5" header="0" footer="0"/>
  <pageSetup scale="90" fitToHeight="0" orientation="portrait" verticalDpi="300" r:id="rId4"/>
  <headerFooter alignWithMargins="0">
    <oddFooter>&amp;C2019 NF Enhancement Worksheets
Worksheet C - Page &amp;P of &amp;N</oddFooter>
  </headerFooter>
  <rowBreaks count="1" manualBreakCount="1">
    <brk id="31" max="16383" man="1"/>
  </row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Z47"/>
  <sheetViews>
    <sheetView zoomScaleNormal="100" workbookViewId="0"/>
  </sheetViews>
  <sheetFormatPr defaultColWidth="9.21875" defaultRowHeight="13.2" x14ac:dyDescent="0.25"/>
  <cols>
    <col min="1" max="1" width="4.77734375" style="30" customWidth="1"/>
    <col min="2" max="11" width="3.77734375" style="30" customWidth="1"/>
    <col min="12" max="14" width="3.77734375" style="84" customWidth="1"/>
    <col min="15" max="15" width="4.77734375" style="84" customWidth="1"/>
    <col min="16" max="19" width="3.77734375" style="84" customWidth="1"/>
    <col min="20" max="20" width="5.77734375" style="84" customWidth="1"/>
    <col min="21" max="21" width="1.77734375" style="84" customWidth="1"/>
    <col min="22" max="22" width="6.77734375" style="84" customWidth="1"/>
    <col min="23" max="24" width="3.77734375" style="84" customWidth="1"/>
    <col min="25" max="25" width="8.21875" style="84" customWidth="1"/>
    <col min="26" max="26" width="4.77734375" style="84" customWidth="1"/>
    <col min="27" max="31" width="3.77734375" style="30" customWidth="1"/>
    <col min="32" max="16384" width="9.21875" style="30"/>
  </cols>
  <sheetData>
    <row r="1" spans="1:26" ht="3.75" customHeight="1" x14ac:dyDescent="0.25"/>
    <row r="2" spans="1:26" ht="52.95" customHeight="1" x14ac:dyDescent="0.25">
      <c r="A2" s="348" t="s">
        <v>237</v>
      </c>
      <c r="B2" s="348"/>
      <c r="C2" s="348"/>
      <c r="D2" s="348"/>
      <c r="E2" s="348"/>
      <c r="F2" s="348"/>
      <c r="G2" s="348"/>
      <c r="H2" s="348"/>
      <c r="I2" s="348"/>
      <c r="J2" s="348"/>
      <c r="K2" s="348"/>
      <c r="L2" s="348"/>
      <c r="M2" s="348"/>
      <c r="N2" s="348"/>
      <c r="O2" s="348"/>
      <c r="P2" s="348"/>
      <c r="Q2" s="348"/>
      <c r="R2" s="348"/>
      <c r="S2" s="348"/>
      <c r="T2" s="348"/>
      <c r="U2" s="348"/>
      <c r="V2" s="348"/>
      <c r="W2" s="348"/>
      <c r="X2" s="348"/>
      <c r="Y2" s="348"/>
      <c r="Z2" s="348"/>
    </row>
    <row r="3" spans="1:26" ht="9.75" customHeight="1" x14ac:dyDescent="0.25"/>
    <row r="4" spans="1:26" ht="34.950000000000003" customHeight="1" x14ac:dyDescent="0.25">
      <c r="A4" s="349" t="s">
        <v>152</v>
      </c>
      <c r="B4" s="350"/>
      <c r="C4" s="350"/>
      <c r="D4" s="350"/>
      <c r="E4" s="350"/>
      <c r="F4" s="350"/>
      <c r="G4" s="350"/>
      <c r="H4" s="350"/>
      <c r="I4" s="350"/>
      <c r="J4" s="350"/>
      <c r="K4" s="350"/>
      <c r="L4" s="350"/>
      <c r="M4" s="350"/>
      <c r="N4" s="350"/>
      <c r="O4" s="350"/>
      <c r="P4" s="350"/>
      <c r="Q4" s="350"/>
      <c r="R4" s="350"/>
      <c r="S4" s="350"/>
      <c r="T4" s="350"/>
      <c r="U4" s="350"/>
      <c r="V4" s="350"/>
      <c r="W4" s="350"/>
      <c r="X4" s="350"/>
      <c r="Y4" s="350"/>
      <c r="Z4" s="351"/>
    </row>
    <row r="5" spans="1:26" ht="9.75" customHeight="1" x14ac:dyDescent="0.25">
      <c r="A5" s="172"/>
      <c r="B5" s="172"/>
      <c r="C5" s="172"/>
      <c r="D5" s="172"/>
      <c r="E5" s="172"/>
      <c r="F5" s="172"/>
      <c r="G5" s="172"/>
      <c r="H5" s="172"/>
      <c r="I5" s="172"/>
      <c r="J5" s="172"/>
      <c r="K5" s="172"/>
      <c r="L5" s="172"/>
      <c r="M5" s="172"/>
      <c r="N5" s="172"/>
      <c r="O5" s="172"/>
      <c r="P5" s="172"/>
      <c r="Q5" s="172"/>
      <c r="R5" s="172"/>
      <c r="S5" s="172"/>
      <c r="T5" s="172"/>
      <c r="U5" s="172"/>
      <c r="V5" s="172"/>
      <c r="W5" s="172"/>
      <c r="X5" s="172"/>
      <c r="Y5" s="172"/>
      <c r="Z5" s="172"/>
    </row>
    <row r="6" spans="1:26" ht="12.75" customHeight="1" x14ac:dyDescent="0.25">
      <c r="A6" s="12"/>
      <c r="B6" s="15"/>
      <c r="C6" s="15"/>
      <c r="D6" s="15"/>
      <c r="E6" s="15"/>
      <c r="F6" s="15"/>
      <c r="G6" s="15"/>
      <c r="H6" s="15"/>
      <c r="I6" s="15"/>
      <c r="J6" s="15"/>
      <c r="K6" s="15"/>
      <c r="L6" s="15"/>
      <c r="M6" s="15"/>
      <c r="N6" s="15"/>
      <c r="O6" s="15"/>
      <c r="P6" s="15"/>
      <c r="Q6" s="15"/>
      <c r="R6" s="15"/>
      <c r="S6" s="15"/>
      <c r="T6" s="15"/>
      <c r="U6" s="15"/>
      <c r="V6" s="15"/>
      <c r="W6" s="15"/>
      <c r="X6" s="15"/>
      <c r="Y6" s="15"/>
      <c r="Z6" s="13"/>
    </row>
    <row r="7" spans="1:26" s="185" customFormat="1" ht="19.95" customHeight="1" x14ac:dyDescent="0.25">
      <c r="A7" s="181"/>
      <c r="B7" s="32" t="s">
        <v>153</v>
      </c>
      <c r="C7" s="32"/>
      <c r="D7" s="32"/>
      <c r="E7" s="32"/>
      <c r="F7" s="32"/>
      <c r="G7" s="32"/>
      <c r="H7" s="182"/>
      <c r="I7" s="32"/>
      <c r="J7" s="32"/>
      <c r="K7" s="32"/>
      <c r="L7" s="183"/>
      <c r="M7" s="32"/>
      <c r="N7" s="183"/>
      <c r="O7" s="6"/>
      <c r="P7" s="6"/>
      <c r="Q7" s="6"/>
      <c r="R7" s="6"/>
      <c r="S7" s="6"/>
      <c r="T7" s="6"/>
      <c r="U7" s="32"/>
      <c r="V7" s="184" t="s">
        <v>154</v>
      </c>
      <c r="W7" s="395"/>
      <c r="X7" s="395"/>
      <c r="Y7" s="395"/>
      <c r="Z7" s="257">
        <v>0</v>
      </c>
    </row>
    <row r="8" spans="1:26" s="185" customFormat="1" ht="19.95" customHeight="1" x14ac:dyDescent="0.25">
      <c r="A8" s="181"/>
      <c r="B8" s="32" t="s">
        <v>155</v>
      </c>
      <c r="C8" s="32"/>
      <c r="D8" s="32"/>
      <c r="E8" s="32"/>
      <c r="F8" s="32"/>
      <c r="G8" s="32"/>
      <c r="H8" s="182"/>
      <c r="I8" s="32"/>
      <c r="J8" s="32"/>
      <c r="K8" s="32"/>
      <c r="L8" s="183"/>
      <c r="M8" s="32"/>
      <c r="N8" s="183"/>
      <c r="O8" s="6"/>
      <c r="P8" s="6"/>
      <c r="Q8" s="6"/>
      <c r="R8" s="6"/>
      <c r="S8" s="6"/>
      <c r="T8" s="6"/>
      <c r="U8" s="32"/>
      <c r="V8" s="184" t="s">
        <v>156</v>
      </c>
      <c r="W8" s="395"/>
      <c r="X8" s="395"/>
      <c r="Y8" s="395"/>
      <c r="Z8" s="257">
        <v>0</v>
      </c>
    </row>
    <row r="9" spans="1:26" s="185" customFormat="1" ht="19.95" customHeight="1" x14ac:dyDescent="0.25">
      <c r="A9" s="181"/>
      <c r="B9" s="32" t="s">
        <v>157</v>
      </c>
      <c r="C9" s="32"/>
      <c r="D9" s="32"/>
      <c r="E9" s="32"/>
      <c r="F9" s="32"/>
      <c r="G9" s="32"/>
      <c r="H9" s="182"/>
      <c r="I9" s="32"/>
      <c r="J9" s="32"/>
      <c r="K9" s="32"/>
      <c r="L9" s="183"/>
      <c r="M9" s="32"/>
      <c r="N9" s="183"/>
      <c r="O9" s="6"/>
      <c r="P9" s="6"/>
      <c r="Q9" s="6"/>
      <c r="R9" s="6"/>
      <c r="S9" s="6"/>
      <c r="T9" s="6"/>
      <c r="U9" s="32"/>
      <c r="V9" s="184" t="s">
        <v>158</v>
      </c>
      <c r="W9" s="395"/>
      <c r="X9" s="395"/>
      <c r="Y9" s="395"/>
      <c r="Z9" s="257">
        <v>0</v>
      </c>
    </row>
    <row r="10" spans="1:26" s="185" customFormat="1" ht="19.95" customHeight="1" x14ac:dyDescent="0.25">
      <c r="A10" s="181"/>
      <c r="B10" s="32" t="s">
        <v>159</v>
      </c>
      <c r="C10" s="32"/>
      <c r="D10" s="32"/>
      <c r="E10" s="32"/>
      <c r="F10" s="32"/>
      <c r="G10" s="32"/>
      <c r="H10" s="182"/>
      <c r="I10" s="32"/>
      <c r="J10" s="32"/>
      <c r="K10" s="32"/>
      <c r="L10" s="183"/>
      <c r="M10" s="32"/>
      <c r="N10" s="183"/>
      <c r="O10" s="6"/>
      <c r="P10" s="6"/>
      <c r="Q10" s="6"/>
      <c r="R10" s="6"/>
      <c r="S10" s="6"/>
      <c r="T10" s="6"/>
      <c r="U10" s="32"/>
      <c r="V10" s="184" t="s">
        <v>160</v>
      </c>
      <c r="W10" s="395"/>
      <c r="X10" s="395"/>
      <c r="Y10" s="395"/>
      <c r="Z10" s="257">
        <v>0</v>
      </c>
    </row>
    <row r="11" spans="1:26" s="185" customFormat="1" ht="19.95" customHeight="1" x14ac:dyDescent="0.25">
      <c r="A11" s="181"/>
      <c r="B11" s="32" t="s">
        <v>161</v>
      </c>
      <c r="C11" s="32"/>
      <c r="D11" s="32"/>
      <c r="E11" s="32"/>
      <c r="F11" s="32"/>
      <c r="G11" s="32"/>
      <c r="H11" s="182"/>
      <c r="I11" s="32"/>
      <c r="J11" s="32"/>
      <c r="K11" s="32"/>
      <c r="L11" s="183"/>
      <c r="M11" s="32"/>
      <c r="N11" s="183"/>
      <c r="O11" s="6"/>
      <c r="P11" s="6"/>
      <c r="Q11" s="6"/>
      <c r="R11" s="6"/>
      <c r="S11" s="6"/>
      <c r="T11" s="6"/>
      <c r="U11" s="32"/>
      <c r="V11" s="184" t="s">
        <v>162</v>
      </c>
      <c r="W11" s="395"/>
      <c r="X11" s="395"/>
      <c r="Y11" s="395"/>
      <c r="Z11" s="257">
        <v>0</v>
      </c>
    </row>
    <row r="12" spans="1:26" s="185" customFormat="1" ht="19.95" customHeight="1" x14ac:dyDescent="0.25">
      <c r="A12" s="181"/>
      <c r="B12" s="32" t="s">
        <v>163</v>
      </c>
      <c r="C12" s="32"/>
      <c r="D12" s="32"/>
      <c r="E12" s="32"/>
      <c r="F12" s="32"/>
      <c r="G12" s="32"/>
      <c r="H12" s="182"/>
      <c r="I12" s="32"/>
      <c r="J12" s="32"/>
      <c r="K12" s="32"/>
      <c r="L12" s="183"/>
      <c r="M12" s="32"/>
      <c r="N12" s="183"/>
      <c r="O12" s="6"/>
      <c r="P12" s="6"/>
      <c r="Q12" s="6"/>
      <c r="R12" s="6"/>
      <c r="S12" s="6"/>
      <c r="T12" s="6"/>
      <c r="U12" s="32"/>
      <c r="V12" s="184" t="s">
        <v>164</v>
      </c>
      <c r="W12" s="395"/>
      <c r="X12" s="395"/>
      <c r="Y12" s="395"/>
      <c r="Z12" s="257">
        <v>0</v>
      </c>
    </row>
    <row r="13" spans="1:26" s="185" customFormat="1" ht="19.95" customHeight="1" x14ac:dyDescent="0.25">
      <c r="A13" s="181"/>
      <c r="B13" s="32" t="s">
        <v>165</v>
      </c>
      <c r="C13" s="32"/>
      <c r="D13" s="32"/>
      <c r="E13" s="32"/>
      <c r="F13" s="32"/>
      <c r="G13" s="32"/>
      <c r="H13" s="182"/>
      <c r="I13" s="32"/>
      <c r="J13" s="32"/>
      <c r="K13" s="32"/>
      <c r="L13" s="183"/>
      <c r="M13" s="32"/>
      <c r="N13" s="183"/>
      <c r="O13" s="6"/>
      <c r="P13" s="6"/>
      <c r="Q13" s="6"/>
      <c r="R13" s="6"/>
      <c r="S13" s="6"/>
      <c r="T13" s="6"/>
      <c r="U13" s="32"/>
      <c r="V13" s="184" t="s">
        <v>166</v>
      </c>
      <c r="W13" s="395"/>
      <c r="X13" s="395"/>
      <c r="Y13" s="395"/>
      <c r="Z13" s="257">
        <v>0</v>
      </c>
    </row>
    <row r="14" spans="1:26" s="185" customFormat="1" ht="19.95" customHeight="1" x14ac:dyDescent="0.25">
      <c r="A14" s="181"/>
      <c r="B14" s="32" t="s">
        <v>167</v>
      </c>
      <c r="C14" s="32"/>
      <c r="D14" s="32"/>
      <c r="E14" s="32"/>
      <c r="F14" s="32"/>
      <c r="G14" s="32"/>
      <c r="H14" s="182"/>
      <c r="I14" s="32"/>
      <c r="J14" s="32"/>
      <c r="K14" s="32"/>
      <c r="L14" s="183"/>
      <c r="M14" s="32"/>
      <c r="N14" s="183"/>
      <c r="O14" s="6"/>
      <c r="P14" s="6"/>
      <c r="Q14" s="6"/>
      <c r="R14" s="6"/>
      <c r="S14" s="6"/>
      <c r="T14" s="6"/>
      <c r="U14" s="32"/>
      <c r="V14" s="184" t="s">
        <v>168</v>
      </c>
      <c r="W14" s="395"/>
      <c r="X14" s="395"/>
      <c r="Y14" s="395"/>
      <c r="Z14" s="257">
        <v>0</v>
      </c>
    </row>
    <row r="15" spans="1:26" s="185" customFormat="1" ht="19.95" customHeight="1" x14ac:dyDescent="0.25">
      <c r="A15" s="186"/>
      <c r="B15" s="280" t="s">
        <v>169</v>
      </c>
      <c r="C15" s="280"/>
      <c r="D15" s="280"/>
      <c r="E15" s="280"/>
      <c r="F15" s="280"/>
      <c r="G15" s="187"/>
      <c r="H15" s="187"/>
      <c r="I15" s="187"/>
      <c r="J15" s="187"/>
      <c r="K15" s="187"/>
      <c r="L15" s="6"/>
      <c r="M15" s="188"/>
      <c r="N15" s="188"/>
      <c r="O15" s="188"/>
      <c r="P15" s="188"/>
      <c r="Q15" s="7"/>
      <c r="R15" s="7"/>
      <c r="S15" s="7"/>
      <c r="T15" s="187"/>
      <c r="U15" s="187"/>
      <c r="V15" s="184" t="s">
        <v>170</v>
      </c>
      <c r="W15" s="395"/>
      <c r="X15" s="395"/>
      <c r="Y15" s="395"/>
      <c r="Z15" s="257">
        <v>0</v>
      </c>
    </row>
    <row r="16" spans="1:26" s="185" customFormat="1" ht="19.95" customHeight="1" x14ac:dyDescent="0.25">
      <c r="A16" s="186"/>
      <c r="B16" s="280" t="s">
        <v>171</v>
      </c>
      <c r="C16" s="280"/>
      <c r="D16" s="280"/>
      <c r="E16" s="280"/>
      <c r="F16" s="280"/>
      <c r="G16" s="280"/>
      <c r="H16" s="280"/>
      <c r="I16" s="280"/>
      <c r="J16" s="280"/>
      <c r="K16" s="280"/>
      <c r="L16" s="280"/>
      <c r="M16" s="187"/>
      <c r="N16" s="189"/>
      <c r="O16" s="6"/>
      <c r="P16" s="6"/>
      <c r="Q16" s="8"/>
      <c r="R16" s="8"/>
      <c r="S16" s="8"/>
      <c r="T16" s="190"/>
      <c r="U16" s="190"/>
      <c r="V16" s="184" t="s">
        <v>172</v>
      </c>
      <c r="W16" s="395"/>
      <c r="X16" s="395"/>
      <c r="Y16" s="395"/>
      <c r="Z16" s="257">
        <v>0</v>
      </c>
    </row>
    <row r="17" spans="1:26" s="185" customFormat="1" ht="19.95" customHeight="1" x14ac:dyDescent="0.25">
      <c r="A17" s="186"/>
      <c r="B17" s="280" t="s">
        <v>173</v>
      </c>
      <c r="C17" s="280"/>
      <c r="D17" s="280"/>
      <c r="E17" s="280"/>
      <c r="F17" s="280"/>
      <c r="G17" s="187"/>
      <c r="H17" s="187"/>
      <c r="I17" s="187"/>
      <c r="J17" s="187"/>
      <c r="K17" s="187"/>
      <c r="L17" s="6"/>
      <c r="M17" s="191"/>
      <c r="N17" s="191"/>
      <c r="O17" s="191"/>
      <c r="P17" s="191"/>
      <c r="Q17" s="8"/>
      <c r="R17" s="8"/>
      <c r="S17" s="8"/>
      <c r="T17" s="190"/>
      <c r="U17" s="190"/>
      <c r="V17" s="184" t="s">
        <v>174</v>
      </c>
      <c r="W17" s="395"/>
      <c r="X17" s="395"/>
      <c r="Y17" s="395"/>
      <c r="Z17" s="257">
        <v>0</v>
      </c>
    </row>
    <row r="18" spans="1:26" s="185" customFormat="1" ht="19.95" customHeight="1" x14ac:dyDescent="0.25">
      <c r="A18" s="186"/>
      <c r="B18" s="280" t="s">
        <v>175</v>
      </c>
      <c r="C18" s="280"/>
      <c r="D18" s="280"/>
      <c r="E18" s="280"/>
      <c r="F18" s="280"/>
      <c r="G18" s="187"/>
      <c r="H18" s="187"/>
      <c r="I18" s="187"/>
      <c r="J18" s="187"/>
      <c r="K18" s="187"/>
      <c r="L18" s="6"/>
      <c r="M18" s="280"/>
      <c r="N18" s="280"/>
      <c r="O18" s="280"/>
      <c r="P18" s="280"/>
      <c r="Q18" s="8"/>
      <c r="R18" s="8"/>
      <c r="S18" s="8"/>
      <c r="T18" s="190"/>
      <c r="U18" s="190"/>
      <c r="V18" s="184" t="s">
        <v>176</v>
      </c>
      <c r="W18" s="395"/>
      <c r="X18" s="395"/>
      <c r="Y18" s="395"/>
      <c r="Z18" s="257">
        <v>0</v>
      </c>
    </row>
    <row r="19" spans="1:26" s="185" customFormat="1" ht="19.95" customHeight="1" x14ac:dyDescent="0.25">
      <c r="A19" s="186"/>
      <c r="B19" s="280" t="s">
        <v>177</v>
      </c>
      <c r="C19" s="280"/>
      <c r="D19" s="280"/>
      <c r="E19" s="280"/>
      <c r="F19" s="280"/>
      <c r="G19" s="187"/>
      <c r="H19" s="187"/>
      <c r="I19" s="187"/>
      <c r="J19" s="187"/>
      <c r="K19" s="187"/>
      <c r="L19" s="6"/>
      <c r="M19" s="188"/>
      <c r="N19" s="188"/>
      <c r="O19" s="188"/>
      <c r="P19" s="188"/>
      <c r="Q19" s="8"/>
      <c r="R19" s="8"/>
      <c r="S19" s="8"/>
      <c r="T19" s="190"/>
      <c r="U19" s="190"/>
      <c r="V19" s="184" t="s">
        <v>178</v>
      </c>
      <c r="W19" s="395"/>
      <c r="X19" s="395"/>
      <c r="Y19" s="395"/>
      <c r="Z19" s="257">
        <v>0</v>
      </c>
    </row>
    <row r="20" spans="1:26" s="185" customFormat="1" ht="19.95" customHeight="1" x14ac:dyDescent="0.25">
      <c r="A20" s="186"/>
      <c r="B20" s="280" t="s">
        <v>179</v>
      </c>
      <c r="C20" s="280"/>
      <c r="D20" s="280"/>
      <c r="E20" s="280"/>
      <c r="F20" s="280"/>
      <c r="G20" s="187"/>
      <c r="H20" s="187"/>
      <c r="I20" s="187"/>
      <c r="J20" s="187"/>
      <c r="K20" s="187"/>
      <c r="L20" s="6"/>
      <c r="M20" s="6"/>
      <c r="N20" s="6"/>
      <c r="O20" s="6"/>
      <c r="P20" s="6"/>
      <c r="Q20" s="8"/>
      <c r="R20" s="8"/>
      <c r="S20" s="8"/>
      <c r="T20" s="190"/>
      <c r="U20" s="190"/>
      <c r="V20" s="184" t="s">
        <v>180</v>
      </c>
      <c r="W20" s="395"/>
      <c r="X20" s="395"/>
      <c r="Y20" s="395"/>
      <c r="Z20" s="257">
        <v>0</v>
      </c>
    </row>
    <row r="21" spans="1:26" s="185" customFormat="1" ht="19.95" customHeight="1" x14ac:dyDescent="0.25">
      <c r="A21" s="186"/>
      <c r="B21" s="280" t="s">
        <v>181</v>
      </c>
      <c r="C21" s="280"/>
      <c r="D21" s="280"/>
      <c r="E21" s="280"/>
      <c r="F21" s="280"/>
      <c r="G21" s="187"/>
      <c r="H21" s="187"/>
      <c r="I21" s="187"/>
      <c r="J21" s="187"/>
      <c r="K21" s="187"/>
      <c r="L21" s="6"/>
      <c r="M21" s="191"/>
      <c r="N21" s="192"/>
      <c r="O21" s="191"/>
      <c r="P21" s="191"/>
      <c r="Q21" s="8"/>
      <c r="R21" s="8"/>
      <c r="S21" s="8"/>
      <c r="T21" s="190"/>
      <c r="U21" s="190"/>
      <c r="V21" s="184" t="s">
        <v>182</v>
      </c>
      <c r="W21" s="395"/>
      <c r="X21" s="395"/>
      <c r="Y21" s="395"/>
      <c r="Z21" s="257">
        <v>0</v>
      </c>
    </row>
    <row r="22" spans="1:26" s="185" customFormat="1" ht="7.95" customHeight="1" x14ac:dyDescent="0.25">
      <c r="A22" s="186"/>
      <c r="B22" s="280"/>
      <c r="C22" s="280"/>
      <c r="D22" s="280"/>
      <c r="E22" s="280"/>
      <c r="F22" s="280"/>
      <c r="G22" s="187"/>
      <c r="H22" s="187"/>
      <c r="I22" s="187"/>
      <c r="J22" s="187"/>
      <c r="K22" s="187"/>
      <c r="L22" s="6"/>
      <c r="M22" s="191"/>
      <c r="N22" s="192"/>
      <c r="O22" s="191"/>
      <c r="P22" s="191"/>
      <c r="Q22" s="8"/>
      <c r="R22" s="8"/>
      <c r="S22" s="8"/>
      <c r="T22" s="190"/>
      <c r="U22" s="190"/>
      <c r="V22" s="193"/>
      <c r="W22" s="194"/>
      <c r="X22" s="194"/>
      <c r="Y22" s="194"/>
      <c r="Z22" s="258"/>
    </row>
    <row r="23" spans="1:26" ht="19.95" customHeight="1" x14ac:dyDescent="0.25">
      <c r="A23" s="186"/>
      <c r="B23" s="405" t="s">
        <v>183</v>
      </c>
      <c r="C23" s="404"/>
      <c r="D23" s="404"/>
      <c r="E23" s="404"/>
      <c r="F23" s="404"/>
      <c r="G23" s="404"/>
      <c r="H23" s="404"/>
      <c r="I23" s="404"/>
      <c r="J23" s="404"/>
      <c r="K23" s="404"/>
      <c r="L23" s="404"/>
      <c r="M23" s="404"/>
      <c r="N23" s="404"/>
      <c r="O23" s="404"/>
      <c r="P23" s="404"/>
      <c r="Q23" s="404"/>
      <c r="R23" s="404"/>
      <c r="S23" s="404"/>
      <c r="T23" s="404"/>
      <c r="U23" s="406"/>
      <c r="V23" s="195" t="s">
        <v>184</v>
      </c>
      <c r="W23" s="407">
        <f>SUM(W7:Y21)</f>
        <v>0</v>
      </c>
      <c r="X23" s="407"/>
      <c r="Y23" s="407"/>
      <c r="Z23" s="259">
        <v>0</v>
      </c>
    </row>
    <row r="24" spans="1:26" ht="9.75" customHeight="1" x14ac:dyDescent="0.35">
      <c r="A24" s="186"/>
      <c r="B24" s="404"/>
      <c r="C24" s="404"/>
      <c r="D24" s="404"/>
      <c r="E24" s="404"/>
      <c r="F24" s="404"/>
      <c r="G24" s="404"/>
      <c r="H24" s="404"/>
      <c r="I24" s="404"/>
      <c r="J24" s="404"/>
      <c r="K24" s="404"/>
      <c r="L24" s="404"/>
      <c r="M24" s="404"/>
      <c r="N24" s="404"/>
      <c r="O24" s="404"/>
      <c r="P24" s="404"/>
      <c r="Q24" s="404"/>
      <c r="R24" s="404"/>
      <c r="S24" s="404"/>
      <c r="T24" s="404"/>
      <c r="U24" s="406"/>
      <c r="V24" s="196"/>
      <c r="W24" s="394" t="s">
        <v>185</v>
      </c>
      <c r="X24" s="394"/>
      <c r="Y24" s="394"/>
      <c r="Z24" s="197"/>
    </row>
    <row r="25" spans="1:26" ht="7.95" customHeight="1" x14ac:dyDescent="0.25">
      <c r="A25" s="198"/>
      <c r="B25" s="199"/>
      <c r="C25" s="276"/>
      <c r="D25" s="276"/>
      <c r="E25" s="276"/>
      <c r="F25" s="276"/>
      <c r="G25" s="276"/>
      <c r="H25" s="276"/>
      <c r="I25" s="276"/>
      <c r="J25" s="276"/>
      <c r="K25" s="276"/>
      <c r="L25" s="276"/>
      <c r="M25" s="276"/>
      <c r="N25" s="276"/>
      <c r="O25" s="276"/>
      <c r="P25" s="276"/>
      <c r="Q25" s="276"/>
      <c r="R25" s="276"/>
      <c r="S25" s="276"/>
      <c r="T25" s="276"/>
      <c r="U25" s="276"/>
      <c r="V25" s="200"/>
      <c r="W25" s="201"/>
      <c r="X25" s="201"/>
      <c r="Y25" s="201"/>
      <c r="Z25" s="202"/>
    </row>
    <row r="26" spans="1:26" ht="19.95" customHeight="1" x14ac:dyDescent="0.25">
      <c r="A26" s="153"/>
      <c r="B26" s="404" t="s">
        <v>186</v>
      </c>
      <c r="C26" s="404"/>
      <c r="D26" s="404"/>
      <c r="E26" s="404"/>
      <c r="F26" s="404"/>
      <c r="G26" s="404"/>
      <c r="H26" s="404"/>
      <c r="I26" s="404"/>
      <c r="J26" s="404"/>
      <c r="K26" s="404"/>
      <c r="L26" s="404"/>
      <c r="M26" s="404"/>
      <c r="N26" s="404"/>
      <c r="O26" s="404"/>
      <c r="P26" s="404"/>
      <c r="Q26" s="404"/>
      <c r="R26" s="404"/>
      <c r="S26" s="404"/>
      <c r="T26" s="404"/>
      <c r="U26" s="404"/>
      <c r="V26" s="203" t="s">
        <v>187</v>
      </c>
      <c r="W26" s="401">
        <f>'Worksheet B'!O14</f>
        <v>0</v>
      </c>
      <c r="X26" s="401"/>
      <c r="Y26" s="401"/>
      <c r="Z26" s="402"/>
    </row>
    <row r="27" spans="1:26" ht="9.75" customHeight="1" x14ac:dyDescent="0.35">
      <c r="A27" s="153"/>
      <c r="B27" s="404"/>
      <c r="C27" s="404"/>
      <c r="D27" s="404"/>
      <c r="E27" s="404"/>
      <c r="F27" s="404"/>
      <c r="G27" s="404"/>
      <c r="H27" s="404"/>
      <c r="I27" s="404"/>
      <c r="J27" s="404"/>
      <c r="K27" s="404"/>
      <c r="L27" s="404"/>
      <c r="M27" s="404"/>
      <c r="N27" s="404"/>
      <c r="O27" s="404"/>
      <c r="P27" s="404"/>
      <c r="Q27" s="404"/>
      <c r="R27" s="404"/>
      <c r="S27" s="404"/>
      <c r="T27" s="404"/>
      <c r="U27" s="404"/>
      <c r="V27" s="204"/>
      <c r="W27" s="403" t="s">
        <v>188</v>
      </c>
      <c r="X27" s="403"/>
      <c r="Y27" s="403"/>
      <c r="Z27" s="292"/>
    </row>
    <row r="28" spans="1:26" ht="7.95" customHeight="1" x14ac:dyDescent="0.25">
      <c r="A28" s="153"/>
      <c r="B28" s="6"/>
      <c r="C28" s="6"/>
      <c r="D28" s="6"/>
      <c r="E28" s="6"/>
      <c r="F28" s="6"/>
      <c r="G28" s="6"/>
      <c r="H28" s="6"/>
      <c r="I28" s="6"/>
      <c r="J28" s="6"/>
      <c r="K28" s="6"/>
      <c r="L28" s="123"/>
      <c r="M28" s="123"/>
      <c r="N28" s="123"/>
      <c r="O28" s="123"/>
      <c r="P28" s="123"/>
      <c r="Q28" s="123"/>
      <c r="R28" s="123"/>
      <c r="S28" s="123"/>
      <c r="T28" s="123"/>
      <c r="U28" s="123"/>
      <c r="V28" s="123"/>
      <c r="W28" s="123"/>
      <c r="X28" s="123"/>
      <c r="Y28" s="123"/>
      <c r="Z28" s="293"/>
    </row>
    <row r="29" spans="1:26" ht="19.95" customHeight="1" x14ac:dyDescent="0.25">
      <c r="A29" s="153"/>
      <c r="B29" s="404" t="s">
        <v>189</v>
      </c>
      <c r="C29" s="404"/>
      <c r="D29" s="404"/>
      <c r="E29" s="404"/>
      <c r="F29" s="404"/>
      <c r="G29" s="404"/>
      <c r="H29" s="404"/>
      <c r="I29" s="404"/>
      <c r="J29" s="404"/>
      <c r="K29" s="404"/>
      <c r="L29" s="404"/>
      <c r="M29" s="404"/>
      <c r="N29" s="404"/>
      <c r="O29" s="404"/>
      <c r="P29" s="404"/>
      <c r="Q29" s="404"/>
      <c r="R29" s="404"/>
      <c r="S29" s="404"/>
      <c r="T29" s="404"/>
      <c r="U29" s="404"/>
      <c r="V29" s="203" t="s">
        <v>190</v>
      </c>
      <c r="W29" s="399">
        <f>IFERROR(W23/W26,0)</f>
        <v>0</v>
      </c>
      <c r="X29" s="399"/>
      <c r="Y29" s="399"/>
      <c r="Z29" s="400"/>
    </row>
    <row r="30" spans="1:26" ht="9.75" customHeight="1" x14ac:dyDescent="0.35">
      <c r="A30" s="179"/>
      <c r="B30" s="28"/>
      <c r="C30" s="28"/>
      <c r="D30" s="28"/>
      <c r="E30" s="28"/>
      <c r="F30" s="28"/>
      <c r="G30" s="28"/>
      <c r="H30" s="28"/>
      <c r="I30" s="28"/>
      <c r="J30" s="28"/>
      <c r="K30" s="28"/>
      <c r="L30" s="180"/>
      <c r="M30" s="180"/>
      <c r="N30" s="180"/>
      <c r="O30" s="180"/>
      <c r="P30" s="180"/>
      <c r="Q30" s="180"/>
      <c r="R30" s="180"/>
      <c r="S30" s="180"/>
      <c r="T30" s="180"/>
      <c r="U30" s="180"/>
      <c r="V30" s="396" t="s">
        <v>191</v>
      </c>
      <c r="W30" s="397"/>
      <c r="X30" s="397"/>
      <c r="Y30" s="397"/>
      <c r="Z30" s="398"/>
    </row>
    <row r="31" spans="1:26" ht="12.75" customHeight="1" x14ac:dyDescent="0.25">
      <c r="A31" s="205"/>
      <c r="B31" s="205"/>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row>
    <row r="32" spans="1:26"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sheetData>
  <sheetProtection algorithmName="SHA-512" hashValue="Y/XN/B5rPPpECsd+S/dEnAAsZeuBc7a5JmldVbB68Ux18vdLM2oLNU30B9xco3FBkWQXc6vnfNaNn59tth9U0A==" saltValue="nDBDYRyTjUxj4YPkrEn2pg==" spinCount="100000" sheet="1" objects="1" scenarios="1"/>
  <customSheetViews>
    <customSheetView guid="{41C0AEDD-ABB8-4C1D-A05F-89B13B51ED06}">
      <selection activeCell="AI25" sqref="AI25"/>
      <pageMargins left="0" right="0" top="0" bottom="0" header="0" footer="0"/>
      <printOptions horizontalCentered="1"/>
      <pageSetup orientation="portrait" horizontalDpi="300" verticalDpi="300" r:id="rId1"/>
      <headerFooter alignWithMargins="0">
        <oddFooter>&amp;C2020 NF Enhancement Worksheets
Worksheet D - Page &amp;P of &amp;N</oddFooter>
      </headerFooter>
    </customSheetView>
    <customSheetView guid="{7373AB4E-8EAC-46C6-8BED-8404BFA8811B}">
      <pageMargins left="0" right="0" top="0" bottom="0" header="0" footer="0"/>
      <printOptions horizontalCentered="1"/>
      <pageSetup orientation="portrait" horizontalDpi="300" verticalDpi="300"/>
      <headerFooter alignWithMargins="0">
        <oddFooter>&amp;C2014 NF Enhancement Worksheets
Worksheet D - Page &amp;P of &amp;N</oddFooter>
      </headerFooter>
    </customSheetView>
    <customSheetView guid="{1B20964B-81C2-409D-AA87-5E7EA2041992}">
      <pageMargins left="0" right="0" top="0" bottom="0" header="0" footer="0"/>
      <printOptions horizontalCentered="1"/>
      <pageSetup orientation="portrait" horizontalDpi="300" verticalDpi="300"/>
      <headerFooter alignWithMargins="0">
        <oddFooter>&amp;C2014 NF Enhancement Worksheets
Worksheet D - Page &amp;P of &amp;N</oddFooter>
      </headerFooter>
    </customSheetView>
    <customSheetView guid="{3C0032D5-DA45-2C47-8E3F-3F24A9F2C0DF}">
      <selection activeCell="A2" sqref="A2:Z2"/>
      <pageMargins left="0" right="0" top="0" bottom="0" header="0" footer="0"/>
      <printOptions horizontalCentered="1"/>
      <pageSetup orientation="portrait" horizontalDpi="300" verticalDpi="300"/>
      <headerFooter alignWithMargins="0">
        <oddFooter>&amp;C2014 NF Enhancement Worksheets
Worksheet D - Page &amp;P of &amp;N</oddFooter>
      </headerFooter>
    </customSheetView>
    <customSheetView guid="{4CF7C104-0100-48C6-87FA-9D7DB5BB1A08}" showPageBreaks="1">
      <selection activeCell="AF23" sqref="AF23"/>
      <pageMargins left="0" right="0" top="0" bottom="0" header="0" footer="0"/>
      <printOptions horizontalCentered="1"/>
      <pageSetup orientation="portrait" horizontalDpi="300" verticalDpi="300" r:id="rId2"/>
      <headerFooter alignWithMargins="0">
        <oddFooter>&amp;C2020 NF Enhancement Worksheets
Worksheet D - Page &amp;P of &amp;N</oddFooter>
      </headerFooter>
    </customSheetView>
    <customSheetView guid="{1B4A69D6-9BB0-4E98-A845-509C55125576}" showPageBreaks="1" topLeftCell="A2">
      <selection activeCell="A2" sqref="A2:Z2"/>
      <pageMargins left="0" right="0" top="0" bottom="0" header="0" footer="0"/>
      <printOptions horizontalCentered="1"/>
      <pageSetup orientation="portrait" horizontalDpi="300" verticalDpi="300" r:id="rId3"/>
      <headerFooter alignWithMargins="0">
        <oddFooter>&amp;C2014 NF Enhancement Worksheets
Worksheet D - Page &amp;P of &amp;N</oddFooter>
      </headerFooter>
    </customSheetView>
  </customSheetViews>
  <mergeCells count="26">
    <mergeCell ref="A2:Z2"/>
    <mergeCell ref="V30:Z30"/>
    <mergeCell ref="W29:Z29"/>
    <mergeCell ref="W26:Z26"/>
    <mergeCell ref="W10:Y10"/>
    <mergeCell ref="W11:Y11"/>
    <mergeCell ref="W17:Y17"/>
    <mergeCell ref="W18:Y18"/>
    <mergeCell ref="W27:Y27"/>
    <mergeCell ref="B26:U27"/>
    <mergeCell ref="W16:Y16"/>
    <mergeCell ref="B29:U29"/>
    <mergeCell ref="W19:Y19"/>
    <mergeCell ref="W20:Y20"/>
    <mergeCell ref="B23:U24"/>
    <mergeCell ref="W23:Y23"/>
    <mergeCell ref="A4:Z4"/>
    <mergeCell ref="W24:Y24"/>
    <mergeCell ref="W7:Y7"/>
    <mergeCell ref="W8:Y8"/>
    <mergeCell ref="W9:Y9"/>
    <mergeCell ref="W14:Y14"/>
    <mergeCell ref="W15:Y15"/>
    <mergeCell ref="W21:Y21"/>
    <mergeCell ref="W12:Y12"/>
    <mergeCell ref="W13:Y13"/>
  </mergeCells>
  <phoneticPr fontId="0" type="noConversion"/>
  <printOptions horizontalCentered="1"/>
  <pageMargins left="0" right="0" top="0.5" bottom="0.55000000000000004" header="0" footer="0.62"/>
  <pageSetup orientation="portrait" horizontalDpi="300" verticalDpi="300" r:id="rId4"/>
  <headerFooter alignWithMargins="0">
    <oddFooter>&amp;C2014 NF Enhancement Worksheets
Worksheet D -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W96"/>
  <sheetViews>
    <sheetView zoomScaleNormal="100" workbookViewId="0">
      <selection activeCell="S22" sqref="S22"/>
    </sheetView>
  </sheetViews>
  <sheetFormatPr defaultColWidth="9.21875" defaultRowHeight="13.2" x14ac:dyDescent="0.25"/>
  <cols>
    <col min="1" max="1" width="1.77734375" style="30" customWidth="1"/>
    <col min="2" max="13" width="4.77734375" style="30" customWidth="1"/>
    <col min="14" max="14" width="5" style="30" customWidth="1"/>
    <col min="15" max="17" width="4.77734375" style="30" customWidth="1"/>
    <col min="18" max="18" width="5.77734375" style="30" customWidth="1"/>
    <col min="19" max="19" width="14" style="30" customWidth="1"/>
    <col min="20" max="20" width="0.77734375" style="30" customWidth="1"/>
    <col min="21" max="22" width="4.77734375" style="30" customWidth="1"/>
    <col min="23" max="23" width="9.77734375" style="30" customWidth="1"/>
    <col min="24" max="69" width="4.77734375" style="30" customWidth="1"/>
    <col min="70" max="16384" width="9.21875" style="30"/>
  </cols>
  <sheetData>
    <row r="1" spans="2:19" ht="5.25" customHeight="1" x14ac:dyDescent="0.25"/>
    <row r="2" spans="2:19" ht="52.95" customHeight="1" x14ac:dyDescent="0.25">
      <c r="B2" s="348" t="s">
        <v>237</v>
      </c>
      <c r="C2" s="348"/>
      <c r="D2" s="348"/>
      <c r="E2" s="348"/>
      <c r="F2" s="348"/>
      <c r="G2" s="348"/>
      <c r="H2" s="348"/>
      <c r="I2" s="348"/>
      <c r="J2" s="348"/>
      <c r="K2" s="348"/>
      <c r="L2" s="348"/>
      <c r="M2" s="348"/>
      <c r="N2" s="348"/>
      <c r="O2" s="348"/>
      <c r="P2" s="348"/>
      <c r="Q2" s="348"/>
      <c r="R2" s="348"/>
      <c r="S2" s="348"/>
    </row>
    <row r="3" spans="2:19" ht="9.75" customHeight="1" x14ac:dyDescent="0.25"/>
    <row r="4" spans="2:19" ht="30" customHeight="1" x14ac:dyDescent="0.25">
      <c r="B4" s="349" t="s">
        <v>192</v>
      </c>
      <c r="C4" s="350"/>
      <c r="D4" s="350"/>
      <c r="E4" s="350"/>
      <c r="F4" s="350"/>
      <c r="G4" s="350"/>
      <c r="H4" s="350"/>
      <c r="I4" s="350"/>
      <c r="J4" s="350"/>
      <c r="K4" s="350"/>
      <c r="L4" s="350"/>
      <c r="M4" s="350"/>
      <c r="N4" s="350"/>
      <c r="O4" s="350"/>
      <c r="P4" s="350"/>
      <c r="Q4" s="350"/>
      <c r="R4" s="350"/>
      <c r="S4" s="351"/>
    </row>
    <row r="5" spans="2:19" ht="9.75" customHeight="1" x14ac:dyDescent="0.25"/>
    <row r="6" spans="2:19" ht="15.75" customHeight="1" x14ac:dyDescent="0.25">
      <c r="B6" s="408" t="s">
        <v>72</v>
      </c>
      <c r="C6" s="414" t="s">
        <v>193</v>
      </c>
      <c r="D6" s="414"/>
      <c r="E6" s="414"/>
      <c r="F6" s="414"/>
      <c r="G6" s="414"/>
      <c r="H6" s="414"/>
      <c r="I6" s="414"/>
      <c r="J6" s="414"/>
      <c r="K6" s="414"/>
      <c r="L6" s="414"/>
      <c r="M6" s="414"/>
      <c r="N6" s="414"/>
      <c r="O6" s="414"/>
      <c r="P6" s="414"/>
      <c r="Q6" s="120"/>
      <c r="R6" s="206" t="s">
        <v>194</v>
      </c>
      <c r="S6" s="279">
        <f>'Worksheet B'!R37</f>
        <v>0</v>
      </c>
    </row>
    <row r="7" spans="2:19" ht="9.75" customHeight="1" x14ac:dyDescent="0.35">
      <c r="B7" s="409"/>
      <c r="C7" s="415"/>
      <c r="D7" s="415"/>
      <c r="E7" s="415"/>
      <c r="F7" s="415"/>
      <c r="G7" s="415"/>
      <c r="H7" s="415"/>
      <c r="I7" s="415"/>
      <c r="J7" s="415"/>
      <c r="K7" s="415"/>
      <c r="L7" s="415"/>
      <c r="M7" s="415"/>
      <c r="N7" s="415"/>
      <c r="O7" s="415"/>
      <c r="P7" s="415"/>
      <c r="Q7" s="207"/>
      <c r="R7" s="208" t="s">
        <v>195</v>
      </c>
      <c r="S7" s="209"/>
    </row>
    <row r="8" spans="2:19" ht="6.75" customHeight="1" x14ac:dyDescent="0.25"/>
    <row r="9" spans="2:19" ht="15.75" customHeight="1" x14ac:dyDescent="0.25">
      <c r="B9" s="408" t="s">
        <v>84</v>
      </c>
      <c r="C9" s="414" t="s">
        <v>196</v>
      </c>
      <c r="D9" s="414"/>
      <c r="E9" s="414"/>
      <c r="F9" s="414"/>
      <c r="G9" s="414"/>
      <c r="H9" s="414"/>
      <c r="I9" s="414"/>
      <c r="J9" s="414"/>
      <c r="K9" s="414"/>
      <c r="L9" s="414"/>
      <c r="M9" s="414"/>
      <c r="N9" s="414"/>
      <c r="O9" s="414"/>
      <c r="P9" s="414"/>
      <c r="Q9" s="120"/>
      <c r="R9" s="206" t="s">
        <v>197</v>
      </c>
      <c r="S9" s="279">
        <f>'Worksheet C'!L68</f>
        <v>0</v>
      </c>
    </row>
    <row r="10" spans="2:19" ht="9.75" customHeight="1" x14ac:dyDescent="0.35">
      <c r="B10" s="409"/>
      <c r="C10" s="415"/>
      <c r="D10" s="415"/>
      <c r="E10" s="415"/>
      <c r="F10" s="415"/>
      <c r="G10" s="415"/>
      <c r="H10" s="415"/>
      <c r="I10" s="415"/>
      <c r="J10" s="415"/>
      <c r="K10" s="415"/>
      <c r="L10" s="415"/>
      <c r="M10" s="415"/>
      <c r="N10" s="415"/>
      <c r="O10" s="415"/>
      <c r="P10" s="415"/>
      <c r="Q10" s="207"/>
      <c r="R10" s="208" t="s">
        <v>198</v>
      </c>
      <c r="S10" s="209"/>
    </row>
    <row r="11" spans="2:19" ht="6.75" customHeight="1" x14ac:dyDescent="0.25"/>
    <row r="12" spans="2:19" ht="23.25" customHeight="1" x14ac:dyDescent="0.25">
      <c r="B12" s="408" t="s">
        <v>94</v>
      </c>
      <c r="C12" s="404" t="s">
        <v>199</v>
      </c>
      <c r="D12" s="404"/>
      <c r="E12" s="404"/>
      <c r="F12" s="404"/>
      <c r="G12" s="404"/>
      <c r="H12" s="404"/>
      <c r="I12" s="404"/>
      <c r="J12" s="404"/>
      <c r="K12" s="404"/>
      <c r="L12" s="404"/>
      <c r="M12" s="404"/>
      <c r="N12" s="404"/>
      <c r="O12" s="404"/>
      <c r="P12" s="404"/>
      <c r="Q12" s="120"/>
      <c r="R12" s="206" t="s">
        <v>200</v>
      </c>
      <c r="S12" s="416">
        <f>S6-S9</f>
        <v>0</v>
      </c>
    </row>
    <row r="13" spans="2:19" ht="14.25" customHeight="1" x14ac:dyDescent="0.25">
      <c r="B13" s="408"/>
      <c r="C13" s="404"/>
      <c r="D13" s="404"/>
      <c r="E13" s="404"/>
      <c r="F13" s="404"/>
      <c r="G13" s="404"/>
      <c r="H13" s="404"/>
      <c r="I13" s="404"/>
      <c r="J13" s="404"/>
      <c r="K13" s="404"/>
      <c r="L13" s="404"/>
      <c r="M13" s="404"/>
      <c r="N13" s="404"/>
      <c r="O13" s="404"/>
      <c r="P13" s="404"/>
      <c r="Q13" s="120"/>
      <c r="R13" s="210"/>
      <c r="S13" s="417"/>
    </row>
    <row r="14" spans="2:19" ht="14.25" customHeight="1" x14ac:dyDescent="0.25">
      <c r="B14" s="409"/>
      <c r="C14" s="412"/>
      <c r="D14" s="412"/>
      <c r="E14" s="412"/>
      <c r="F14" s="412"/>
      <c r="G14" s="412"/>
      <c r="H14" s="412"/>
      <c r="I14" s="412"/>
      <c r="J14" s="412"/>
      <c r="K14" s="412"/>
      <c r="L14" s="412"/>
      <c r="M14" s="412"/>
      <c r="N14" s="412"/>
      <c r="O14" s="412"/>
      <c r="P14" s="412"/>
      <c r="Q14" s="207"/>
      <c r="R14" s="211"/>
      <c r="S14" s="418"/>
    </row>
    <row r="15" spans="2:19" ht="6.75" customHeight="1" x14ac:dyDescent="0.25"/>
    <row r="16" spans="2:19" ht="15.75" customHeight="1" x14ac:dyDescent="0.25">
      <c r="B16" s="408" t="s">
        <v>98</v>
      </c>
      <c r="C16" s="404" t="s">
        <v>201</v>
      </c>
      <c r="D16" s="404"/>
      <c r="E16" s="404"/>
      <c r="F16" s="404"/>
      <c r="G16" s="404"/>
      <c r="H16" s="404"/>
      <c r="I16" s="404"/>
      <c r="J16" s="404"/>
      <c r="K16" s="404"/>
      <c r="L16" s="404"/>
      <c r="M16" s="404"/>
      <c r="N16" s="404"/>
      <c r="O16" s="404"/>
      <c r="P16" s="404"/>
      <c r="Q16" s="277"/>
      <c r="R16" s="206" t="s">
        <v>202</v>
      </c>
      <c r="S16" s="425">
        <f>MAX(S12,0)</f>
        <v>0</v>
      </c>
    </row>
    <row r="17" spans="2:19" ht="9.75" customHeight="1" x14ac:dyDescent="0.25">
      <c r="B17" s="409"/>
      <c r="C17" s="412"/>
      <c r="D17" s="412"/>
      <c r="E17" s="412"/>
      <c r="F17" s="412"/>
      <c r="G17" s="412"/>
      <c r="H17" s="412"/>
      <c r="I17" s="412"/>
      <c r="J17" s="412"/>
      <c r="K17" s="412"/>
      <c r="L17" s="412"/>
      <c r="M17" s="412"/>
      <c r="N17" s="412"/>
      <c r="O17" s="412"/>
      <c r="P17" s="412"/>
      <c r="Q17" s="212"/>
      <c r="R17" s="211"/>
      <c r="S17" s="426"/>
    </row>
    <row r="18" spans="2:19" ht="6.75" customHeight="1" x14ac:dyDescent="0.25"/>
    <row r="19" spans="2:19" ht="15.75" customHeight="1" x14ac:dyDescent="0.25">
      <c r="B19" s="408" t="s">
        <v>102</v>
      </c>
      <c r="C19" s="405" t="s">
        <v>238</v>
      </c>
      <c r="D19" s="405"/>
      <c r="E19" s="405"/>
      <c r="F19" s="405"/>
      <c r="G19" s="405"/>
      <c r="H19" s="405"/>
      <c r="I19" s="405"/>
      <c r="J19" s="405"/>
      <c r="K19" s="405"/>
      <c r="L19" s="405"/>
      <c r="M19" s="405"/>
      <c r="N19" s="405"/>
      <c r="O19" s="405"/>
      <c r="P19" s="405"/>
      <c r="Q19" s="6"/>
      <c r="R19" s="206" t="s">
        <v>203</v>
      </c>
      <c r="S19" s="213">
        <f>'Worksheet A'!K60</f>
        <v>0</v>
      </c>
    </row>
    <row r="20" spans="2:19" ht="9.75" customHeight="1" x14ac:dyDescent="0.35">
      <c r="B20" s="409"/>
      <c r="C20" s="433"/>
      <c r="D20" s="433"/>
      <c r="E20" s="433"/>
      <c r="F20" s="433"/>
      <c r="G20" s="433"/>
      <c r="H20" s="433"/>
      <c r="I20" s="433"/>
      <c r="J20" s="433"/>
      <c r="K20" s="433"/>
      <c r="L20" s="433"/>
      <c r="M20" s="433"/>
      <c r="N20" s="433"/>
      <c r="O20" s="433"/>
      <c r="P20" s="433"/>
      <c r="Q20" s="139"/>
      <c r="R20" s="208" t="s">
        <v>204</v>
      </c>
      <c r="S20" s="214"/>
    </row>
    <row r="21" spans="2:19" ht="6.75" customHeight="1" x14ac:dyDescent="0.3">
      <c r="B21" s="278"/>
      <c r="C21" s="276"/>
      <c r="D21" s="276"/>
      <c r="E21" s="276"/>
      <c r="F21" s="276"/>
      <c r="G21" s="276"/>
      <c r="H21" s="276"/>
      <c r="I21" s="276"/>
      <c r="J21" s="276"/>
      <c r="K21" s="276"/>
      <c r="L21" s="276"/>
      <c r="M21" s="276"/>
      <c r="N21" s="276"/>
      <c r="O21" s="276"/>
      <c r="P21" s="276"/>
      <c r="Q21" s="6"/>
      <c r="R21" s="6"/>
      <c r="S21" s="6"/>
    </row>
    <row r="22" spans="2:19" ht="19.95" customHeight="1" x14ac:dyDescent="0.3">
      <c r="B22" s="278"/>
      <c r="C22" s="404"/>
      <c r="D22" s="413"/>
      <c r="E22" s="413"/>
      <c r="F22" s="413"/>
      <c r="G22" s="413"/>
      <c r="H22" s="413"/>
      <c r="I22" s="413"/>
      <c r="J22" s="413"/>
      <c r="K22" s="413"/>
      <c r="L22" s="413"/>
      <c r="M22" s="413"/>
      <c r="N22" s="413"/>
      <c r="O22" s="413"/>
      <c r="P22" s="413"/>
      <c r="Q22" s="120"/>
      <c r="R22" s="215" t="s">
        <v>205</v>
      </c>
      <c r="S22" s="260">
        <v>0.4</v>
      </c>
    </row>
    <row r="23" spans="2:19" ht="6.75" customHeight="1" x14ac:dyDescent="0.25"/>
    <row r="24" spans="2:19" ht="15.75" customHeight="1" x14ac:dyDescent="0.25">
      <c r="B24" s="408" t="s">
        <v>106</v>
      </c>
      <c r="C24" s="404" t="s">
        <v>206</v>
      </c>
      <c r="D24" s="404"/>
      <c r="E24" s="404"/>
      <c r="F24" s="404"/>
      <c r="G24" s="404"/>
      <c r="H24" s="404"/>
      <c r="I24" s="404"/>
      <c r="J24" s="404"/>
      <c r="K24" s="404"/>
      <c r="L24" s="404"/>
      <c r="M24" s="404"/>
      <c r="N24" s="404"/>
      <c r="O24" s="404"/>
      <c r="P24" s="404"/>
      <c r="Q24" s="6"/>
      <c r="R24" s="206" t="s">
        <v>207</v>
      </c>
      <c r="S24" s="213">
        <f>S16*S22</f>
        <v>0</v>
      </c>
    </row>
    <row r="25" spans="2:19" ht="9.75" customHeight="1" x14ac:dyDescent="0.35">
      <c r="B25" s="409"/>
      <c r="C25" s="412"/>
      <c r="D25" s="412"/>
      <c r="E25" s="412"/>
      <c r="F25" s="412"/>
      <c r="G25" s="412"/>
      <c r="H25" s="412"/>
      <c r="I25" s="412"/>
      <c r="J25" s="412"/>
      <c r="K25" s="412"/>
      <c r="L25" s="412"/>
      <c r="M25" s="412"/>
      <c r="N25" s="412"/>
      <c r="O25" s="412"/>
      <c r="P25" s="412"/>
      <c r="Q25" s="139"/>
      <c r="R25" s="208" t="s">
        <v>208</v>
      </c>
      <c r="S25" s="209"/>
    </row>
    <row r="26" spans="2:19" ht="6.75" customHeight="1" x14ac:dyDescent="0.25"/>
    <row r="27" spans="2:19" ht="15.75" customHeight="1" x14ac:dyDescent="0.25">
      <c r="B27" s="408" t="s">
        <v>110</v>
      </c>
      <c r="C27" s="434" t="s">
        <v>209</v>
      </c>
      <c r="D27" s="434"/>
      <c r="E27" s="434"/>
      <c r="F27" s="434"/>
      <c r="G27" s="434"/>
      <c r="H27" s="434"/>
      <c r="I27" s="434"/>
      <c r="J27" s="434"/>
      <c r="K27" s="434"/>
      <c r="L27" s="434"/>
      <c r="M27" s="434"/>
      <c r="N27" s="434"/>
      <c r="O27" s="434"/>
      <c r="P27" s="434"/>
      <c r="Q27" s="6"/>
      <c r="R27" s="206" t="s">
        <v>210</v>
      </c>
      <c r="S27" s="213">
        <f>S19+S24</f>
        <v>0</v>
      </c>
    </row>
    <row r="28" spans="2:19" ht="9.75" customHeight="1" x14ac:dyDescent="0.35">
      <c r="B28" s="409"/>
      <c r="C28" s="435"/>
      <c r="D28" s="435"/>
      <c r="E28" s="435"/>
      <c r="F28" s="435"/>
      <c r="G28" s="435"/>
      <c r="H28" s="435"/>
      <c r="I28" s="435"/>
      <c r="J28" s="435"/>
      <c r="K28" s="435"/>
      <c r="L28" s="435"/>
      <c r="M28" s="435"/>
      <c r="N28" s="435"/>
      <c r="O28" s="435"/>
      <c r="P28" s="435"/>
      <c r="Q28" s="139"/>
      <c r="R28" s="208" t="s">
        <v>211</v>
      </c>
      <c r="S28" s="209"/>
    </row>
    <row r="29" spans="2:19" ht="6.75" customHeight="1" x14ac:dyDescent="0.25"/>
    <row r="30" spans="2:19" ht="18" customHeight="1" x14ac:dyDescent="0.25">
      <c r="R30" s="215" t="s">
        <v>212</v>
      </c>
      <c r="S30" s="261">
        <v>0.85</v>
      </c>
    </row>
    <row r="31" spans="2:19" ht="6.75" customHeight="1" x14ac:dyDescent="0.25"/>
    <row r="32" spans="2:19" ht="13.95" customHeight="1" x14ac:dyDescent="0.25">
      <c r="B32" s="408" t="s">
        <v>114</v>
      </c>
      <c r="C32" s="434" t="s">
        <v>213</v>
      </c>
      <c r="D32" s="434"/>
      <c r="E32" s="434"/>
      <c r="F32" s="434"/>
      <c r="G32" s="434"/>
      <c r="H32" s="434"/>
      <c r="I32" s="434"/>
      <c r="J32" s="434"/>
      <c r="K32" s="434"/>
      <c r="L32" s="434"/>
      <c r="M32" s="434"/>
      <c r="N32" s="434"/>
      <c r="O32" s="434"/>
      <c r="P32" s="434"/>
      <c r="Q32" s="6"/>
      <c r="R32" s="216" t="s">
        <v>214</v>
      </c>
      <c r="S32" s="410">
        <f>S27*S30</f>
        <v>0</v>
      </c>
    </row>
    <row r="33" spans="2:23" ht="13.95" customHeight="1" x14ac:dyDescent="0.25">
      <c r="B33" s="408"/>
      <c r="C33" s="434"/>
      <c r="D33" s="434"/>
      <c r="E33" s="434"/>
      <c r="F33" s="434"/>
      <c r="G33" s="434"/>
      <c r="H33" s="434"/>
      <c r="I33" s="434"/>
      <c r="J33" s="434"/>
      <c r="K33" s="434"/>
      <c r="L33" s="434"/>
      <c r="M33" s="434"/>
      <c r="N33" s="434"/>
      <c r="O33" s="434"/>
      <c r="P33" s="434"/>
      <c r="Q33" s="6"/>
      <c r="R33" s="153"/>
      <c r="S33" s="411"/>
    </row>
    <row r="34" spans="2:23" ht="9.75" customHeight="1" x14ac:dyDescent="0.35">
      <c r="B34" s="409"/>
      <c r="C34" s="435"/>
      <c r="D34" s="435"/>
      <c r="E34" s="435"/>
      <c r="F34" s="435"/>
      <c r="G34" s="435"/>
      <c r="H34" s="435"/>
      <c r="I34" s="435"/>
      <c r="J34" s="435"/>
      <c r="K34" s="435"/>
      <c r="L34" s="435"/>
      <c r="M34" s="435"/>
      <c r="N34" s="435"/>
      <c r="O34" s="435"/>
      <c r="P34" s="435"/>
      <c r="Q34" s="139"/>
      <c r="R34" s="208" t="s">
        <v>215</v>
      </c>
      <c r="S34" s="209"/>
    </row>
    <row r="35" spans="2:23" ht="6.75" customHeight="1" x14ac:dyDescent="0.35">
      <c r="B35" s="278"/>
      <c r="C35" s="276"/>
      <c r="D35" s="276"/>
      <c r="E35" s="276"/>
      <c r="F35" s="276"/>
      <c r="G35" s="276"/>
      <c r="H35" s="276"/>
      <c r="I35" s="276"/>
      <c r="J35" s="276"/>
      <c r="K35" s="276"/>
      <c r="L35" s="276"/>
      <c r="M35" s="276"/>
      <c r="N35" s="276"/>
      <c r="O35" s="276"/>
      <c r="P35" s="276"/>
      <c r="Q35" s="6"/>
      <c r="R35" s="217"/>
      <c r="S35" s="218"/>
    </row>
    <row r="36" spans="2:23" ht="15.75" customHeight="1" x14ac:dyDescent="0.25">
      <c r="B36" s="408" t="s">
        <v>118</v>
      </c>
      <c r="C36" s="404" t="s">
        <v>216</v>
      </c>
      <c r="D36" s="431"/>
      <c r="E36" s="431"/>
      <c r="F36" s="431"/>
      <c r="G36" s="431"/>
      <c r="H36" s="431"/>
      <c r="I36" s="431"/>
      <c r="J36" s="431"/>
      <c r="K36" s="431"/>
      <c r="L36" s="431"/>
      <c r="M36" s="431"/>
      <c r="N36" s="431"/>
      <c r="O36" s="431"/>
      <c r="P36" s="431"/>
      <c r="Q36" s="6"/>
      <c r="R36" s="206" t="s">
        <v>217</v>
      </c>
      <c r="S36" s="213">
        <f>VALUE('Worksheet D'!W29)</f>
        <v>0</v>
      </c>
      <c r="W36" s="229"/>
    </row>
    <row r="37" spans="2:23" ht="9.75" customHeight="1" x14ac:dyDescent="0.35">
      <c r="B37" s="409"/>
      <c r="C37" s="412"/>
      <c r="D37" s="412"/>
      <c r="E37" s="412"/>
      <c r="F37" s="412"/>
      <c r="G37" s="412"/>
      <c r="H37" s="412"/>
      <c r="I37" s="412"/>
      <c r="J37" s="412"/>
      <c r="K37" s="412"/>
      <c r="L37" s="412"/>
      <c r="M37" s="412"/>
      <c r="N37" s="412"/>
      <c r="O37" s="412"/>
      <c r="P37" s="412"/>
      <c r="Q37" s="207"/>
      <c r="R37" s="208" t="s">
        <v>218</v>
      </c>
      <c r="S37" s="209"/>
    </row>
    <row r="38" spans="2:23" ht="6.75" customHeight="1" x14ac:dyDescent="0.25"/>
    <row r="39" spans="2:23" ht="15.75" customHeight="1" x14ac:dyDescent="0.25">
      <c r="B39" s="408" t="s">
        <v>219</v>
      </c>
      <c r="C39" s="404" t="s">
        <v>220</v>
      </c>
      <c r="D39" s="404"/>
      <c r="E39" s="404"/>
      <c r="F39" s="404"/>
      <c r="G39" s="404"/>
      <c r="H39" s="404"/>
      <c r="I39" s="404"/>
      <c r="J39" s="404"/>
      <c r="K39" s="404"/>
      <c r="L39" s="404"/>
      <c r="M39" s="404"/>
      <c r="N39" s="404"/>
      <c r="O39" s="404"/>
      <c r="P39" s="404"/>
      <c r="Q39" s="6"/>
      <c r="R39" s="206" t="s">
        <v>221</v>
      </c>
      <c r="S39" s="213">
        <f>S36-S32</f>
        <v>0</v>
      </c>
      <c r="W39" s="230"/>
    </row>
    <row r="40" spans="2:23" ht="9.75" customHeight="1" x14ac:dyDescent="0.3">
      <c r="B40" s="409"/>
      <c r="C40" s="412"/>
      <c r="D40" s="412"/>
      <c r="E40" s="412"/>
      <c r="F40" s="412"/>
      <c r="G40" s="412"/>
      <c r="H40" s="412"/>
      <c r="I40" s="412"/>
      <c r="J40" s="412"/>
      <c r="K40" s="412"/>
      <c r="L40" s="412"/>
      <c r="M40" s="412"/>
      <c r="N40" s="412"/>
      <c r="O40" s="412"/>
      <c r="P40" s="412"/>
      <c r="Q40" s="139"/>
      <c r="R40" s="219" t="s">
        <v>222</v>
      </c>
      <c r="S40" s="209"/>
    </row>
    <row r="41" spans="2:23" ht="6.75" customHeight="1" x14ac:dyDescent="0.25"/>
    <row r="42" spans="2:23" ht="13.95" customHeight="1" x14ac:dyDescent="0.25">
      <c r="B42" s="408" t="s">
        <v>223</v>
      </c>
      <c r="C42" s="404" t="s">
        <v>224</v>
      </c>
      <c r="D42" s="404"/>
      <c r="E42" s="404"/>
      <c r="F42" s="404"/>
      <c r="G42" s="404"/>
      <c r="H42" s="404"/>
      <c r="I42" s="404"/>
      <c r="J42" s="404"/>
      <c r="K42" s="404"/>
      <c r="L42" s="404"/>
      <c r="M42" s="404"/>
      <c r="N42" s="404"/>
      <c r="O42" s="404"/>
      <c r="P42" s="404"/>
      <c r="Q42" s="120"/>
      <c r="R42" s="422" t="s">
        <v>225</v>
      </c>
      <c r="S42" s="419">
        <f>IF(S39&lt;=0,1,2)</f>
        <v>1</v>
      </c>
    </row>
    <row r="43" spans="2:23" ht="13.95" customHeight="1" x14ac:dyDescent="0.25">
      <c r="B43" s="408"/>
      <c r="C43" s="404"/>
      <c r="D43" s="404"/>
      <c r="E43" s="404"/>
      <c r="F43" s="404"/>
      <c r="G43" s="404"/>
      <c r="H43" s="404"/>
      <c r="I43" s="404"/>
      <c r="J43" s="404"/>
      <c r="K43" s="404"/>
      <c r="L43" s="404"/>
      <c r="M43" s="404"/>
      <c r="N43" s="404"/>
      <c r="O43" s="404"/>
      <c r="P43" s="404"/>
      <c r="Q43" s="120"/>
      <c r="R43" s="423"/>
      <c r="S43" s="420"/>
    </row>
    <row r="44" spans="2:23" ht="13.95" customHeight="1" x14ac:dyDescent="0.25">
      <c r="B44" s="408"/>
      <c r="C44" s="404"/>
      <c r="D44" s="404"/>
      <c r="E44" s="404"/>
      <c r="F44" s="404"/>
      <c r="G44" s="404"/>
      <c r="H44" s="404"/>
      <c r="I44" s="404"/>
      <c r="J44" s="404"/>
      <c r="K44" s="404"/>
      <c r="L44" s="404"/>
      <c r="M44" s="404"/>
      <c r="N44" s="404"/>
      <c r="O44" s="404"/>
      <c r="P44" s="404"/>
      <c r="Q44" s="120"/>
      <c r="R44" s="423"/>
      <c r="S44" s="420"/>
    </row>
    <row r="45" spans="2:23" ht="13.95" customHeight="1" x14ac:dyDescent="0.25">
      <c r="B45" s="409"/>
      <c r="C45" s="412"/>
      <c r="D45" s="412"/>
      <c r="E45" s="412"/>
      <c r="F45" s="412"/>
      <c r="G45" s="412"/>
      <c r="H45" s="412"/>
      <c r="I45" s="412"/>
      <c r="J45" s="412"/>
      <c r="K45" s="412"/>
      <c r="L45" s="412"/>
      <c r="M45" s="412"/>
      <c r="N45" s="412"/>
      <c r="O45" s="412"/>
      <c r="P45" s="412"/>
      <c r="Q45" s="207"/>
      <c r="R45" s="424"/>
      <c r="S45" s="421"/>
    </row>
    <row r="46" spans="2:23" ht="6.75" customHeight="1" x14ac:dyDescent="0.25"/>
    <row r="47" spans="2:23" ht="15.75" customHeight="1" x14ac:dyDescent="0.25">
      <c r="B47" s="408" t="s">
        <v>226</v>
      </c>
      <c r="C47" s="404" t="s">
        <v>227</v>
      </c>
      <c r="D47" s="404"/>
      <c r="E47" s="404"/>
      <c r="F47" s="404"/>
      <c r="G47" s="404"/>
      <c r="H47" s="404"/>
      <c r="I47" s="404"/>
      <c r="J47" s="404"/>
      <c r="K47" s="404"/>
      <c r="L47" s="404"/>
      <c r="M47" s="404"/>
      <c r="N47" s="404"/>
      <c r="O47" s="404"/>
      <c r="P47" s="404"/>
      <c r="Q47" s="120"/>
      <c r="R47" s="206" t="s">
        <v>228</v>
      </c>
      <c r="S47" s="279">
        <f>S39/S22</f>
        <v>0</v>
      </c>
    </row>
    <row r="48" spans="2:23" ht="9.75" customHeight="1" x14ac:dyDescent="0.3">
      <c r="B48" s="409"/>
      <c r="C48" s="412"/>
      <c r="D48" s="412"/>
      <c r="E48" s="412"/>
      <c r="F48" s="412"/>
      <c r="G48" s="412"/>
      <c r="H48" s="412"/>
      <c r="I48" s="412"/>
      <c r="J48" s="412"/>
      <c r="K48" s="412"/>
      <c r="L48" s="412"/>
      <c r="M48" s="412"/>
      <c r="N48" s="412"/>
      <c r="O48" s="412"/>
      <c r="P48" s="412"/>
      <c r="Q48" s="207"/>
      <c r="R48" s="219" t="s">
        <v>229</v>
      </c>
      <c r="S48" s="220"/>
    </row>
    <row r="49" spans="2:19" ht="6.75" customHeight="1" x14ac:dyDescent="0.25"/>
    <row r="50" spans="2:19" ht="13.95" customHeight="1" x14ac:dyDescent="0.25">
      <c r="B50" s="408" t="s">
        <v>230</v>
      </c>
      <c r="C50" s="404" t="s">
        <v>231</v>
      </c>
      <c r="D50" s="404"/>
      <c r="E50" s="404"/>
      <c r="F50" s="404"/>
      <c r="G50" s="404"/>
      <c r="H50" s="404"/>
      <c r="I50" s="404"/>
      <c r="J50" s="404"/>
      <c r="K50" s="404"/>
      <c r="L50" s="404"/>
      <c r="M50" s="404"/>
      <c r="N50" s="404"/>
      <c r="O50" s="404"/>
      <c r="P50" s="404"/>
      <c r="Q50" s="120"/>
      <c r="R50" s="206" t="s">
        <v>232</v>
      </c>
      <c r="S50" s="381">
        <f>IF((S42=1),S6,(S6+S47))</f>
        <v>0</v>
      </c>
    </row>
    <row r="51" spans="2:19" ht="13.95" customHeight="1" x14ac:dyDescent="0.25">
      <c r="B51" s="432"/>
      <c r="C51" s="404"/>
      <c r="D51" s="404"/>
      <c r="E51" s="404"/>
      <c r="F51" s="404"/>
      <c r="G51" s="404"/>
      <c r="H51" s="404"/>
      <c r="I51" s="404"/>
      <c r="J51" s="404"/>
      <c r="K51" s="404"/>
      <c r="L51" s="404"/>
      <c r="M51" s="404"/>
      <c r="N51" s="404"/>
      <c r="O51" s="404"/>
      <c r="P51" s="404"/>
      <c r="Q51" s="120"/>
      <c r="R51" s="153"/>
      <c r="S51" s="429"/>
    </row>
    <row r="52" spans="2:19" ht="13.95" customHeight="1" x14ac:dyDescent="0.25">
      <c r="B52" s="409"/>
      <c r="C52" s="412"/>
      <c r="D52" s="412"/>
      <c r="E52" s="412"/>
      <c r="F52" s="412"/>
      <c r="G52" s="412"/>
      <c r="H52" s="412"/>
      <c r="I52" s="412"/>
      <c r="J52" s="412"/>
      <c r="K52" s="412"/>
      <c r="L52" s="412"/>
      <c r="M52" s="412"/>
      <c r="N52" s="412"/>
      <c r="O52" s="412"/>
      <c r="P52" s="412"/>
      <c r="Q52" s="207"/>
      <c r="R52" s="179"/>
      <c r="S52" s="430"/>
    </row>
    <row r="53" spans="2:19" ht="6.75" customHeight="1" x14ac:dyDescent="0.25"/>
    <row r="54" spans="2:19" ht="13.95" customHeight="1" x14ac:dyDescent="0.25">
      <c r="B54" s="408" t="s">
        <v>233</v>
      </c>
      <c r="C54" s="434" t="s">
        <v>234</v>
      </c>
      <c r="D54" s="434"/>
      <c r="E54" s="434"/>
      <c r="F54" s="434"/>
      <c r="G54" s="434"/>
      <c r="H54" s="434"/>
      <c r="I54" s="434"/>
      <c r="J54" s="434"/>
      <c r="K54" s="434"/>
      <c r="L54" s="434"/>
      <c r="M54" s="434"/>
      <c r="N54" s="434"/>
      <c r="O54" s="434"/>
      <c r="P54" s="434"/>
      <c r="Q54" s="120"/>
      <c r="R54" s="206" t="s">
        <v>235</v>
      </c>
      <c r="S54" s="428">
        <f>S50-S9</f>
        <v>0</v>
      </c>
    </row>
    <row r="55" spans="2:19" ht="13.95" customHeight="1" x14ac:dyDescent="0.25">
      <c r="B55" s="408"/>
      <c r="C55" s="434"/>
      <c r="D55" s="434"/>
      <c r="E55" s="434"/>
      <c r="F55" s="434"/>
      <c r="G55" s="434"/>
      <c r="H55" s="434"/>
      <c r="I55" s="434"/>
      <c r="J55" s="434"/>
      <c r="K55" s="434"/>
      <c r="L55" s="434"/>
      <c r="M55" s="434"/>
      <c r="N55" s="434"/>
      <c r="O55" s="434"/>
      <c r="P55" s="434"/>
      <c r="Q55" s="120"/>
      <c r="R55" s="153"/>
      <c r="S55" s="429"/>
    </row>
    <row r="56" spans="2:19" ht="9.75" customHeight="1" x14ac:dyDescent="0.3">
      <c r="B56" s="412"/>
      <c r="C56" s="435"/>
      <c r="D56" s="435"/>
      <c r="E56" s="435"/>
      <c r="F56" s="435"/>
      <c r="G56" s="435"/>
      <c r="H56" s="435"/>
      <c r="I56" s="435"/>
      <c r="J56" s="435"/>
      <c r="K56" s="435"/>
      <c r="L56" s="435"/>
      <c r="M56" s="435"/>
      <c r="N56" s="435"/>
      <c r="O56" s="435"/>
      <c r="P56" s="435"/>
      <c r="Q56" s="207"/>
      <c r="R56" s="427" t="s">
        <v>236</v>
      </c>
      <c r="S56" s="355"/>
    </row>
    <row r="57" spans="2:19" ht="14.25" customHeight="1" x14ac:dyDescent="0.25"/>
    <row r="58" spans="2:19" ht="14.25" customHeight="1" x14ac:dyDescent="0.25"/>
    <row r="59" spans="2:19" ht="14.25" customHeight="1" x14ac:dyDescent="0.25"/>
    <row r="60" spans="2:19" ht="14.25" customHeight="1" x14ac:dyDescent="0.25"/>
    <row r="61" spans="2:19" ht="14.25" customHeight="1" x14ac:dyDescent="0.25"/>
    <row r="62" spans="2:19" ht="14.25" customHeight="1" x14ac:dyDescent="0.25"/>
    <row r="63" spans="2:19" ht="14.25" customHeight="1" x14ac:dyDescent="0.25"/>
    <row r="64" spans="2:19"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sheetData>
  <sheetProtection algorithmName="SHA-512" hashValue="ojrwYwy0Ot+3hYpj/VFHA9DHCJYfnoLounkRSIFs9Nkgz2s0KWvxXQXMtiG6fP7Q0oNuGNG6ansCSdXTHKHweg==" saltValue="Yf4WfX55IBD1/uKpMbX2Hw==" spinCount="100000" sheet="1" objects="1" scenarios="1"/>
  <customSheetViews>
    <customSheetView guid="{41C0AEDD-ABB8-4C1D-A05F-89B13B51ED06}">
      <selection activeCell="AD44" sqref="AD44"/>
      <pageMargins left="0" right="0" top="0" bottom="0" header="0" footer="0"/>
      <pageSetup scale="85" orientation="portrait" r:id="rId1"/>
      <headerFooter alignWithMargins="0">
        <oddFooter>&amp;C2020 NF Enhancement Worksheets
Worksheet E - Page &amp;P of &amp;N</oddFooter>
      </headerFooter>
    </customSheetView>
    <customSheetView guid="{7373AB4E-8EAC-46C6-8BED-8404BFA8811B}">
      <pageMargins left="0" right="0" top="0" bottom="0" header="0" footer="0"/>
      <pageSetup orientation="portrait"/>
      <headerFooter alignWithMargins="0">
        <oddFooter>&amp;C2014 NF Enhancement Worksheets
Worksheet E - Page &amp;P of &amp;N</oddFooter>
      </headerFooter>
    </customSheetView>
    <customSheetView guid="{1B20964B-81C2-409D-AA87-5E7EA2041992}">
      <pageMargins left="0" right="0" top="0" bottom="0" header="0" footer="0"/>
      <pageSetup orientation="portrait"/>
      <headerFooter alignWithMargins="0">
        <oddFooter>&amp;C2014 NF Enhancement Worksheets
Worksheet E - Page &amp;P of &amp;N</oddFooter>
      </headerFooter>
    </customSheetView>
    <customSheetView guid="{3C0032D5-DA45-2C47-8E3F-3F24A9F2C0DF}">
      <selection activeCell="B2" sqref="B2:T2"/>
      <pageMargins left="0" right="0" top="0" bottom="0" header="0" footer="0"/>
      <pageSetup orientation="portrait"/>
      <headerFooter alignWithMargins="0">
        <oddFooter>&amp;C2014 NF Enhancement Worksheets
Worksheet E - Page &amp;P of &amp;N</oddFooter>
      </headerFooter>
    </customSheetView>
    <customSheetView guid="{4CF7C104-0100-48C6-87FA-9D7DB5BB1A08}" showPageBreaks="1">
      <selection activeCell="AA55" sqref="AA55"/>
      <pageMargins left="0" right="0" top="0" bottom="0" header="0" footer="0"/>
      <pageSetup scale="85" orientation="portrait" r:id="rId2"/>
      <headerFooter alignWithMargins="0">
        <oddFooter>&amp;C2020 NF Enhancement Worksheets
Worksheet E - Page &amp;P of &amp;N</oddFooter>
      </headerFooter>
    </customSheetView>
    <customSheetView guid="{1B4A69D6-9BB0-4E98-A845-509C55125576}" showPageBreaks="1">
      <selection activeCell="B2" sqref="B2:T2"/>
      <pageMargins left="0" right="0" top="0" bottom="0" header="0" footer="0"/>
      <pageSetup orientation="portrait" r:id="rId3"/>
      <headerFooter alignWithMargins="0">
        <oddFooter>&amp;C2014 NF Enhancement Worksheets
Worksheet E - Page &amp;P of &amp;N</oddFooter>
      </headerFooter>
    </customSheetView>
  </customSheetViews>
  <mergeCells count="39">
    <mergeCell ref="B12:B14"/>
    <mergeCell ref="B50:B52"/>
    <mergeCell ref="C47:P48"/>
    <mergeCell ref="B47:B48"/>
    <mergeCell ref="B19:B20"/>
    <mergeCell ref="C24:P25"/>
    <mergeCell ref="C27:P28"/>
    <mergeCell ref="B16:B17"/>
    <mergeCell ref="B54:B56"/>
    <mergeCell ref="S42:S45"/>
    <mergeCell ref="R42:R45"/>
    <mergeCell ref="C50:P52"/>
    <mergeCell ref="S16:S17"/>
    <mergeCell ref="C16:P17"/>
    <mergeCell ref="R56:S56"/>
    <mergeCell ref="C54:P56"/>
    <mergeCell ref="S54:S55"/>
    <mergeCell ref="S50:S52"/>
    <mergeCell ref="B36:B37"/>
    <mergeCell ref="B42:B45"/>
    <mergeCell ref="B39:B40"/>
    <mergeCell ref="C42:P45"/>
    <mergeCell ref="C36:P37"/>
    <mergeCell ref="B2:S2"/>
    <mergeCell ref="B4:S4"/>
    <mergeCell ref="B32:B34"/>
    <mergeCell ref="S32:S33"/>
    <mergeCell ref="C39:P40"/>
    <mergeCell ref="C22:P22"/>
    <mergeCell ref="C19:P20"/>
    <mergeCell ref="B24:B25"/>
    <mergeCell ref="B27:B28"/>
    <mergeCell ref="C32:P34"/>
    <mergeCell ref="B6:B7"/>
    <mergeCell ref="B9:B10"/>
    <mergeCell ref="C6:P7"/>
    <mergeCell ref="C9:P10"/>
    <mergeCell ref="S12:S14"/>
    <mergeCell ref="C12:P14"/>
  </mergeCells>
  <phoneticPr fontId="0" type="noConversion"/>
  <pageMargins left="0.5" right="0.5" top="0.5" bottom="0.48" header="0" footer="0.5"/>
  <pageSetup orientation="portrait" r:id="rId4"/>
  <headerFooter alignWithMargins="0">
    <oddFooter>&amp;C2014 NF Enhancement Worksheets
Worksheet E - Page &amp;P of &amp;N</oddFooter>
  </headerFooter>
  <ignoredErrors>
    <ignoredError sqref="S56 R55 R7:R8 S20:S21 R35 R43:R46 S10:S11 R18 S7:S8 R13:R14 S34:S35 R17 S18 R11 R15 R21 R23 R26 R29 R31 R33 S15 R38 R41 R49 R51:R53 S37:S38 S23 S25:S26 S28:S31 S40:S41 S46 S48:S49 S53"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G9:H13"/>
  <sheetViews>
    <sheetView workbookViewId="0">
      <selection activeCell="L17" sqref="L17"/>
    </sheetView>
  </sheetViews>
  <sheetFormatPr defaultRowHeight="13.2" x14ac:dyDescent="0.25"/>
  <cols>
    <col min="7" max="7" width="11.77734375" customWidth="1"/>
  </cols>
  <sheetData>
    <row r="9" spans="7:8" x14ac:dyDescent="0.25">
      <c r="H9" s="232"/>
    </row>
    <row r="13" spans="7:8" x14ac:dyDescent="0.25">
      <c r="G13" s="231"/>
    </row>
  </sheetData>
  <customSheetViews>
    <customSheetView guid="{41C0AEDD-ABB8-4C1D-A05F-89B13B51ED06}" state="hidden">
      <selection activeCell="L17" sqref="L17"/>
      <pageMargins left="0" right="0" top="0" bottom="0" header="0" footer="0"/>
    </customSheetView>
    <customSheetView guid="{4CF7C104-0100-48C6-87FA-9D7DB5BB1A08}" state="hidden">
      <selection activeCell="L17" sqref="L17"/>
      <pageMargins left="0" right="0" top="0" bottom="0" header="0" footer="0"/>
    </customSheetView>
    <customSheetView guid="{1B4A69D6-9BB0-4E98-A845-509C55125576}" state="hidden">
      <selection activeCell="L17" sqref="L17"/>
      <pageMargins left="0" right="0" top="0" bottom="0" header="0" footer="0"/>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Year xmlns="33d3cbf2-c60b-4787-aad7-88dee3744c5e">2022</Year>
    <_dlc_DocId xmlns="ea37a463-b99d-470c-8a85-4153a11441a9">Y2PHC7Y2YW5Y-2117410361-332</_dlc_DocId>
    <Document_x0020_Type xmlns="33d3cbf2-c60b-4787-aad7-88dee3744c5e">Worksheets and Instructions</Document_x0020_Type>
    <_dlc_DocIdUrl xmlns="ea37a463-b99d-470c-8a85-4153a11441a9">
      <Url>https://txhhs.sharepoint.com/sites/hhsc/fs/ra/ltss/_layouts/15/DocIdRedir.aspx?ID=Y2PHC7Y2YW5Y-2117410361-332</Url>
      <Description>Y2PHC7Y2YW5Y-2117410361-332</Description>
    </_dlc_DocIdUrl>
    <Program xmlns="33d3cbf2-c60b-4787-aad7-88dee3744c5e">
      <Value>NF</Value>
    </Program>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0B06E28E18C344D9ADFEB5F80A70952" ma:contentTypeVersion="1036" ma:contentTypeDescription="Create a new document." ma:contentTypeScope="" ma:versionID="1149edff7c5684536a24f31291ebb3e6">
  <xsd:schema xmlns:xsd="http://www.w3.org/2001/XMLSchema" xmlns:xs="http://www.w3.org/2001/XMLSchema" xmlns:p="http://schemas.microsoft.com/office/2006/metadata/properties" xmlns:ns2="ea37a463-b99d-470c-8a85-4153a11441a9" xmlns:ns3="33d3cbf2-c60b-4787-aad7-88dee3744c5e" targetNamespace="http://schemas.microsoft.com/office/2006/metadata/properties" ma:root="true" ma:fieldsID="aaba5f61d8857b5afa4518d01a085db9" ns2:_="" ns3:_="">
    <xsd:import namespace="ea37a463-b99d-470c-8a85-4153a11441a9"/>
    <xsd:import namespace="33d3cbf2-c60b-4787-aad7-88dee3744c5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Year" minOccurs="0"/>
                <xsd:element ref="ns3:Document_x0020_Type"/>
                <xsd:element ref="ns3:Program" minOccurs="0"/>
                <xsd:element ref="ns2:SharedWithUsers" minOccurs="0"/>
                <xsd:element ref="ns2:SharedWithDetail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d3cbf2-c60b-4787-aad7-88dee3744c5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Year" ma:index="13" nillable="true" ma:displayName="Year" ma:format="Dropdown" ma:indexed="true" ma:internalName="Year">
      <xsd:simpleType>
        <xsd:restriction base="dms:Choice">
          <xsd:enumeration value="2015"/>
          <xsd:enumeration value="2016"/>
          <xsd:enumeration value="2017"/>
          <xsd:enumeration value="2018"/>
          <xsd:enumeration value="2019"/>
          <xsd:enumeration value="2020"/>
          <xsd:enumeration value="2021"/>
          <xsd:enumeration value="2022"/>
        </xsd:restriction>
      </xsd:simpleType>
    </xsd:element>
    <xsd:element name="Document_x0020_Type" ma:index="14" ma:displayName="Document Type" ma:format="Dropdown" ma:indexed="true" ma:internalName="Document_x0020_Type">
      <xsd:simpleType>
        <xsd:restriction base="dms:Choice">
          <xsd:enumeration value="Awarded"/>
          <xsd:enumeration value="Limitation Lists"/>
          <xsd:enumeration value="Notices"/>
          <xsd:enumeration value="Training Presentation"/>
          <xsd:enumeration value="Updates"/>
          <xsd:enumeration value="Worksheets and Instructions"/>
        </xsd:restriction>
      </xsd:simpleType>
    </xsd:element>
    <xsd:element name="Program" ma:index="15" nillable="true" ma:displayName="Program(s)" ma:description="Select program(s) if applicable." ma:internalName="Program">
      <xsd:complexType>
        <xsd:complexContent>
          <xsd:extension base="dms:MultiChoice">
            <xsd:sequence>
              <xsd:element name="Value" maxOccurs="unbounded" minOccurs="0" nillable="true">
                <xsd:simpleType>
                  <xsd:restriction base="dms:Choice">
                    <xsd:enumeration value="CLASS"/>
                    <xsd:enumeration value="DAHS"/>
                    <xsd:enumeration value="DBMD"/>
                    <xsd:enumeration value="HCS"/>
                    <xsd:enumeration value="ICF-IID"/>
                    <xsd:enumeration value="NF"/>
                    <xsd:enumeration value="PHC"/>
                    <xsd:enumeration value="RC"/>
                  </xsd:restriction>
                </xsd:simpleType>
              </xsd:element>
            </xsd:sequence>
          </xsd:extension>
        </xsd:complexContent>
      </xsd:complex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7316D6C-9D76-48A0-B8AC-38798E87209D}">
  <ds:schemaRefs>
    <ds:schemaRef ds:uri="http://schemas.microsoft.com/office/2006/metadata/properties"/>
    <ds:schemaRef ds:uri="http://purl.org/dc/dcmitype/"/>
    <ds:schemaRef ds:uri="http://schemas.microsoft.com/office/2006/documentManagement/types"/>
    <ds:schemaRef ds:uri="33d3cbf2-c60b-4787-aad7-88dee3744c5e"/>
    <ds:schemaRef ds:uri="http://www.w3.org/XML/1998/namespace"/>
    <ds:schemaRef ds:uri="http://purl.org/dc/terms/"/>
    <ds:schemaRef ds:uri="ea37a463-b99d-470c-8a85-4153a11441a9"/>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17293EC4-0727-4C4F-BB68-C8C730C6F825}"/>
</file>

<file path=customXml/itemProps3.xml><?xml version="1.0" encoding="utf-8"?>
<ds:datastoreItem xmlns:ds="http://schemas.openxmlformats.org/officeDocument/2006/customXml" ds:itemID="{91728E70-2E38-4301-A06B-17BC5D4BFB72}">
  <ds:schemaRefs>
    <ds:schemaRef ds:uri="http://schemas.microsoft.com/sharepoint/v3/contenttype/forms"/>
  </ds:schemaRefs>
</ds:datastoreItem>
</file>

<file path=customXml/itemProps4.xml><?xml version="1.0" encoding="utf-8"?>
<ds:datastoreItem xmlns:ds="http://schemas.openxmlformats.org/officeDocument/2006/customXml" ds:itemID="{0C6956F3-8C12-4FC6-82F3-91EC9CFBE915}">
  <ds:schemaRefs>
    <ds:schemaRef ds:uri="http://schemas.microsoft.com/office/2006/metadata/longProperties"/>
  </ds:schemaRefs>
</ds:datastoreItem>
</file>

<file path=customXml/itemProps5.xml><?xml version="1.0" encoding="utf-8"?>
<ds:datastoreItem xmlns:ds="http://schemas.openxmlformats.org/officeDocument/2006/customXml" ds:itemID="{FCDAE859-A9C7-4667-86B6-644AFAAAADC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Worksheet A</vt:lpstr>
      <vt:lpstr>Worksheet B</vt:lpstr>
      <vt:lpstr>Worksheet C</vt:lpstr>
      <vt:lpstr>Worksheet D</vt:lpstr>
      <vt:lpstr>Worksheet E</vt:lpstr>
      <vt:lpstr>Sheet1</vt:lpstr>
      <vt:lpstr>'Worksheet B'!Print_Area</vt:lpstr>
      <vt:lpstr>'Worksheet C'!Print_Area</vt:lpstr>
      <vt:lpstr>'Worksheet E'!Print_Area</vt:lpstr>
    </vt:vector>
  </TitlesOfParts>
  <Manager/>
  <Company>TDHS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Rate Analysis</dc:creator>
  <cp:keywords/>
  <dc:description/>
  <cp:lastModifiedBy>sduban01</cp:lastModifiedBy>
  <cp:revision/>
  <dcterms:created xsi:type="dcterms:W3CDTF">2000-03-17T22:51:26Z</dcterms:created>
  <dcterms:modified xsi:type="dcterms:W3CDTF">2021-05-10T20:29:00Z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gram">
    <vt:lpwstr>;#NF;#</vt:lpwstr>
  </property>
  <property fmtid="{D5CDD505-2E9C-101B-9397-08002B2CF9AE}" pid="3" name="Document Type">
    <vt:lpwstr>Worksheets and Instructions</vt:lpwstr>
  </property>
  <property fmtid="{D5CDD505-2E9C-101B-9397-08002B2CF9AE}" pid="4" name="Year">
    <vt:lpwstr>2021</vt:lpwstr>
  </property>
  <property fmtid="{D5CDD505-2E9C-101B-9397-08002B2CF9AE}" pid="5" name="_dlc_DocId">
    <vt:lpwstr>Y2PHC7Y2YW5Y-2117410361-265</vt:lpwstr>
  </property>
  <property fmtid="{D5CDD505-2E9C-101B-9397-08002B2CF9AE}" pid="6" name="_dlc_DocIdItemGuid">
    <vt:lpwstr>ea48f192-7874-49b4-91b1-fadce30d2ab1</vt:lpwstr>
  </property>
  <property fmtid="{D5CDD505-2E9C-101B-9397-08002B2CF9AE}" pid="7" name="_dlc_DocIdUrl">
    <vt:lpwstr>https://txhhs.sharepoint.com/sites/hhsc/fs/ra/ltss/_layouts/15/DocIdRedir.aspx?ID=Y2PHC7Y2YW5Y-2117410361-265, Y2PHC7Y2YW5Y-2117410361-265</vt:lpwstr>
  </property>
  <property fmtid="{D5CDD505-2E9C-101B-9397-08002B2CF9AE}" pid="8" name="ContentTypeId">
    <vt:lpwstr>0x01010030B06E28E18C344D9ADFEB5F80A70952</vt:lpwstr>
  </property>
</Properties>
</file>