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https://txhhs.sharepoint.com/sites/hhsc/fs/ra/ltss/Enrollment/"/>
    </mc:Choice>
  </mc:AlternateContent>
  <xr:revisionPtr revIDLastSave="0" documentId="8_{31EAB4CE-6A43-4877-ABA8-7E916BF18BF3}" xr6:coauthVersionLast="31" xr6:coauthVersionMax="31" xr10:uidLastSave="{00000000-0000-0000-0000-000000000000}"/>
  <bookViews>
    <workbookView xWindow="32772" yWindow="32772" windowWidth="12240" windowHeight="5832" tabRatio="976" firstSheet="6" activeTab="6" xr2:uid="{00000000-000D-0000-FFFF-FFFF00000000}"/>
  </bookViews>
  <sheets>
    <sheet name="RC - pg 4" sheetId="2" state="hidden" r:id="rId1"/>
    <sheet name="RC - pg 5" sheetId="3" state="hidden" r:id="rId2"/>
    <sheet name="RC - pg 6" sheetId="4" state="hidden" r:id="rId3"/>
    <sheet name="Effective 9-1-2015 to 1-31-2017" sheetId="5" state="hidden" r:id="rId4"/>
    <sheet name="Effective 2-1-17 to 1-31-2018" sheetId="6" state="hidden" r:id="rId5"/>
    <sheet name="Effective 2-1-18 to 1-31-2019" sheetId="7" state="hidden" r:id="rId6"/>
    <sheet name="RC-Worksheet" sheetId="9" r:id="rId7"/>
    <sheet name="Effective 2-1-2020 to current" sheetId="8" r:id="rId8"/>
  </sheets>
  <definedNames>
    <definedName name="_xlnm.Print_Area" localSheetId="7">'Effective 2-1-2020 to current'!$A$1:$K$44</definedName>
    <definedName name="Z_F3F04B63_3F0E_4FC8_9213_B9CAD368D094_.wvu.Rows" localSheetId="0" hidden="1">'RC - pg 4'!$41:$41</definedName>
  </definedNames>
  <calcPr calcId="179017"/>
  <customWorkbookViews>
    <customWorkbookView name="Diacont,Joseph (HHSC) - Personal View" guid="{F3F04B63-3F0E-4FC8-9213-B9CAD368D094}" mergeInterval="0" personalView="1" maximized="1" xWindow="1912" yWindow="-8" windowWidth="1936" windowHeight="1056" tabRatio="976" activeSheetId="1"/>
  </customWorkbookViews>
</workbook>
</file>

<file path=xl/calcChain.xml><?xml version="1.0" encoding="utf-8"?>
<calcChain xmlns="http://schemas.openxmlformats.org/spreadsheetml/2006/main">
  <c r="H37" i="9" l="1"/>
  <c r="E37" i="9"/>
  <c r="B37" i="9"/>
  <c r="H26" i="9"/>
  <c r="I8" i="8" l="1"/>
  <c r="I9" i="8" s="1"/>
  <c r="C8" i="8"/>
  <c r="E8" i="8"/>
  <c r="D46" i="9"/>
  <c r="H46" i="9" s="1"/>
  <c r="L46" i="9"/>
  <c r="E7" i="8"/>
  <c r="K7" i="8"/>
  <c r="E7" i="7"/>
  <c r="K7" i="7"/>
  <c r="E8" i="7"/>
  <c r="K8" i="7"/>
  <c r="E9" i="7"/>
  <c r="K9" i="7"/>
  <c r="E10" i="7"/>
  <c r="K10" i="7"/>
  <c r="E11" i="7"/>
  <c r="K11" i="7"/>
  <c r="E12" i="7"/>
  <c r="K12" i="7"/>
  <c r="E13" i="7"/>
  <c r="K13" i="7"/>
  <c r="E14" i="7"/>
  <c r="K14" i="7"/>
  <c r="E15" i="7"/>
  <c r="K15" i="7"/>
  <c r="E16" i="7"/>
  <c r="K16" i="7"/>
  <c r="E17" i="7"/>
  <c r="K17" i="7"/>
  <c r="E18" i="7"/>
  <c r="K18" i="7"/>
  <c r="E19" i="7"/>
  <c r="K19" i="7"/>
  <c r="E20" i="7"/>
  <c r="K20" i="7"/>
  <c r="E21" i="7"/>
  <c r="K21" i="7"/>
  <c r="E22" i="7"/>
  <c r="K22" i="7"/>
  <c r="E23" i="7"/>
  <c r="K23" i="7"/>
  <c r="E24" i="7"/>
  <c r="K24" i="7"/>
  <c r="E25" i="7"/>
  <c r="K25" i="7"/>
  <c r="E26" i="7"/>
  <c r="K26" i="7"/>
  <c r="E27" i="7"/>
  <c r="K27" i="7"/>
  <c r="E28" i="7"/>
  <c r="K28" i="7"/>
  <c r="E29" i="7"/>
  <c r="K29" i="7"/>
  <c r="E30" i="7"/>
  <c r="K30" i="7"/>
  <c r="E31" i="7"/>
  <c r="K31" i="7"/>
  <c r="E32" i="7"/>
  <c r="K32" i="7"/>
  <c r="E33" i="7"/>
  <c r="K33" i="7"/>
  <c r="E34" i="7"/>
  <c r="K34" i="7"/>
  <c r="E35" i="7"/>
  <c r="K35" i="7"/>
  <c r="E36" i="7"/>
  <c r="K36" i="7"/>
  <c r="E37" i="7"/>
  <c r="K37" i="7"/>
  <c r="E38" i="7"/>
  <c r="K38" i="7"/>
  <c r="E39" i="7"/>
  <c r="K39" i="7"/>
  <c r="E40" i="7"/>
  <c r="K40" i="7"/>
  <c r="E41" i="7"/>
  <c r="K41" i="7"/>
  <c r="E42" i="7"/>
  <c r="K42" i="7"/>
  <c r="E7" i="6"/>
  <c r="K7" i="6"/>
  <c r="E8" i="6"/>
  <c r="K8" i="6"/>
  <c r="E9" i="6"/>
  <c r="K9" i="6"/>
  <c r="E10" i="6"/>
  <c r="K10" i="6"/>
  <c r="E11" i="6"/>
  <c r="K11" i="6"/>
  <c r="E12" i="6"/>
  <c r="K12" i="6"/>
  <c r="E13" i="6"/>
  <c r="K13" i="6"/>
  <c r="E14" i="6"/>
  <c r="K14" i="6"/>
  <c r="E15" i="6"/>
  <c r="K15" i="6"/>
  <c r="E16" i="6"/>
  <c r="K16" i="6"/>
  <c r="E17" i="6"/>
  <c r="K17" i="6"/>
  <c r="E18" i="6"/>
  <c r="K18" i="6"/>
  <c r="E19" i="6"/>
  <c r="K19" i="6"/>
  <c r="E20" i="6"/>
  <c r="K20" i="6"/>
  <c r="E21" i="6"/>
  <c r="K21" i="6"/>
  <c r="E22" i="6"/>
  <c r="K22" i="6"/>
  <c r="E23" i="6"/>
  <c r="K23" i="6"/>
  <c r="E24" i="6"/>
  <c r="K24" i="6"/>
  <c r="E25" i="6"/>
  <c r="K25" i="6"/>
  <c r="E26" i="6"/>
  <c r="K26" i="6"/>
  <c r="E27" i="6"/>
  <c r="K27" i="6"/>
  <c r="E28" i="6"/>
  <c r="K28" i="6"/>
  <c r="E29" i="6"/>
  <c r="K29" i="6"/>
  <c r="E30" i="6"/>
  <c r="K30" i="6"/>
  <c r="E31" i="6"/>
  <c r="K31" i="6"/>
  <c r="E32" i="6"/>
  <c r="K32" i="6"/>
  <c r="E33" i="6"/>
  <c r="K33" i="6"/>
  <c r="E34" i="6"/>
  <c r="K34" i="6"/>
  <c r="E35" i="6"/>
  <c r="K35" i="6"/>
  <c r="E36" i="6"/>
  <c r="K36" i="6"/>
  <c r="E37" i="6"/>
  <c r="K37" i="6"/>
  <c r="E38" i="6"/>
  <c r="K38" i="6"/>
  <c r="E39" i="6"/>
  <c r="K39" i="6"/>
  <c r="E40" i="6"/>
  <c r="K40" i="6"/>
  <c r="E41" i="6"/>
  <c r="K41" i="6"/>
  <c r="E42" i="6"/>
  <c r="K42" i="6"/>
  <c r="E7" i="5"/>
  <c r="K7" i="5"/>
  <c r="E8" i="5"/>
  <c r="K8" i="5"/>
  <c r="E9" i="5"/>
  <c r="K9" i="5"/>
  <c r="E10" i="5"/>
  <c r="K10" i="5"/>
  <c r="E11" i="5"/>
  <c r="K11" i="5"/>
  <c r="E12" i="5"/>
  <c r="K12" i="5"/>
  <c r="E13" i="5"/>
  <c r="K13" i="5"/>
  <c r="E14" i="5"/>
  <c r="K14" i="5"/>
  <c r="E15" i="5"/>
  <c r="K15" i="5"/>
  <c r="E16" i="5"/>
  <c r="K16" i="5"/>
  <c r="E17" i="5"/>
  <c r="K17" i="5"/>
  <c r="E18" i="5"/>
  <c r="K18" i="5"/>
  <c r="E19" i="5"/>
  <c r="K19" i="5"/>
  <c r="E20" i="5"/>
  <c r="K20" i="5"/>
  <c r="E21" i="5"/>
  <c r="K21" i="5"/>
  <c r="E22" i="5"/>
  <c r="K22" i="5"/>
  <c r="E23" i="5"/>
  <c r="K23" i="5"/>
  <c r="E24" i="5"/>
  <c r="K24" i="5"/>
  <c r="E25" i="5"/>
  <c r="K25" i="5"/>
  <c r="E26" i="5"/>
  <c r="K26" i="5"/>
  <c r="E27" i="5"/>
  <c r="K27" i="5"/>
  <c r="E28" i="5"/>
  <c r="K28" i="5"/>
  <c r="E29" i="5"/>
  <c r="K29" i="5"/>
  <c r="E30" i="5"/>
  <c r="K30" i="5"/>
  <c r="E31" i="5"/>
  <c r="K31" i="5"/>
  <c r="E32" i="5"/>
  <c r="K32" i="5"/>
  <c r="E33" i="5"/>
  <c r="K33" i="5"/>
  <c r="E34" i="5"/>
  <c r="K34" i="5"/>
  <c r="E35" i="5"/>
  <c r="K35" i="5"/>
  <c r="E36" i="5"/>
  <c r="K36" i="5"/>
  <c r="E37" i="5"/>
  <c r="K37" i="5"/>
  <c r="E38" i="5"/>
  <c r="K38" i="5"/>
  <c r="E39" i="5"/>
  <c r="K39" i="5"/>
  <c r="E40" i="5"/>
  <c r="K40" i="5"/>
  <c r="E41" i="5"/>
  <c r="K41" i="5"/>
  <c r="E42" i="5"/>
  <c r="K42" i="5"/>
  <c r="D10" i="3"/>
  <c r="L10" i="3"/>
  <c r="D19" i="3"/>
  <c r="H19" i="3" s="1"/>
  <c r="N19" i="3" s="1"/>
  <c r="L19" i="3"/>
  <c r="D10" i="2"/>
  <c r="D18" i="2"/>
  <c r="J18" i="2" s="1"/>
  <c r="J27" i="2" s="1"/>
  <c r="J33" i="2" s="1"/>
  <c r="D28" i="3" s="1"/>
  <c r="D19" i="2"/>
  <c r="J19" i="2" s="1"/>
  <c r="D20" i="2"/>
  <c r="J20" i="2"/>
  <c r="D21" i="2"/>
  <c r="J21" i="2"/>
  <c r="D22" i="2"/>
  <c r="J22" i="2"/>
  <c r="D23" i="2"/>
  <c r="J23" i="2" s="1"/>
  <c r="D24" i="2"/>
  <c r="J24" i="2"/>
  <c r="B10" i="2"/>
  <c r="G10" i="2"/>
  <c r="L28" i="3" s="1"/>
  <c r="D27" i="2"/>
  <c r="J29" i="2" s="1"/>
  <c r="C9" i="8"/>
  <c r="E9" i="8" s="1"/>
  <c r="N46" i="9" l="1"/>
  <c r="H28" i="3"/>
  <c r="N28" i="3" s="1"/>
  <c r="J28" i="3"/>
  <c r="I10" i="8"/>
  <c r="K9" i="8"/>
  <c r="H10" i="3"/>
  <c r="N10" i="3" s="1"/>
  <c r="K8" i="8"/>
  <c r="J19" i="3"/>
  <c r="J46" i="9"/>
  <c r="C10" i="8"/>
  <c r="I11" i="8" l="1"/>
  <c r="K10" i="8"/>
  <c r="J10" i="3"/>
  <c r="C11" i="8"/>
  <c r="E10" i="8"/>
  <c r="E11" i="8" l="1"/>
  <c r="C12" i="8"/>
  <c r="K11" i="8"/>
  <c r="I12" i="8"/>
  <c r="K12" i="8" l="1"/>
  <c r="I13" i="8"/>
  <c r="E12" i="8"/>
  <c r="C13" i="8"/>
  <c r="E13" i="8" l="1"/>
  <c r="C14" i="8"/>
  <c r="I14" i="8"/>
  <c r="K13" i="8"/>
  <c r="I15" i="8" l="1"/>
  <c r="K14" i="8"/>
  <c r="C15" i="8"/>
  <c r="E14" i="8"/>
  <c r="C16" i="8" l="1"/>
  <c r="E15" i="8"/>
  <c r="K15" i="8"/>
  <c r="I16" i="8"/>
  <c r="K16" i="8" l="1"/>
  <c r="I17" i="8"/>
  <c r="E16" i="8"/>
  <c r="C17" i="8"/>
  <c r="C18" i="8" l="1"/>
  <c r="E17" i="8"/>
  <c r="I18" i="8"/>
  <c r="K17" i="8"/>
  <c r="K18" i="8" l="1"/>
  <c r="I19" i="8"/>
  <c r="C19" i="8"/>
  <c r="E18" i="8"/>
  <c r="C20" i="8" l="1"/>
  <c r="E19" i="8"/>
  <c r="I20" i="8"/>
  <c r="K19" i="8"/>
  <c r="K20" i="8" l="1"/>
  <c r="I21" i="8"/>
  <c r="C21" i="8"/>
  <c r="E20" i="8"/>
  <c r="I22" i="8" l="1"/>
  <c r="K21" i="8"/>
  <c r="C22" i="8"/>
  <c r="E21" i="8"/>
  <c r="C23" i="8" l="1"/>
  <c r="E22" i="8"/>
  <c r="K22" i="8"/>
  <c r="I23" i="8"/>
  <c r="K23" i="8" l="1"/>
  <c r="I24" i="8"/>
  <c r="E23" i="8"/>
  <c r="C24" i="8"/>
  <c r="E24" i="8" l="1"/>
  <c r="C25" i="8"/>
  <c r="I25" i="8"/>
  <c r="K24" i="8"/>
  <c r="K25" i="8" l="1"/>
  <c r="I26" i="8"/>
  <c r="C26" i="8"/>
  <c r="E25" i="8"/>
  <c r="C27" i="8" l="1"/>
  <c r="E26" i="8"/>
  <c r="I27" i="8"/>
  <c r="K26" i="8"/>
  <c r="K27" i="8" l="1"/>
  <c r="I28" i="8"/>
  <c r="E27" i="8"/>
  <c r="C28" i="8"/>
  <c r="E28" i="8" l="1"/>
  <c r="C29" i="8"/>
  <c r="K28" i="8"/>
  <c r="I29" i="8"/>
  <c r="I30" i="8" l="1"/>
  <c r="K29" i="8"/>
  <c r="E29" i="8"/>
  <c r="C30" i="8"/>
  <c r="I31" i="8" l="1"/>
  <c r="K30" i="8"/>
  <c r="C31" i="8"/>
  <c r="E30" i="8"/>
  <c r="E31" i="8" l="1"/>
  <c r="C32" i="8"/>
  <c r="K31" i="8"/>
  <c r="I32" i="8"/>
  <c r="E32" i="8" l="1"/>
  <c r="C33" i="8"/>
  <c r="I33" i="8"/>
  <c r="K32" i="8"/>
  <c r="K33" i="8" l="1"/>
  <c r="I34" i="8"/>
  <c r="C34" i="8"/>
  <c r="E33" i="8"/>
  <c r="C35" i="8" l="1"/>
  <c r="E34" i="8"/>
  <c r="K34" i="8"/>
  <c r="I35" i="8"/>
  <c r="I36" i="8" l="1"/>
  <c r="K35" i="8"/>
  <c r="C36" i="8"/>
  <c r="E35" i="8"/>
  <c r="C37" i="8" l="1"/>
  <c r="E36" i="8"/>
  <c r="I37" i="8"/>
  <c r="K36" i="8"/>
  <c r="I38" i="8" l="1"/>
  <c r="K37" i="8"/>
  <c r="C38" i="8"/>
  <c r="E37" i="8"/>
  <c r="C39" i="8" l="1"/>
  <c r="E38" i="8"/>
  <c r="K38" i="8"/>
  <c r="I39" i="8"/>
  <c r="K39" i="8" l="1"/>
  <c r="I40" i="8"/>
  <c r="E39" i="8"/>
  <c r="C40" i="8"/>
  <c r="C41" i="8" l="1"/>
  <c r="E40" i="8"/>
  <c r="I41" i="8"/>
  <c r="K40" i="8"/>
  <c r="K41" i="8" l="1"/>
  <c r="I42" i="8"/>
  <c r="K42" i="8" s="1"/>
  <c r="E41" i="8"/>
  <c r="C42" i="8"/>
  <c r="E42" i="8" s="1"/>
</calcChain>
</file>

<file path=xl/sharedStrings.xml><?xml version="1.0" encoding="utf-8"?>
<sst xmlns="http://schemas.openxmlformats.org/spreadsheetml/2006/main" count="554" uniqueCount="120">
  <si>
    <t>Reporting Period - Ending Date</t>
  </si>
  <si>
    <t>Box A</t>
  </si>
  <si>
    <t>.00</t>
  </si>
  <si>
    <t>Box B</t>
  </si>
  <si>
    <t>Box C</t>
  </si>
  <si>
    <t>Insurance Premiums</t>
  </si>
  <si>
    <t>Paid Claims</t>
  </si>
  <si>
    <t>Health Insurance</t>
  </si>
  <si>
    <t>Life Insurance</t>
  </si>
  <si>
    <t>Other Benefits</t>
  </si>
  <si>
    <t>Total Attendant Cost</t>
  </si>
  <si>
    <t>Units of Service</t>
  </si>
  <si>
    <t>Calculate average attendant cost per unit of service during your selected reporting period.</t>
  </si>
  <si>
    <t>Attendant Cost per
Unit of Service</t>
  </si>
  <si>
    <t>/</t>
  </si>
  <si>
    <t>=</t>
  </si>
  <si>
    <t>From Box T</t>
  </si>
  <si>
    <t>Column A</t>
  </si>
  <si>
    <t>Column B</t>
  </si>
  <si>
    <t>Program &amp; Level</t>
  </si>
  <si>
    <t>Column C</t>
  </si>
  <si>
    <t>X</t>
  </si>
  <si>
    <t>Total</t>
  </si>
  <si>
    <t>÷</t>
  </si>
  <si>
    <t>Column D</t>
  </si>
  <si>
    <t>Column E</t>
  </si>
  <si>
    <t>Column F</t>
  </si>
  <si>
    <t>Required
Attendant
Spending</t>
  </si>
  <si>
    <t>Current Attendant
Spending</t>
  </si>
  <si>
    <t>Current
Attendant
Spending</t>
  </si>
  <si>
    <t>Things to consider when making your participation decision.</t>
  </si>
  <si>
    <t>Consider the impact of reduced turnover (due to paying higher wages) on your recruiting and training expenses.</t>
  </si>
  <si>
    <t>Consider the impact of paying higher wages on the quality of care you deliver to your clients.</t>
  </si>
  <si>
    <t>Consider whether any improvements in the quality of care you deliver would lead more clients to chose your agency to provide their services, thus leading to a higher utilization rate (i.e., more units of service) for your agency.</t>
  </si>
  <si>
    <t>Participant Status</t>
  </si>
  <si>
    <t>Column C minus Column E</t>
  </si>
  <si>
    <t>Consider your total operational costs against the total rate to determine your ability to meet the attendant spending requirements.</t>
  </si>
  <si>
    <t>Attendant rate and spending requirement for participating at level 1.</t>
  </si>
  <si>
    <t>Level 1</t>
  </si>
  <si>
    <t>Required Spending Increase
(If less than zero, set to zero)</t>
  </si>
  <si>
    <t>Attendant rate and spending requirement for participating at level _____.</t>
  </si>
  <si>
    <t>Level ______</t>
  </si>
  <si>
    <t>Average Attendant Rate</t>
  </si>
  <si>
    <t xml:space="preserve">At which level of enhancement will you feel most comfortable, taking into consideration recoupment for failure to meet spending requirements? </t>
  </si>
  <si>
    <t>Difference Between Attendant Rate Component and Required Spending</t>
  </si>
  <si>
    <t>Column B minus Column C</t>
  </si>
  <si>
    <t>FICA &amp; Medicare</t>
  </si>
  <si>
    <t>x</t>
  </si>
  <si>
    <t>Spending Req. Percent</t>
  </si>
  <si>
    <t>Direct Care</t>
  </si>
  <si>
    <t>Nonparticipant</t>
  </si>
  <si>
    <t xml:space="preserve">RC </t>
  </si>
  <si>
    <t xml:space="preserve">Other* </t>
  </si>
  <si>
    <t>Box U</t>
  </si>
  <si>
    <t>Participant Attendant Rate Component  - Level _____</t>
  </si>
  <si>
    <t>Box CC</t>
  </si>
  <si>
    <t>Attendant rate and spending requirement for participating at level 25.</t>
  </si>
  <si>
    <t>1.</t>
  </si>
  <si>
    <t>2.</t>
  </si>
  <si>
    <t>3.</t>
  </si>
  <si>
    <t>4.</t>
  </si>
  <si>
    <t>5.</t>
  </si>
  <si>
    <t>6.</t>
  </si>
  <si>
    <t>Estimated Average Attendant Rate Component Per Unit of Service - Participating at level of choice*</t>
  </si>
  <si>
    <t>* Equals the total of Other Direct Care, Administration/Transportation and Facility costs.</t>
  </si>
  <si>
    <t>From Box K</t>
  </si>
  <si>
    <t>Box BB</t>
  </si>
  <si>
    <t>Box DD</t>
  </si>
  <si>
    <t>From Box X</t>
  </si>
  <si>
    <t>From Box AA</t>
  </si>
  <si>
    <t>From Box DD</t>
  </si>
  <si>
    <t>From Box U</t>
  </si>
  <si>
    <t xml:space="preserve">Compare your attendant cost per unit of service (Box U) with the average attendant rate (Column B) and the required attendant spending (Column C) for each enhancement level.  At which enhancement level is your attendant cost per unit of service most comparable? </t>
  </si>
  <si>
    <t>NOTE:  The accuracy of all figures calculated on these worksheets is dependent upon the accuracy of the data entered in this worksheet and the accuracy of your mathematical calculations.  If the data entered in Step 1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</si>
  <si>
    <t>Box CC / Box BB</t>
  </si>
  <si>
    <t>From Box BB</t>
  </si>
  <si>
    <t>RESIDENTIAL CARE</t>
  </si>
  <si>
    <t>Level 35</t>
  </si>
  <si>
    <t xml:space="preserve">Cost Area </t>
  </si>
  <si>
    <t>reserved</t>
  </si>
  <si>
    <t>Fiscal Year 2018
Residential Care (RC) 
Worksheet A (continued)</t>
  </si>
  <si>
    <t>Fiscal Year 2018
Residentail Care (RC) 
Worksheet A (continued)</t>
  </si>
  <si>
    <t>* NOTE:  This estimate is based on the distribution of your facility's units of service by program and levels as captured by this worksheet.  If the distribution changes, your average attendant rate component per unit of service will change.</t>
  </si>
  <si>
    <t>Apartment Rate</t>
  </si>
  <si>
    <t>Non-Apartment Rate</t>
  </si>
  <si>
    <t>Participant Level</t>
  </si>
  <si>
    <t>Apartment</t>
  </si>
  <si>
    <t>Non-Apartment</t>
  </si>
  <si>
    <t xml:space="preserve">PAYMENT RATES </t>
  </si>
  <si>
    <t>PAYMENT RATES</t>
  </si>
  <si>
    <t>EFFECTIVE 01SEPT 2015  TO  31JAN2017</t>
  </si>
  <si>
    <t>EFFECTIVE  01FEB2017  to  1JAN2018</t>
  </si>
  <si>
    <t>EFFECTIVE  01FEB2017  to  31JAN-2018</t>
  </si>
  <si>
    <t>From Box A</t>
  </si>
  <si>
    <t>From Box B</t>
  </si>
  <si>
    <t>From Box C</t>
  </si>
  <si>
    <t>EFFECTIVE 01FEB 2018  TO  31JAN2019</t>
  </si>
  <si>
    <t>Enter Level Participant Status  --HERE--</t>
  </si>
  <si>
    <t>Attendant Rate Component</t>
  </si>
  <si>
    <t>Reporting Period - Beginning</t>
  </si>
  <si>
    <t>Things to consider when making your participation decision</t>
  </si>
  <si>
    <t xml:space="preserve">Compare your attendant cost per unit of service with the attendant rate component and the required attendant spending for each enhancement level.  At which enhancement level is your attendant cost per unit of service most comparable? </t>
  </si>
  <si>
    <t>NOTE:  The accuracy of all figures calculated on these worksheets is dependent upon the accuracy of the data entered and the accuracy of your mathematical calculations.  If the data entered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</si>
  <si>
    <t>Enter attendant costs and units of service during your selected reporting period</t>
  </si>
  <si>
    <t>Attendants</t>
  </si>
  <si>
    <t>State and Federal
Unemployment</t>
  </si>
  <si>
    <t>Sum Boxes</t>
  </si>
  <si>
    <t>Units of Service **Medicaid Only**</t>
  </si>
  <si>
    <t>units</t>
  </si>
  <si>
    <t>Calculate attendant cost per unit of service during your selected reporting period</t>
  </si>
  <si>
    <t>Attendant cost
per unit of service</t>
  </si>
  <si>
    <t>Attendant rate and spending requirement for participating at level</t>
  </si>
  <si>
    <t>Total Attendant, Driver &amp; Medication Aide Staff Wages</t>
  </si>
  <si>
    <t>Attendant, Driver &amp; Medication Aide Payroll Taxes</t>
  </si>
  <si>
    <t>Attendant, Driver &amp; Medication Aide Workers' Compensation</t>
  </si>
  <si>
    <t>Attendant, Driver &amp; Medication Aide Employee Benefits</t>
  </si>
  <si>
    <t>Attendant, Driver &amp; Medication Aide Contracted Labor</t>
  </si>
  <si>
    <t xml:space="preserve">Fiscal Year 2021 Residential Services (RC) 
Worksheet </t>
  </si>
  <si>
    <t>Total RC Units of Service (excluding STAR+PLUS)</t>
  </si>
  <si>
    <t>EFFECTIVE 01FEB 2020  TO  CURRENT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</si>
</sst>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
    <numFmt numFmtId="165" formatCode="&quot;$&quot;#,##0.00"/>
    <numFmt numFmtId="166" formatCode="&quot;$&quot;#,##0.00;[Red]&quot;$&quot;#,##0.00"/>
    <numFmt numFmtId="167" formatCode="0.00_)"/>
  </numFmts>
  <fonts count="34"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0"/>
      <name val="Times New Roman"/>
      <family val="1"/>
    </font>
    <font>
      <sz val="12"/>
      <name val="Arial"/>
      <family val="2"/>
    </font>
    <font>
      <sz val="8"/>
      <name val="Times New Roman"/>
      <family val="1"/>
    </font>
    <font>
      <sz val="16"/>
      <name val="Times New Roman"/>
      <family val="1"/>
    </font>
    <font>
      <sz val="16"/>
      <name val="Arial"/>
      <family val="2"/>
    </font>
    <font>
      <sz val="14"/>
      <name val="Times New Roman"/>
      <family val="1"/>
    </font>
    <font>
      <sz val="12"/>
      <name val="Times New Roman"/>
      <family val="1"/>
    </font>
    <font>
      <vertAlign val="superscript"/>
      <sz val="8"/>
      <name val="Times New Roman"/>
      <family val="1"/>
    </font>
    <font>
      <vertAlign val="superscript"/>
      <sz val="10"/>
      <name val="Times New Roman"/>
      <family val="1"/>
    </font>
    <font>
      <vertAlign val="subscript"/>
      <sz val="10"/>
      <name val="Times New Roman"/>
      <family val="1"/>
    </font>
    <font>
      <sz val="14"/>
      <name val="Arial"/>
      <family val="2"/>
    </font>
    <font>
      <sz val="18"/>
      <name val="Arial"/>
      <family val="2"/>
    </font>
    <font>
      <sz val="16"/>
      <name val="Arial"/>
      <family val="2"/>
    </font>
    <font>
      <sz val="12"/>
      <name val="Arial"/>
      <family val="2"/>
    </font>
    <font>
      <sz val="11"/>
      <name val="Times New Roman"/>
      <family val="1"/>
    </font>
    <font>
      <sz val="11"/>
      <name val="Arial"/>
      <family val="2"/>
    </font>
    <font>
      <b/>
      <sz val="14"/>
      <name val="Arial"/>
      <family val="2"/>
    </font>
    <font>
      <sz val="11"/>
      <name val="Arial"/>
      <family val="2"/>
    </font>
    <font>
      <i/>
      <sz val="10"/>
      <name val="Arial"/>
      <family val="2"/>
    </font>
    <font>
      <sz val="10"/>
      <name val="Arial"/>
      <family val="2"/>
    </font>
    <font>
      <b/>
      <sz val="12"/>
      <name val="Arial"/>
      <family val="2"/>
    </font>
    <font>
      <sz val="20"/>
      <name val="Arial"/>
      <family val="2"/>
    </font>
    <font>
      <vertAlign val="superscript"/>
      <sz val="12"/>
      <name val="Arial"/>
      <family val="2"/>
    </font>
    <font>
      <vertAlign val="subscript"/>
      <sz val="12"/>
      <name val="Arial"/>
      <family val="2"/>
    </font>
    <font>
      <u/>
      <sz val="12"/>
      <name val="Arial"/>
      <family val="2"/>
    </font>
    <font>
      <sz val="12"/>
      <color theme="0"/>
      <name val="Times New Roman"/>
      <family val="1"/>
    </font>
    <font>
      <sz val="12"/>
      <color theme="0"/>
      <name val="Arial"/>
      <family val="2"/>
    </font>
  </fonts>
  <fills count="8">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theme="9" tint="0.59999389629810485"/>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164" fontId="2" fillId="2" borderId="1"/>
    <xf numFmtId="0" fontId="3" fillId="0" borderId="0" applyFont="0" applyFill="0"/>
    <xf numFmtId="44" fontId="1" fillId="0" borderId="0" applyFont="0" applyFill="0" applyBorder="0" applyAlignment="0" applyProtection="0"/>
    <xf numFmtId="38" fontId="4" fillId="3" borderId="0" applyNumberFormat="0" applyBorder="0" applyAlignment="0" applyProtection="0"/>
    <xf numFmtId="10" fontId="4" fillId="4" borderId="2" applyNumberFormat="0" applyBorder="0" applyAlignment="0" applyProtection="0"/>
    <xf numFmtId="37" fontId="5" fillId="0" borderId="0"/>
    <xf numFmtId="167" fontId="6" fillId="0" borderId="0"/>
    <xf numFmtId="0" fontId="1" fillId="0" borderId="0"/>
    <xf numFmtId="10" fontId="1" fillId="0" borderId="0" applyFont="0" applyFill="0" applyBorder="0" applyAlignment="0" applyProtection="0"/>
  </cellStyleXfs>
  <cellXfs count="401">
    <xf numFmtId="0" fontId="0" fillId="0" borderId="0" xfId="0"/>
    <xf numFmtId="0" fontId="0" fillId="0" borderId="3" xfId="0" applyBorder="1"/>
    <xf numFmtId="0" fontId="0" fillId="0" borderId="0" xfId="0" applyBorder="1"/>
    <xf numFmtId="0" fontId="13" fillId="0" borderId="0" xfId="0" applyFont="1" applyBorder="1" applyAlignment="1"/>
    <xf numFmtId="0" fontId="0" fillId="0" borderId="4" xfId="0" applyBorder="1"/>
    <xf numFmtId="0" fontId="0" fillId="0" borderId="5" xfId="0" applyBorder="1"/>
    <xf numFmtId="0" fontId="0" fillId="0" borderId="6" xfId="0" applyBorder="1"/>
    <xf numFmtId="0" fontId="0" fillId="0" borderId="7" xfId="0" applyBorder="1"/>
    <xf numFmtId="0" fontId="17" fillId="0" borderId="0" xfId="0" applyFont="1" applyBorder="1"/>
    <xf numFmtId="0" fontId="20" fillId="0" borderId="7" xfId="0" applyFont="1" applyBorder="1"/>
    <xf numFmtId="0" fontId="20" fillId="0" borderId="0" xfId="0" applyFont="1" applyBorder="1" applyAlignment="1">
      <alignment wrapText="1"/>
    </xf>
    <xf numFmtId="0" fontId="20" fillId="0" borderId="3" xfId="0" applyFont="1" applyBorder="1" applyAlignment="1">
      <alignment wrapText="1"/>
    </xf>
    <xf numFmtId="0" fontId="20" fillId="0" borderId="0" xfId="0" applyFont="1" applyBorder="1"/>
    <xf numFmtId="0" fontId="20" fillId="0" borderId="3" xfId="0" applyFont="1" applyBorder="1"/>
    <xf numFmtId="0" fontId="20" fillId="0" borderId="0" xfId="0" applyFont="1" applyBorder="1" applyAlignment="1">
      <alignment vertical="top" wrapText="1"/>
    </xf>
    <xf numFmtId="0" fontId="20" fillId="0" borderId="3" xfId="0" applyFont="1" applyBorder="1" applyAlignment="1">
      <alignment vertical="top" wrapText="1"/>
    </xf>
    <xf numFmtId="0" fontId="0" fillId="0" borderId="8" xfId="0" applyBorder="1"/>
    <xf numFmtId="0" fontId="0" fillId="0" borderId="9" xfId="0" applyBorder="1"/>
    <xf numFmtId="0" fontId="0" fillId="0" borderId="10" xfId="0" applyBorder="1"/>
    <xf numFmtId="0" fontId="0" fillId="0" borderId="0" xfId="0" applyAlignment="1"/>
    <xf numFmtId="0" fontId="0" fillId="0" borderId="3" xfId="0" applyBorder="1" applyAlignment="1"/>
    <xf numFmtId="0" fontId="24" fillId="0" borderId="11" xfId="0" applyFont="1" applyBorder="1"/>
    <xf numFmtId="0" fontId="24" fillId="0" borderId="12" xfId="0" applyFont="1" applyBorder="1"/>
    <xf numFmtId="0" fontId="24" fillId="0" borderId="12" xfId="0" applyFont="1" applyBorder="1" applyAlignment="1">
      <alignment horizontal="center"/>
    </xf>
    <xf numFmtId="0" fontId="24" fillId="0" borderId="13" xfId="0" applyFont="1" applyBorder="1" applyAlignment="1">
      <alignment horizontal="center"/>
    </xf>
    <xf numFmtId="0" fontId="7" fillId="5" borderId="0" xfId="0" applyFont="1" applyFill="1" applyBorder="1" applyAlignment="1" applyProtection="1">
      <alignment horizontal="centerContinuous" wrapText="1"/>
      <protection locked="0"/>
    </xf>
    <xf numFmtId="0" fontId="7" fillId="5" borderId="0" xfId="0" applyFont="1" applyFill="1" applyBorder="1" applyAlignment="1" applyProtection="1">
      <alignment horizontal="centerContinuous" vertical="center"/>
      <protection locked="0"/>
    </xf>
    <xf numFmtId="49" fontId="20" fillId="0" borderId="7" xfId="0" applyNumberFormat="1" applyFont="1" applyBorder="1"/>
    <xf numFmtId="49" fontId="20" fillId="0" borderId="7" xfId="0" applyNumberFormat="1" applyFont="1" applyBorder="1" applyAlignment="1">
      <alignment vertical="top"/>
    </xf>
    <xf numFmtId="0" fontId="25" fillId="0" borderId="0" xfId="0" applyFont="1" applyFill="1" applyBorder="1"/>
    <xf numFmtId="0" fontId="7" fillId="0" borderId="0" xfId="0" applyFont="1" applyProtection="1"/>
    <xf numFmtId="0" fontId="7" fillId="0" borderId="0" xfId="0" applyFont="1" applyAlignment="1" applyProtection="1">
      <alignment horizontal="center"/>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0" xfId="0" applyFont="1" applyAlignment="1" applyProtection="1">
      <alignment vertical="center"/>
    </xf>
    <xf numFmtId="0" fontId="7" fillId="0" borderId="0" xfId="0" applyFont="1" applyAlignment="1" applyProtection="1">
      <alignment vertical="center"/>
    </xf>
    <xf numFmtId="0" fontId="7" fillId="0" borderId="5" xfId="0" applyFont="1" applyBorder="1" applyProtection="1"/>
    <xf numFmtId="0" fontId="7" fillId="0" borderId="4" xfId="0" applyFont="1" applyBorder="1" applyProtection="1"/>
    <xf numFmtId="0" fontId="7" fillId="0" borderId="4" xfId="0" applyFont="1" applyBorder="1" applyAlignment="1" applyProtection="1">
      <alignment horizontal="center"/>
    </xf>
    <xf numFmtId="0" fontId="7" fillId="0" borderId="6" xfId="0" applyFont="1" applyBorder="1" applyAlignment="1" applyProtection="1">
      <alignment horizontal="center"/>
    </xf>
    <xf numFmtId="0" fontId="7" fillId="0" borderId="0" xfId="0" applyFont="1" applyBorder="1" applyAlignment="1" applyProtection="1">
      <alignment horizontal="center"/>
    </xf>
    <xf numFmtId="0" fontId="7" fillId="0" borderId="7" xfId="0" applyFont="1" applyBorder="1" applyProtection="1"/>
    <xf numFmtId="0" fontId="7" fillId="0" borderId="0" xfId="0" applyFont="1" applyBorder="1" applyProtection="1"/>
    <xf numFmtId="0" fontId="7" fillId="0" borderId="3" xfId="0" applyFont="1" applyBorder="1" applyAlignment="1" applyProtection="1">
      <alignment horizontal="center"/>
    </xf>
    <xf numFmtId="0" fontId="7" fillId="0" borderId="0" xfId="0" applyFont="1" applyBorder="1" applyAlignment="1" applyProtection="1">
      <alignment vertical="center"/>
    </xf>
    <xf numFmtId="0" fontId="0" fillId="0" borderId="0" xfId="0" applyBorder="1" applyProtection="1"/>
    <xf numFmtId="0" fontId="7" fillId="0" borderId="7" xfId="0" applyFont="1" applyBorder="1" applyAlignment="1" applyProtection="1">
      <alignment vertical="center"/>
    </xf>
    <xf numFmtId="0" fontId="0" fillId="0" borderId="3" xfId="0" applyBorder="1" applyProtection="1"/>
    <xf numFmtId="0" fontId="0" fillId="0" borderId="0" xfId="0" applyProtection="1"/>
    <xf numFmtId="0" fontId="13" fillId="0" borderId="0" xfId="0" applyFont="1" applyBorder="1" applyAlignment="1" applyProtection="1">
      <alignment horizontal="center"/>
    </xf>
    <xf numFmtId="0" fontId="14" fillId="0" borderId="3" xfId="0" quotePrefix="1" applyFont="1" applyFill="1" applyBorder="1" applyAlignment="1" applyProtection="1">
      <alignment horizontal="left" vertical="center"/>
    </xf>
    <xf numFmtId="0" fontId="7" fillId="0" borderId="0" xfId="0" applyFont="1" applyFill="1" applyBorder="1" applyAlignment="1" applyProtection="1">
      <alignment horizontal="right" vertical="center"/>
    </xf>
    <xf numFmtId="0" fontId="14" fillId="0" borderId="0" xfId="0" quotePrefix="1" applyFont="1" applyFill="1" applyBorder="1" applyAlignment="1" applyProtection="1">
      <alignment horizontal="left" vertical="center"/>
    </xf>
    <xf numFmtId="165" fontId="13" fillId="0" borderId="12" xfId="0" quotePrefix="1" applyNumberFormat="1" applyFont="1" applyFill="1" applyBorder="1" applyProtection="1"/>
    <xf numFmtId="0" fontId="13" fillId="0" borderId="12" xfId="0" applyFont="1" applyBorder="1" applyProtection="1"/>
    <xf numFmtId="0" fontId="15" fillId="0" borderId="5" xfId="0" applyFont="1" applyBorder="1" applyAlignment="1" applyProtection="1">
      <alignment horizontal="left" vertical="top"/>
    </xf>
    <xf numFmtId="0" fontId="7" fillId="0" borderId="0" xfId="0" applyFont="1" applyFill="1" applyBorder="1" applyAlignment="1" applyProtection="1">
      <alignment vertical="center"/>
    </xf>
    <xf numFmtId="0" fontId="7" fillId="0" borderId="0" xfId="0" quotePrefix="1" applyFont="1" applyFill="1" applyBorder="1" applyAlignment="1" applyProtection="1">
      <alignment horizontal="right" vertical="center"/>
    </xf>
    <xf numFmtId="0" fontId="16" fillId="0" borderId="13" xfId="0" applyFont="1" applyFill="1" applyBorder="1" applyAlignment="1" applyProtection="1">
      <alignment horizontal="center"/>
    </xf>
    <xf numFmtId="0" fontId="16" fillId="0" borderId="13" xfId="0" applyFont="1" applyBorder="1" applyAlignment="1" applyProtection="1">
      <alignment horizontal="center"/>
    </xf>
    <xf numFmtId="0" fontId="10" fillId="0" borderId="8" xfId="0" quotePrefix="1" applyFont="1" applyBorder="1" applyAlignment="1" applyProtection="1">
      <alignment horizontal="center" vertical="center"/>
    </xf>
    <xf numFmtId="0" fontId="15" fillId="0" borderId="10" xfId="0" applyFont="1" applyBorder="1" applyAlignment="1" applyProtection="1">
      <alignment horizontal="left" vertical="top"/>
    </xf>
    <xf numFmtId="0" fontId="7" fillId="0" borderId="8" xfId="0" applyFont="1" applyBorder="1" applyAlignment="1" applyProtection="1">
      <alignment vertical="center"/>
    </xf>
    <xf numFmtId="0" fontId="7" fillId="0" borderId="9" xfId="0" applyFont="1" applyBorder="1" applyAlignment="1" applyProtection="1">
      <alignment vertical="center"/>
    </xf>
    <xf numFmtId="0" fontId="7" fillId="0" borderId="9" xfId="0" applyFont="1" applyBorder="1" applyProtection="1"/>
    <xf numFmtId="0" fontId="7" fillId="0" borderId="10" xfId="0" applyFont="1" applyFill="1" applyBorder="1" applyAlignment="1" applyProtection="1">
      <alignment vertical="center"/>
    </xf>
    <xf numFmtId="0" fontId="7" fillId="0" borderId="5" xfId="0" applyFont="1" applyBorder="1" applyAlignment="1" applyProtection="1">
      <alignment vertical="center"/>
    </xf>
    <xf numFmtId="0" fontId="7" fillId="0" borderId="4" xfId="0" applyFont="1" applyBorder="1" applyAlignment="1" applyProtection="1">
      <alignment vertical="center"/>
    </xf>
    <xf numFmtId="0" fontId="14" fillId="0" borderId="4" xfId="0" quotePrefix="1" applyFont="1" applyFill="1" applyBorder="1" applyAlignment="1" applyProtection="1">
      <alignment horizontal="left" vertical="center"/>
    </xf>
    <xf numFmtId="0" fontId="7" fillId="0" borderId="6" xfId="0" applyFont="1" applyFill="1" applyBorder="1" applyAlignment="1" applyProtection="1">
      <alignment vertical="center"/>
    </xf>
    <xf numFmtId="0" fontId="13" fillId="0" borderId="0" xfId="0" applyFont="1" applyBorder="1" applyProtection="1"/>
    <xf numFmtId="0" fontId="14" fillId="0" borderId="0" xfId="0" quotePrefix="1" applyFont="1" applyFill="1" applyBorder="1" applyAlignment="1" applyProtection="1">
      <alignment horizontal="left" vertical="center" wrapText="1"/>
    </xf>
    <xf numFmtId="0" fontId="7" fillId="0" borderId="3" xfId="0" applyFont="1" applyFill="1" applyBorder="1" applyAlignment="1" applyProtection="1">
      <alignment vertical="center"/>
    </xf>
    <xf numFmtId="0" fontId="21" fillId="0" borderId="9" xfId="0" applyFont="1" applyBorder="1" applyAlignment="1" applyProtection="1">
      <alignment horizontal="center"/>
    </xf>
    <xf numFmtId="0" fontId="13" fillId="0" borderId="9" xfId="0" applyFont="1" applyBorder="1" applyAlignment="1" applyProtection="1">
      <alignment horizontal="centerContinuous"/>
    </xf>
    <xf numFmtId="0" fontId="7" fillId="0" borderId="9" xfId="0" applyFont="1" applyBorder="1" applyAlignment="1" applyProtection="1">
      <alignment horizontal="centerContinuous" vertical="center"/>
    </xf>
    <xf numFmtId="0" fontId="7" fillId="0" borderId="3"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3" fillId="0" borderId="0" xfId="0" applyFont="1" applyBorder="1" applyAlignment="1" applyProtection="1"/>
    <xf numFmtId="0" fontId="7" fillId="0" borderId="0" xfId="0" applyFont="1" applyBorder="1" applyAlignment="1" applyProtection="1"/>
    <xf numFmtId="0" fontId="13" fillId="0" borderId="0" xfId="0" applyFont="1" applyFill="1" applyBorder="1" applyAlignment="1" applyProtection="1">
      <alignment horizontal="centerContinuous"/>
    </xf>
    <xf numFmtId="0" fontId="7" fillId="0" borderId="0" xfId="0" applyFont="1" applyBorder="1" applyAlignment="1" applyProtection="1">
      <alignment horizontal="centerContinuous" vertical="center"/>
    </xf>
    <xf numFmtId="0" fontId="7" fillId="0" borderId="1" xfId="0" applyFont="1" applyBorder="1" applyProtection="1"/>
    <xf numFmtId="0" fontId="13" fillId="0" borderId="14" xfId="0" applyFont="1" applyFill="1" applyBorder="1" applyAlignment="1" applyProtection="1">
      <alignment horizontal="center"/>
    </xf>
    <xf numFmtId="0" fontId="13" fillId="0" borderId="0" xfId="0" quotePrefix="1" applyFont="1" applyBorder="1" applyAlignment="1" applyProtection="1">
      <alignment horizontal="center" vertical="center"/>
    </xf>
    <xf numFmtId="0" fontId="13" fillId="0" borderId="1" xfId="0" quotePrefix="1" applyFont="1" applyBorder="1" applyAlignment="1" applyProtection="1">
      <alignment horizontal="center" vertical="center"/>
    </xf>
    <xf numFmtId="165" fontId="13" fillId="0" borderId="14" xfId="0" quotePrefix="1" applyNumberFormat="1" applyFont="1" applyFill="1" applyBorder="1" applyAlignment="1" applyProtection="1">
      <alignment horizontal="right" vertical="center" wrapText="1"/>
    </xf>
    <xf numFmtId="0" fontId="14" fillId="0" borderId="9" xfId="0" quotePrefix="1" applyFont="1" applyFill="1" applyBorder="1" applyAlignment="1" applyProtection="1">
      <alignment horizontal="left" vertical="center" wrapText="1"/>
    </xf>
    <xf numFmtId="0" fontId="13" fillId="0" borderId="0" xfId="0" applyFont="1" applyBorder="1" applyAlignment="1" applyProtection="1">
      <alignment horizontal="right" vertical="center"/>
    </xf>
    <xf numFmtId="0" fontId="14" fillId="0" borderId="1" xfId="0" applyFont="1" applyFill="1" applyBorder="1" applyAlignment="1" applyProtection="1">
      <alignment horizontal="left" vertical="top" wrapText="1"/>
    </xf>
    <xf numFmtId="0" fontId="13" fillId="0" borderId="14" xfId="0" applyFont="1" applyBorder="1" applyAlignment="1" applyProtection="1">
      <alignment horizontal="center" vertical="center"/>
    </xf>
    <xf numFmtId="0" fontId="9" fillId="0" borderId="0" xfId="0" applyFont="1" applyBorder="1" applyAlignment="1" applyProtection="1">
      <alignment horizontal="centerContinuous" vertical="top"/>
    </xf>
    <xf numFmtId="0" fontId="13" fillId="0" borderId="0" xfId="0" applyFont="1" applyBorder="1" applyAlignment="1" applyProtection="1">
      <alignment horizontal="right"/>
    </xf>
    <xf numFmtId="0" fontId="14" fillId="0" borderId="0" xfId="0" applyFont="1" applyBorder="1" applyAlignment="1" applyProtection="1">
      <alignment horizontal="left" vertical="top"/>
    </xf>
    <xf numFmtId="0" fontId="14" fillId="0" borderId="0" xfId="0" applyFont="1" applyFill="1" applyBorder="1" applyAlignment="1" applyProtection="1">
      <alignment horizontal="left" vertical="top" wrapText="1"/>
    </xf>
    <xf numFmtId="0" fontId="17" fillId="0" borderId="0" xfId="0" quotePrefix="1" applyFont="1" applyBorder="1" applyAlignment="1" applyProtection="1">
      <alignment horizontal="center" vertical="center"/>
    </xf>
    <xf numFmtId="0" fontId="14" fillId="0" borderId="5" xfId="0" applyFont="1" applyFill="1" applyBorder="1" applyAlignment="1" applyProtection="1">
      <alignment horizontal="left" vertical="top" wrapText="1"/>
    </xf>
    <xf numFmtId="0" fontId="13" fillId="0" borderId="6" xfId="0" applyNumberFormat="1" applyFont="1" applyBorder="1" applyAlignment="1" applyProtection="1">
      <alignment horizontal="right" vertical="center"/>
    </xf>
    <xf numFmtId="0" fontId="7" fillId="0" borderId="3" xfId="0" applyFont="1" applyBorder="1" applyProtection="1"/>
    <xf numFmtId="0" fontId="14" fillId="0" borderId="0" xfId="0" quotePrefix="1" applyFont="1" applyFill="1" applyBorder="1" applyAlignment="1" applyProtection="1">
      <alignment vertical="center"/>
    </xf>
    <xf numFmtId="0" fontId="7" fillId="0" borderId="0" xfId="0" applyFont="1" applyBorder="1" applyAlignment="1" applyProtection="1">
      <alignment horizontal="right"/>
    </xf>
    <xf numFmtId="0" fontId="7" fillId="0" borderId="3" xfId="0" applyFont="1" applyFill="1" applyBorder="1" applyAlignment="1" applyProtection="1">
      <alignment horizontal="right" vertical="center"/>
    </xf>
    <xf numFmtId="0" fontId="7" fillId="0" borderId="3" xfId="0" applyFont="1" applyBorder="1" applyAlignment="1" applyProtection="1">
      <alignment vertical="center"/>
    </xf>
    <xf numFmtId="0" fontId="14" fillId="0" borderId="5" xfId="0" applyFont="1" applyFill="1" applyBorder="1" applyAlignment="1" applyProtection="1">
      <alignment horizontal="left" vertical="top"/>
    </xf>
    <xf numFmtId="165" fontId="13" fillId="0" borderId="6" xfId="0" quotePrefix="1" applyNumberFormat="1" applyFont="1" applyFill="1" applyBorder="1" applyAlignment="1" applyProtection="1">
      <alignment horizontal="right" vertical="center" wrapText="1"/>
    </xf>
    <xf numFmtId="0" fontId="15" fillId="0" borderId="0" xfId="0" quotePrefix="1" applyFont="1" applyAlignment="1" applyProtection="1">
      <alignment horizontal="center"/>
    </xf>
    <xf numFmtId="0" fontId="0" fillId="0" borderId="3" xfId="0" applyBorder="1" applyAlignment="1" applyProtection="1">
      <alignment horizontal="left" vertical="center" wrapText="1"/>
    </xf>
    <xf numFmtId="0" fontId="0" fillId="0" borderId="0" xfId="0" applyBorder="1" applyAlignment="1" applyProtection="1">
      <alignment horizontal="left" vertical="center" wrapText="1"/>
    </xf>
    <xf numFmtId="0" fontId="7" fillId="0" borderId="8" xfId="0" applyFont="1" applyBorder="1" applyProtection="1"/>
    <xf numFmtId="0" fontId="0" fillId="0" borderId="9" xfId="0" applyBorder="1" applyProtection="1"/>
    <xf numFmtId="0" fontId="7" fillId="0" borderId="10" xfId="0" applyFont="1" applyBorder="1" applyAlignment="1" applyProtection="1">
      <alignment horizontal="center"/>
    </xf>
    <xf numFmtId="0" fontId="7" fillId="0" borderId="0" xfId="0" applyFont="1" applyFill="1" applyBorder="1" applyProtection="1"/>
    <xf numFmtId="0" fontId="18"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xf>
    <xf numFmtId="0" fontId="0" fillId="0" borderId="4" xfId="0" applyBorder="1" applyProtection="1"/>
    <xf numFmtId="0" fontId="7" fillId="0" borderId="3" xfId="0" applyFont="1" applyFill="1" applyBorder="1" applyAlignment="1" applyProtection="1">
      <alignment horizontal="center" vertical="center" wrapText="1"/>
    </xf>
    <xf numFmtId="0" fontId="8" fillId="0" borderId="0" xfId="0" applyFont="1" applyBorder="1" applyAlignment="1" applyProtection="1">
      <alignment horizontal="left" vertical="center"/>
    </xf>
    <xf numFmtId="0" fontId="7" fillId="0" borderId="2" xfId="0" applyFont="1" applyBorder="1" applyAlignment="1" applyProtection="1">
      <alignment horizontal="center"/>
    </xf>
    <xf numFmtId="0" fontId="7" fillId="0" borderId="2" xfId="0" applyFont="1" applyBorder="1" applyAlignment="1" applyProtection="1">
      <alignment horizontal="center" wrapText="1"/>
    </xf>
    <xf numFmtId="0" fontId="7" fillId="0" borderId="0" xfId="0" applyFont="1" applyBorder="1" applyAlignment="1" applyProtection="1">
      <alignment horizontal="center" wrapText="1"/>
    </xf>
    <xf numFmtId="165" fontId="13" fillId="0" borderId="12" xfId="0" applyNumberFormat="1" applyFont="1" applyBorder="1" applyAlignment="1" applyProtection="1">
      <alignment horizontal="center" vertical="center"/>
    </xf>
    <xf numFmtId="166" fontId="13" fillId="0" borderId="0" xfId="0" applyNumberFormat="1"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0" xfId="0" applyFont="1" applyAlignment="1" applyProtection="1">
      <alignment horizontal="center" vertical="center"/>
    </xf>
    <xf numFmtId="0" fontId="13" fillId="0" borderId="9" xfId="0" applyFont="1" applyBorder="1" applyProtection="1"/>
    <xf numFmtId="166" fontId="13" fillId="0" borderId="9" xfId="0" applyNumberFormat="1" applyFont="1" applyBorder="1" applyAlignment="1" applyProtection="1">
      <alignment horizontal="center"/>
    </xf>
    <xf numFmtId="0" fontId="7" fillId="0" borderId="9" xfId="0" applyFont="1" applyBorder="1" applyAlignment="1" applyProtection="1">
      <alignment horizontal="center"/>
    </xf>
    <xf numFmtId="0" fontId="16" fillId="0" borderId="9" xfId="0" applyFont="1" applyBorder="1" applyAlignment="1" applyProtection="1">
      <alignment horizontal="center"/>
    </xf>
    <xf numFmtId="165" fontId="7" fillId="0" borderId="9" xfId="0" applyNumberFormat="1" applyFont="1" applyBorder="1" applyAlignment="1" applyProtection="1">
      <alignment horizontal="center"/>
    </xf>
    <xf numFmtId="0" fontId="13" fillId="0" borderId="0" xfId="0" applyFont="1" applyProtection="1"/>
    <xf numFmtId="166" fontId="13" fillId="0" borderId="0" xfId="0" applyNumberFormat="1" applyFont="1" applyAlignment="1" applyProtection="1">
      <alignment horizontal="center"/>
    </xf>
    <xf numFmtId="0" fontId="16" fillId="0" borderId="0" xfId="0" applyFont="1" applyAlignment="1" applyProtection="1">
      <alignment horizontal="center"/>
    </xf>
    <xf numFmtId="165" fontId="7" fillId="0" borderId="0" xfId="0" applyNumberFormat="1" applyFont="1" applyAlignment="1" applyProtection="1">
      <alignment horizontal="center"/>
    </xf>
    <xf numFmtId="0" fontId="13" fillId="0" borderId="4" xfId="0" applyFont="1" applyBorder="1" applyProtection="1"/>
    <xf numFmtId="166" fontId="13" fillId="0" borderId="4" xfId="0" applyNumberFormat="1" applyFont="1" applyBorder="1" applyAlignment="1" applyProtection="1">
      <alignment horizontal="center"/>
    </xf>
    <xf numFmtId="0" fontId="16" fillId="0" borderId="4" xfId="0" applyFont="1" applyBorder="1" applyAlignment="1" applyProtection="1">
      <alignment horizontal="center"/>
    </xf>
    <xf numFmtId="165" fontId="7" fillId="0" borderId="4" xfId="0" applyNumberFormat="1" applyFont="1" applyBorder="1" applyAlignment="1" applyProtection="1">
      <alignment horizontal="center"/>
    </xf>
    <xf numFmtId="166" fontId="7" fillId="0" borderId="0" xfId="0" applyNumberFormat="1" applyFont="1" applyAlignment="1" applyProtection="1">
      <alignment horizontal="center"/>
    </xf>
    <xf numFmtId="0" fontId="23" fillId="0" borderId="0" xfId="0" applyFont="1" applyAlignment="1">
      <alignment horizontal="center"/>
    </xf>
    <xf numFmtId="0" fontId="24" fillId="0" borderId="10" xfId="0" applyFont="1" applyBorder="1" applyAlignment="1">
      <alignment horizontal="center"/>
    </xf>
    <xf numFmtId="0" fontId="0" fillId="0" borderId="12" xfId="0" applyBorder="1"/>
    <xf numFmtId="0" fontId="22" fillId="0" borderId="13" xfId="0" applyFont="1" applyBorder="1" applyAlignment="1">
      <alignment horizontal="center"/>
    </xf>
    <xf numFmtId="44" fontId="0" fillId="0" borderId="0" xfId="4" applyFont="1"/>
    <xf numFmtId="165" fontId="32" fillId="0" borderId="6" xfId="0" quotePrefix="1" applyNumberFormat="1" applyFont="1" applyFill="1" applyBorder="1" applyProtection="1"/>
    <xf numFmtId="43" fontId="32" fillId="0" borderId="12" xfId="1" applyFont="1" applyBorder="1" applyAlignment="1" applyProtection="1">
      <alignment horizontal="center" vertical="center"/>
    </xf>
    <xf numFmtId="165" fontId="32" fillId="0" borderId="12" xfId="0" applyNumberFormat="1" applyFont="1" applyFill="1" applyBorder="1" applyAlignment="1" applyProtection="1">
      <alignment horizontal="center" vertical="center"/>
    </xf>
    <xf numFmtId="165" fontId="32" fillId="0" borderId="12" xfId="0" applyNumberFormat="1" applyFont="1" applyBorder="1" applyAlignment="1" applyProtection="1">
      <alignment horizontal="center" vertical="center"/>
    </xf>
    <xf numFmtId="0" fontId="1" fillId="0" borderId="0" xfId="0" applyFont="1"/>
    <xf numFmtId="44" fontId="1" fillId="0" borderId="0" xfId="4" applyFont="1"/>
    <xf numFmtId="0" fontId="24" fillId="0" borderId="2" xfId="0" applyFont="1" applyBorder="1" applyAlignment="1">
      <alignment horizontal="left"/>
    </xf>
    <xf numFmtId="0" fontId="22" fillId="0" borderId="2" xfId="0" applyFont="1" applyFill="1" applyBorder="1" applyAlignment="1">
      <alignment horizontal="left"/>
    </xf>
    <xf numFmtId="0" fontId="22" fillId="0" borderId="2" xfId="0" applyFont="1" applyBorder="1" applyAlignment="1">
      <alignment horizontal="left"/>
    </xf>
    <xf numFmtId="0" fontId="22" fillId="0" borderId="13" xfId="0" applyFont="1" applyFill="1" applyBorder="1" applyAlignment="1">
      <alignment horizontal="left"/>
    </xf>
    <xf numFmtId="165" fontId="22" fillId="0" borderId="2" xfId="0" applyNumberFormat="1" applyFont="1" applyBorder="1" applyAlignment="1">
      <alignment horizontal="left"/>
    </xf>
    <xf numFmtId="165" fontId="22" fillId="0" borderId="2" xfId="0" applyNumberFormat="1" applyFont="1" applyFill="1" applyBorder="1" applyAlignment="1">
      <alignment horizontal="center"/>
    </xf>
    <xf numFmtId="7" fontId="22" fillId="0" borderId="2" xfId="4" applyNumberFormat="1" applyFont="1" applyBorder="1" applyAlignment="1">
      <alignment horizontal="left"/>
    </xf>
    <xf numFmtId="0" fontId="8" fillId="0" borderId="0" xfId="9" applyFont="1" applyBorder="1" applyAlignment="1">
      <alignment horizontal="center" vertical="center" wrapText="1"/>
    </xf>
    <xf numFmtId="0" fontId="8" fillId="0" borderId="0" xfId="9" applyFont="1" applyBorder="1" applyAlignment="1">
      <alignment horizontal="center" vertical="center"/>
    </xf>
    <xf numFmtId="0" fontId="8" fillId="0" borderId="0" xfId="9" applyFont="1" applyFill="1" applyBorder="1" applyAlignment="1">
      <alignment horizontal="center" vertical="center" wrapText="1"/>
    </xf>
    <xf numFmtId="0" fontId="8" fillId="0" borderId="0" xfId="9" applyFont="1" applyAlignment="1">
      <alignment vertical="center"/>
    </xf>
    <xf numFmtId="0" fontId="8" fillId="0" borderId="5" xfId="9" applyFont="1" applyBorder="1" applyAlignment="1">
      <alignment horizontal="centerContinuous"/>
    </xf>
    <xf numFmtId="0" fontId="8" fillId="0" borderId="4" xfId="9" applyFont="1" applyBorder="1"/>
    <xf numFmtId="0" fontId="27" fillId="0" borderId="4" xfId="9" applyFont="1" applyBorder="1" applyAlignment="1">
      <alignment horizontal="left"/>
    </xf>
    <xf numFmtId="0" fontId="8" fillId="0" borderId="4" xfId="9" applyFont="1" applyBorder="1" applyAlignment="1">
      <alignment horizontal="centerContinuous"/>
    </xf>
    <xf numFmtId="0" fontId="8" fillId="0" borderId="6" xfId="9" applyFont="1" applyBorder="1" applyAlignment="1">
      <alignment horizontal="centerContinuous"/>
    </xf>
    <xf numFmtId="0" fontId="8" fillId="0" borderId="0" xfId="9" applyFont="1" applyBorder="1" applyAlignment="1">
      <alignment horizontal="center"/>
    </xf>
    <xf numFmtId="0" fontId="8" fillId="0" borderId="0" xfId="9" applyFont="1" applyAlignment="1">
      <alignment horizontal="center"/>
    </xf>
    <xf numFmtId="0" fontId="8" fillId="0" borderId="0" xfId="9" applyFont="1"/>
    <xf numFmtId="0" fontId="8" fillId="0" borderId="7" xfId="9" applyFont="1" applyBorder="1" applyAlignment="1">
      <alignment horizontal="centerContinuous"/>
    </xf>
    <xf numFmtId="0" fontId="8" fillId="0" borderId="0" xfId="9" applyFont="1" applyBorder="1" applyAlignment="1">
      <alignment horizontal="centerContinuous"/>
    </xf>
    <xf numFmtId="0" fontId="8" fillId="0" borderId="0" xfId="9" applyFont="1" applyAlignment="1">
      <alignment horizontal="centerContinuous"/>
    </xf>
    <xf numFmtId="0" fontId="8" fillId="0" borderId="3" xfId="9" applyFont="1" applyBorder="1" applyAlignment="1">
      <alignment horizontal="centerContinuous"/>
    </xf>
    <xf numFmtId="0" fontId="8" fillId="0" borderId="7" xfId="9" applyFont="1" applyBorder="1"/>
    <xf numFmtId="14" fontId="8" fillId="6" borderId="2" xfId="9" applyNumberFormat="1" applyFont="1" applyFill="1" applyBorder="1" applyProtection="1">
      <protection locked="0"/>
    </xf>
    <xf numFmtId="0" fontId="8" fillId="0" borderId="0" xfId="9" applyFont="1" applyBorder="1"/>
    <xf numFmtId="0" fontId="8" fillId="0" borderId="3" xfId="9" applyFont="1" applyBorder="1" applyAlignment="1">
      <alignment horizontal="center"/>
    </xf>
    <xf numFmtId="0" fontId="8" fillId="0" borderId="0" xfId="9" applyFont="1" applyBorder="1" applyAlignment="1">
      <alignment horizontal="center" wrapText="1"/>
    </xf>
    <xf numFmtId="0" fontId="8" fillId="0" borderId="7" xfId="9" applyFont="1" applyBorder="1" applyAlignment="1">
      <alignment vertical="center"/>
    </xf>
    <xf numFmtId="0" fontId="8" fillId="0" borderId="0" xfId="9" applyFont="1" applyBorder="1" applyAlignment="1">
      <alignment vertical="center"/>
    </xf>
    <xf numFmtId="0" fontId="8" fillId="0" borderId="3" xfId="9" applyFont="1" applyBorder="1"/>
    <xf numFmtId="0" fontId="8" fillId="0" borderId="1" xfId="9" applyFont="1" applyFill="1" applyBorder="1" applyAlignment="1">
      <alignment vertical="center"/>
    </xf>
    <xf numFmtId="0" fontId="8" fillId="0" borderId="15" xfId="9" applyFont="1" applyFill="1" applyBorder="1" applyAlignment="1">
      <alignment vertical="center"/>
    </xf>
    <xf numFmtId="0" fontId="29" fillId="0" borderId="1" xfId="9" quotePrefix="1" applyFont="1" applyFill="1" applyBorder="1" applyAlignment="1">
      <alignment horizontal="left" vertical="center"/>
    </xf>
    <xf numFmtId="0" fontId="29" fillId="0" borderId="15" xfId="9" quotePrefix="1" applyFont="1" applyFill="1" applyBorder="1" applyAlignment="1">
      <alignment horizontal="left" vertical="center"/>
    </xf>
    <xf numFmtId="0" fontId="8" fillId="0" borderId="14" xfId="9" applyFont="1" applyFill="1" applyBorder="1" applyAlignment="1">
      <alignment horizontal="right" vertical="center"/>
    </xf>
    <xf numFmtId="0" fontId="29" fillId="0" borderId="3" xfId="9" quotePrefix="1" applyFont="1" applyFill="1" applyBorder="1" applyAlignment="1">
      <alignment horizontal="left" vertical="center"/>
    </xf>
    <xf numFmtId="0" fontId="8" fillId="0" borderId="0" xfId="9" applyFont="1" applyFill="1" applyBorder="1" applyAlignment="1">
      <alignment horizontal="right" vertical="center"/>
    </xf>
    <xf numFmtId="0" fontId="29" fillId="0" borderId="0" xfId="9" quotePrefix="1" applyFont="1" applyFill="1" applyBorder="1" applyAlignment="1">
      <alignment horizontal="left" vertical="center"/>
    </xf>
    <xf numFmtId="0" fontId="8" fillId="0" borderId="1" xfId="9" applyFont="1" applyBorder="1" applyAlignment="1">
      <alignment vertical="center"/>
    </xf>
    <xf numFmtId="0" fontId="8" fillId="0" borderId="15" xfId="9" applyFont="1" applyBorder="1" applyAlignment="1">
      <alignment vertical="center"/>
    </xf>
    <xf numFmtId="0" fontId="29" fillId="0" borderId="1" xfId="9" applyFont="1" applyBorder="1" applyAlignment="1">
      <alignment horizontal="left" vertical="top"/>
    </xf>
    <xf numFmtId="42" fontId="8" fillId="6" borderId="0" xfId="4" applyNumberFormat="1" applyFont="1" applyFill="1" applyProtection="1">
      <protection locked="0"/>
    </xf>
    <xf numFmtId="0" fontId="8" fillId="0" borderId="6" xfId="9" quotePrefix="1" applyFont="1" applyBorder="1" applyAlignment="1">
      <alignment horizontal="right" vertical="center"/>
    </xf>
    <xf numFmtId="0" fontId="8" fillId="0" borderId="0" xfId="9" applyFont="1" applyFill="1" applyBorder="1" applyAlignment="1">
      <alignment vertical="center"/>
    </xf>
    <xf numFmtId="0" fontId="8" fillId="0" borderId="0" xfId="9" quotePrefix="1" applyFont="1" applyFill="1" applyBorder="1" applyAlignment="1">
      <alignment horizontal="right" vertical="center"/>
    </xf>
    <xf numFmtId="0" fontId="8" fillId="0" borderId="2" xfId="9" applyFont="1" applyFill="1" applyBorder="1" applyAlignment="1">
      <alignment vertical="center"/>
    </xf>
    <xf numFmtId="0" fontId="8" fillId="0" borderId="1" xfId="9" applyFont="1" applyFill="1" applyBorder="1" applyAlignment="1">
      <alignment vertical="top"/>
    </xf>
    <xf numFmtId="0" fontId="8" fillId="0" borderId="15" xfId="9" applyFont="1" applyFill="1" applyBorder="1" applyAlignment="1">
      <alignment vertical="top"/>
    </xf>
    <xf numFmtId="42" fontId="8" fillId="0" borderId="15" xfId="9" applyNumberFormat="1" applyFont="1" applyFill="1" applyBorder="1" applyAlignment="1">
      <alignment vertical="center"/>
    </xf>
    <xf numFmtId="0" fontId="8" fillId="0" borderId="14" xfId="9" applyFont="1" applyFill="1" applyBorder="1" applyAlignment="1">
      <alignment vertical="center"/>
    </xf>
    <xf numFmtId="0" fontId="8" fillId="0" borderId="3" xfId="9" applyFont="1" applyFill="1" applyBorder="1" applyAlignment="1">
      <alignment vertical="center"/>
    </xf>
    <xf numFmtId="0" fontId="8" fillId="0" borderId="11" xfId="9" applyFont="1" applyFill="1" applyBorder="1" applyAlignment="1">
      <alignment vertical="center"/>
    </xf>
    <xf numFmtId="0" fontId="8" fillId="0" borderId="14" xfId="9" quotePrefix="1" applyFont="1" applyBorder="1" applyAlignment="1">
      <alignment horizontal="right" vertical="center"/>
    </xf>
    <xf numFmtId="0" fontId="8" fillId="0" borderId="1" xfId="9" applyFont="1" applyBorder="1" applyAlignment="1">
      <alignment vertical="center" wrapText="1"/>
    </xf>
    <xf numFmtId="0" fontId="8" fillId="0" borderId="10" xfId="9" quotePrefix="1" applyFont="1" applyBorder="1" applyAlignment="1">
      <alignment horizontal="right" vertical="center"/>
    </xf>
    <xf numFmtId="0" fontId="29" fillId="0" borderId="3" xfId="9" quotePrefix="1" applyFont="1" applyFill="1" applyBorder="1" applyAlignment="1">
      <alignment horizontal="left" vertical="center" wrapText="1"/>
    </xf>
    <xf numFmtId="0" fontId="29" fillId="0" borderId="0" xfId="9" quotePrefix="1" applyFont="1" applyFill="1" applyBorder="1" applyAlignment="1">
      <alignment horizontal="left" vertical="center" wrapText="1"/>
    </xf>
    <xf numFmtId="0" fontId="8" fillId="0" borderId="14" xfId="9" applyFont="1" applyFill="1" applyBorder="1" applyAlignment="1">
      <alignment horizontal="center" vertical="center"/>
    </xf>
    <xf numFmtId="0" fontId="8" fillId="0" borderId="3" xfId="9" applyFont="1" applyFill="1" applyBorder="1" applyAlignment="1">
      <alignment horizontal="center" vertical="center"/>
    </xf>
    <xf numFmtId="0" fontId="8" fillId="0" borderId="0" xfId="9" applyFont="1" applyFill="1" applyBorder="1" applyAlignment="1">
      <alignment horizontal="center" vertical="center"/>
    </xf>
    <xf numFmtId="0" fontId="29" fillId="0" borderId="1" xfId="9" quotePrefix="1" applyFont="1" applyFill="1" applyBorder="1" applyAlignment="1">
      <alignment horizontal="left" vertical="top" wrapText="1"/>
    </xf>
    <xf numFmtId="0" fontId="29" fillId="0" borderId="15" xfId="9" quotePrefix="1" applyFont="1" applyFill="1" applyBorder="1" applyAlignment="1">
      <alignment horizontal="left" vertical="top" wrapText="1"/>
    </xf>
    <xf numFmtId="0" fontId="8" fillId="0" borderId="14" xfId="9" quotePrefix="1" applyFont="1" applyFill="1" applyBorder="1" applyAlignment="1">
      <alignment horizontal="right" vertical="center"/>
    </xf>
    <xf numFmtId="0" fontId="8" fillId="0" borderId="5" xfId="9" applyFont="1" applyFill="1" applyBorder="1" applyAlignment="1">
      <alignment vertical="center"/>
    </xf>
    <xf numFmtId="0" fontId="8" fillId="0" borderId="4" xfId="9" applyFont="1" applyBorder="1" applyAlignment="1">
      <alignment vertical="center"/>
    </xf>
    <xf numFmtId="0" fontId="29" fillId="0" borderId="7" xfId="9" applyFont="1" applyBorder="1" applyAlignment="1">
      <alignment horizontal="left" vertical="top" wrapText="1"/>
    </xf>
    <xf numFmtId="42" fontId="8" fillId="0" borderId="0" xfId="9" applyNumberFormat="1" applyFont="1" applyBorder="1" applyAlignment="1">
      <alignment vertical="center"/>
    </xf>
    <xf numFmtId="0" fontId="8" fillId="0" borderId="3" xfId="9" quotePrefix="1" applyFont="1" applyBorder="1" applyAlignment="1">
      <alignment horizontal="right" vertical="center"/>
    </xf>
    <xf numFmtId="0" fontId="8" fillId="0" borderId="7" xfId="9" applyFont="1" applyFill="1" applyBorder="1" applyAlignment="1">
      <alignment vertical="center"/>
    </xf>
    <xf numFmtId="0" fontId="8" fillId="0" borderId="15" xfId="9" applyFont="1" applyBorder="1" applyAlignment="1"/>
    <xf numFmtId="42" fontId="8" fillId="0" borderId="15" xfId="4" applyNumberFormat="1" applyFont="1" applyFill="1" applyBorder="1" applyAlignment="1">
      <alignment vertical="center"/>
    </xf>
    <xf numFmtId="0" fontId="8" fillId="0" borderId="14" xfId="9" quotePrefix="1" applyFont="1" applyBorder="1" applyAlignment="1">
      <alignment horizontal="right"/>
    </xf>
    <xf numFmtId="0" fontId="8" fillId="0" borderId="0" xfId="9" applyFont="1" applyFill="1" applyAlignment="1">
      <alignment vertical="center"/>
    </xf>
    <xf numFmtId="0" fontId="8" fillId="0" borderId="8" xfId="9" applyFont="1" applyBorder="1" applyAlignment="1">
      <alignment vertical="center"/>
    </xf>
    <xf numFmtId="0" fontId="8" fillId="0" borderId="10" xfId="9" applyFont="1" applyBorder="1" applyAlignment="1">
      <alignment vertical="center"/>
    </xf>
    <xf numFmtId="0" fontId="8" fillId="0" borderId="9" xfId="9" applyFont="1" applyBorder="1" applyAlignment="1">
      <alignment vertical="center"/>
    </xf>
    <xf numFmtId="0" fontId="30" fillId="0" borderId="9" xfId="9" applyFont="1" applyBorder="1" applyAlignment="1">
      <alignment horizontal="center"/>
    </xf>
    <xf numFmtId="0" fontId="8" fillId="0" borderId="10" xfId="9" applyFont="1" applyBorder="1" applyAlignment="1">
      <alignment horizontal="center"/>
    </xf>
    <xf numFmtId="0" fontId="29" fillId="0" borderId="0" xfId="9" quotePrefix="1" applyFont="1" applyFill="1" applyBorder="1" applyAlignment="1">
      <alignment vertical="center"/>
    </xf>
    <xf numFmtId="0" fontId="8" fillId="0" borderId="3" xfId="9" applyFont="1" applyBorder="1" applyAlignment="1">
      <alignment vertical="center"/>
    </xf>
    <xf numFmtId="0" fontId="29" fillId="0" borderId="1" xfId="9" applyFont="1" applyFill="1" applyBorder="1" applyAlignment="1">
      <alignment horizontal="left" vertical="top"/>
    </xf>
    <xf numFmtId="0" fontId="29" fillId="0" borderId="15" xfId="9" applyFont="1" applyFill="1" applyBorder="1" applyAlignment="1">
      <alignment horizontal="left" vertical="top"/>
    </xf>
    <xf numFmtId="0" fontId="27" fillId="0" borderId="15" xfId="9" applyFont="1" applyFill="1" applyBorder="1" applyAlignment="1">
      <alignment horizontal="right" vertical="center"/>
    </xf>
    <xf numFmtId="0" fontId="8" fillId="0" borderId="14" xfId="9" applyFont="1" applyBorder="1" applyAlignment="1">
      <alignment horizontal="right" vertical="center"/>
    </xf>
    <xf numFmtId="0" fontId="8" fillId="0" borderId="8" xfId="9" applyFont="1" applyBorder="1"/>
    <xf numFmtId="0" fontId="8" fillId="0" borderId="9" xfId="9" applyFont="1" applyBorder="1"/>
    <xf numFmtId="0" fontId="8" fillId="0" borderId="9" xfId="9" applyFont="1" applyBorder="1" applyAlignment="1">
      <alignment horizontal="center"/>
    </xf>
    <xf numFmtId="0" fontId="29" fillId="0" borderId="0" xfId="9" quotePrefix="1" applyFont="1" applyAlignment="1">
      <alignment horizontal="center"/>
    </xf>
    <xf numFmtId="0" fontId="8" fillId="0" borderId="5" xfId="9" applyFont="1" applyBorder="1"/>
    <xf numFmtId="0" fontId="8" fillId="0" borderId="4" xfId="9" applyFont="1" applyBorder="1" applyAlignment="1">
      <alignment horizontal="center"/>
    </xf>
    <xf numFmtId="0" fontId="8" fillId="0" borderId="6" xfId="9" applyFont="1" applyBorder="1" applyAlignment="1">
      <alignment horizontal="center"/>
    </xf>
    <xf numFmtId="0" fontId="27" fillId="0" borderId="0" xfId="9" applyFont="1" applyBorder="1"/>
    <xf numFmtId="0" fontId="8" fillId="0" borderId="0" xfId="9" applyFont="1" applyBorder="1" applyAlignment="1">
      <alignment horizontal="centerContinuous" wrapText="1"/>
    </xf>
    <xf numFmtId="0" fontId="8" fillId="0" borderId="0" xfId="9" quotePrefix="1" applyFont="1" applyBorder="1" applyAlignment="1">
      <alignment horizontal="center"/>
    </xf>
    <xf numFmtId="0" fontId="8" fillId="0" borderId="5" xfId="9" applyFont="1" applyBorder="1" applyAlignment="1">
      <alignment horizontal="right" vertical="center"/>
    </xf>
    <xf numFmtId="165" fontId="8" fillId="0" borderId="6" xfId="9" applyNumberFormat="1" applyFont="1" applyBorder="1" applyAlignment="1">
      <alignment horizontal="center" vertical="center"/>
    </xf>
    <xf numFmtId="0" fontId="30" fillId="0" borderId="8" xfId="9" applyFont="1" applyBorder="1" applyAlignment="1">
      <alignment horizontal="centerContinuous"/>
    </xf>
    <xf numFmtId="0" fontId="30" fillId="0" borderId="10" xfId="9" applyFont="1" applyBorder="1" applyAlignment="1">
      <alignment horizontal="centerContinuous"/>
    </xf>
    <xf numFmtId="0" fontId="27" fillId="0" borderId="0" xfId="9" quotePrefix="1" applyFont="1" applyBorder="1" applyAlignment="1">
      <alignment horizontal="center"/>
    </xf>
    <xf numFmtId="0" fontId="30" fillId="0" borderId="13" xfId="9" applyFont="1" applyBorder="1" applyAlignment="1">
      <alignment horizontal="center"/>
    </xf>
    <xf numFmtId="0" fontId="30" fillId="0" borderId="8" xfId="9" applyFont="1" applyBorder="1" applyAlignment="1">
      <alignment horizontal="center"/>
    </xf>
    <xf numFmtId="0" fontId="30" fillId="0" borderId="10" xfId="9" applyFont="1" applyBorder="1" applyAlignment="1">
      <alignment horizontal="center"/>
    </xf>
    <xf numFmtId="0" fontId="27" fillId="0" borderId="0" xfId="9" applyFont="1" applyBorder="1" applyAlignment="1">
      <alignment horizontal="left" vertical="center"/>
    </xf>
    <xf numFmtId="0" fontId="8" fillId="0" borderId="0" xfId="9" applyFont="1" applyBorder="1" applyAlignment="1">
      <alignment horizontal="left" vertical="center"/>
    </xf>
    <xf numFmtId="0" fontId="8" fillId="0" borderId="3" xfId="9" applyFont="1" applyFill="1" applyBorder="1" applyAlignment="1">
      <alignment horizontal="center" vertical="center" wrapText="1"/>
    </xf>
    <xf numFmtId="0" fontId="8" fillId="0" borderId="2" xfId="9" applyFont="1" applyBorder="1" applyAlignment="1">
      <alignment horizontal="center"/>
    </xf>
    <xf numFmtId="0" fontId="27" fillId="7" borderId="2" xfId="9" applyFont="1" applyFill="1" applyBorder="1" applyAlignment="1">
      <alignment horizontal="center" wrapText="1"/>
    </xf>
    <xf numFmtId="0" fontId="8" fillId="0" borderId="2" xfId="9" applyFont="1" applyBorder="1" applyAlignment="1">
      <alignment horizontal="center" wrapText="1"/>
    </xf>
    <xf numFmtId="166" fontId="8" fillId="0" borderId="12" xfId="9" applyNumberFormat="1" applyFont="1" applyBorder="1" applyAlignment="1">
      <alignment horizontal="center" vertical="center"/>
    </xf>
    <xf numFmtId="166" fontId="8" fillId="0" borderId="0" xfId="9" applyNumberFormat="1" applyFont="1" applyBorder="1" applyAlignment="1">
      <alignment horizontal="center" vertical="center"/>
    </xf>
    <xf numFmtId="165" fontId="8" fillId="0" borderId="12" xfId="9" applyNumberFormat="1" applyFont="1" applyBorder="1" applyAlignment="1">
      <alignment horizontal="center" vertical="center"/>
    </xf>
    <xf numFmtId="8" fontId="8" fillId="0" borderId="12" xfId="9" applyNumberFormat="1" applyFont="1" applyBorder="1" applyAlignment="1">
      <alignment horizontal="center" vertical="center"/>
    </xf>
    <xf numFmtId="0" fontId="8" fillId="0" borderId="3" xfId="9" applyFont="1" applyBorder="1" applyAlignment="1">
      <alignment horizontal="center" vertical="center"/>
    </xf>
    <xf numFmtId="0" fontId="8" fillId="0" borderId="0" xfId="9" applyFont="1" applyAlignment="1">
      <alignment horizontal="center" vertical="center"/>
    </xf>
    <xf numFmtId="166" fontId="8" fillId="0" borderId="9" xfId="9" applyNumberFormat="1" applyFont="1" applyBorder="1" applyAlignment="1">
      <alignment horizontal="center"/>
    </xf>
    <xf numFmtId="165" fontId="8" fillId="0" borderId="9" xfId="9" applyNumberFormat="1" applyFont="1" applyBorder="1" applyAlignment="1">
      <alignment horizontal="center"/>
    </xf>
    <xf numFmtId="166" fontId="8" fillId="0" borderId="0" xfId="9" applyNumberFormat="1" applyFont="1" applyAlignment="1">
      <alignment horizontal="center"/>
    </xf>
    <xf numFmtId="0" fontId="30" fillId="0" borderId="0" xfId="9" applyFont="1" applyAlignment="1">
      <alignment horizontal="center"/>
    </xf>
    <xf numFmtId="165" fontId="8" fillId="0" borderId="0" xfId="9" applyNumberFormat="1" applyFont="1" applyAlignment="1">
      <alignment horizontal="center"/>
    </xf>
    <xf numFmtId="0" fontId="8" fillId="0" borderId="6" xfId="9" applyFont="1" applyBorder="1"/>
    <xf numFmtId="0" fontId="31" fillId="0" borderId="0" xfId="9" applyFont="1" applyBorder="1"/>
    <xf numFmtId="0" fontId="8" fillId="0" borderId="7" xfId="9" applyFont="1" applyBorder="1" applyAlignment="1">
      <alignment vertical="top"/>
    </xf>
    <xf numFmtId="0" fontId="8" fillId="0" borderId="0" xfId="9" applyFont="1" applyBorder="1" applyAlignment="1">
      <alignment vertical="top" wrapText="1"/>
    </xf>
    <xf numFmtId="0" fontId="8" fillId="0" borderId="3" xfId="9" applyFont="1" applyBorder="1" applyAlignment="1">
      <alignment vertical="top" wrapText="1"/>
    </xf>
    <xf numFmtId="0" fontId="8" fillId="0" borderId="0" xfId="9" applyFont="1" applyAlignment="1">
      <alignment vertical="top"/>
    </xf>
    <xf numFmtId="0" fontId="8" fillId="0" borderId="0" xfId="9" applyFont="1" applyBorder="1" applyAlignment="1">
      <alignment wrapText="1"/>
    </xf>
    <xf numFmtId="0" fontId="8" fillId="0" borderId="3" xfId="9" applyFont="1" applyBorder="1" applyAlignment="1">
      <alignment wrapText="1"/>
    </xf>
    <xf numFmtId="0" fontId="8" fillId="0" borderId="10" xfId="9" applyFont="1" applyBorder="1"/>
    <xf numFmtId="42" fontId="8" fillId="6" borderId="15" xfId="4" applyNumberFormat="1" applyFont="1" applyFill="1" applyBorder="1" applyProtection="1">
      <protection locked="0"/>
    </xf>
    <xf numFmtId="2" fontId="8" fillId="0" borderId="12" xfId="9" applyNumberFormat="1" applyFont="1" applyBorder="1" applyAlignment="1">
      <alignment horizontal="right" vertical="center"/>
    </xf>
    <xf numFmtId="0" fontId="12"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11" xfId="0" quotePrefix="1" applyFont="1" applyBorder="1" applyAlignment="1" applyProtection="1">
      <alignment horizontal="center" vertical="center"/>
    </xf>
    <xf numFmtId="0" fontId="10" fillId="0" borderId="7" xfId="0" quotePrefix="1" applyFont="1" applyBorder="1" applyAlignment="1" applyProtection="1">
      <alignment horizontal="center" vertical="center"/>
    </xf>
    <xf numFmtId="165" fontId="13" fillId="5" borderId="1" xfId="0" applyNumberFormat="1" applyFont="1" applyFill="1" applyBorder="1" applyAlignment="1" applyProtection="1">
      <alignment horizontal="center" vertical="center"/>
      <protection locked="0"/>
    </xf>
    <xf numFmtId="0" fontId="8" fillId="5" borderId="14" xfId="0" applyFont="1" applyFill="1" applyBorder="1" applyAlignment="1" applyProtection="1">
      <alignment vertical="center"/>
      <protection locked="0"/>
    </xf>
    <xf numFmtId="0" fontId="21" fillId="0" borderId="5" xfId="0"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3"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22" fillId="0" borderId="9" xfId="0" applyFont="1" applyBorder="1" applyAlignment="1" applyProtection="1">
      <alignment horizontal="center" vertical="center" wrapText="1"/>
    </xf>
    <xf numFmtId="0" fontId="22" fillId="0" borderId="10" xfId="0" applyFont="1" applyBorder="1" applyAlignment="1" applyProtection="1">
      <alignment horizontal="center" vertical="center" wrapText="1"/>
    </xf>
    <xf numFmtId="0" fontId="13" fillId="0" borderId="9" xfId="0" applyFont="1" applyBorder="1" applyAlignment="1" applyProtection="1">
      <alignment horizontal="center" wrapText="1"/>
    </xf>
    <xf numFmtId="0" fontId="0" fillId="0" borderId="9" xfId="0" applyBorder="1" applyAlignment="1" applyProtection="1">
      <alignment horizontal="center"/>
    </xf>
    <xf numFmtId="0" fontId="9" fillId="0" borderId="8" xfId="0" applyFont="1" applyFill="1" applyBorder="1" applyAlignment="1" applyProtection="1">
      <alignment horizontal="center" vertical="top"/>
    </xf>
    <xf numFmtId="0" fontId="26" fillId="0" borderId="10" xfId="0" applyFont="1" applyBorder="1" applyAlignment="1" applyProtection="1">
      <alignment horizontal="center"/>
    </xf>
    <xf numFmtId="0" fontId="13" fillId="0" borderId="11" xfId="0" applyFont="1" applyBorder="1" applyAlignment="1" applyProtection="1">
      <alignment horizontal="center" vertical="center" wrapText="1"/>
    </xf>
    <xf numFmtId="0" fontId="0" fillId="0" borderId="11" xfId="0" applyBorder="1" applyAlignment="1" applyProtection="1">
      <alignment horizontal="center" vertical="center" wrapText="1"/>
    </xf>
    <xf numFmtId="0" fontId="7" fillId="0" borderId="0" xfId="0" applyFont="1" applyBorder="1" applyAlignment="1" applyProtection="1">
      <alignment horizontal="left" vertical="center"/>
    </xf>
    <xf numFmtId="0" fontId="0" fillId="0" borderId="0" xfId="0" applyAlignment="1" applyProtection="1">
      <alignment vertical="center"/>
    </xf>
    <xf numFmtId="43" fontId="32" fillId="0" borderId="12" xfId="1" applyFont="1" applyBorder="1" applyAlignment="1" applyProtection="1">
      <alignment horizontal="left" vertical="center" wrapText="1"/>
    </xf>
    <xf numFmtId="43" fontId="33" fillId="0" borderId="13" xfId="1" applyFont="1" applyBorder="1" applyAlignment="1" applyProtection="1">
      <alignment horizontal="left" vertical="center" wrapText="1"/>
    </xf>
    <xf numFmtId="0" fontId="12" fillId="0" borderId="5"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8" xfId="0" applyFont="1" applyFill="1" applyBorder="1" applyAlignment="1" applyProtection="1">
      <alignment horizontal="center" vertical="center" wrapText="1"/>
    </xf>
    <xf numFmtId="0" fontId="18" fillId="0" borderId="9"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center" wrapText="1"/>
    </xf>
    <xf numFmtId="0" fontId="7" fillId="0" borderId="0" xfId="0" applyFont="1" applyAlignment="1" applyProtection="1">
      <alignment vertical="center"/>
    </xf>
    <xf numFmtId="0" fontId="10" fillId="0" borderId="11" xfId="0" applyFont="1" applyBorder="1" applyAlignment="1" applyProtection="1">
      <alignment horizontal="center" vertical="center" wrapText="1"/>
    </xf>
    <xf numFmtId="2" fontId="13" fillId="0" borderId="12" xfId="0" quotePrefix="1" applyNumberFormat="1" applyFont="1" applyBorder="1" applyAlignment="1" applyProtection="1">
      <alignment horizontal="center" vertical="center"/>
    </xf>
    <xf numFmtId="2" fontId="13" fillId="0" borderId="13" xfId="0" applyNumberFormat="1" applyFont="1" applyBorder="1" applyAlignment="1" applyProtection="1">
      <alignment horizontal="center" vertical="center"/>
    </xf>
    <xf numFmtId="0" fontId="13" fillId="0" borderId="12" xfId="0" applyFont="1" applyBorder="1" applyAlignment="1" applyProtection="1">
      <alignment horizontal="center" vertical="center"/>
    </xf>
    <xf numFmtId="0" fontId="0" fillId="0" borderId="13" xfId="0" applyBorder="1" applyAlignment="1" applyProtection="1">
      <alignment horizontal="center" vertical="center"/>
    </xf>
    <xf numFmtId="44" fontId="32" fillId="0" borderId="12" xfId="0" applyNumberFormat="1" applyFont="1" applyBorder="1" applyAlignment="1" applyProtection="1">
      <alignment horizontal="left" vertical="center" wrapText="1"/>
    </xf>
    <xf numFmtId="44" fontId="33" fillId="0" borderId="13" xfId="0" applyNumberFormat="1" applyFont="1" applyBorder="1" applyAlignment="1" applyProtection="1">
      <alignment horizontal="left" vertical="center" wrapText="1"/>
    </xf>
    <xf numFmtId="0" fontId="13" fillId="5" borderId="12" xfId="0" applyFont="1"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0" borderId="5" xfId="0" applyBorder="1" applyAlignment="1">
      <alignment vertical="center" wrapText="1"/>
    </xf>
    <xf numFmtId="0" fontId="0" fillId="0" borderId="4"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0" fillId="0" borderId="0" xfId="0" applyFont="1" applyBorder="1" applyAlignment="1">
      <alignment wrapText="1"/>
    </xf>
    <xf numFmtId="0" fontId="20" fillId="0" borderId="3" xfId="0" applyFont="1" applyBorder="1" applyAlignment="1">
      <alignment wrapText="1"/>
    </xf>
    <xf numFmtId="0" fontId="17" fillId="0" borderId="1"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0" fillId="0" borderId="0" xfId="0" applyFont="1" applyBorder="1" applyAlignment="1">
      <alignment vertical="top" wrapText="1"/>
    </xf>
    <xf numFmtId="0" fontId="20" fillId="0" borderId="3" xfId="0" applyFont="1" applyBorder="1" applyAlignment="1">
      <alignment vertical="top" wrapText="1"/>
    </xf>
    <xf numFmtId="0" fontId="20" fillId="0" borderId="0" xfId="0" applyFont="1" applyFill="1" applyBorder="1" applyAlignment="1">
      <alignment vertical="top" wrapText="1"/>
    </xf>
    <xf numFmtId="0" fontId="20" fillId="0" borderId="3" xfId="0" applyFont="1" applyFill="1" applyBorder="1" applyAlignment="1">
      <alignment vertical="top" wrapText="1"/>
    </xf>
    <xf numFmtId="0" fontId="0" fillId="0" borderId="0" xfId="0" applyAlignment="1">
      <alignment vertical="top" wrapText="1"/>
    </xf>
    <xf numFmtId="0" fontId="0" fillId="0" borderId="3" xfId="0" applyBorder="1" applyAlignment="1">
      <alignment vertical="top" wrapText="1"/>
    </xf>
    <xf numFmtId="0" fontId="0" fillId="0" borderId="0" xfId="0" applyAlignment="1">
      <alignment wrapText="1"/>
    </xf>
    <xf numFmtId="0" fontId="0" fillId="0" borderId="3" xfId="0" applyBorder="1" applyAlignment="1">
      <alignment wrapText="1"/>
    </xf>
    <xf numFmtId="0" fontId="27" fillId="0" borderId="0" xfId="0" applyFont="1" applyAlignment="1">
      <alignment horizontal="center"/>
    </xf>
    <xf numFmtId="0" fontId="23" fillId="7" borderId="0" xfId="0" applyFont="1" applyFill="1" applyAlignment="1">
      <alignment horizontal="center"/>
    </xf>
    <xf numFmtId="0" fontId="23" fillId="0" borderId="0" xfId="0" applyFont="1" applyAlignment="1">
      <alignment horizontal="center"/>
    </xf>
    <xf numFmtId="0" fontId="8" fillId="7" borderId="5" xfId="9" applyFont="1" applyFill="1" applyBorder="1" applyAlignment="1">
      <alignment vertical="center" wrapText="1"/>
    </xf>
    <xf numFmtId="0" fontId="8" fillId="7" borderId="4" xfId="9" applyFont="1" applyFill="1" applyBorder="1" applyAlignment="1">
      <alignment vertical="center"/>
    </xf>
    <xf numFmtId="0" fontId="8" fillId="7" borderId="6" xfId="9" applyFont="1" applyFill="1" applyBorder="1" applyAlignment="1">
      <alignment vertical="center"/>
    </xf>
    <xf numFmtId="0" fontId="8" fillId="7" borderId="7" xfId="9" applyFont="1" applyFill="1" applyBorder="1" applyAlignment="1">
      <alignment vertical="center"/>
    </xf>
    <xf numFmtId="0" fontId="8" fillId="7" borderId="0" xfId="9" applyFont="1" applyFill="1" applyBorder="1" applyAlignment="1">
      <alignment vertical="center"/>
    </xf>
    <xf numFmtId="0" fontId="8" fillId="7" borderId="3" xfId="9" applyFont="1" applyFill="1" applyBorder="1" applyAlignment="1">
      <alignment vertical="center"/>
    </xf>
    <xf numFmtId="0" fontId="8" fillId="7" borderId="8" xfId="9" applyFont="1" applyFill="1" applyBorder="1" applyAlignment="1">
      <alignment vertical="center"/>
    </xf>
    <xf numFmtId="0" fontId="8" fillId="7" borderId="9" xfId="9" applyFont="1" applyFill="1" applyBorder="1" applyAlignment="1">
      <alignment vertical="center"/>
    </xf>
    <xf numFmtId="0" fontId="8" fillId="7" borderId="10" xfId="9" applyFont="1" applyFill="1" applyBorder="1" applyAlignment="1">
      <alignment vertical="center"/>
    </xf>
    <xf numFmtId="0" fontId="8" fillId="0" borderId="0" xfId="9" applyFont="1" applyBorder="1" applyAlignment="1">
      <alignment vertical="top" wrapText="1"/>
    </xf>
    <xf numFmtId="0" fontId="8" fillId="0" borderId="3" xfId="9" applyFont="1" applyBorder="1" applyAlignment="1">
      <alignment vertical="top" wrapText="1"/>
    </xf>
    <xf numFmtId="0" fontId="8" fillId="0" borderId="0" xfId="9" applyFont="1" applyAlignment="1">
      <alignment vertical="top" wrapText="1"/>
    </xf>
    <xf numFmtId="0" fontId="27" fillId="0" borderId="1" xfId="9" applyFont="1" applyBorder="1" applyAlignment="1">
      <alignment vertical="center"/>
    </xf>
    <xf numFmtId="0" fontId="27" fillId="0" borderId="14" xfId="9" applyFont="1" applyBorder="1" applyAlignment="1">
      <alignment vertical="center"/>
    </xf>
    <xf numFmtId="0" fontId="8" fillId="0" borderId="1" xfId="9" applyFont="1" applyBorder="1" applyAlignment="1">
      <alignment horizontal="center" vertical="center" wrapText="1"/>
    </xf>
    <xf numFmtId="0" fontId="8" fillId="0" borderId="14" xfId="9" applyFont="1" applyBorder="1" applyAlignment="1">
      <alignment horizontal="center" wrapText="1"/>
    </xf>
    <xf numFmtId="2" fontId="8" fillId="6" borderId="15" xfId="9" applyNumberFormat="1" applyFont="1" applyFill="1" applyBorder="1" applyAlignment="1" applyProtection="1">
      <protection locked="0"/>
    </xf>
    <xf numFmtId="165" fontId="8" fillId="0" borderId="5" xfId="9" applyNumberFormat="1" applyFont="1" applyBorder="1" applyAlignment="1"/>
    <xf numFmtId="165" fontId="8" fillId="0" borderId="6" xfId="9" applyNumberFormat="1" applyFont="1" applyBorder="1" applyAlignment="1"/>
    <xf numFmtId="0" fontId="8" fillId="6" borderId="12" xfId="9" applyFont="1" applyFill="1" applyBorder="1" applyAlignment="1" applyProtection="1">
      <alignment horizontal="center" vertical="center"/>
      <protection locked="0"/>
    </xf>
    <xf numFmtId="0" fontId="8" fillId="6" borderId="13" xfId="9" applyFont="1" applyFill="1" applyBorder="1" applyAlignment="1" applyProtection="1">
      <alignment horizontal="center" vertical="center"/>
      <protection locked="0"/>
    </xf>
    <xf numFmtId="166" fontId="8" fillId="0" borderId="12" xfId="9" applyNumberFormat="1" applyFont="1" applyBorder="1" applyAlignment="1">
      <alignment horizontal="center" vertical="center"/>
    </xf>
    <xf numFmtId="166" fontId="8" fillId="0" borderId="13" xfId="9" applyNumberFormat="1" applyFont="1" applyBorder="1" applyAlignment="1">
      <alignment horizontal="center" vertical="center"/>
    </xf>
    <xf numFmtId="0" fontId="8" fillId="0" borderId="11" xfId="9" applyFont="1" applyBorder="1" applyAlignment="1">
      <alignment horizontal="center" vertical="center" wrapText="1"/>
    </xf>
    <xf numFmtId="2" fontId="8" fillId="0" borderId="12" xfId="9" quotePrefix="1" applyNumberFormat="1" applyFont="1" applyBorder="1" applyAlignment="1">
      <alignment horizontal="center" vertical="center"/>
    </xf>
    <xf numFmtId="2" fontId="8" fillId="0" borderId="13" xfId="9" quotePrefix="1" applyNumberFormat="1" applyFont="1" applyBorder="1" applyAlignment="1">
      <alignment horizontal="center" vertical="center"/>
    </xf>
    <xf numFmtId="0" fontId="28" fillId="0" borderId="5" xfId="9" applyFont="1" applyFill="1" applyBorder="1" applyAlignment="1">
      <alignment horizontal="center" vertical="center" wrapText="1"/>
    </xf>
    <xf numFmtId="0" fontId="28" fillId="0" borderId="4" xfId="9" applyFont="1" applyFill="1" applyBorder="1" applyAlignment="1">
      <alignment horizontal="center" vertical="center" wrapText="1"/>
    </xf>
    <xf numFmtId="0" fontId="28" fillId="0" borderId="6" xfId="9" applyFont="1" applyFill="1" applyBorder="1" applyAlignment="1">
      <alignment horizontal="center" vertical="center" wrapText="1"/>
    </xf>
    <xf numFmtId="0" fontId="28" fillId="0" borderId="7" xfId="9" applyFont="1" applyFill="1" applyBorder="1" applyAlignment="1">
      <alignment horizontal="center" vertical="center" wrapText="1"/>
    </xf>
    <xf numFmtId="0" fontId="28" fillId="0" borderId="0" xfId="9" applyFont="1" applyFill="1" applyBorder="1" applyAlignment="1">
      <alignment horizontal="center" vertical="center" wrapText="1"/>
    </xf>
    <xf numFmtId="0" fontId="28" fillId="0" borderId="3" xfId="9" applyFont="1" applyFill="1" applyBorder="1" applyAlignment="1">
      <alignment horizontal="center" vertical="center" wrapText="1"/>
    </xf>
    <xf numFmtId="0" fontId="28" fillId="0" borderId="8" xfId="9" applyFont="1" applyFill="1" applyBorder="1" applyAlignment="1">
      <alignment horizontal="center" vertical="center" wrapText="1"/>
    </xf>
    <xf numFmtId="0" fontId="28" fillId="0" borderId="9" xfId="9" applyFont="1" applyFill="1" applyBorder="1" applyAlignment="1">
      <alignment horizontal="center" vertical="center" wrapText="1"/>
    </xf>
    <xf numFmtId="0" fontId="28" fillId="0" borderId="10" xfId="9" applyFont="1" applyFill="1" applyBorder="1" applyAlignment="1">
      <alignment horizontal="center" vertical="center" wrapText="1"/>
    </xf>
    <xf numFmtId="0" fontId="8" fillId="6" borderId="1" xfId="9" applyFont="1" applyFill="1" applyBorder="1" applyAlignment="1" applyProtection="1">
      <protection locked="0"/>
    </xf>
    <xf numFmtId="0" fontId="8" fillId="6" borderId="14" xfId="9" applyFont="1" applyFill="1" applyBorder="1" applyAlignment="1" applyProtection="1">
      <protection locked="0"/>
    </xf>
    <xf numFmtId="0" fontId="8" fillId="0" borderId="0" xfId="9" applyFont="1" applyAlignment="1">
      <alignment horizontal="center" wrapText="1"/>
    </xf>
    <xf numFmtId="0" fontId="8" fillId="0" borderId="0" xfId="9" applyFont="1" applyAlignment="1"/>
    <xf numFmtId="0" fontId="8" fillId="0" borderId="1" xfId="9" applyFont="1" applyBorder="1" applyAlignment="1">
      <alignment horizontal="left" vertical="center" wrapText="1"/>
    </xf>
    <xf numFmtId="0" fontId="8" fillId="0" borderId="15" xfId="9" applyFont="1" applyBorder="1" applyAlignment="1">
      <alignment horizontal="left" vertical="center"/>
    </xf>
    <xf numFmtId="0" fontId="8" fillId="0" borderId="14" xfId="9" applyFont="1" applyBorder="1" applyAlignment="1">
      <alignment horizontal="left" vertical="center"/>
    </xf>
    <xf numFmtId="0" fontId="27" fillId="0" borderId="7" xfId="9" applyFont="1" applyBorder="1" applyAlignment="1"/>
    <xf numFmtId="0" fontId="8" fillId="0" borderId="3" xfId="9" applyFont="1" applyBorder="1" applyAlignment="1"/>
    <xf numFmtId="0" fontId="30" fillId="0" borderId="9" xfId="9" applyFont="1" applyBorder="1" applyAlignment="1">
      <alignment horizontal="center"/>
    </xf>
    <xf numFmtId="0" fontId="8" fillId="0" borderId="10" xfId="9" applyFont="1" applyBorder="1" applyAlignment="1">
      <alignment horizontal="center"/>
    </xf>
  </cellXfs>
  <cellStyles count="11">
    <cellStyle name="Comma" xfId="1" builtinId="3"/>
    <cellStyle name="COSTREPORT" xfId="2" xr:uid="{00000000-0005-0000-0000-000001000000}"/>
    <cellStyle name="cr" xfId="3" xr:uid="{00000000-0005-0000-0000-000002000000}"/>
    <cellStyle name="Currency" xfId="4" builtinId="4"/>
    <cellStyle name="Grey" xfId="5" xr:uid="{00000000-0005-0000-0000-000004000000}"/>
    <cellStyle name="Input [yellow]" xfId="6" xr:uid="{00000000-0005-0000-0000-000005000000}"/>
    <cellStyle name="no dec" xfId="7" xr:uid="{00000000-0005-0000-0000-000006000000}"/>
    <cellStyle name="Normal" xfId="0" builtinId="0"/>
    <cellStyle name="Normal - Style1" xfId="8" xr:uid="{00000000-0005-0000-0000-000008000000}"/>
    <cellStyle name="Normal 2" xfId="9" xr:uid="{00000000-0005-0000-0000-000009000000}"/>
    <cellStyle name="Percent [2]" xfId="10" xr:uid="{00000000-0005-0000-0000-00000A000000}"/>
  </cellStyles>
  <dxfs count="6">
    <dxf>
      <font>
        <color auto="1"/>
      </font>
    </dxf>
    <dxf>
      <font>
        <color theme="0"/>
      </font>
    </dxf>
    <dxf>
      <font>
        <color theme="0"/>
      </font>
    </dxf>
    <dxf>
      <font>
        <color theme="0"/>
      </font>
    </dxf>
    <dxf>
      <font>
        <color auto="1"/>
      </font>
    </dxf>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236220</xdr:colOff>
      <xdr:row>5</xdr:row>
      <xdr:rowOff>76200</xdr:rowOff>
    </xdr:from>
    <xdr:to>
      <xdr:col>1</xdr:col>
      <xdr:colOff>1127760</xdr:colOff>
      <xdr:row>7</xdr:row>
      <xdr:rowOff>30480</xdr:rowOff>
    </xdr:to>
    <xdr:grpSp>
      <xdr:nvGrpSpPr>
        <xdr:cNvPr id="8093" name="Group 1">
          <a:extLst>
            <a:ext uri="{FF2B5EF4-FFF2-40B4-BE49-F238E27FC236}">
              <a16:creationId xmlns:a16="http://schemas.microsoft.com/office/drawing/2014/main" id="{A67DDB1A-ADB8-46E1-AE91-542ECE83E775}"/>
            </a:ext>
          </a:extLst>
        </xdr:cNvPr>
        <xdr:cNvGrpSpPr>
          <a:grpSpLocks/>
        </xdr:cNvGrpSpPr>
      </xdr:nvGrpSpPr>
      <xdr:grpSpPr bwMode="auto">
        <a:xfrm>
          <a:off x="487680" y="1219200"/>
          <a:ext cx="891540" cy="327660"/>
          <a:chOff x="42" y="122"/>
          <a:chExt cx="91" cy="34"/>
        </a:xfrm>
      </xdr:grpSpPr>
      <xdr:sp macro="" textlink="">
        <xdr:nvSpPr>
          <xdr:cNvPr id="8097" name="Oval 2">
            <a:extLst>
              <a:ext uri="{FF2B5EF4-FFF2-40B4-BE49-F238E27FC236}">
                <a16:creationId xmlns:a16="http://schemas.microsoft.com/office/drawing/2014/main" id="{5639DC39-8B80-4ABD-B917-1053292ED0DD}"/>
              </a:ext>
            </a:extLst>
          </xdr:cNvPr>
          <xdr:cNvSpPr>
            <a:spLocks noChangeArrowheads="1"/>
          </xdr:cNvSpPr>
        </xdr:nvSpPr>
        <xdr:spPr bwMode="auto">
          <a:xfrm>
            <a:off x="42" y="122"/>
            <a:ext cx="91" cy="34"/>
          </a:xfrm>
          <a:prstGeom prst="ellipse">
            <a:avLst/>
          </a:prstGeom>
          <a:solidFill>
            <a:srgbClr val="FFCC99"/>
          </a:solidFill>
          <a:ln w="9525">
            <a:solidFill>
              <a:srgbClr val="000000"/>
            </a:solidFill>
            <a:round/>
            <a:headEnd/>
            <a:tailEnd/>
          </a:ln>
        </xdr:spPr>
      </xdr:sp>
      <xdr:sp macro="" textlink="">
        <xdr:nvSpPr>
          <xdr:cNvPr id="7171" name="Text Box 3">
            <a:extLst>
              <a:ext uri="{FF2B5EF4-FFF2-40B4-BE49-F238E27FC236}">
                <a16:creationId xmlns:a16="http://schemas.microsoft.com/office/drawing/2014/main" id="{2F407596-EFAD-4ADE-A451-5CEE39BFF5B8}"/>
              </a:ext>
            </a:extLst>
          </xdr:cNvPr>
          <xdr:cNvSpPr txBox="1">
            <a:spLocks noChangeArrowheads="1"/>
          </xdr:cNvSpPr>
        </xdr:nvSpPr>
        <xdr:spPr bwMode="auto">
          <a:xfrm>
            <a:off x="53" y="129"/>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266700</xdr:colOff>
      <xdr:row>14</xdr:row>
      <xdr:rowOff>0</xdr:rowOff>
    </xdr:from>
    <xdr:to>
      <xdr:col>1</xdr:col>
      <xdr:colOff>1158240</xdr:colOff>
      <xdr:row>15</xdr:row>
      <xdr:rowOff>45720</xdr:rowOff>
    </xdr:to>
    <xdr:grpSp>
      <xdr:nvGrpSpPr>
        <xdr:cNvPr id="8094" name="Group 4">
          <a:extLst>
            <a:ext uri="{FF2B5EF4-FFF2-40B4-BE49-F238E27FC236}">
              <a16:creationId xmlns:a16="http://schemas.microsoft.com/office/drawing/2014/main" id="{47D036C0-8527-49DE-A8BB-9C54784EFA9C}"/>
            </a:ext>
          </a:extLst>
        </xdr:cNvPr>
        <xdr:cNvGrpSpPr>
          <a:grpSpLocks/>
        </xdr:cNvGrpSpPr>
      </xdr:nvGrpSpPr>
      <xdr:grpSpPr bwMode="auto">
        <a:xfrm>
          <a:off x="518160" y="2766060"/>
          <a:ext cx="891540" cy="297180"/>
          <a:chOff x="52" y="337"/>
          <a:chExt cx="91" cy="34"/>
        </a:xfrm>
      </xdr:grpSpPr>
      <xdr:sp macro="" textlink="">
        <xdr:nvSpPr>
          <xdr:cNvPr id="8095" name="Oval 5">
            <a:extLst>
              <a:ext uri="{FF2B5EF4-FFF2-40B4-BE49-F238E27FC236}">
                <a16:creationId xmlns:a16="http://schemas.microsoft.com/office/drawing/2014/main" id="{C2854766-7581-45CE-A3AB-CFBE36B8A16D}"/>
              </a:ext>
            </a:extLst>
          </xdr:cNvPr>
          <xdr:cNvSpPr>
            <a:spLocks noChangeArrowheads="1"/>
          </xdr:cNvSpPr>
        </xdr:nvSpPr>
        <xdr:spPr bwMode="auto">
          <a:xfrm>
            <a:off x="52" y="337"/>
            <a:ext cx="91" cy="34"/>
          </a:xfrm>
          <a:prstGeom prst="ellipse">
            <a:avLst/>
          </a:prstGeom>
          <a:solidFill>
            <a:srgbClr val="FFCC99"/>
          </a:solidFill>
          <a:ln w="9525">
            <a:solidFill>
              <a:srgbClr val="000000"/>
            </a:solidFill>
            <a:round/>
            <a:headEnd/>
            <a:tailEnd/>
          </a:ln>
        </xdr:spPr>
      </xdr:sp>
      <xdr:sp macro="" textlink="">
        <xdr:nvSpPr>
          <xdr:cNvPr id="7174" name="Text Box 6">
            <a:extLst>
              <a:ext uri="{FF2B5EF4-FFF2-40B4-BE49-F238E27FC236}">
                <a16:creationId xmlns:a16="http://schemas.microsoft.com/office/drawing/2014/main" id="{E97DF981-6EBD-4B84-A6AD-8334552426DF}"/>
              </a:ext>
            </a:extLst>
          </xdr:cNvPr>
          <xdr:cNvSpPr txBox="1">
            <a:spLocks noChangeArrowheads="1"/>
          </xdr:cNvSpPr>
        </xdr:nvSpPr>
        <xdr:spPr bwMode="auto">
          <a:xfrm>
            <a:off x="63" y="344"/>
            <a:ext cx="70" cy="22"/>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a:p>
            <a:pPr algn="ctr" rtl="0">
              <a:defRPr sz="1000"/>
            </a:pPr>
            <a:endParaRPr lang="en-US" sz="1000" b="0" i="0" u="none" strike="noStrike" baseline="0">
              <a:solidFill>
                <a:srgbClr val="000000"/>
              </a:solidFill>
              <a:latin typeface="Arial"/>
              <a:cs typeface="Aria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xdr:row>
      <xdr:rowOff>7620</xdr:rowOff>
    </xdr:from>
    <xdr:to>
      <xdr:col>1</xdr:col>
      <xdr:colOff>800100</xdr:colOff>
      <xdr:row>6</xdr:row>
      <xdr:rowOff>7620</xdr:rowOff>
    </xdr:to>
    <xdr:grpSp>
      <xdr:nvGrpSpPr>
        <xdr:cNvPr id="19842" name="Group 1">
          <a:extLst>
            <a:ext uri="{FF2B5EF4-FFF2-40B4-BE49-F238E27FC236}">
              <a16:creationId xmlns:a16="http://schemas.microsoft.com/office/drawing/2014/main" id="{051BB8BF-0424-40B5-8466-67978CD96EBF}"/>
            </a:ext>
          </a:extLst>
        </xdr:cNvPr>
        <xdr:cNvGrpSpPr>
          <a:grpSpLocks/>
        </xdr:cNvGrpSpPr>
      </xdr:nvGrpSpPr>
      <xdr:grpSpPr bwMode="auto">
        <a:xfrm>
          <a:off x="137160" y="1104900"/>
          <a:ext cx="723900" cy="312420"/>
          <a:chOff x="14" y="106"/>
          <a:chExt cx="74" cy="33"/>
        </a:xfrm>
      </xdr:grpSpPr>
      <xdr:sp macro="" textlink="">
        <xdr:nvSpPr>
          <xdr:cNvPr id="19849" name="Oval 2">
            <a:extLst>
              <a:ext uri="{FF2B5EF4-FFF2-40B4-BE49-F238E27FC236}">
                <a16:creationId xmlns:a16="http://schemas.microsoft.com/office/drawing/2014/main" id="{0EC885C9-0FB7-4E83-9D2B-E2029D4AB137}"/>
              </a:ext>
            </a:extLst>
          </xdr:cNvPr>
          <xdr:cNvSpPr>
            <a:spLocks noChangeArrowheads="1"/>
          </xdr:cNvSpPr>
        </xdr:nvSpPr>
        <xdr:spPr bwMode="auto">
          <a:xfrm>
            <a:off x="14" y="106"/>
            <a:ext cx="74" cy="33"/>
          </a:xfrm>
          <a:prstGeom prst="ellipse">
            <a:avLst/>
          </a:prstGeom>
          <a:solidFill>
            <a:srgbClr val="FFCC99"/>
          </a:solidFill>
          <a:ln w="9525">
            <a:solidFill>
              <a:srgbClr val="000000"/>
            </a:solidFill>
            <a:round/>
            <a:headEnd/>
            <a:tailEnd/>
          </a:ln>
        </xdr:spPr>
      </xdr:sp>
      <xdr:sp macro="" textlink="">
        <xdr:nvSpPr>
          <xdr:cNvPr id="4099" name="Text Box 3">
            <a:extLst>
              <a:ext uri="{FF2B5EF4-FFF2-40B4-BE49-F238E27FC236}">
                <a16:creationId xmlns:a16="http://schemas.microsoft.com/office/drawing/2014/main" id="{B6F0A41B-EC50-46FC-8705-F28C6111AC54}"/>
              </a:ext>
            </a:extLst>
          </xdr:cNvPr>
          <xdr:cNvSpPr txBox="1">
            <a:spLocks noChangeArrowheads="1"/>
          </xdr:cNvSpPr>
        </xdr:nvSpPr>
        <xdr:spPr bwMode="auto">
          <a:xfrm>
            <a:off x="23" y="113"/>
            <a:ext cx="57" cy="2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a:p>
            <a:pPr algn="ctr" rtl="0">
              <a:defRPr sz="1000"/>
            </a:pPr>
            <a:endParaRPr lang="en-US" sz="1000" b="0" i="0" u="none" strike="noStrike" baseline="0">
              <a:solidFill>
                <a:srgbClr val="000000"/>
              </a:solidFill>
              <a:latin typeface="Arial"/>
              <a:cs typeface="Arial"/>
            </a:endParaRPr>
          </a:p>
        </xdr:txBody>
      </xdr:sp>
    </xdr:grpSp>
    <xdr:clientData/>
  </xdr:twoCellAnchor>
  <xdr:twoCellAnchor>
    <xdr:from>
      <xdr:col>1</xdr:col>
      <xdr:colOff>38100</xdr:colOff>
      <xdr:row>13</xdr:row>
      <xdr:rowOff>45720</xdr:rowOff>
    </xdr:from>
    <xdr:to>
      <xdr:col>1</xdr:col>
      <xdr:colOff>762000</xdr:colOff>
      <xdr:row>15</xdr:row>
      <xdr:rowOff>0</xdr:rowOff>
    </xdr:to>
    <xdr:grpSp>
      <xdr:nvGrpSpPr>
        <xdr:cNvPr id="19843" name="Group 4">
          <a:extLst>
            <a:ext uri="{FF2B5EF4-FFF2-40B4-BE49-F238E27FC236}">
              <a16:creationId xmlns:a16="http://schemas.microsoft.com/office/drawing/2014/main" id="{D5A1DEEF-71C3-4A7A-B67E-CDCE5E53B7D7}"/>
            </a:ext>
          </a:extLst>
        </xdr:cNvPr>
        <xdr:cNvGrpSpPr>
          <a:grpSpLocks/>
        </xdr:cNvGrpSpPr>
      </xdr:nvGrpSpPr>
      <xdr:grpSpPr bwMode="auto">
        <a:xfrm>
          <a:off x="99060" y="2887980"/>
          <a:ext cx="723900" cy="320040"/>
          <a:chOff x="10" y="305"/>
          <a:chExt cx="74" cy="34"/>
        </a:xfrm>
      </xdr:grpSpPr>
      <xdr:sp macro="" textlink="">
        <xdr:nvSpPr>
          <xdr:cNvPr id="19847" name="Oval 5">
            <a:extLst>
              <a:ext uri="{FF2B5EF4-FFF2-40B4-BE49-F238E27FC236}">
                <a16:creationId xmlns:a16="http://schemas.microsoft.com/office/drawing/2014/main" id="{1A5B8266-28DC-4ED0-A45B-2625264B25C2}"/>
              </a:ext>
            </a:extLst>
          </xdr:cNvPr>
          <xdr:cNvSpPr>
            <a:spLocks noChangeArrowheads="1"/>
          </xdr:cNvSpPr>
        </xdr:nvSpPr>
        <xdr:spPr bwMode="auto">
          <a:xfrm>
            <a:off x="10" y="305"/>
            <a:ext cx="74" cy="34"/>
          </a:xfrm>
          <a:prstGeom prst="ellipse">
            <a:avLst/>
          </a:prstGeom>
          <a:solidFill>
            <a:srgbClr val="FFCC99"/>
          </a:solidFill>
          <a:ln w="9525">
            <a:solidFill>
              <a:srgbClr val="000000"/>
            </a:solidFill>
            <a:round/>
            <a:headEnd/>
            <a:tailEnd/>
          </a:ln>
        </xdr:spPr>
      </xdr:sp>
      <xdr:sp macro="" textlink="">
        <xdr:nvSpPr>
          <xdr:cNvPr id="4102" name="Text Box 6">
            <a:extLst>
              <a:ext uri="{FF2B5EF4-FFF2-40B4-BE49-F238E27FC236}">
                <a16:creationId xmlns:a16="http://schemas.microsoft.com/office/drawing/2014/main" id="{A582DDFE-36EC-41A5-B295-3B67B8BE129B}"/>
              </a:ext>
            </a:extLst>
          </xdr:cNvPr>
          <xdr:cNvSpPr txBox="1">
            <a:spLocks noChangeArrowheads="1"/>
          </xdr:cNvSpPr>
        </xdr:nvSpPr>
        <xdr:spPr bwMode="auto">
          <a:xfrm>
            <a:off x="19" y="312"/>
            <a:ext cx="57"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a:p>
            <a:pPr algn="ctr" rtl="0">
              <a:defRPr sz="1000"/>
            </a:pPr>
            <a:endParaRPr lang="en-US" sz="1000" b="0" i="0" u="none" strike="noStrike" baseline="0">
              <a:solidFill>
                <a:srgbClr val="000000"/>
              </a:solidFill>
              <a:latin typeface="Arial"/>
              <a:cs typeface="Arial"/>
            </a:endParaRPr>
          </a:p>
        </xdr:txBody>
      </xdr:sp>
    </xdr:grpSp>
    <xdr:clientData/>
  </xdr:twoCellAnchor>
  <xdr:twoCellAnchor>
    <xdr:from>
      <xdr:col>1</xdr:col>
      <xdr:colOff>30480</xdr:colOff>
      <xdr:row>23</xdr:row>
      <xdr:rowOff>7620</xdr:rowOff>
    </xdr:from>
    <xdr:to>
      <xdr:col>1</xdr:col>
      <xdr:colOff>754380</xdr:colOff>
      <xdr:row>23</xdr:row>
      <xdr:rowOff>365760</xdr:rowOff>
    </xdr:to>
    <xdr:grpSp>
      <xdr:nvGrpSpPr>
        <xdr:cNvPr id="19844" name="Group 16">
          <a:extLst>
            <a:ext uri="{FF2B5EF4-FFF2-40B4-BE49-F238E27FC236}">
              <a16:creationId xmlns:a16="http://schemas.microsoft.com/office/drawing/2014/main" id="{4A8A6C30-4B80-4B95-9269-FB857D078FD0}"/>
            </a:ext>
          </a:extLst>
        </xdr:cNvPr>
        <xdr:cNvGrpSpPr>
          <a:grpSpLocks/>
        </xdr:cNvGrpSpPr>
      </xdr:nvGrpSpPr>
      <xdr:grpSpPr bwMode="auto">
        <a:xfrm>
          <a:off x="91440" y="4701540"/>
          <a:ext cx="723900" cy="358140"/>
          <a:chOff x="9" y="485"/>
          <a:chExt cx="74" cy="41"/>
        </a:xfrm>
      </xdr:grpSpPr>
      <xdr:sp macro="" textlink="">
        <xdr:nvSpPr>
          <xdr:cNvPr id="19845" name="Oval 14">
            <a:extLst>
              <a:ext uri="{FF2B5EF4-FFF2-40B4-BE49-F238E27FC236}">
                <a16:creationId xmlns:a16="http://schemas.microsoft.com/office/drawing/2014/main" id="{58B6B48C-E6C4-4612-9303-92C468FC31F5}"/>
              </a:ext>
            </a:extLst>
          </xdr:cNvPr>
          <xdr:cNvSpPr>
            <a:spLocks noChangeArrowheads="1"/>
          </xdr:cNvSpPr>
        </xdr:nvSpPr>
        <xdr:spPr bwMode="auto">
          <a:xfrm>
            <a:off x="9" y="485"/>
            <a:ext cx="74" cy="41"/>
          </a:xfrm>
          <a:prstGeom prst="ellipse">
            <a:avLst/>
          </a:prstGeom>
          <a:solidFill>
            <a:srgbClr val="FFCC99"/>
          </a:solidFill>
          <a:ln w="9525">
            <a:solidFill>
              <a:srgbClr val="000000"/>
            </a:solidFill>
            <a:round/>
            <a:headEnd/>
            <a:tailEnd/>
          </a:ln>
        </xdr:spPr>
      </xdr:sp>
      <xdr:sp macro="" textlink="">
        <xdr:nvSpPr>
          <xdr:cNvPr id="4111" name="Text Box 15">
            <a:extLst>
              <a:ext uri="{FF2B5EF4-FFF2-40B4-BE49-F238E27FC236}">
                <a16:creationId xmlns:a16="http://schemas.microsoft.com/office/drawing/2014/main" id="{C36990AD-6746-481F-8F05-0F77564B7FCC}"/>
              </a:ext>
            </a:extLst>
          </xdr:cNvPr>
          <xdr:cNvSpPr txBox="1">
            <a:spLocks noChangeArrowheads="1"/>
          </xdr:cNvSpPr>
        </xdr:nvSpPr>
        <xdr:spPr bwMode="auto">
          <a:xfrm>
            <a:off x="18" y="493"/>
            <a:ext cx="57" cy="27"/>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8</a:t>
            </a:r>
          </a:p>
          <a:p>
            <a:pPr algn="ctr" rtl="0">
              <a:defRPr sz="1000"/>
            </a:pPr>
            <a:endParaRPr lang="en-US" sz="1000" b="0" i="0" u="none" strike="noStrike" baseline="0">
              <a:solidFill>
                <a:srgbClr val="000000"/>
              </a:solidFill>
              <a:latin typeface="Arial"/>
              <a:cs typeface="Aria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167640</xdr:colOff>
      <xdr:row>4</xdr:row>
      <xdr:rowOff>106680</xdr:rowOff>
    </xdr:from>
    <xdr:to>
      <xdr:col>1</xdr:col>
      <xdr:colOff>769620</xdr:colOff>
      <xdr:row>6</xdr:row>
      <xdr:rowOff>68580</xdr:rowOff>
    </xdr:to>
    <xdr:sp macro="" textlink="">
      <xdr:nvSpPr>
        <xdr:cNvPr id="5430" name="Oval 2">
          <a:extLst>
            <a:ext uri="{FF2B5EF4-FFF2-40B4-BE49-F238E27FC236}">
              <a16:creationId xmlns:a16="http://schemas.microsoft.com/office/drawing/2014/main" id="{762D66A1-0107-44E9-A74B-3E171EA69161}"/>
            </a:ext>
          </a:extLst>
        </xdr:cNvPr>
        <xdr:cNvSpPr>
          <a:spLocks noChangeArrowheads="1"/>
        </xdr:cNvSpPr>
      </xdr:nvSpPr>
      <xdr:spPr bwMode="auto">
        <a:xfrm>
          <a:off x="167640" y="1455420"/>
          <a:ext cx="853440" cy="381000"/>
        </a:xfrm>
        <a:prstGeom prst="ellipse">
          <a:avLst/>
        </a:prstGeom>
        <a:solidFill>
          <a:srgbClr val="FFCC99"/>
        </a:solidFill>
        <a:ln w="9525">
          <a:solidFill>
            <a:srgbClr val="000000"/>
          </a:solidFill>
          <a:round/>
          <a:headEnd/>
          <a:tailEnd/>
        </a:ln>
      </xdr:spPr>
    </xdr:sp>
    <xdr:clientData/>
  </xdr:twoCellAnchor>
  <xdr:twoCellAnchor>
    <xdr:from>
      <xdr:col>1</xdr:col>
      <xdr:colOff>11430</xdr:colOff>
      <xdr:row>5</xdr:row>
      <xdr:rowOff>11430</xdr:rowOff>
    </xdr:from>
    <xdr:to>
      <xdr:col>1</xdr:col>
      <xdr:colOff>664523</xdr:colOff>
      <xdr:row>6</xdr:row>
      <xdr:rowOff>127</xdr:rowOff>
    </xdr:to>
    <xdr:sp macro="" textlink="">
      <xdr:nvSpPr>
        <xdr:cNvPr id="5123" name="Text Box 3">
          <a:extLst>
            <a:ext uri="{FF2B5EF4-FFF2-40B4-BE49-F238E27FC236}">
              <a16:creationId xmlns:a16="http://schemas.microsoft.com/office/drawing/2014/main" id="{2BBC547D-D2E5-4FF9-8A7B-7AFC7A04DFA9}"/>
            </a:ext>
          </a:extLst>
        </xdr:cNvPr>
        <xdr:cNvSpPr txBox="1">
          <a:spLocks noChangeArrowheads="1"/>
        </xdr:cNvSpPr>
      </xdr:nvSpPr>
      <xdr:spPr bwMode="auto">
        <a:xfrm>
          <a:off x="266700" y="1362075"/>
          <a:ext cx="628650" cy="2286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9</a:t>
          </a:r>
        </a:p>
        <a:p>
          <a:pPr algn="ctr" rtl="0">
            <a:defRPr sz="1000"/>
          </a:pPr>
          <a:endParaRPr lang="en-US"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167640</xdr:colOff>
      <xdr:row>4</xdr:row>
      <xdr:rowOff>68580</xdr:rowOff>
    </xdr:from>
    <xdr:to>
      <xdr:col>1</xdr:col>
      <xdr:colOff>1059180</xdr:colOff>
      <xdr:row>6</xdr:row>
      <xdr:rowOff>15240</xdr:rowOff>
    </xdr:to>
    <xdr:grpSp>
      <xdr:nvGrpSpPr>
        <xdr:cNvPr id="21615" name="Group 1">
          <a:extLst>
            <a:ext uri="{FF2B5EF4-FFF2-40B4-BE49-F238E27FC236}">
              <a16:creationId xmlns:a16="http://schemas.microsoft.com/office/drawing/2014/main" id="{6992B62E-7E54-4356-97DA-03A30574730B}"/>
            </a:ext>
          </a:extLst>
        </xdr:cNvPr>
        <xdr:cNvGrpSpPr>
          <a:grpSpLocks/>
        </xdr:cNvGrpSpPr>
      </xdr:nvGrpSpPr>
      <xdr:grpSpPr bwMode="auto">
        <a:xfrm>
          <a:off x="419100" y="944880"/>
          <a:ext cx="891540" cy="320040"/>
          <a:chOff x="14" y="101"/>
          <a:chExt cx="91" cy="34"/>
        </a:xfrm>
      </xdr:grpSpPr>
      <xdr:sp macro="" textlink="">
        <xdr:nvSpPr>
          <xdr:cNvPr id="21623" name="Oval 2">
            <a:extLst>
              <a:ext uri="{FF2B5EF4-FFF2-40B4-BE49-F238E27FC236}">
                <a16:creationId xmlns:a16="http://schemas.microsoft.com/office/drawing/2014/main" id="{014658CE-A6A9-4BA1-82E2-3C5FDCC88958}"/>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3">
            <a:extLst>
              <a:ext uri="{FF2B5EF4-FFF2-40B4-BE49-F238E27FC236}">
                <a16:creationId xmlns:a16="http://schemas.microsoft.com/office/drawing/2014/main" id="{C8BAE595-710C-458B-9479-97A8EE4BCE0A}"/>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167640</xdr:colOff>
      <xdr:row>32</xdr:row>
      <xdr:rowOff>114300</xdr:rowOff>
    </xdr:from>
    <xdr:to>
      <xdr:col>1</xdr:col>
      <xdr:colOff>1059180</xdr:colOff>
      <xdr:row>33</xdr:row>
      <xdr:rowOff>190500</xdr:rowOff>
    </xdr:to>
    <xdr:grpSp>
      <xdr:nvGrpSpPr>
        <xdr:cNvPr id="21616" name="Group 4">
          <a:extLst>
            <a:ext uri="{FF2B5EF4-FFF2-40B4-BE49-F238E27FC236}">
              <a16:creationId xmlns:a16="http://schemas.microsoft.com/office/drawing/2014/main" id="{C78D96C9-7E7A-4D6F-9E37-52111C0F421C}"/>
            </a:ext>
          </a:extLst>
        </xdr:cNvPr>
        <xdr:cNvGrpSpPr>
          <a:grpSpLocks/>
        </xdr:cNvGrpSpPr>
      </xdr:nvGrpSpPr>
      <xdr:grpSpPr bwMode="auto">
        <a:xfrm>
          <a:off x="419100" y="7391400"/>
          <a:ext cx="891540" cy="327660"/>
          <a:chOff x="16" y="747"/>
          <a:chExt cx="91" cy="34"/>
        </a:xfrm>
      </xdr:grpSpPr>
      <xdr:sp macro="" textlink="">
        <xdr:nvSpPr>
          <xdr:cNvPr id="21621" name="Oval 5">
            <a:extLst>
              <a:ext uri="{FF2B5EF4-FFF2-40B4-BE49-F238E27FC236}">
                <a16:creationId xmlns:a16="http://schemas.microsoft.com/office/drawing/2014/main" id="{D8F23F36-6DAA-47C8-B2CC-56DEDF5A4013}"/>
              </a:ext>
            </a:extLst>
          </xdr:cNvPr>
          <xdr:cNvSpPr>
            <a:spLocks noChangeArrowheads="1"/>
          </xdr:cNvSpPr>
        </xdr:nvSpPr>
        <xdr:spPr bwMode="auto">
          <a:xfrm>
            <a:off x="16" y="747"/>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F25C22D6-A96B-43CC-BCA7-08D730787AC5}"/>
              </a:ext>
            </a:extLst>
          </xdr:cNvPr>
          <xdr:cNvSpPr txBox="1">
            <a:spLocks noChangeArrowheads="1"/>
          </xdr:cNvSpPr>
        </xdr:nvSpPr>
        <xdr:spPr bwMode="auto">
          <a:xfrm>
            <a:off x="27" y="754"/>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190500</xdr:colOff>
      <xdr:row>40</xdr:row>
      <xdr:rowOff>60960</xdr:rowOff>
    </xdr:from>
    <xdr:to>
      <xdr:col>1</xdr:col>
      <xdr:colOff>914400</xdr:colOff>
      <xdr:row>42</xdr:row>
      <xdr:rowOff>45720</xdr:rowOff>
    </xdr:to>
    <xdr:grpSp>
      <xdr:nvGrpSpPr>
        <xdr:cNvPr id="21617" name="Group 1">
          <a:extLst>
            <a:ext uri="{FF2B5EF4-FFF2-40B4-BE49-F238E27FC236}">
              <a16:creationId xmlns:a16="http://schemas.microsoft.com/office/drawing/2014/main" id="{00A89FFC-A6F7-4E7C-AF64-FBBDF0929D56}"/>
            </a:ext>
          </a:extLst>
        </xdr:cNvPr>
        <xdr:cNvGrpSpPr>
          <a:grpSpLocks/>
        </xdr:cNvGrpSpPr>
      </xdr:nvGrpSpPr>
      <xdr:grpSpPr bwMode="auto">
        <a:xfrm>
          <a:off x="441960" y="9128760"/>
          <a:ext cx="723900" cy="373380"/>
          <a:chOff x="16" y="74"/>
          <a:chExt cx="74" cy="34"/>
        </a:xfrm>
      </xdr:grpSpPr>
      <xdr:sp macro="" textlink="">
        <xdr:nvSpPr>
          <xdr:cNvPr id="21619" name="Oval 2">
            <a:extLst>
              <a:ext uri="{FF2B5EF4-FFF2-40B4-BE49-F238E27FC236}">
                <a16:creationId xmlns:a16="http://schemas.microsoft.com/office/drawing/2014/main" id="{38B8EC3C-CE8F-4763-868F-1D01E4751271}"/>
              </a:ext>
            </a:extLst>
          </xdr:cNvPr>
          <xdr:cNvSpPr>
            <a:spLocks noChangeArrowheads="1"/>
          </xdr:cNvSpPr>
        </xdr:nvSpPr>
        <xdr:spPr bwMode="auto">
          <a:xfrm>
            <a:off x="16" y="74"/>
            <a:ext cx="74" cy="34"/>
          </a:xfrm>
          <a:prstGeom prst="ellipse">
            <a:avLst/>
          </a:prstGeom>
          <a:solidFill>
            <a:srgbClr val="FFCC99"/>
          </a:solidFill>
          <a:ln w="9525">
            <a:solidFill>
              <a:srgbClr val="000000"/>
            </a:solidFill>
            <a:round/>
            <a:headEnd/>
            <a:tailEnd/>
          </a:ln>
        </xdr:spPr>
      </xdr:sp>
      <xdr:sp macro="" textlink="">
        <xdr:nvSpPr>
          <xdr:cNvPr id="10" name="Text Box 3">
            <a:extLst>
              <a:ext uri="{FF2B5EF4-FFF2-40B4-BE49-F238E27FC236}">
                <a16:creationId xmlns:a16="http://schemas.microsoft.com/office/drawing/2014/main" id="{D7D5A69C-5783-42C8-809D-8E6CDED1A253}"/>
              </a:ext>
            </a:extLst>
          </xdr:cNvPr>
          <xdr:cNvSpPr txBox="1">
            <a:spLocks noChangeArrowheads="1"/>
          </xdr:cNvSpPr>
        </xdr:nvSpPr>
        <xdr:spPr bwMode="auto">
          <a:xfrm>
            <a:off x="24" y="83"/>
            <a:ext cx="59" cy="17"/>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375920</xdr:colOff>
      <xdr:row>47</xdr:row>
      <xdr:rowOff>9525</xdr:rowOff>
    </xdr:from>
    <xdr:to>
      <xdr:col>1</xdr:col>
      <xdr:colOff>683784</xdr:colOff>
      <xdr:row>49</xdr:row>
      <xdr:rowOff>114300</xdr:rowOff>
    </xdr:to>
    <xdr:sp macro="" textlink="">
      <xdr:nvSpPr>
        <xdr:cNvPr id="11" name="Arrow: Up 10">
          <a:extLst>
            <a:ext uri="{FF2B5EF4-FFF2-40B4-BE49-F238E27FC236}">
              <a16:creationId xmlns:a16="http://schemas.microsoft.com/office/drawing/2014/main" id="{E2BF1AA2-D040-46CB-AE7B-04E0BF61D723}"/>
            </a:ext>
          </a:extLst>
        </xdr:cNvPr>
        <xdr:cNvSpPr/>
      </xdr:nvSpPr>
      <xdr:spPr bwMode="auto">
        <a:xfrm>
          <a:off x="630555" y="11523345"/>
          <a:ext cx="320040" cy="462915"/>
        </a:xfrm>
        <a:prstGeom prst="up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9"/>
  <sheetViews>
    <sheetView topLeftCell="A4" workbookViewId="0"/>
  </sheetViews>
  <sheetFormatPr defaultColWidth="9.109375" defaultRowHeight="13.2" x14ac:dyDescent="0.25"/>
  <cols>
    <col min="1" max="1" width="3.6640625" style="30" customWidth="1"/>
    <col min="2" max="2" width="24.5546875" style="30" customWidth="1"/>
    <col min="3" max="3" width="4.6640625" style="30" customWidth="1"/>
    <col min="4" max="4" width="17.109375" style="30" customWidth="1"/>
    <col min="5" max="6" width="4.6640625" style="30" customWidth="1"/>
    <col min="7" max="7" width="16.6640625" style="30" customWidth="1"/>
    <col min="8" max="8" width="3.6640625" style="31" customWidth="1"/>
    <col min="9" max="9" width="4.6640625" style="31" customWidth="1"/>
    <col min="10" max="10" width="14.88671875" style="31" customWidth="1"/>
    <col min="11" max="11" width="1.5546875" style="31" customWidth="1"/>
    <col min="12" max="12" width="0.88671875" style="31" customWidth="1"/>
    <col min="13" max="13" width="15.6640625" style="31" customWidth="1"/>
    <col min="14" max="15" width="2.33203125" style="31" customWidth="1"/>
    <col min="16" max="16" width="7.6640625" style="31" customWidth="1"/>
    <col min="17" max="17" width="1.6640625" style="31" customWidth="1"/>
    <col min="18" max="18" width="7.6640625" style="31" customWidth="1"/>
    <col min="19" max="16384" width="9.109375" style="30"/>
  </cols>
  <sheetData>
    <row r="1" spans="1:18" ht="6.75" customHeight="1" x14ac:dyDescent="0.25"/>
    <row r="2" spans="1:18" s="36" customFormat="1" ht="15" customHeight="1" x14ac:dyDescent="0.25">
      <c r="A2" s="282" t="s">
        <v>80</v>
      </c>
      <c r="B2" s="283"/>
      <c r="C2" s="283"/>
      <c r="D2" s="283"/>
      <c r="E2" s="283"/>
      <c r="F2" s="283"/>
      <c r="G2" s="283"/>
      <c r="H2" s="283"/>
      <c r="I2" s="283"/>
      <c r="J2" s="284"/>
      <c r="K2" s="32"/>
      <c r="L2" s="33"/>
      <c r="M2" s="33"/>
      <c r="N2" s="34"/>
      <c r="O2" s="34"/>
      <c r="P2" s="35"/>
    </row>
    <row r="3" spans="1:18" s="37" customFormat="1" ht="15" customHeight="1" x14ac:dyDescent="0.25">
      <c r="A3" s="285"/>
      <c r="B3" s="286"/>
      <c r="C3" s="286"/>
      <c r="D3" s="286"/>
      <c r="E3" s="286"/>
      <c r="F3" s="286"/>
      <c r="G3" s="286"/>
      <c r="H3" s="286"/>
      <c r="I3" s="286"/>
      <c r="J3" s="287"/>
      <c r="K3" s="32"/>
      <c r="L3" s="33"/>
      <c r="M3" s="33"/>
      <c r="N3" s="34"/>
      <c r="O3" s="34"/>
      <c r="P3" s="35"/>
    </row>
    <row r="4" spans="1:18" s="37" customFormat="1" ht="44.25" customHeight="1" x14ac:dyDescent="0.25">
      <c r="A4" s="288"/>
      <c r="B4" s="289"/>
      <c r="C4" s="289"/>
      <c r="D4" s="289"/>
      <c r="E4" s="289"/>
      <c r="F4" s="289"/>
      <c r="G4" s="289"/>
      <c r="H4" s="289"/>
      <c r="I4" s="289"/>
      <c r="J4" s="290"/>
      <c r="K4" s="32"/>
      <c r="L4" s="33"/>
      <c r="M4" s="33"/>
      <c r="N4" s="34"/>
      <c r="O4" s="34"/>
      <c r="P4" s="35"/>
    </row>
    <row r="5" spans="1:18" s="37" customFormat="1" ht="9.9" customHeight="1" x14ac:dyDescent="0.25">
      <c r="B5" s="32"/>
      <c r="C5" s="32"/>
      <c r="D5" s="32"/>
      <c r="E5" s="32"/>
      <c r="F5" s="32"/>
      <c r="G5" s="32"/>
      <c r="H5" s="32"/>
      <c r="I5" s="32"/>
      <c r="J5" s="32"/>
      <c r="K5" s="32"/>
      <c r="L5" s="32"/>
      <c r="M5" s="33"/>
      <c r="N5" s="33"/>
      <c r="O5" s="34"/>
      <c r="P5" s="34"/>
      <c r="Q5" s="35"/>
    </row>
    <row r="6" spans="1:18" ht="9.9" customHeight="1" x14ac:dyDescent="0.25">
      <c r="A6" s="38"/>
      <c r="B6" s="39"/>
      <c r="C6" s="39"/>
      <c r="D6" s="39"/>
      <c r="E6" s="39"/>
      <c r="F6" s="39"/>
      <c r="G6" s="39"/>
      <c r="H6" s="40"/>
      <c r="I6" s="40"/>
      <c r="J6" s="41"/>
      <c r="K6" s="42"/>
    </row>
    <row r="7" spans="1:18" ht="20.100000000000001" customHeight="1" x14ac:dyDescent="0.25">
      <c r="A7" s="43"/>
      <c r="B7" s="44"/>
      <c r="C7" s="46" t="s">
        <v>12</v>
      </c>
      <c r="D7" s="44"/>
      <c r="E7" s="47"/>
      <c r="F7" s="47"/>
      <c r="G7" s="47"/>
      <c r="H7" s="47"/>
      <c r="I7" s="47"/>
      <c r="J7" s="45"/>
      <c r="R7" s="30"/>
    </row>
    <row r="8" spans="1:18" s="37" customFormat="1" ht="9.9" customHeight="1" x14ac:dyDescent="0.25">
      <c r="A8" s="48"/>
      <c r="B8" s="46"/>
      <c r="C8" s="47"/>
      <c r="D8" s="47"/>
      <c r="E8" s="47"/>
      <c r="F8" s="47"/>
      <c r="G8" s="47"/>
      <c r="H8" s="47"/>
      <c r="I8" s="47"/>
      <c r="J8" s="49"/>
      <c r="K8" s="47"/>
      <c r="L8" s="50"/>
      <c r="M8" s="50"/>
      <c r="N8" s="34"/>
      <c r="O8" s="50"/>
      <c r="P8" s="50"/>
      <c r="Q8" s="50"/>
      <c r="R8" s="50"/>
    </row>
    <row r="9" spans="1:18" ht="30.75" customHeight="1" x14ac:dyDescent="0.3">
      <c r="A9" s="43"/>
      <c r="B9" s="51" t="s">
        <v>10</v>
      </c>
      <c r="C9" s="47"/>
      <c r="D9" s="51" t="s">
        <v>11</v>
      </c>
      <c r="E9" s="47"/>
      <c r="F9" s="304" t="s">
        <v>13</v>
      </c>
      <c r="G9" s="305"/>
      <c r="H9" s="47"/>
      <c r="I9" s="47"/>
      <c r="J9" s="52"/>
      <c r="K9" s="53"/>
      <c r="L9" s="53"/>
      <c r="M9" s="53"/>
      <c r="N9" s="54"/>
      <c r="O9" s="54"/>
      <c r="P9" s="53"/>
      <c r="Q9" s="53"/>
      <c r="R9" s="53"/>
    </row>
    <row r="10" spans="1:18" ht="20.100000000000001" customHeight="1" x14ac:dyDescent="0.3">
      <c r="A10" s="43"/>
      <c r="B10" s="55" t="e">
        <f>+#REF!</f>
        <v>#REF!</v>
      </c>
      <c r="C10" s="291" t="s">
        <v>14</v>
      </c>
      <c r="D10" s="56" t="e">
        <f>+#REF!</f>
        <v>#REF!</v>
      </c>
      <c r="E10" s="292" t="s">
        <v>15</v>
      </c>
      <c r="F10" s="57" t="s">
        <v>53</v>
      </c>
      <c r="G10" s="145" t="e">
        <f>B10/D10</f>
        <v>#REF!</v>
      </c>
      <c r="H10" s="44"/>
      <c r="I10" s="44"/>
      <c r="J10" s="52"/>
      <c r="K10" s="58"/>
      <c r="L10" s="58"/>
      <c r="M10" s="59"/>
      <c r="N10" s="54"/>
      <c r="O10" s="54"/>
      <c r="P10" s="58"/>
      <c r="Q10" s="58"/>
      <c r="R10" s="59"/>
    </row>
    <row r="11" spans="1:18" ht="9.9" customHeight="1" x14ac:dyDescent="0.35">
      <c r="A11" s="43"/>
      <c r="B11" s="60" t="s">
        <v>65</v>
      </c>
      <c r="C11" s="291"/>
      <c r="D11" s="61" t="s">
        <v>16</v>
      </c>
      <c r="E11" s="292"/>
      <c r="F11" s="62"/>
      <c r="G11" s="63"/>
      <c r="H11" s="44"/>
      <c r="I11" s="44"/>
      <c r="J11" s="52"/>
      <c r="K11" s="58"/>
      <c r="L11" s="58"/>
      <c r="M11" s="59"/>
      <c r="N11" s="54"/>
      <c r="O11" s="54"/>
      <c r="P11" s="58"/>
      <c r="Q11" s="58"/>
      <c r="R11" s="59"/>
    </row>
    <row r="12" spans="1:18" s="37" customFormat="1" ht="9.9" customHeight="1" x14ac:dyDescent="0.25">
      <c r="A12" s="64"/>
      <c r="B12" s="65"/>
      <c r="C12" s="66"/>
      <c r="D12" s="66"/>
      <c r="E12" s="66"/>
      <c r="F12" s="66"/>
      <c r="G12" s="66"/>
      <c r="H12" s="66"/>
      <c r="I12" s="66"/>
      <c r="J12" s="67"/>
      <c r="K12" s="58"/>
      <c r="L12" s="58"/>
      <c r="M12" s="58"/>
      <c r="N12" s="58"/>
      <c r="O12" s="58"/>
      <c r="P12" s="58"/>
      <c r="Q12" s="58"/>
      <c r="R12" s="58"/>
    </row>
    <row r="13" spans="1:18" s="37" customFormat="1" ht="9.9" customHeight="1" x14ac:dyDescent="0.25">
      <c r="A13" s="46"/>
      <c r="B13" s="46"/>
      <c r="C13" s="44"/>
      <c r="D13" s="44"/>
      <c r="E13" s="44"/>
      <c r="F13" s="44"/>
      <c r="G13" s="44"/>
      <c r="H13" s="44"/>
      <c r="I13" s="44"/>
      <c r="J13" s="54"/>
      <c r="K13" s="58"/>
      <c r="L13" s="58"/>
      <c r="M13" s="59"/>
      <c r="N13" s="54"/>
      <c r="O13" s="54"/>
      <c r="P13" s="58"/>
      <c r="Q13" s="58"/>
      <c r="R13" s="59"/>
    </row>
    <row r="14" spans="1:18" s="37" customFormat="1" ht="9.9" customHeight="1" x14ac:dyDescent="0.25">
      <c r="A14" s="68"/>
      <c r="B14" s="69"/>
      <c r="C14" s="39"/>
      <c r="D14" s="39"/>
      <c r="E14" s="39"/>
      <c r="F14" s="39"/>
      <c r="G14" s="39"/>
      <c r="H14" s="39"/>
      <c r="I14" s="39"/>
      <c r="J14" s="70"/>
      <c r="K14" s="71"/>
      <c r="L14" s="58"/>
      <c r="M14" s="59"/>
      <c r="N14" s="54"/>
      <c r="O14" s="54"/>
      <c r="P14" s="58"/>
      <c r="Q14" s="58"/>
      <c r="R14" s="59"/>
    </row>
    <row r="15" spans="1:18" s="37" customFormat="1" ht="20.100000000000001" customHeight="1" x14ac:dyDescent="0.3">
      <c r="A15" s="48"/>
      <c r="B15" s="46"/>
      <c r="C15" s="72"/>
      <c r="D15" s="44"/>
      <c r="E15" s="44"/>
      <c r="F15" s="44"/>
      <c r="G15" s="44"/>
      <c r="H15" s="44"/>
      <c r="I15" s="44"/>
      <c r="J15" s="73"/>
      <c r="K15" s="74"/>
      <c r="L15" s="58"/>
      <c r="M15" s="59"/>
      <c r="N15" s="73"/>
      <c r="O15" s="73"/>
      <c r="P15" s="58"/>
      <c r="Q15" s="58"/>
      <c r="R15" s="59"/>
    </row>
    <row r="16" spans="1:18" s="37" customFormat="1" ht="19.5" customHeight="1" x14ac:dyDescent="0.3">
      <c r="A16" s="48"/>
      <c r="B16" s="46"/>
      <c r="C16" s="44"/>
      <c r="D16" s="75" t="s">
        <v>17</v>
      </c>
      <c r="E16" s="44"/>
      <c r="F16" s="76" t="s">
        <v>18</v>
      </c>
      <c r="G16" s="77"/>
      <c r="H16" s="44"/>
      <c r="I16" s="44"/>
      <c r="J16" s="46"/>
      <c r="K16" s="78"/>
      <c r="L16" s="79"/>
      <c r="M16" s="79"/>
      <c r="N16" s="79"/>
      <c r="O16" s="79"/>
      <c r="P16" s="79"/>
      <c r="Q16" s="79"/>
      <c r="R16" s="79"/>
    </row>
    <row r="17" spans="1:18" s="37" customFormat="1" ht="27.75" customHeight="1" x14ac:dyDescent="0.3">
      <c r="A17" s="48"/>
      <c r="B17" s="80" t="s">
        <v>19</v>
      </c>
      <c r="C17" s="44"/>
      <c r="D17" s="51" t="s">
        <v>11</v>
      </c>
      <c r="E17" s="81"/>
      <c r="F17" s="25" t="s">
        <v>54</v>
      </c>
      <c r="G17" s="26"/>
      <c r="H17" s="44"/>
      <c r="I17" s="82" t="s">
        <v>20</v>
      </c>
      <c r="J17" s="83"/>
      <c r="K17" s="74"/>
      <c r="L17" s="58"/>
      <c r="M17" s="59"/>
      <c r="N17" s="73"/>
      <c r="O17" s="73"/>
      <c r="P17" s="58"/>
      <c r="Q17" s="58"/>
      <c r="R17" s="59"/>
    </row>
    <row r="18" spans="1:18" s="37" customFormat="1" ht="24.9" customHeight="1" x14ac:dyDescent="0.3">
      <c r="A18" s="48"/>
      <c r="B18" s="80" t="s">
        <v>51</v>
      </c>
      <c r="C18" s="84"/>
      <c r="D18" s="85" t="e">
        <f>+#REF!</f>
        <v>#REF!</v>
      </c>
      <c r="E18" s="51" t="s">
        <v>21</v>
      </c>
      <c r="F18" s="293"/>
      <c r="G18" s="294"/>
      <c r="H18" s="86" t="s">
        <v>15</v>
      </c>
      <c r="I18" s="87"/>
      <c r="J18" s="88" t="e">
        <f t="shared" ref="J18:J24" si="0">D18*F18</f>
        <v>#REF!</v>
      </c>
      <c r="K18" s="74"/>
      <c r="L18" s="58"/>
      <c r="M18" s="59"/>
      <c r="N18" s="73"/>
      <c r="O18" s="73"/>
      <c r="P18" s="58"/>
      <c r="Q18" s="58"/>
      <c r="R18" s="59"/>
    </row>
    <row r="19" spans="1:18" s="37" customFormat="1" ht="24.9" customHeight="1" x14ac:dyDescent="0.3">
      <c r="A19" s="48"/>
      <c r="B19" s="3" t="s">
        <v>79</v>
      </c>
      <c r="C19" s="84"/>
      <c r="D19" s="85" t="e">
        <f>+#REF!</f>
        <v>#REF!</v>
      </c>
      <c r="E19" s="51" t="s">
        <v>21</v>
      </c>
      <c r="F19" s="293"/>
      <c r="G19" s="294"/>
      <c r="H19" s="86" t="s">
        <v>15</v>
      </c>
      <c r="I19" s="87"/>
      <c r="J19" s="88" t="e">
        <f t="shared" si="0"/>
        <v>#REF!</v>
      </c>
      <c r="K19" s="78"/>
      <c r="L19" s="79"/>
      <c r="M19" s="79"/>
      <c r="N19" s="79"/>
      <c r="O19" s="79"/>
      <c r="P19" s="79"/>
      <c r="Q19" s="79"/>
      <c r="R19" s="79"/>
    </row>
    <row r="20" spans="1:18" s="37" customFormat="1" ht="24.9" customHeight="1" x14ac:dyDescent="0.3">
      <c r="A20" s="48"/>
      <c r="B20" s="3" t="s">
        <v>79</v>
      </c>
      <c r="C20" s="84"/>
      <c r="D20" s="85" t="e">
        <f>+#REF!</f>
        <v>#REF!</v>
      </c>
      <c r="E20" s="51" t="s">
        <v>21</v>
      </c>
      <c r="F20" s="293"/>
      <c r="G20" s="294"/>
      <c r="H20" s="86" t="s">
        <v>15</v>
      </c>
      <c r="I20" s="87"/>
      <c r="J20" s="88" t="e">
        <f t="shared" si="0"/>
        <v>#REF!</v>
      </c>
      <c r="K20" s="74"/>
      <c r="L20" s="58"/>
      <c r="M20" s="59"/>
      <c r="N20" s="73"/>
      <c r="O20" s="73"/>
      <c r="P20" s="58"/>
      <c r="Q20" s="58"/>
      <c r="R20" s="59"/>
    </row>
    <row r="21" spans="1:18" s="37" customFormat="1" ht="24.9" customHeight="1" x14ac:dyDescent="0.3">
      <c r="A21" s="48"/>
      <c r="B21" s="3" t="s">
        <v>79</v>
      </c>
      <c r="C21" s="84"/>
      <c r="D21" s="85" t="e">
        <f>+#REF!</f>
        <v>#REF!</v>
      </c>
      <c r="E21" s="51" t="s">
        <v>21</v>
      </c>
      <c r="F21" s="293"/>
      <c r="G21" s="294"/>
      <c r="H21" s="86" t="s">
        <v>15</v>
      </c>
      <c r="I21" s="87"/>
      <c r="J21" s="88" t="e">
        <f t="shared" si="0"/>
        <v>#REF!</v>
      </c>
      <c r="K21" s="74"/>
      <c r="L21" s="58"/>
      <c r="M21" s="59"/>
      <c r="N21" s="73"/>
      <c r="O21" s="73"/>
      <c r="P21" s="58"/>
      <c r="Q21" s="58"/>
      <c r="R21" s="59"/>
    </row>
    <row r="22" spans="1:18" s="37" customFormat="1" ht="24.9" customHeight="1" x14ac:dyDescent="0.3">
      <c r="A22" s="48"/>
      <c r="B22" s="3" t="s">
        <v>79</v>
      </c>
      <c r="C22" s="84"/>
      <c r="D22" s="85" t="e">
        <f>+#REF!</f>
        <v>#REF!</v>
      </c>
      <c r="E22" s="51" t="s">
        <v>21</v>
      </c>
      <c r="F22" s="293"/>
      <c r="G22" s="294"/>
      <c r="H22" s="86" t="s">
        <v>15</v>
      </c>
      <c r="I22" s="87"/>
      <c r="J22" s="88" t="e">
        <f t="shared" si="0"/>
        <v>#REF!</v>
      </c>
      <c r="K22" s="74"/>
      <c r="L22" s="58"/>
      <c r="M22" s="59"/>
      <c r="N22" s="73"/>
      <c r="O22" s="73"/>
      <c r="P22" s="58"/>
      <c r="Q22" s="58"/>
      <c r="R22" s="59"/>
    </row>
    <row r="23" spans="1:18" s="37" customFormat="1" ht="24.9" customHeight="1" x14ac:dyDescent="0.3">
      <c r="A23" s="48"/>
      <c r="B23" s="3" t="s">
        <v>79</v>
      </c>
      <c r="C23" s="84"/>
      <c r="D23" s="85" t="e">
        <f>+#REF!</f>
        <v>#REF!</v>
      </c>
      <c r="E23" s="51" t="s">
        <v>21</v>
      </c>
      <c r="F23" s="293"/>
      <c r="G23" s="294"/>
      <c r="H23" s="86" t="s">
        <v>15</v>
      </c>
      <c r="I23" s="87"/>
      <c r="J23" s="88" t="e">
        <f t="shared" si="0"/>
        <v>#REF!</v>
      </c>
      <c r="K23" s="74"/>
      <c r="L23" s="58"/>
      <c r="M23" s="59"/>
      <c r="N23" s="73"/>
      <c r="O23" s="73"/>
      <c r="P23" s="58"/>
      <c r="Q23" s="58"/>
      <c r="R23" s="59"/>
    </row>
    <row r="24" spans="1:18" s="37" customFormat="1" ht="24.9" customHeight="1" x14ac:dyDescent="0.3">
      <c r="A24" s="48"/>
      <c r="B24" s="3" t="s">
        <v>79</v>
      </c>
      <c r="C24" s="84"/>
      <c r="D24" s="85" t="e">
        <f>+#REF!</f>
        <v>#REF!</v>
      </c>
      <c r="E24" s="51" t="s">
        <v>21</v>
      </c>
      <c r="F24" s="293"/>
      <c r="G24" s="294"/>
      <c r="H24" s="86" t="s">
        <v>15</v>
      </c>
      <c r="I24" s="87"/>
      <c r="J24" s="88" t="e">
        <f t="shared" si="0"/>
        <v>#REF!</v>
      </c>
      <c r="K24" s="74"/>
      <c r="L24" s="58"/>
      <c r="M24" s="59"/>
      <c r="N24" s="73"/>
      <c r="O24" s="73"/>
      <c r="P24" s="58"/>
      <c r="Q24" s="58"/>
      <c r="R24" s="59"/>
    </row>
    <row r="25" spans="1:18" s="37" customFormat="1" ht="5.0999999999999996" customHeight="1" x14ac:dyDescent="0.25">
      <c r="A25" s="48"/>
      <c r="B25" s="46"/>
      <c r="C25" s="44"/>
      <c r="D25" s="44"/>
      <c r="E25" s="44"/>
      <c r="F25" s="44"/>
      <c r="G25" s="44"/>
      <c r="H25" s="44"/>
      <c r="I25" s="39"/>
      <c r="J25" s="73"/>
      <c r="K25" s="74"/>
      <c r="L25" s="58"/>
      <c r="M25" s="59"/>
      <c r="N25" s="73"/>
      <c r="O25" s="73"/>
      <c r="P25" s="58"/>
      <c r="Q25" s="58"/>
      <c r="R25" s="59"/>
    </row>
    <row r="26" spans="1:18" s="37" customFormat="1" ht="11.25" customHeight="1" x14ac:dyDescent="0.25">
      <c r="A26" s="48"/>
      <c r="B26" s="46"/>
      <c r="C26" s="44"/>
      <c r="D26" s="66"/>
      <c r="E26" s="44"/>
      <c r="F26" s="44"/>
      <c r="G26" s="44"/>
      <c r="H26" s="44"/>
      <c r="I26" s="66"/>
      <c r="J26" s="89"/>
      <c r="K26" s="74"/>
      <c r="L26" s="58"/>
      <c r="M26" s="59"/>
      <c r="N26" s="73"/>
      <c r="O26" s="73"/>
      <c r="P26" s="58"/>
      <c r="Q26" s="58"/>
      <c r="R26" s="59"/>
    </row>
    <row r="27" spans="1:18" s="37" customFormat="1" ht="24.75" customHeight="1" x14ac:dyDescent="0.3">
      <c r="A27" s="48"/>
      <c r="B27" s="90" t="s">
        <v>22</v>
      </c>
      <c r="C27" s="91" t="s">
        <v>66</v>
      </c>
      <c r="D27" s="92" t="e">
        <f>SUM(D18:D24)</f>
        <v>#REF!</v>
      </c>
      <c r="E27" s="44"/>
      <c r="F27" s="93"/>
      <c r="G27" s="83"/>
      <c r="H27" s="94" t="s">
        <v>22</v>
      </c>
      <c r="I27" s="91" t="s">
        <v>55</v>
      </c>
      <c r="J27" s="88" t="e">
        <f>SUM(J18:J24)</f>
        <v>#REF!</v>
      </c>
      <c r="K27" s="74"/>
      <c r="L27" s="58"/>
      <c r="M27" s="59"/>
      <c r="N27" s="73"/>
      <c r="O27" s="73"/>
      <c r="P27" s="58"/>
      <c r="Q27" s="58"/>
      <c r="R27" s="59"/>
    </row>
    <row r="28" spans="1:18" s="37" customFormat="1" ht="5.0999999999999996" customHeight="1" x14ac:dyDescent="0.3">
      <c r="A28" s="48"/>
      <c r="B28" s="46"/>
      <c r="C28" s="90"/>
      <c r="D28" s="95"/>
      <c r="E28" s="44"/>
      <c r="F28" s="44"/>
      <c r="G28" s="46"/>
      <c r="H28" s="94"/>
      <c r="I28" s="94"/>
      <c r="J28" s="96"/>
      <c r="K28" s="74"/>
      <c r="L28" s="58"/>
      <c r="M28" s="59"/>
      <c r="N28" s="73"/>
      <c r="O28" s="73"/>
      <c r="P28" s="58"/>
      <c r="Q28" s="58"/>
      <c r="R28" s="59"/>
    </row>
    <row r="29" spans="1:18" s="37" customFormat="1" ht="24.75" customHeight="1" x14ac:dyDescent="0.25">
      <c r="A29" s="48"/>
      <c r="B29" s="46"/>
      <c r="C29" s="44"/>
      <c r="D29" s="44"/>
      <c r="E29" s="44"/>
      <c r="F29" s="44"/>
      <c r="G29" s="44"/>
      <c r="H29" s="97" t="s">
        <v>23</v>
      </c>
      <c r="I29" s="98"/>
      <c r="J29" s="99" t="e">
        <f>+D27</f>
        <v>#REF!</v>
      </c>
      <c r="K29" s="100"/>
      <c r="L29" s="30"/>
      <c r="M29" s="30"/>
      <c r="N29" s="101"/>
      <c r="O29" s="101"/>
      <c r="P29" s="30"/>
      <c r="Q29" s="30"/>
      <c r="R29" s="30"/>
    </row>
    <row r="30" spans="1:18" ht="10.5" customHeight="1" x14ac:dyDescent="0.25">
      <c r="A30" s="43"/>
      <c r="B30" s="44"/>
      <c r="C30" s="44"/>
      <c r="D30" s="44"/>
      <c r="E30" s="44"/>
      <c r="F30" s="44"/>
      <c r="G30" s="44"/>
      <c r="H30" s="102"/>
      <c r="I30" s="306" t="s">
        <v>75</v>
      </c>
      <c r="J30" s="307"/>
      <c r="K30" s="103"/>
      <c r="L30" s="53"/>
      <c r="M30" s="53"/>
      <c r="N30" s="54"/>
      <c r="O30" s="54"/>
      <c r="P30" s="53"/>
      <c r="Q30" s="53"/>
      <c r="R30" s="53"/>
    </row>
    <row r="31" spans="1:18" s="37" customFormat="1" ht="11.25" customHeight="1" x14ac:dyDescent="0.25">
      <c r="A31" s="48"/>
      <c r="B31" s="46"/>
      <c r="C31" s="44"/>
      <c r="D31" s="44"/>
      <c r="E31" s="44"/>
      <c r="F31" s="44"/>
      <c r="G31" s="44"/>
      <c r="H31" s="44"/>
      <c r="I31" s="39"/>
      <c r="J31" s="69"/>
      <c r="K31" s="104"/>
    </row>
    <row r="32" spans="1:18" s="37" customFormat="1" ht="5.0999999999999996" customHeight="1" x14ac:dyDescent="0.25">
      <c r="A32" s="48"/>
      <c r="B32" s="46"/>
      <c r="C32" s="44"/>
      <c r="D32" s="44"/>
      <c r="E32" s="44"/>
      <c r="F32" s="44"/>
      <c r="G32" s="44"/>
      <c r="H32" s="44"/>
      <c r="I32" s="44"/>
      <c r="J32" s="46"/>
      <c r="K32" s="104"/>
    </row>
    <row r="33" spans="1:18" ht="24.75" customHeight="1" x14ac:dyDescent="0.25">
      <c r="A33" s="43"/>
      <c r="B33" s="44"/>
      <c r="C33" s="44"/>
      <c r="D33" s="44"/>
      <c r="E33" s="44"/>
      <c r="F33" s="44"/>
      <c r="G33" s="44"/>
      <c r="H33" s="102" t="s">
        <v>63</v>
      </c>
      <c r="I33" s="105" t="s">
        <v>67</v>
      </c>
      <c r="J33" s="106" t="e">
        <f>IF(J27&gt;0, J27/J29,"")</f>
        <v>#REF!</v>
      </c>
      <c r="K33" s="103"/>
      <c r="L33" s="53"/>
      <c r="M33" s="53"/>
      <c r="N33" s="54"/>
      <c r="O33" s="54"/>
      <c r="P33" s="53"/>
      <c r="Q33" s="53"/>
      <c r="R33" s="53"/>
    </row>
    <row r="34" spans="1:18" ht="10.5" customHeight="1" x14ac:dyDescent="0.25">
      <c r="A34" s="43"/>
      <c r="B34" s="44"/>
      <c r="C34" s="44"/>
      <c r="D34" s="44"/>
      <c r="E34" s="44"/>
      <c r="F34" s="44"/>
      <c r="G34" s="44"/>
      <c r="H34" s="102"/>
      <c r="I34" s="306" t="s">
        <v>74</v>
      </c>
      <c r="J34" s="307"/>
      <c r="K34" s="103"/>
      <c r="L34" s="53"/>
      <c r="M34" s="53"/>
      <c r="N34" s="54"/>
      <c r="O34" s="54"/>
      <c r="P34" s="53"/>
      <c r="Q34" s="53"/>
      <c r="R34" s="53"/>
    </row>
    <row r="35" spans="1:18" ht="27.75" customHeight="1" x14ac:dyDescent="0.25">
      <c r="A35" s="43"/>
      <c r="B35" s="44"/>
      <c r="C35" s="44"/>
      <c r="D35" s="44"/>
      <c r="E35" s="44"/>
      <c r="F35" s="44"/>
      <c r="G35" s="44"/>
      <c r="H35" s="44"/>
      <c r="I35" s="44"/>
      <c r="J35" s="54"/>
      <c r="K35" s="103"/>
      <c r="L35" s="53"/>
      <c r="M35" s="53"/>
      <c r="N35" s="54"/>
      <c r="O35" s="54"/>
      <c r="P35" s="53"/>
      <c r="Q35" s="53"/>
      <c r="R35" s="53"/>
    </row>
    <row r="36" spans="1:18" ht="20.100000000000001" customHeight="1" x14ac:dyDescent="0.25">
      <c r="A36" s="43"/>
      <c r="B36" s="295" t="s">
        <v>82</v>
      </c>
      <c r="C36" s="296"/>
      <c r="D36" s="296"/>
      <c r="E36" s="296"/>
      <c r="F36" s="296"/>
      <c r="G36" s="296"/>
      <c r="H36" s="296"/>
      <c r="I36" s="296"/>
      <c r="J36" s="297"/>
      <c r="K36" s="45"/>
      <c r="O36" s="107"/>
      <c r="P36" s="42"/>
      <c r="Q36" s="42"/>
      <c r="R36" s="42"/>
    </row>
    <row r="37" spans="1:18" ht="20.100000000000001" customHeight="1" x14ac:dyDescent="0.25">
      <c r="A37" s="43"/>
      <c r="B37" s="298"/>
      <c r="C37" s="299"/>
      <c r="D37" s="299"/>
      <c r="E37" s="299"/>
      <c r="F37" s="299"/>
      <c r="G37" s="299"/>
      <c r="H37" s="299"/>
      <c r="I37" s="299"/>
      <c r="J37" s="300"/>
      <c r="K37" s="45"/>
      <c r="O37" s="107"/>
      <c r="P37" s="42"/>
      <c r="Q37" s="42"/>
      <c r="R37" s="42"/>
    </row>
    <row r="38" spans="1:18" ht="20.100000000000001" customHeight="1" x14ac:dyDescent="0.25">
      <c r="A38" s="43"/>
      <c r="B38" s="301"/>
      <c r="C38" s="302"/>
      <c r="D38" s="302"/>
      <c r="E38" s="302"/>
      <c r="F38" s="302"/>
      <c r="G38" s="302"/>
      <c r="H38" s="302"/>
      <c r="I38" s="302"/>
      <c r="J38" s="303"/>
      <c r="K38" s="45"/>
    </row>
    <row r="39" spans="1:18" ht="20.100000000000001" customHeight="1" x14ac:dyDescent="0.25">
      <c r="A39" s="43"/>
      <c r="B39" s="50"/>
      <c r="C39" s="50"/>
      <c r="D39" s="50"/>
      <c r="E39" s="50"/>
      <c r="F39" s="50"/>
      <c r="G39" s="50"/>
      <c r="H39" s="50"/>
      <c r="I39" s="50"/>
      <c r="J39" s="50"/>
      <c r="K39" s="108"/>
      <c r="L39" s="109"/>
      <c r="M39" s="53"/>
      <c r="N39" s="54"/>
      <c r="O39" s="54"/>
      <c r="P39" s="53"/>
      <c r="Q39" s="53"/>
      <c r="R39" s="53"/>
    </row>
    <row r="40" spans="1:18" ht="6" customHeight="1" x14ac:dyDescent="0.25">
      <c r="A40" s="110"/>
      <c r="B40" s="111"/>
      <c r="C40" s="111"/>
      <c r="D40" s="111"/>
      <c r="E40" s="111"/>
      <c r="F40" s="111"/>
      <c r="G40" s="111"/>
      <c r="H40" s="111"/>
      <c r="I40" s="111"/>
      <c r="J40" s="111"/>
      <c r="K40" s="112"/>
    </row>
    <row r="41" spans="1:18" ht="9.75" hidden="1" customHeight="1" x14ac:dyDescent="0.25">
      <c r="A41" s="110"/>
      <c r="B41" s="66"/>
      <c r="C41" s="66"/>
      <c r="D41" s="66"/>
      <c r="E41" s="66"/>
      <c r="F41" s="66"/>
      <c r="G41" s="66"/>
      <c r="H41" s="66"/>
      <c r="I41" s="66"/>
      <c r="J41" s="66"/>
      <c r="K41" s="112"/>
    </row>
    <row r="42" spans="1:18" ht="7.5" customHeight="1" x14ac:dyDescent="0.25">
      <c r="A42" s="44"/>
      <c r="H42" s="30"/>
      <c r="I42" s="30"/>
      <c r="J42" s="30"/>
      <c r="K42" s="42"/>
    </row>
    <row r="43" spans="1:18" ht="20.100000000000001" customHeight="1" x14ac:dyDescent="0.25">
      <c r="A43" s="44"/>
      <c r="H43" s="30"/>
      <c r="I43" s="30"/>
      <c r="J43" s="30"/>
      <c r="K43" s="42"/>
    </row>
    <row r="44" spans="1:18" ht="20.100000000000001" customHeight="1" x14ac:dyDescent="0.25">
      <c r="A44" s="44"/>
      <c r="B44" s="44"/>
      <c r="C44" s="44"/>
      <c r="D44" s="44"/>
      <c r="E44" s="44"/>
      <c r="F44" s="44"/>
      <c r="G44" s="44"/>
      <c r="H44" s="42"/>
      <c r="I44" s="42"/>
      <c r="J44" s="42"/>
      <c r="K44" s="42"/>
    </row>
    <row r="45" spans="1:18" ht="20.100000000000001" customHeight="1" x14ac:dyDescent="0.25">
      <c r="A45" s="44"/>
      <c r="B45" s="44"/>
      <c r="C45" s="44"/>
      <c r="D45" s="44"/>
      <c r="E45" s="44"/>
      <c r="F45" s="44"/>
      <c r="G45" s="44"/>
      <c r="H45" s="42"/>
      <c r="I45" s="42"/>
      <c r="J45" s="42"/>
      <c r="K45" s="42"/>
    </row>
    <row r="46" spans="1:18" ht="20.100000000000001" customHeight="1" x14ac:dyDescent="0.25">
      <c r="A46" s="44"/>
      <c r="B46" s="44"/>
      <c r="C46" s="44"/>
      <c r="D46" s="44"/>
      <c r="E46" s="44"/>
      <c r="F46" s="44"/>
      <c r="G46" s="44"/>
      <c r="H46" s="42"/>
      <c r="I46" s="42"/>
      <c r="J46" s="42"/>
      <c r="K46" s="42"/>
    </row>
    <row r="47" spans="1:18" ht="20.100000000000001" customHeight="1" x14ac:dyDescent="0.25">
      <c r="A47" s="44"/>
      <c r="B47" s="44"/>
      <c r="C47" s="44"/>
      <c r="D47" s="44"/>
      <c r="E47" s="44"/>
      <c r="F47" s="44"/>
      <c r="G47" s="44"/>
      <c r="H47" s="42"/>
      <c r="I47" s="42"/>
      <c r="J47" s="42"/>
      <c r="K47" s="42"/>
    </row>
    <row r="48" spans="1:18" ht="20.100000000000001" customHeight="1" x14ac:dyDescent="0.25">
      <c r="K48" s="42"/>
    </row>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sheetData>
  <customSheetViews>
    <customSheetView guid="{F3F04B63-3F0E-4FC8-9213-B9CAD368D094}" hiddenRows="1" state="hidden" topLeftCell="A4">
      <pageMargins left="0" right="0" top="0.5" bottom="0.62" header="0" footer="0.25"/>
      <printOptions horizontalCentered="1"/>
      <pageSetup orientation="portrait" verticalDpi="300" r:id="rId1"/>
      <headerFooter alignWithMargins="0">
        <oddFooter xml:space="preserve">&amp;C&amp;"Times New Roman,Regular"Page 4
</oddFooter>
      </headerFooter>
    </customSheetView>
  </customSheetViews>
  <mergeCells count="14">
    <mergeCell ref="F24:G24"/>
    <mergeCell ref="B36:J38"/>
    <mergeCell ref="F9:G9"/>
    <mergeCell ref="F19:G19"/>
    <mergeCell ref="F20:G20"/>
    <mergeCell ref="F21:G21"/>
    <mergeCell ref="F22:G22"/>
    <mergeCell ref="I34:J34"/>
    <mergeCell ref="I30:J30"/>
    <mergeCell ref="A2:J4"/>
    <mergeCell ref="C10:C11"/>
    <mergeCell ref="E10:E11"/>
    <mergeCell ref="F18:G18"/>
    <mergeCell ref="F23:G23"/>
  </mergeCells>
  <phoneticPr fontId="0" type="noConversion"/>
  <conditionalFormatting sqref="G10">
    <cfRule type="cellIs" dxfId="5" priority="1" stopIfTrue="1" operator="greaterThan">
      <formula>0</formula>
    </cfRule>
  </conditionalFormatting>
  <printOptions horizontalCentered="1"/>
  <pageMargins left="0" right="0" top="0.5" bottom="0.62" header="0" footer="0.25"/>
  <pageSetup orientation="portrait" verticalDpi="300" r:id="rId2"/>
  <headerFooter alignWithMargins="0">
    <oddFooter xml:space="preserve">&amp;C&amp;"Times New Roman,Regular"Page 4
</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70"/>
  <sheetViews>
    <sheetView workbookViewId="0">
      <selection activeCell="P13" sqref="B5:P13"/>
    </sheetView>
  </sheetViews>
  <sheetFormatPr defaultColWidth="9.109375" defaultRowHeight="13.2" x14ac:dyDescent="0.25"/>
  <cols>
    <col min="1" max="1" width="0.88671875" style="30" customWidth="1"/>
    <col min="2" max="2" width="18.6640625" style="30" customWidth="1"/>
    <col min="3" max="3" width="2.6640625" style="30" customWidth="1"/>
    <col min="4" max="4" width="10.6640625" style="31" customWidth="1"/>
    <col min="5" max="5" width="2.6640625" style="31" customWidth="1"/>
    <col min="6" max="6" width="8.44140625" style="31" customWidth="1"/>
    <col min="7" max="7" width="2.6640625" style="31" customWidth="1"/>
    <col min="8" max="8" width="10.6640625" style="31" customWidth="1"/>
    <col min="9" max="9" width="1.6640625" style="31" customWidth="1"/>
    <col min="10" max="10" width="23.88671875" style="31" customWidth="1"/>
    <col min="11" max="11" width="1.6640625" style="31" customWidth="1"/>
    <col min="12" max="12" width="13.109375" style="31" customWidth="1"/>
    <col min="13" max="13" width="1.6640625" style="50" customWidth="1"/>
    <col min="14" max="14" width="23.44140625" style="31" customWidth="1"/>
    <col min="15" max="15" width="0.88671875" style="31" customWidth="1"/>
    <col min="16" max="16" width="1.6640625" style="31" customWidth="1"/>
    <col min="17" max="17" width="7.6640625" style="31" customWidth="1"/>
    <col min="18" max="16384" width="9.109375" style="30"/>
  </cols>
  <sheetData>
    <row r="1" spans="1:17" ht="2.25" customHeight="1" x14ac:dyDescent="0.25"/>
    <row r="2" spans="1:17" ht="24.9" customHeight="1" x14ac:dyDescent="0.25">
      <c r="B2" s="314" t="s">
        <v>80</v>
      </c>
      <c r="C2" s="315"/>
      <c r="D2" s="315"/>
      <c r="E2" s="315"/>
      <c r="F2" s="315"/>
      <c r="G2" s="315"/>
      <c r="H2" s="315"/>
      <c r="I2" s="315"/>
      <c r="J2" s="315"/>
      <c r="K2" s="315"/>
      <c r="L2" s="315"/>
      <c r="M2" s="315"/>
      <c r="N2" s="316"/>
    </row>
    <row r="3" spans="1:17" ht="30.75" customHeight="1" x14ac:dyDescent="0.25">
      <c r="B3" s="317"/>
      <c r="C3" s="318"/>
      <c r="D3" s="318"/>
      <c r="E3" s="318"/>
      <c r="F3" s="318"/>
      <c r="G3" s="318"/>
      <c r="H3" s="318"/>
      <c r="I3" s="318"/>
      <c r="J3" s="318"/>
      <c r="K3" s="318"/>
      <c r="L3" s="318"/>
      <c r="M3" s="318"/>
      <c r="N3" s="319"/>
    </row>
    <row r="4" spans="1:17" s="113" customFormat="1" ht="24.9" customHeight="1" x14ac:dyDescent="0.25">
      <c r="J4" s="114"/>
      <c r="K4" s="114"/>
      <c r="L4" s="114"/>
      <c r="M4" s="114"/>
      <c r="N4" s="114"/>
      <c r="O4" s="115"/>
      <c r="P4" s="115"/>
      <c r="Q4" s="115"/>
    </row>
    <row r="5" spans="1:17" ht="5.0999999999999996" customHeight="1" x14ac:dyDescent="0.25">
      <c r="A5" s="38"/>
      <c r="B5" s="39"/>
      <c r="C5" s="39"/>
      <c r="D5" s="40"/>
      <c r="E5" s="40"/>
      <c r="F5" s="40"/>
      <c r="G5" s="40"/>
      <c r="H5" s="40"/>
      <c r="I5" s="40"/>
      <c r="J5" s="40"/>
      <c r="K5" s="40"/>
      <c r="L5" s="40"/>
      <c r="M5" s="116"/>
      <c r="N5" s="40"/>
      <c r="O5" s="41"/>
    </row>
    <row r="6" spans="1:17" s="37" customFormat="1" ht="24.9" customHeight="1" x14ac:dyDescent="0.25">
      <c r="A6" s="48"/>
      <c r="B6" s="32"/>
      <c r="C6" s="32"/>
      <c r="D6" s="310" t="s">
        <v>37</v>
      </c>
      <c r="E6" s="310"/>
      <c r="F6" s="310"/>
      <c r="G6" s="310"/>
      <c r="H6" s="310"/>
      <c r="I6" s="310"/>
      <c r="J6" s="310"/>
      <c r="K6" s="310"/>
      <c r="L6" s="320"/>
      <c r="M6" s="46"/>
      <c r="N6" s="34"/>
      <c r="O6" s="117"/>
      <c r="P6" s="35"/>
    </row>
    <row r="7" spans="1:17" s="37" customFormat="1" ht="9.9" customHeight="1" x14ac:dyDescent="0.25">
      <c r="A7" s="48"/>
      <c r="B7" s="32"/>
      <c r="C7" s="32"/>
      <c r="D7" s="118"/>
      <c r="E7" s="118"/>
      <c r="F7" s="118"/>
      <c r="G7" s="118"/>
      <c r="H7" s="118"/>
      <c r="I7" s="118"/>
      <c r="J7" s="118"/>
      <c r="K7" s="118"/>
      <c r="L7" s="33"/>
      <c r="M7" s="46"/>
      <c r="N7" s="34"/>
      <c r="O7" s="117"/>
      <c r="P7" s="35"/>
    </row>
    <row r="8" spans="1:17" x14ac:dyDescent="0.25">
      <c r="A8" s="43"/>
      <c r="B8" s="119" t="s">
        <v>17</v>
      </c>
      <c r="C8" s="44"/>
      <c r="D8" s="119" t="s">
        <v>18</v>
      </c>
      <c r="E8" s="42"/>
      <c r="F8" s="42"/>
      <c r="G8" s="42"/>
      <c r="H8" s="119" t="s">
        <v>20</v>
      </c>
      <c r="I8" s="42"/>
      <c r="J8" s="119" t="s">
        <v>24</v>
      </c>
      <c r="K8" s="42"/>
      <c r="L8" s="119" t="s">
        <v>25</v>
      </c>
      <c r="M8" s="44"/>
      <c r="N8" s="119" t="s">
        <v>26</v>
      </c>
      <c r="O8" s="45"/>
    </row>
    <row r="9" spans="1:17" ht="38.25" customHeight="1" x14ac:dyDescent="0.25">
      <c r="A9" s="43"/>
      <c r="B9" s="120" t="s">
        <v>34</v>
      </c>
      <c r="C9" s="44"/>
      <c r="D9" s="120" t="s">
        <v>42</v>
      </c>
      <c r="E9" s="42"/>
      <c r="F9" s="120" t="s">
        <v>48</v>
      </c>
      <c r="G9" s="42"/>
      <c r="H9" s="120" t="s">
        <v>27</v>
      </c>
      <c r="I9" s="121"/>
      <c r="J9" s="120" t="s">
        <v>44</v>
      </c>
      <c r="K9" s="42"/>
      <c r="L9" s="120" t="s">
        <v>28</v>
      </c>
      <c r="M9" s="44"/>
      <c r="N9" s="120" t="s">
        <v>39</v>
      </c>
      <c r="O9" s="45"/>
    </row>
    <row r="10" spans="1:17" s="37" customFormat="1" ht="18" customHeight="1" x14ac:dyDescent="0.25">
      <c r="A10" s="48"/>
      <c r="B10" s="324" t="s">
        <v>38</v>
      </c>
      <c r="C10" s="46"/>
      <c r="D10" s="122" t="e">
        <f>+#REF!</f>
        <v>#REF!</v>
      </c>
      <c r="E10" s="321" t="s">
        <v>47</v>
      </c>
      <c r="F10" s="322">
        <v>0.9</v>
      </c>
      <c r="G10" s="308" t="s">
        <v>15</v>
      </c>
      <c r="H10" s="312" t="e">
        <f>+D10*F10</f>
        <v>#REF!</v>
      </c>
      <c r="I10" s="123"/>
      <c r="J10" s="146" t="e">
        <f>+D10-H10</f>
        <v>#REF!</v>
      </c>
      <c r="K10" s="42"/>
      <c r="L10" s="147" t="e">
        <f>+#REF!</f>
        <v>#REF!</v>
      </c>
      <c r="M10" s="46"/>
      <c r="N10" s="147" t="e">
        <f>IF((H10-L10)&lt;=0,0,(H10-L10))</f>
        <v>#REF!</v>
      </c>
      <c r="O10" s="124"/>
      <c r="P10" s="125"/>
      <c r="Q10" s="125"/>
    </row>
    <row r="11" spans="1:17" s="37" customFormat="1" ht="9.9" customHeight="1" x14ac:dyDescent="0.35">
      <c r="A11" s="48"/>
      <c r="B11" s="325"/>
      <c r="C11" s="46"/>
      <c r="D11" s="61" t="s">
        <v>68</v>
      </c>
      <c r="E11" s="321"/>
      <c r="F11" s="323"/>
      <c r="G11" s="309"/>
      <c r="H11" s="313"/>
      <c r="I11" s="123"/>
      <c r="J11" s="61" t="s">
        <v>45</v>
      </c>
      <c r="K11" s="42"/>
      <c r="L11" s="61" t="s">
        <v>71</v>
      </c>
      <c r="M11" s="46"/>
      <c r="N11" s="61" t="s">
        <v>35</v>
      </c>
      <c r="O11" s="124"/>
      <c r="P11" s="125"/>
      <c r="Q11" s="125"/>
    </row>
    <row r="12" spans="1:17" ht="5.0999999999999996" customHeight="1" x14ac:dyDescent="0.35">
      <c r="A12" s="110"/>
      <c r="B12" s="126"/>
      <c r="C12" s="66"/>
      <c r="D12" s="127"/>
      <c r="E12" s="128"/>
      <c r="F12" s="128"/>
      <c r="G12" s="128"/>
      <c r="H12" s="127"/>
      <c r="I12" s="127"/>
      <c r="J12" s="127"/>
      <c r="K12" s="128"/>
      <c r="L12" s="129"/>
      <c r="M12" s="66"/>
      <c r="N12" s="130"/>
      <c r="O12" s="112"/>
    </row>
    <row r="13" spans="1:17" ht="20.100000000000001" customHeight="1" x14ac:dyDescent="0.35">
      <c r="B13" s="131"/>
      <c r="D13" s="132"/>
      <c r="H13" s="132"/>
      <c r="I13" s="132"/>
      <c r="J13" s="132"/>
      <c r="L13" s="133"/>
      <c r="M13" s="30"/>
      <c r="N13" s="134"/>
    </row>
    <row r="14" spans="1:17" ht="4.5" customHeight="1" x14ac:dyDescent="0.35">
      <c r="A14" s="38"/>
      <c r="B14" s="135"/>
      <c r="C14" s="39"/>
      <c r="D14" s="136"/>
      <c r="E14" s="40"/>
      <c r="F14" s="40"/>
      <c r="G14" s="40"/>
      <c r="H14" s="136"/>
      <c r="I14" s="136"/>
      <c r="J14" s="136"/>
      <c r="K14" s="40"/>
      <c r="L14" s="137"/>
      <c r="M14" s="39"/>
      <c r="N14" s="138"/>
      <c r="O14" s="41"/>
    </row>
    <row r="15" spans="1:17" s="37" customFormat="1" ht="24.9" customHeight="1" x14ac:dyDescent="0.25">
      <c r="A15" s="48"/>
      <c r="B15" s="32"/>
      <c r="C15" s="32"/>
      <c r="D15" s="310" t="s">
        <v>56</v>
      </c>
      <c r="E15" s="310"/>
      <c r="F15" s="310"/>
      <c r="G15" s="310"/>
      <c r="H15" s="310"/>
      <c r="I15" s="310"/>
      <c r="J15" s="310"/>
      <c r="K15" s="310"/>
      <c r="L15" s="311"/>
      <c r="M15" s="46"/>
      <c r="N15" s="34"/>
      <c r="O15" s="117"/>
      <c r="P15" s="35"/>
    </row>
    <row r="16" spans="1:17" ht="9.9" customHeight="1" x14ac:dyDescent="0.25">
      <c r="A16" s="43"/>
      <c r="B16" s="44"/>
      <c r="C16" s="44"/>
      <c r="D16" s="42"/>
      <c r="E16" s="42"/>
      <c r="F16" s="42"/>
      <c r="G16" s="42"/>
      <c r="H16" s="42"/>
      <c r="I16" s="42"/>
      <c r="J16" s="42"/>
      <c r="K16" s="42"/>
      <c r="L16" s="42"/>
      <c r="M16" s="44"/>
      <c r="N16" s="42"/>
      <c r="O16" s="45"/>
    </row>
    <row r="17" spans="1:19" x14ac:dyDescent="0.25">
      <c r="A17" s="43"/>
      <c r="B17" s="119" t="s">
        <v>17</v>
      </c>
      <c r="C17" s="44"/>
      <c r="D17" s="119" t="s">
        <v>18</v>
      </c>
      <c r="E17" s="42"/>
      <c r="F17" s="42"/>
      <c r="G17" s="42"/>
      <c r="H17" s="119" t="s">
        <v>20</v>
      </c>
      <c r="I17" s="42"/>
      <c r="J17" s="119" t="s">
        <v>24</v>
      </c>
      <c r="K17" s="42"/>
      <c r="L17" s="119" t="s">
        <v>25</v>
      </c>
      <c r="M17" s="44"/>
      <c r="N17" s="119" t="s">
        <v>26</v>
      </c>
      <c r="O17" s="45"/>
    </row>
    <row r="18" spans="1:19" ht="38.25" customHeight="1" x14ac:dyDescent="0.25">
      <c r="A18" s="43"/>
      <c r="B18" s="120" t="s">
        <v>34</v>
      </c>
      <c r="C18" s="44"/>
      <c r="D18" s="120" t="s">
        <v>42</v>
      </c>
      <c r="E18" s="42"/>
      <c r="F18" s="120" t="s">
        <v>48</v>
      </c>
      <c r="G18" s="42"/>
      <c r="H18" s="120" t="s">
        <v>27</v>
      </c>
      <c r="I18" s="121"/>
      <c r="J18" s="120" t="s">
        <v>44</v>
      </c>
      <c r="K18" s="121"/>
      <c r="L18" s="120" t="s">
        <v>29</v>
      </c>
      <c r="M18" s="44"/>
      <c r="N18" s="120" t="s">
        <v>39</v>
      </c>
      <c r="O18" s="45"/>
    </row>
    <row r="19" spans="1:19" s="37" customFormat="1" ht="18" customHeight="1" x14ac:dyDescent="0.25">
      <c r="A19" s="48"/>
      <c r="B19" s="324" t="s">
        <v>77</v>
      </c>
      <c r="C19" s="46"/>
      <c r="D19" s="122" t="e">
        <f>+#REF!</f>
        <v>#REF!</v>
      </c>
      <c r="E19" s="321" t="s">
        <v>47</v>
      </c>
      <c r="F19" s="322">
        <v>0.9</v>
      </c>
      <c r="G19" s="308" t="s">
        <v>15</v>
      </c>
      <c r="H19" s="326" t="e">
        <f>+D19*F19</f>
        <v>#REF!</v>
      </c>
      <c r="I19" s="123"/>
      <c r="J19" s="147" t="e">
        <f>+D19-H19</f>
        <v>#REF!</v>
      </c>
      <c r="K19" s="33"/>
      <c r="L19" s="147" t="e">
        <f>+#REF!</f>
        <v>#REF!</v>
      </c>
      <c r="M19" s="46"/>
      <c r="N19" s="148" t="e">
        <f>IF((H19-L19)&lt;=0,0,(H19-L19))</f>
        <v>#REF!</v>
      </c>
      <c r="O19" s="124"/>
      <c r="P19" s="125"/>
      <c r="Q19" s="125"/>
      <c r="R19" s="125"/>
      <c r="S19" s="125"/>
    </row>
    <row r="20" spans="1:19" s="37" customFormat="1" ht="9.9" customHeight="1" x14ac:dyDescent="0.35">
      <c r="A20" s="48"/>
      <c r="B20" s="325"/>
      <c r="C20" s="46"/>
      <c r="D20" s="61" t="s">
        <v>69</v>
      </c>
      <c r="E20" s="321"/>
      <c r="F20" s="323"/>
      <c r="G20" s="309"/>
      <c r="H20" s="327"/>
      <c r="I20" s="123"/>
      <c r="J20" s="61" t="s">
        <v>45</v>
      </c>
      <c r="K20" s="33"/>
      <c r="L20" s="61" t="s">
        <v>71</v>
      </c>
      <c r="M20" s="46"/>
      <c r="N20" s="61" t="s">
        <v>35</v>
      </c>
      <c r="O20" s="124"/>
      <c r="P20" s="125"/>
      <c r="Q20" s="125"/>
      <c r="R20" s="125"/>
      <c r="S20" s="125"/>
    </row>
    <row r="21" spans="1:19" ht="4.5" customHeight="1" x14ac:dyDescent="0.25">
      <c r="A21" s="110"/>
      <c r="B21" s="66"/>
      <c r="C21" s="66"/>
      <c r="D21" s="128"/>
      <c r="E21" s="128"/>
      <c r="F21" s="128"/>
      <c r="G21" s="128"/>
      <c r="H21" s="128"/>
      <c r="I21" s="128"/>
      <c r="J21" s="128"/>
      <c r="K21" s="128"/>
      <c r="L21" s="128"/>
      <c r="M21" s="66"/>
      <c r="N21" s="128"/>
      <c r="O21" s="112"/>
    </row>
    <row r="22" spans="1:19" ht="20.100000000000001" customHeight="1" x14ac:dyDescent="0.25">
      <c r="H22" s="139"/>
      <c r="M22" s="30"/>
    </row>
    <row r="23" spans="1:19" ht="5.25" customHeight="1" x14ac:dyDescent="0.35">
      <c r="A23" s="38"/>
      <c r="B23" s="135"/>
      <c r="C23" s="39"/>
      <c r="D23" s="136"/>
      <c r="E23" s="40"/>
      <c r="F23" s="40"/>
      <c r="G23" s="40"/>
      <c r="H23" s="136"/>
      <c r="I23" s="136"/>
      <c r="J23" s="136"/>
      <c r="K23" s="40"/>
      <c r="L23" s="137"/>
      <c r="M23" s="39"/>
      <c r="N23" s="138"/>
      <c r="O23" s="41"/>
    </row>
    <row r="24" spans="1:19" ht="30" customHeight="1" x14ac:dyDescent="0.25">
      <c r="A24" s="48"/>
      <c r="B24" s="32"/>
      <c r="C24" s="32"/>
      <c r="D24" s="310" t="s">
        <v>40</v>
      </c>
      <c r="E24" s="310"/>
      <c r="F24" s="310"/>
      <c r="G24" s="310"/>
      <c r="H24" s="310"/>
      <c r="I24" s="310"/>
      <c r="J24" s="310"/>
      <c r="K24" s="310"/>
      <c r="L24" s="311"/>
      <c r="M24" s="46"/>
      <c r="N24" s="34"/>
      <c r="O24" s="117"/>
    </row>
    <row r="25" spans="1:19" ht="9.75" customHeight="1" x14ac:dyDescent="0.25">
      <c r="A25" s="43"/>
      <c r="B25" s="44"/>
      <c r="C25" s="44"/>
      <c r="D25" s="42"/>
      <c r="E25" s="42"/>
      <c r="F25" s="42"/>
      <c r="G25" s="42"/>
      <c r="H25" s="42"/>
      <c r="I25" s="42"/>
      <c r="J25" s="42"/>
      <c r="K25" s="42"/>
      <c r="L25" s="42"/>
      <c r="M25" s="44"/>
      <c r="N25" s="42"/>
      <c r="O25" s="45"/>
    </row>
    <row r="26" spans="1:19" ht="12" customHeight="1" x14ac:dyDescent="0.25">
      <c r="A26" s="43"/>
      <c r="B26" s="119" t="s">
        <v>17</v>
      </c>
      <c r="C26" s="44"/>
      <c r="D26" s="119" t="s">
        <v>18</v>
      </c>
      <c r="E26" s="42"/>
      <c r="F26" s="42"/>
      <c r="G26" s="42"/>
      <c r="H26" s="119" t="s">
        <v>20</v>
      </c>
      <c r="I26" s="42"/>
      <c r="J26" s="119" t="s">
        <v>24</v>
      </c>
      <c r="K26" s="42"/>
      <c r="L26" s="119" t="s">
        <v>25</v>
      </c>
      <c r="M26" s="44"/>
      <c r="N26" s="119" t="s">
        <v>26</v>
      </c>
      <c r="O26" s="45"/>
    </row>
    <row r="27" spans="1:19" ht="38.25" customHeight="1" x14ac:dyDescent="0.25">
      <c r="A27" s="43"/>
      <c r="B27" s="120" t="s">
        <v>34</v>
      </c>
      <c r="C27" s="44"/>
      <c r="D27" s="120" t="s">
        <v>42</v>
      </c>
      <c r="E27" s="42"/>
      <c r="F27" s="120" t="s">
        <v>48</v>
      </c>
      <c r="G27" s="42"/>
      <c r="H27" s="120" t="s">
        <v>27</v>
      </c>
      <c r="I27" s="121"/>
      <c r="J27" s="120" t="s">
        <v>44</v>
      </c>
      <c r="K27" s="121"/>
      <c r="L27" s="120" t="s">
        <v>29</v>
      </c>
      <c r="M27" s="44"/>
      <c r="N27" s="120" t="s">
        <v>39</v>
      </c>
      <c r="O27" s="45"/>
    </row>
    <row r="28" spans="1:19" ht="18" customHeight="1" x14ac:dyDescent="0.25">
      <c r="A28" s="48"/>
      <c r="B28" s="328" t="s">
        <v>41</v>
      </c>
      <c r="C28" s="46"/>
      <c r="D28" s="122" t="e">
        <f>+'RC - pg 4'!J33</f>
        <v>#REF!</v>
      </c>
      <c r="E28" s="321" t="s">
        <v>47</v>
      </c>
      <c r="F28" s="322">
        <v>0.9</v>
      </c>
      <c r="G28" s="308" t="s">
        <v>15</v>
      </c>
      <c r="H28" s="326" t="e">
        <f>+D28*F28</f>
        <v>#REF!</v>
      </c>
      <c r="I28" s="123"/>
      <c r="J28" s="148" t="e">
        <f>+D28-H28</f>
        <v>#REF!</v>
      </c>
      <c r="K28" s="33"/>
      <c r="L28" s="148" t="e">
        <f>+'RC - pg 4'!G10</f>
        <v>#REF!</v>
      </c>
      <c r="M28" s="46"/>
      <c r="N28" s="148" t="e">
        <f>IF((H28-L28)&lt;=0,0,(H28-L28))</f>
        <v>#REF!</v>
      </c>
      <c r="O28" s="124"/>
    </row>
    <row r="29" spans="1:19" ht="9.75" customHeight="1" x14ac:dyDescent="0.35">
      <c r="A29" s="48"/>
      <c r="B29" s="329"/>
      <c r="C29" s="46"/>
      <c r="D29" s="60" t="s">
        <v>70</v>
      </c>
      <c r="E29" s="321"/>
      <c r="F29" s="323"/>
      <c r="G29" s="309"/>
      <c r="H29" s="327"/>
      <c r="I29" s="123"/>
      <c r="J29" s="61" t="s">
        <v>45</v>
      </c>
      <c r="K29" s="33"/>
      <c r="L29" s="61" t="s">
        <v>71</v>
      </c>
      <c r="M29" s="46"/>
      <c r="N29" s="61" t="s">
        <v>35</v>
      </c>
      <c r="O29" s="124"/>
    </row>
    <row r="30" spans="1:19" ht="4.5" customHeight="1" x14ac:dyDescent="0.25">
      <c r="A30" s="110"/>
      <c r="B30" s="66"/>
      <c r="C30" s="66"/>
      <c r="D30" s="128"/>
      <c r="E30" s="128"/>
      <c r="F30" s="128"/>
      <c r="G30" s="128"/>
      <c r="H30" s="128"/>
      <c r="I30" s="128"/>
      <c r="J30" s="128"/>
      <c r="K30" s="128"/>
      <c r="L30" s="128"/>
      <c r="M30" s="66"/>
      <c r="N30" s="128"/>
      <c r="O30" s="112"/>
    </row>
    <row r="31" spans="1:19" ht="20.100000000000001" customHeight="1" x14ac:dyDescent="0.25">
      <c r="M31" s="30"/>
    </row>
    <row r="32" spans="1:19" ht="20.100000000000001" customHeight="1" x14ac:dyDescent="0.25">
      <c r="M32" s="30"/>
    </row>
    <row r="33" spans="13:13" ht="20.100000000000001" customHeight="1" x14ac:dyDescent="0.25">
      <c r="M33" s="30"/>
    </row>
    <row r="34" spans="13:13" ht="20.100000000000001" customHeight="1" x14ac:dyDescent="0.25">
      <c r="M34" s="30"/>
    </row>
    <row r="35" spans="13:13" ht="20.100000000000001" customHeight="1" x14ac:dyDescent="0.25">
      <c r="M35" s="30"/>
    </row>
    <row r="36" spans="13:13" ht="20.100000000000001" customHeight="1" x14ac:dyDescent="0.25">
      <c r="M36" s="30"/>
    </row>
    <row r="37" spans="13:13" ht="20.100000000000001" customHeight="1" x14ac:dyDescent="0.25">
      <c r="M37" s="30"/>
    </row>
    <row r="38" spans="13:13" ht="20.100000000000001" customHeight="1" x14ac:dyDescent="0.25">
      <c r="M38" s="30"/>
    </row>
    <row r="39" spans="13:13" ht="20.100000000000001" customHeight="1" x14ac:dyDescent="0.25">
      <c r="M39" s="30"/>
    </row>
    <row r="40" spans="13:13" ht="20.100000000000001" customHeight="1" x14ac:dyDescent="0.25">
      <c r="M40" s="30"/>
    </row>
    <row r="41" spans="13:13" ht="20.100000000000001" customHeight="1" x14ac:dyDescent="0.25">
      <c r="M41" s="30"/>
    </row>
    <row r="42" spans="13:13" ht="20.100000000000001" customHeight="1" x14ac:dyDescent="0.25">
      <c r="M42" s="30"/>
    </row>
    <row r="43" spans="13:13" ht="20.100000000000001" customHeight="1" x14ac:dyDescent="0.25">
      <c r="M43" s="30"/>
    </row>
    <row r="44" spans="13:13" ht="20.100000000000001" customHeight="1" x14ac:dyDescent="0.25">
      <c r="M44" s="30"/>
    </row>
    <row r="45" spans="13:13" ht="20.100000000000001" customHeight="1" x14ac:dyDescent="0.25">
      <c r="M45" s="30"/>
    </row>
    <row r="46" spans="13:13" ht="20.100000000000001" customHeight="1" x14ac:dyDescent="0.25">
      <c r="M46" s="30"/>
    </row>
    <row r="47" spans="13:13" ht="20.100000000000001" customHeight="1" x14ac:dyDescent="0.25">
      <c r="M47" s="30"/>
    </row>
    <row r="48" spans="13:13" ht="20.100000000000001" customHeight="1" x14ac:dyDescent="0.25">
      <c r="M48" s="30"/>
    </row>
    <row r="49" spans="13:13" ht="20.100000000000001" customHeight="1" x14ac:dyDescent="0.25">
      <c r="M49" s="30"/>
    </row>
    <row r="50" spans="13:13" ht="20.100000000000001" customHeight="1" x14ac:dyDescent="0.25">
      <c r="M50" s="30"/>
    </row>
    <row r="51" spans="13:13" ht="20.100000000000001" customHeight="1" x14ac:dyDescent="0.25">
      <c r="M51" s="30"/>
    </row>
    <row r="52" spans="13:13" ht="20.100000000000001" customHeight="1" x14ac:dyDescent="0.25">
      <c r="M52" s="30"/>
    </row>
    <row r="53" spans="13:13" ht="20.100000000000001" customHeight="1" x14ac:dyDescent="0.25">
      <c r="M53" s="30"/>
    </row>
    <row r="54" spans="13:13" ht="20.100000000000001" customHeight="1" x14ac:dyDescent="0.25">
      <c r="M54" s="30"/>
    </row>
    <row r="55" spans="13:13" ht="20.100000000000001" customHeight="1" x14ac:dyDescent="0.25">
      <c r="M55" s="30"/>
    </row>
    <row r="56" spans="13:13" ht="20.100000000000001" customHeight="1" x14ac:dyDescent="0.25">
      <c r="M56" s="30"/>
    </row>
    <row r="57" spans="13:13" ht="20.100000000000001" customHeight="1" x14ac:dyDescent="0.25">
      <c r="M57" s="30"/>
    </row>
    <row r="58" spans="13:13" ht="20.100000000000001" customHeight="1" x14ac:dyDescent="0.25">
      <c r="M58" s="30"/>
    </row>
    <row r="59" spans="13:13" ht="20.100000000000001" customHeight="1" x14ac:dyDescent="0.25">
      <c r="M59" s="30"/>
    </row>
    <row r="60" spans="13:13" ht="20.100000000000001" customHeight="1" x14ac:dyDescent="0.25">
      <c r="M60" s="30"/>
    </row>
    <row r="61" spans="13:13" ht="20.100000000000001" customHeight="1" x14ac:dyDescent="0.25">
      <c r="M61" s="30"/>
    </row>
    <row r="62" spans="13:13" ht="20.100000000000001" customHeight="1" x14ac:dyDescent="0.25">
      <c r="M62" s="30"/>
    </row>
    <row r="63" spans="13:13" ht="20.100000000000001" customHeight="1" x14ac:dyDescent="0.25">
      <c r="M63" s="30"/>
    </row>
    <row r="64" spans="13:13" ht="20.100000000000001" customHeight="1" x14ac:dyDescent="0.25">
      <c r="M64" s="30"/>
    </row>
    <row r="65" spans="13:13" ht="20.100000000000001" customHeight="1" x14ac:dyDescent="0.25">
      <c r="M65" s="30"/>
    </row>
    <row r="66" spans="13:13" ht="20.100000000000001" customHeight="1" x14ac:dyDescent="0.25">
      <c r="M66" s="30"/>
    </row>
    <row r="67" spans="13:13" ht="20.100000000000001" customHeight="1" x14ac:dyDescent="0.25">
      <c r="M67" s="30"/>
    </row>
    <row r="68" spans="13:13" ht="20.100000000000001" customHeight="1" x14ac:dyDescent="0.25">
      <c r="M68" s="30"/>
    </row>
    <row r="69" spans="13:13" ht="20.100000000000001" customHeight="1" x14ac:dyDescent="0.25">
      <c r="M69" s="30"/>
    </row>
    <row r="70" spans="13:13" ht="20.100000000000001" customHeight="1" x14ac:dyDescent="0.25">
      <c r="M70" s="30"/>
    </row>
    <row r="71" spans="13:13" ht="20.100000000000001" customHeight="1" x14ac:dyDescent="0.25">
      <c r="M71" s="30"/>
    </row>
    <row r="72" spans="13:13" ht="20.100000000000001" customHeight="1" x14ac:dyDescent="0.25">
      <c r="M72" s="30"/>
    </row>
    <row r="73" spans="13:13" ht="20.100000000000001" customHeight="1" x14ac:dyDescent="0.25">
      <c r="M73" s="30"/>
    </row>
    <row r="74" spans="13:13" ht="20.100000000000001" customHeight="1" x14ac:dyDescent="0.25">
      <c r="M74" s="30"/>
    </row>
    <row r="75" spans="13:13" ht="20.100000000000001" customHeight="1" x14ac:dyDescent="0.25">
      <c r="M75" s="30"/>
    </row>
    <row r="76" spans="13:13" ht="20.100000000000001" customHeight="1" x14ac:dyDescent="0.25">
      <c r="M76" s="30"/>
    </row>
    <row r="77" spans="13:13" ht="20.100000000000001" customHeight="1" x14ac:dyDescent="0.25">
      <c r="M77" s="30"/>
    </row>
    <row r="78" spans="13:13" ht="20.100000000000001" customHeight="1" x14ac:dyDescent="0.25">
      <c r="M78" s="30"/>
    </row>
    <row r="79" spans="13:13" ht="20.100000000000001" customHeight="1" x14ac:dyDescent="0.25">
      <c r="M79" s="30"/>
    </row>
    <row r="80" spans="13:13" ht="20.100000000000001" customHeight="1" x14ac:dyDescent="0.25">
      <c r="M80" s="30"/>
    </row>
    <row r="81" spans="13:13" ht="20.100000000000001" customHeight="1" x14ac:dyDescent="0.25">
      <c r="M81" s="30"/>
    </row>
    <row r="82" spans="13:13" ht="20.100000000000001" customHeight="1" x14ac:dyDescent="0.25">
      <c r="M82" s="30"/>
    </row>
    <row r="83" spans="13:13" ht="20.100000000000001" customHeight="1" x14ac:dyDescent="0.25">
      <c r="M83" s="30"/>
    </row>
    <row r="84" spans="13:13" ht="20.100000000000001" customHeight="1" x14ac:dyDescent="0.25">
      <c r="M84" s="30"/>
    </row>
    <row r="85" spans="13:13" ht="20.100000000000001" customHeight="1" x14ac:dyDescent="0.25">
      <c r="M85" s="30"/>
    </row>
    <row r="86" spans="13:13" ht="20.100000000000001" customHeight="1" x14ac:dyDescent="0.25">
      <c r="M86" s="30"/>
    </row>
    <row r="87" spans="13:13" ht="20.100000000000001" customHeight="1" x14ac:dyDescent="0.25">
      <c r="M87" s="30"/>
    </row>
    <row r="88" spans="13:13" ht="20.100000000000001" customHeight="1" x14ac:dyDescent="0.25">
      <c r="M88" s="30"/>
    </row>
    <row r="89" spans="13:13" ht="20.100000000000001" customHeight="1" x14ac:dyDescent="0.25">
      <c r="M89" s="30"/>
    </row>
    <row r="90" spans="13:13" ht="20.100000000000001" customHeight="1" x14ac:dyDescent="0.25">
      <c r="M90" s="30"/>
    </row>
    <row r="91" spans="13:13" ht="20.100000000000001" customHeight="1" x14ac:dyDescent="0.25">
      <c r="M91" s="30"/>
    </row>
    <row r="92" spans="13:13" ht="20.100000000000001" customHeight="1" x14ac:dyDescent="0.25">
      <c r="M92" s="30"/>
    </row>
    <row r="93" spans="13:13" ht="20.100000000000001" customHeight="1" x14ac:dyDescent="0.25">
      <c r="M93" s="30"/>
    </row>
    <row r="94" spans="13:13" ht="20.100000000000001" customHeight="1" x14ac:dyDescent="0.25">
      <c r="M94" s="30"/>
    </row>
    <row r="95" spans="13:13" ht="20.100000000000001" customHeight="1" x14ac:dyDescent="0.25">
      <c r="M95" s="30"/>
    </row>
    <row r="96" spans="13:13" ht="20.100000000000001" customHeight="1" x14ac:dyDescent="0.25">
      <c r="M96" s="30"/>
    </row>
    <row r="97" spans="13:13" ht="20.100000000000001" customHeight="1" x14ac:dyDescent="0.25">
      <c r="M97" s="30"/>
    </row>
    <row r="98" spans="13:13" ht="20.100000000000001" customHeight="1" x14ac:dyDescent="0.25">
      <c r="M98" s="30"/>
    </row>
    <row r="99" spans="13:13" ht="20.100000000000001" customHeight="1" x14ac:dyDescent="0.25">
      <c r="M99" s="30"/>
    </row>
    <row r="100" spans="13:13" ht="20.100000000000001" customHeight="1" x14ac:dyDescent="0.25">
      <c r="M100" s="30"/>
    </row>
    <row r="101" spans="13:13" ht="20.100000000000001" customHeight="1" x14ac:dyDescent="0.25">
      <c r="M101" s="30"/>
    </row>
    <row r="102" spans="13:13" ht="20.100000000000001" customHeight="1" x14ac:dyDescent="0.25">
      <c r="M102" s="30"/>
    </row>
    <row r="103" spans="13:13" ht="20.100000000000001" customHeight="1" x14ac:dyDescent="0.25">
      <c r="M103" s="30"/>
    </row>
    <row r="104" spans="13:13" ht="20.100000000000001" customHeight="1" x14ac:dyDescent="0.25">
      <c r="M104" s="30"/>
    </row>
    <row r="105" spans="13:13" ht="20.100000000000001" customHeight="1" x14ac:dyDescent="0.25">
      <c r="M105" s="30"/>
    </row>
    <row r="106" spans="13:13" ht="20.100000000000001" customHeight="1" x14ac:dyDescent="0.25">
      <c r="M106" s="30"/>
    </row>
    <row r="107" spans="13:13" ht="20.100000000000001" customHeight="1" x14ac:dyDescent="0.25">
      <c r="M107" s="30"/>
    </row>
    <row r="108" spans="13:13" ht="20.100000000000001" customHeight="1" x14ac:dyDescent="0.25">
      <c r="M108" s="30"/>
    </row>
    <row r="109" spans="13:13" ht="20.100000000000001" customHeight="1" x14ac:dyDescent="0.25">
      <c r="M109" s="30"/>
    </row>
    <row r="110" spans="13:13" ht="20.100000000000001" customHeight="1" x14ac:dyDescent="0.25">
      <c r="M110" s="30"/>
    </row>
    <row r="111" spans="13:13" ht="20.100000000000001" customHeight="1" x14ac:dyDescent="0.25">
      <c r="M111" s="30"/>
    </row>
    <row r="112" spans="13:13" ht="20.100000000000001" customHeight="1" x14ac:dyDescent="0.25">
      <c r="M112" s="30"/>
    </row>
    <row r="113" spans="13:13" ht="20.100000000000001" customHeight="1" x14ac:dyDescent="0.25">
      <c r="M113" s="30"/>
    </row>
    <row r="114" spans="13:13" ht="20.100000000000001" customHeight="1" x14ac:dyDescent="0.25">
      <c r="M114" s="30"/>
    </row>
    <row r="115" spans="13:13" ht="20.100000000000001" customHeight="1" x14ac:dyDescent="0.25">
      <c r="M115" s="30"/>
    </row>
    <row r="116" spans="13:13" ht="20.100000000000001" customHeight="1" x14ac:dyDescent="0.25">
      <c r="M116" s="30"/>
    </row>
    <row r="117" spans="13:13" ht="20.100000000000001" customHeight="1" x14ac:dyDescent="0.25">
      <c r="M117" s="30"/>
    </row>
    <row r="118" spans="13:13" ht="20.100000000000001" customHeight="1" x14ac:dyDescent="0.25">
      <c r="M118" s="30"/>
    </row>
    <row r="119" spans="13:13" ht="20.100000000000001" customHeight="1" x14ac:dyDescent="0.25">
      <c r="M119" s="30"/>
    </row>
    <row r="120" spans="13:13" ht="20.100000000000001" customHeight="1" x14ac:dyDescent="0.25">
      <c r="M120" s="30"/>
    </row>
    <row r="121" spans="13:13" ht="20.100000000000001" customHeight="1" x14ac:dyDescent="0.25">
      <c r="M121" s="30"/>
    </row>
    <row r="122" spans="13:13" ht="20.100000000000001" customHeight="1" x14ac:dyDescent="0.25">
      <c r="M122" s="30"/>
    </row>
    <row r="123" spans="13:13" ht="20.100000000000001" customHeight="1" x14ac:dyDescent="0.25">
      <c r="M123" s="30"/>
    </row>
    <row r="124" spans="13:13" ht="20.100000000000001" customHeight="1" x14ac:dyDescent="0.25">
      <c r="M124" s="30"/>
    </row>
    <row r="125" spans="13:13" ht="20.100000000000001" customHeight="1" x14ac:dyDescent="0.25">
      <c r="M125" s="30"/>
    </row>
    <row r="126" spans="13:13" ht="20.100000000000001" customHeight="1" x14ac:dyDescent="0.25">
      <c r="M126" s="30"/>
    </row>
    <row r="127" spans="13:13" ht="20.100000000000001" customHeight="1" x14ac:dyDescent="0.25">
      <c r="M127" s="30"/>
    </row>
    <row r="128" spans="13:13" ht="20.100000000000001" customHeight="1" x14ac:dyDescent="0.25">
      <c r="M128" s="30"/>
    </row>
    <row r="129" spans="13:13" ht="20.100000000000001" customHeight="1" x14ac:dyDescent="0.25">
      <c r="M129" s="30"/>
    </row>
    <row r="130" spans="13:13" ht="20.100000000000001" customHeight="1" x14ac:dyDescent="0.25">
      <c r="M130" s="30"/>
    </row>
    <row r="131" spans="13:13" ht="20.100000000000001" customHeight="1" x14ac:dyDescent="0.25">
      <c r="M131" s="30"/>
    </row>
    <row r="132" spans="13:13" ht="20.100000000000001" customHeight="1" x14ac:dyDescent="0.25">
      <c r="M132" s="30"/>
    </row>
    <row r="133" spans="13:13" ht="20.100000000000001" customHeight="1" x14ac:dyDescent="0.25">
      <c r="M133" s="30"/>
    </row>
    <row r="134" spans="13:13" ht="20.100000000000001" customHeight="1" x14ac:dyDescent="0.25">
      <c r="M134" s="30"/>
    </row>
    <row r="135" spans="13:13" ht="20.100000000000001" customHeight="1" x14ac:dyDescent="0.25">
      <c r="M135" s="30"/>
    </row>
    <row r="136" spans="13:13" ht="20.100000000000001" customHeight="1" x14ac:dyDescent="0.25">
      <c r="M136" s="30"/>
    </row>
    <row r="137" spans="13:13" ht="20.100000000000001" customHeight="1" x14ac:dyDescent="0.25">
      <c r="M137" s="30"/>
    </row>
    <row r="138" spans="13:13" ht="20.100000000000001" customHeight="1" x14ac:dyDescent="0.25">
      <c r="M138" s="30"/>
    </row>
    <row r="139" spans="13:13" ht="20.100000000000001" customHeight="1" x14ac:dyDescent="0.25">
      <c r="M139" s="30"/>
    </row>
    <row r="140" spans="13:13" ht="20.100000000000001" customHeight="1" x14ac:dyDescent="0.25">
      <c r="M140" s="30"/>
    </row>
    <row r="141" spans="13:13" ht="20.100000000000001" customHeight="1" x14ac:dyDescent="0.25">
      <c r="M141" s="30"/>
    </row>
    <row r="142" spans="13:13" ht="20.100000000000001" customHeight="1" x14ac:dyDescent="0.25">
      <c r="M142" s="30"/>
    </row>
    <row r="143" spans="13:13" ht="20.100000000000001" customHeight="1" x14ac:dyDescent="0.25">
      <c r="M143" s="30"/>
    </row>
    <row r="144" spans="13:13" ht="20.100000000000001" customHeight="1" x14ac:dyDescent="0.25">
      <c r="M144" s="30"/>
    </row>
    <row r="145" spans="13:13" ht="20.100000000000001" customHeight="1" x14ac:dyDescent="0.25">
      <c r="M145" s="30"/>
    </row>
    <row r="146" spans="13:13" ht="20.100000000000001" customHeight="1" x14ac:dyDescent="0.25">
      <c r="M146" s="30"/>
    </row>
    <row r="147" spans="13:13" ht="20.100000000000001" customHeight="1" x14ac:dyDescent="0.25">
      <c r="M147" s="30"/>
    </row>
    <row r="148" spans="13:13" ht="20.100000000000001" customHeight="1" x14ac:dyDescent="0.25">
      <c r="M148" s="30"/>
    </row>
    <row r="149" spans="13:13" ht="20.100000000000001" customHeight="1" x14ac:dyDescent="0.25">
      <c r="M149" s="30"/>
    </row>
    <row r="150" spans="13:13" ht="20.100000000000001" customHeight="1" x14ac:dyDescent="0.25">
      <c r="M150" s="30"/>
    </row>
    <row r="151" spans="13:13" ht="20.100000000000001" customHeight="1" x14ac:dyDescent="0.25">
      <c r="M151" s="30"/>
    </row>
    <row r="152" spans="13:13" ht="20.100000000000001" customHeight="1" x14ac:dyDescent="0.25">
      <c r="M152" s="30"/>
    </row>
    <row r="153" spans="13:13" ht="20.100000000000001" customHeight="1" x14ac:dyDescent="0.25">
      <c r="M153" s="30"/>
    </row>
    <row r="154" spans="13:13" ht="20.100000000000001" customHeight="1" x14ac:dyDescent="0.25">
      <c r="M154" s="30"/>
    </row>
    <row r="155" spans="13:13" ht="20.100000000000001" customHeight="1" x14ac:dyDescent="0.25">
      <c r="M155" s="30"/>
    </row>
    <row r="156" spans="13:13" ht="20.100000000000001" customHeight="1" x14ac:dyDescent="0.25">
      <c r="M156" s="30"/>
    </row>
    <row r="157" spans="13:13" ht="20.100000000000001" customHeight="1" x14ac:dyDescent="0.25">
      <c r="M157" s="30"/>
    </row>
    <row r="158" spans="13:13" ht="20.100000000000001" customHeight="1" x14ac:dyDescent="0.25">
      <c r="M158" s="30"/>
    </row>
    <row r="159" spans="13:13" ht="20.100000000000001" customHeight="1" x14ac:dyDescent="0.25">
      <c r="M159" s="30"/>
    </row>
    <row r="160" spans="13:13" ht="20.100000000000001" customHeight="1" x14ac:dyDescent="0.25">
      <c r="M160" s="30"/>
    </row>
    <row r="161" spans="13:13" ht="20.100000000000001" customHeight="1" x14ac:dyDescent="0.25">
      <c r="M161" s="30"/>
    </row>
    <row r="162" spans="13:13" ht="20.100000000000001" customHeight="1" x14ac:dyDescent="0.25">
      <c r="M162" s="30"/>
    </row>
    <row r="163" spans="13:13" x14ac:dyDescent="0.25">
      <c r="M163" s="30"/>
    </row>
    <row r="164" spans="13:13" x14ac:dyDescent="0.25">
      <c r="M164" s="30"/>
    </row>
    <row r="165" spans="13:13" x14ac:dyDescent="0.25">
      <c r="M165" s="30"/>
    </row>
    <row r="166" spans="13:13" x14ac:dyDescent="0.25">
      <c r="M166" s="30"/>
    </row>
    <row r="167" spans="13:13" x14ac:dyDescent="0.25">
      <c r="M167" s="30"/>
    </row>
    <row r="168" spans="13:13" x14ac:dyDescent="0.25">
      <c r="M168" s="30"/>
    </row>
    <row r="169" spans="13:13" x14ac:dyDescent="0.25">
      <c r="M169" s="30"/>
    </row>
    <row r="170" spans="13:13" x14ac:dyDescent="0.25">
      <c r="M170" s="30"/>
    </row>
  </sheetData>
  <customSheetViews>
    <customSheetView guid="{F3F04B63-3F0E-4FC8-9213-B9CAD368D094}" state="hidden">
      <selection activeCell="P13" sqref="B5:P13"/>
      <pageMargins left="0" right="0" top="0.5" bottom="0.69" header="0" footer="0.25"/>
      <printOptions horizontalCentered="1"/>
      <pageSetup orientation="landscape" verticalDpi="300" r:id="rId1"/>
      <headerFooter alignWithMargins="0">
        <oddFooter xml:space="preserve">&amp;C&amp;"Times New Roman,Regular"Page 5
</oddFooter>
      </headerFooter>
    </customSheetView>
  </customSheetViews>
  <mergeCells count="19">
    <mergeCell ref="G28:G29"/>
    <mergeCell ref="H28:H29"/>
    <mergeCell ref="B28:B29"/>
    <mergeCell ref="E28:E29"/>
    <mergeCell ref="F28:F29"/>
    <mergeCell ref="G10:G11"/>
    <mergeCell ref="D24:L24"/>
    <mergeCell ref="H10:H11"/>
    <mergeCell ref="B2:N3"/>
    <mergeCell ref="D6:L6"/>
    <mergeCell ref="E19:E20"/>
    <mergeCell ref="F19:F20"/>
    <mergeCell ref="B10:B11"/>
    <mergeCell ref="E10:E11"/>
    <mergeCell ref="F10:F11"/>
    <mergeCell ref="D15:L15"/>
    <mergeCell ref="G19:G20"/>
    <mergeCell ref="H19:H20"/>
    <mergeCell ref="B19:B20"/>
  </mergeCells>
  <phoneticPr fontId="0" type="noConversion"/>
  <conditionalFormatting sqref="H10:H11">
    <cfRule type="cellIs" dxfId="4" priority="2" stopIfTrue="1" operator="greaterThan">
      <formula>0</formula>
    </cfRule>
    <cfRule type="expression" dxfId="3" priority="8" stopIfTrue="1">
      <formula>#VALUE!</formula>
    </cfRule>
  </conditionalFormatting>
  <conditionalFormatting sqref="J10">
    <cfRule type="expression" dxfId="2" priority="3" stopIfTrue="1">
      <formula>ISERROR</formula>
    </cfRule>
    <cfRule type="expression" dxfId="1" priority="4" stopIfTrue="1">
      <formula>$J$10</formula>
    </cfRule>
  </conditionalFormatting>
  <conditionalFormatting sqref="J10 L10 N10 H19:H20 J19 L19 N19 H28:H29 J28 L28 N28">
    <cfRule type="cellIs" dxfId="0" priority="1" stopIfTrue="1" operator="greaterThan">
      <formula>0</formula>
    </cfRule>
  </conditionalFormatting>
  <printOptions horizontalCentered="1"/>
  <pageMargins left="0" right="0" top="0.5" bottom="0.69" header="0" footer="0.25"/>
  <pageSetup orientation="landscape" verticalDpi="300" r:id="rId2"/>
  <headerFooter alignWithMargins="0">
    <oddFooter xml:space="preserve">&amp;C&amp;"Times New Roman,Regular"Page 5
</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0"/>
  <sheetViews>
    <sheetView workbookViewId="0">
      <selection activeCell="L31" sqref="A4:L31"/>
    </sheetView>
  </sheetViews>
  <sheetFormatPr defaultRowHeight="13.2" x14ac:dyDescent="0.25"/>
  <cols>
    <col min="1" max="1" width="3.6640625" customWidth="1"/>
    <col min="2" max="2" width="12.6640625" customWidth="1"/>
    <col min="8" max="9" width="7.6640625" customWidth="1"/>
  </cols>
  <sheetData>
    <row r="1" spans="1:11" ht="4.5" customHeight="1" x14ac:dyDescent="0.25"/>
    <row r="2" spans="1:11" ht="75.75" customHeight="1" x14ac:dyDescent="0.25">
      <c r="A2" s="341" t="s">
        <v>81</v>
      </c>
      <c r="B2" s="342"/>
      <c r="C2" s="342"/>
      <c r="D2" s="342"/>
      <c r="E2" s="342"/>
      <c r="F2" s="342"/>
      <c r="G2" s="342"/>
      <c r="H2" s="342"/>
      <c r="I2" s="342"/>
      <c r="J2" s="342"/>
      <c r="K2" s="343"/>
    </row>
    <row r="5" spans="1:11" x14ac:dyDescent="0.25">
      <c r="A5" s="5"/>
      <c r="B5" s="4"/>
      <c r="C5" s="4"/>
      <c r="D5" s="4"/>
      <c r="E5" s="4"/>
      <c r="F5" s="4"/>
      <c r="G5" s="4"/>
      <c r="H5" s="4"/>
      <c r="I5" s="4"/>
      <c r="J5" s="4"/>
      <c r="K5" s="6"/>
    </row>
    <row r="6" spans="1:11" ht="20.100000000000001" customHeight="1" x14ac:dyDescent="0.3">
      <c r="A6" s="7"/>
      <c r="B6" s="2"/>
      <c r="C6" s="8" t="s">
        <v>30</v>
      </c>
      <c r="D6" s="2"/>
      <c r="E6" s="2"/>
      <c r="F6" s="2"/>
      <c r="G6" s="2"/>
      <c r="H6" s="2"/>
      <c r="I6" s="2"/>
      <c r="J6" s="2"/>
      <c r="K6" s="1"/>
    </row>
    <row r="7" spans="1:11" x14ac:dyDescent="0.25">
      <c r="A7" s="7"/>
      <c r="B7" s="2"/>
      <c r="C7" s="2"/>
      <c r="D7" s="2"/>
      <c r="E7" s="2"/>
      <c r="F7" s="2"/>
      <c r="G7" s="2"/>
      <c r="H7" s="2"/>
      <c r="I7" s="2"/>
      <c r="J7" s="2"/>
      <c r="K7" s="1"/>
    </row>
    <row r="8" spans="1:11" x14ac:dyDescent="0.25">
      <c r="A8" s="7"/>
      <c r="B8" s="2"/>
      <c r="C8" s="2"/>
      <c r="D8" s="2"/>
      <c r="E8" s="2"/>
      <c r="F8" s="2"/>
      <c r="G8" s="2"/>
      <c r="H8" s="2"/>
      <c r="I8" s="2"/>
      <c r="J8" s="2"/>
      <c r="K8" s="1"/>
    </row>
    <row r="9" spans="1:11" ht="15" customHeight="1" x14ac:dyDescent="0.25">
      <c r="A9" s="27" t="s">
        <v>57</v>
      </c>
      <c r="B9" s="346" t="s">
        <v>72</v>
      </c>
      <c r="C9" s="346"/>
      <c r="D9" s="346"/>
      <c r="E9" s="346"/>
      <c r="F9" s="346"/>
      <c r="G9" s="346"/>
      <c r="H9" s="346"/>
      <c r="I9" s="346"/>
      <c r="J9" s="346"/>
      <c r="K9" s="347"/>
    </row>
    <row r="10" spans="1:11" ht="30" customHeight="1" x14ac:dyDescent="0.25">
      <c r="A10" s="27"/>
      <c r="B10" s="346"/>
      <c r="C10" s="346"/>
      <c r="D10" s="346"/>
      <c r="E10" s="346"/>
      <c r="F10" s="346"/>
      <c r="G10" s="346"/>
      <c r="H10" s="346"/>
      <c r="I10" s="346"/>
      <c r="J10" s="346"/>
      <c r="K10" s="347"/>
    </row>
    <row r="11" spans="1:11" ht="15" x14ac:dyDescent="0.25">
      <c r="A11" s="27"/>
      <c r="B11" s="12"/>
      <c r="C11" s="12"/>
      <c r="D11" s="12"/>
      <c r="E11" s="12"/>
      <c r="F11" s="12"/>
      <c r="G11" s="12"/>
      <c r="H11" s="12"/>
      <c r="I11" s="12"/>
      <c r="J11" s="12"/>
      <c r="K11" s="13"/>
    </row>
    <row r="12" spans="1:11" ht="15" customHeight="1" x14ac:dyDescent="0.25">
      <c r="A12" s="27" t="s">
        <v>58</v>
      </c>
      <c r="B12" s="339" t="s">
        <v>43</v>
      </c>
      <c r="C12" s="350"/>
      <c r="D12" s="350"/>
      <c r="E12" s="350"/>
      <c r="F12" s="350"/>
      <c r="G12" s="350"/>
      <c r="H12" s="350"/>
      <c r="I12" s="350"/>
      <c r="J12" s="350"/>
      <c r="K12" s="351"/>
    </row>
    <row r="13" spans="1:11" ht="15" x14ac:dyDescent="0.25">
      <c r="A13" s="27"/>
      <c r="B13" s="350"/>
      <c r="C13" s="350"/>
      <c r="D13" s="350"/>
      <c r="E13" s="350"/>
      <c r="F13" s="350"/>
      <c r="G13" s="350"/>
      <c r="H13" s="350"/>
      <c r="I13" s="350"/>
      <c r="J13" s="350"/>
      <c r="K13" s="351"/>
    </row>
    <row r="14" spans="1:11" ht="15" x14ac:dyDescent="0.25">
      <c r="A14" s="27"/>
      <c r="B14" s="19"/>
      <c r="C14" s="19"/>
      <c r="D14" s="19"/>
      <c r="E14" s="19"/>
      <c r="F14" s="19"/>
      <c r="G14" s="19"/>
      <c r="H14" s="19"/>
      <c r="I14" s="19"/>
      <c r="J14" s="19"/>
      <c r="K14" s="20"/>
    </row>
    <row r="15" spans="1:11" ht="15" x14ac:dyDescent="0.25">
      <c r="A15" s="27" t="s">
        <v>59</v>
      </c>
      <c r="B15" s="344" t="s">
        <v>31</v>
      </c>
      <c r="C15" s="344"/>
      <c r="D15" s="344"/>
      <c r="E15" s="344"/>
      <c r="F15" s="344"/>
      <c r="G15" s="344"/>
      <c r="H15" s="344"/>
      <c r="I15" s="344"/>
      <c r="J15" s="344"/>
      <c r="K15" s="345"/>
    </row>
    <row r="16" spans="1:11" ht="15" x14ac:dyDescent="0.25">
      <c r="A16" s="27"/>
      <c r="B16" s="344"/>
      <c r="C16" s="344"/>
      <c r="D16" s="344"/>
      <c r="E16" s="344"/>
      <c r="F16" s="344"/>
      <c r="G16" s="344"/>
      <c r="H16" s="344"/>
      <c r="I16" s="344"/>
      <c r="J16" s="344"/>
      <c r="K16" s="345"/>
    </row>
    <row r="17" spans="1:11" ht="15" x14ac:dyDescent="0.25">
      <c r="A17" s="27"/>
      <c r="B17" s="12"/>
      <c r="C17" s="12"/>
      <c r="D17" s="12"/>
      <c r="E17" s="12"/>
      <c r="F17" s="12"/>
      <c r="G17" s="12"/>
      <c r="H17" s="12"/>
      <c r="I17" s="12"/>
      <c r="J17" s="12"/>
      <c r="K17" s="13"/>
    </row>
    <row r="18" spans="1:11" ht="15" x14ac:dyDescent="0.25">
      <c r="A18" s="27" t="s">
        <v>60</v>
      </c>
      <c r="B18" s="344" t="s">
        <v>32</v>
      </c>
      <c r="C18" s="348"/>
      <c r="D18" s="348"/>
      <c r="E18" s="348"/>
      <c r="F18" s="348"/>
      <c r="G18" s="348"/>
      <c r="H18" s="348"/>
      <c r="I18" s="348"/>
      <c r="J18" s="348"/>
      <c r="K18" s="349"/>
    </row>
    <row r="19" spans="1:11" ht="15" x14ac:dyDescent="0.25">
      <c r="A19" s="27"/>
      <c r="B19" s="14"/>
      <c r="C19" s="14"/>
      <c r="D19" s="14"/>
      <c r="E19" s="14"/>
      <c r="F19" s="14"/>
      <c r="G19" s="14"/>
      <c r="H19" s="14"/>
      <c r="I19" s="14"/>
      <c r="J19" s="14"/>
      <c r="K19" s="15"/>
    </row>
    <row r="20" spans="1:11" ht="15" x14ac:dyDescent="0.25">
      <c r="A20" s="27" t="s">
        <v>61</v>
      </c>
      <c r="B20" s="339" t="s">
        <v>33</v>
      </c>
      <c r="C20" s="339"/>
      <c r="D20" s="339"/>
      <c r="E20" s="339"/>
      <c r="F20" s="339"/>
      <c r="G20" s="339"/>
      <c r="H20" s="339"/>
      <c r="I20" s="339"/>
      <c r="J20" s="339"/>
      <c r="K20" s="340"/>
    </row>
    <row r="21" spans="1:11" ht="30" customHeight="1" x14ac:dyDescent="0.25">
      <c r="A21" s="27"/>
      <c r="B21" s="339"/>
      <c r="C21" s="339"/>
      <c r="D21" s="339"/>
      <c r="E21" s="339"/>
      <c r="F21" s="339"/>
      <c r="G21" s="339"/>
      <c r="H21" s="339"/>
      <c r="I21" s="339"/>
      <c r="J21" s="339"/>
      <c r="K21" s="340"/>
    </row>
    <row r="22" spans="1:11" ht="20.100000000000001" customHeight="1" x14ac:dyDescent="0.25">
      <c r="A22" s="27"/>
      <c r="B22" s="10"/>
      <c r="C22" s="10"/>
      <c r="D22" s="10"/>
      <c r="E22" s="10"/>
      <c r="F22" s="10"/>
      <c r="G22" s="10"/>
      <c r="H22" s="10"/>
      <c r="I22" s="10"/>
      <c r="J22" s="10"/>
      <c r="K22" s="11"/>
    </row>
    <row r="23" spans="1:11" ht="24.9" customHeight="1" x14ac:dyDescent="0.25">
      <c r="A23" s="28" t="s">
        <v>62</v>
      </c>
      <c r="B23" s="344" t="s">
        <v>36</v>
      </c>
      <c r="C23" s="348"/>
      <c r="D23" s="348"/>
      <c r="E23" s="348"/>
      <c r="F23" s="348"/>
      <c r="G23" s="348"/>
      <c r="H23" s="348"/>
      <c r="I23" s="348"/>
      <c r="J23" s="348"/>
      <c r="K23" s="349"/>
    </row>
    <row r="24" spans="1:11" ht="9.75" customHeight="1" x14ac:dyDescent="0.25">
      <c r="A24" s="9"/>
      <c r="B24" s="348"/>
      <c r="C24" s="348"/>
      <c r="D24" s="348"/>
      <c r="E24" s="348"/>
      <c r="F24" s="348"/>
      <c r="G24" s="348"/>
      <c r="H24" s="348"/>
      <c r="I24" s="348"/>
      <c r="J24" s="348"/>
      <c r="K24" s="349"/>
    </row>
    <row r="25" spans="1:11" x14ac:dyDescent="0.25">
      <c r="A25" s="16"/>
      <c r="B25" s="17"/>
      <c r="C25" s="17"/>
      <c r="D25" s="17"/>
      <c r="E25" s="17"/>
      <c r="F25" s="17"/>
      <c r="G25" s="17"/>
      <c r="H25" s="17"/>
      <c r="I25" s="17"/>
      <c r="J25" s="17"/>
      <c r="K25" s="18"/>
    </row>
    <row r="27" spans="1:11" ht="20.100000000000001" customHeight="1" x14ac:dyDescent="0.25">
      <c r="A27" s="330" t="s">
        <v>73</v>
      </c>
      <c r="B27" s="331"/>
      <c r="C27" s="331"/>
      <c r="D27" s="331"/>
      <c r="E27" s="331"/>
      <c r="F27" s="331"/>
      <c r="G27" s="331"/>
      <c r="H27" s="331"/>
      <c r="I27" s="331"/>
      <c r="J27" s="331"/>
      <c r="K27" s="332"/>
    </row>
    <row r="28" spans="1:11" ht="20.100000000000001" customHeight="1" x14ac:dyDescent="0.25">
      <c r="A28" s="333"/>
      <c r="B28" s="334"/>
      <c r="C28" s="334"/>
      <c r="D28" s="334"/>
      <c r="E28" s="334"/>
      <c r="F28" s="334"/>
      <c r="G28" s="334"/>
      <c r="H28" s="334"/>
      <c r="I28" s="334"/>
      <c r="J28" s="334"/>
      <c r="K28" s="335"/>
    </row>
    <row r="29" spans="1:11" ht="20.100000000000001" customHeight="1" x14ac:dyDescent="0.25">
      <c r="A29" s="333"/>
      <c r="B29" s="334"/>
      <c r="C29" s="334"/>
      <c r="D29" s="334"/>
      <c r="E29" s="334"/>
      <c r="F29" s="334"/>
      <c r="G29" s="334"/>
      <c r="H29" s="334"/>
      <c r="I29" s="334"/>
      <c r="J29" s="334"/>
      <c r="K29" s="335"/>
    </row>
    <row r="30" spans="1:11" ht="20.100000000000001" customHeight="1" x14ac:dyDescent="0.25">
      <c r="A30" s="336"/>
      <c r="B30" s="337"/>
      <c r="C30" s="337"/>
      <c r="D30" s="337"/>
      <c r="E30" s="337"/>
      <c r="F30" s="337"/>
      <c r="G30" s="337"/>
      <c r="H30" s="337"/>
      <c r="I30" s="337"/>
      <c r="J30" s="337"/>
      <c r="K30" s="338"/>
    </row>
  </sheetData>
  <customSheetViews>
    <customSheetView guid="{F3F04B63-3F0E-4FC8-9213-B9CAD368D094}" state="hidden">
      <selection activeCell="L31" sqref="A4:L31"/>
      <pageMargins left="0.5" right="0.5" top="1" bottom="1" header="0.5" footer="0.5"/>
      <pageSetup orientation="portrait" verticalDpi="300" r:id="rId1"/>
      <headerFooter alignWithMargins="0">
        <oddFooter>&amp;CPage 6</oddFooter>
      </headerFooter>
    </customSheetView>
  </customSheetViews>
  <mergeCells count="8">
    <mergeCell ref="A27:K30"/>
    <mergeCell ref="B20:K21"/>
    <mergeCell ref="A2:K2"/>
    <mergeCell ref="B15:K16"/>
    <mergeCell ref="B9:K10"/>
    <mergeCell ref="B18:K18"/>
    <mergeCell ref="B23:K24"/>
    <mergeCell ref="B12:K13"/>
  </mergeCells>
  <phoneticPr fontId="0" type="noConversion"/>
  <pageMargins left="0.5" right="0.5" top="1" bottom="1" header="0.5" footer="0.5"/>
  <pageSetup orientation="portrait" verticalDpi="300" r:id="rId2"/>
  <headerFooter alignWithMargins="0">
    <oddFooter>&amp;CPage 6</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4"/>
  <sheetViews>
    <sheetView topLeftCell="A25" workbookViewId="0">
      <selection activeCell="L45" sqref="A1:L45"/>
    </sheetView>
  </sheetViews>
  <sheetFormatPr defaultRowHeight="13.2" x14ac:dyDescent="0.25"/>
  <cols>
    <col min="1" max="1" width="16.33203125" customWidth="1"/>
    <col min="2" max="2" width="7" customWidth="1"/>
    <col min="3" max="4" width="12.44140625" customWidth="1"/>
    <col min="5" max="5" width="15.33203125" customWidth="1"/>
    <col min="7" max="7" width="16.44140625" customWidth="1"/>
    <col min="8" max="8" width="8" customWidth="1"/>
    <col min="9" max="9" width="14.33203125" customWidth="1"/>
    <col min="10" max="10" width="11" customWidth="1"/>
    <col min="11" max="11" width="12.5546875" customWidth="1"/>
  </cols>
  <sheetData>
    <row r="1" spans="1:13" s="140" customFormat="1" ht="17.399999999999999" x14ac:dyDescent="0.3">
      <c r="B1" s="354" t="s">
        <v>76</v>
      </c>
      <c r="C1" s="354"/>
      <c r="D1" s="354"/>
      <c r="E1" s="354"/>
      <c r="H1" s="354" t="s">
        <v>76</v>
      </c>
      <c r="I1" s="354"/>
      <c r="J1" s="354"/>
      <c r="K1" s="354"/>
    </row>
    <row r="2" spans="1:13" s="140" customFormat="1" ht="17.399999999999999" x14ac:dyDescent="0.3">
      <c r="B2" s="352" t="s">
        <v>88</v>
      </c>
      <c r="C2" s="352"/>
      <c r="D2" s="352"/>
      <c r="E2" s="352"/>
      <c r="H2" s="352" t="s">
        <v>88</v>
      </c>
      <c r="I2" s="352"/>
      <c r="J2" s="352"/>
      <c r="K2" s="352"/>
    </row>
    <row r="3" spans="1:13" s="140" customFormat="1" ht="17.399999999999999" x14ac:dyDescent="0.3">
      <c r="B3" s="352" t="s">
        <v>90</v>
      </c>
      <c r="C3" s="352"/>
      <c r="D3" s="352"/>
      <c r="E3" s="352"/>
      <c r="H3" s="352" t="s">
        <v>90</v>
      </c>
      <c r="I3" s="352"/>
      <c r="J3" s="352"/>
      <c r="K3" s="352"/>
    </row>
    <row r="4" spans="1:13" s="140" customFormat="1" ht="17.399999999999999" x14ac:dyDescent="0.3">
      <c r="B4" s="353" t="s">
        <v>83</v>
      </c>
      <c r="C4" s="353"/>
      <c r="D4" s="353"/>
      <c r="E4" s="353"/>
      <c r="H4" s="353" t="s">
        <v>84</v>
      </c>
      <c r="I4" s="353"/>
      <c r="J4" s="353"/>
      <c r="K4" s="353"/>
    </row>
    <row r="5" spans="1:13" ht="13.8" x14ac:dyDescent="0.25">
      <c r="B5" s="22"/>
      <c r="C5" s="23" t="s">
        <v>49</v>
      </c>
      <c r="D5" s="142"/>
      <c r="E5" s="6"/>
      <c r="H5" s="22"/>
      <c r="I5" s="23" t="s">
        <v>49</v>
      </c>
      <c r="J5" s="142"/>
      <c r="K5" s="6"/>
    </row>
    <row r="6" spans="1:13" ht="13.8" x14ac:dyDescent="0.25">
      <c r="B6" s="21"/>
      <c r="C6" s="143" t="s">
        <v>78</v>
      </c>
      <c r="D6" s="24" t="s">
        <v>52</v>
      </c>
      <c r="E6" s="141" t="s">
        <v>22</v>
      </c>
      <c r="H6" s="21"/>
      <c r="I6" s="143" t="s">
        <v>78</v>
      </c>
      <c r="J6" s="24" t="s">
        <v>52</v>
      </c>
      <c r="K6" s="141" t="s">
        <v>22</v>
      </c>
    </row>
    <row r="7" spans="1:13" ht="13.8" x14ac:dyDescent="0.25">
      <c r="A7" s="150" t="s">
        <v>50</v>
      </c>
      <c r="B7" s="151">
        <v>0</v>
      </c>
      <c r="C7" s="157">
        <v>10.78</v>
      </c>
      <c r="D7" s="156">
        <v>28.73</v>
      </c>
      <c r="E7" s="155">
        <f t="shared" ref="E7:E32" si="0">+C7+D7</f>
        <v>39.51</v>
      </c>
      <c r="F7" s="144"/>
      <c r="G7" s="150" t="s">
        <v>50</v>
      </c>
      <c r="H7" s="151">
        <v>0</v>
      </c>
      <c r="I7" s="157">
        <v>10.78</v>
      </c>
      <c r="J7" s="156">
        <v>20.07</v>
      </c>
      <c r="K7" s="155">
        <f t="shared" ref="K7:K42" si="1">+I7+J7</f>
        <v>30.85</v>
      </c>
      <c r="L7" s="144"/>
      <c r="M7" s="144"/>
    </row>
    <row r="8" spans="1:13" ht="13.8" x14ac:dyDescent="0.25">
      <c r="A8" s="149" t="s">
        <v>85</v>
      </c>
      <c r="B8" s="151">
        <v>1</v>
      </c>
      <c r="C8" s="157">
        <v>10.83</v>
      </c>
      <c r="D8" s="156">
        <v>28.73</v>
      </c>
      <c r="E8" s="155">
        <f t="shared" si="0"/>
        <v>39.56</v>
      </c>
      <c r="F8" s="144"/>
      <c r="G8" s="150" t="s">
        <v>85</v>
      </c>
      <c r="H8" s="151">
        <v>1</v>
      </c>
      <c r="I8" s="157">
        <v>10.83</v>
      </c>
      <c r="J8" s="156">
        <v>20.07</v>
      </c>
      <c r="K8" s="155">
        <f t="shared" si="1"/>
        <v>30.9</v>
      </c>
      <c r="L8" s="144"/>
      <c r="M8" s="144"/>
    </row>
    <row r="9" spans="1:13" ht="13.8" x14ac:dyDescent="0.25">
      <c r="A9" s="149" t="s">
        <v>85</v>
      </c>
      <c r="B9" s="151">
        <v>2</v>
      </c>
      <c r="C9" s="157">
        <v>10.88</v>
      </c>
      <c r="D9" s="156">
        <v>28.73</v>
      </c>
      <c r="E9" s="155">
        <f t="shared" si="0"/>
        <v>39.61</v>
      </c>
      <c r="F9" s="144"/>
      <c r="G9" s="150" t="s">
        <v>85</v>
      </c>
      <c r="H9" s="151">
        <v>2</v>
      </c>
      <c r="I9" s="157">
        <v>10.88</v>
      </c>
      <c r="J9" s="156">
        <v>20.07</v>
      </c>
      <c r="K9" s="155">
        <f t="shared" si="1"/>
        <v>30.950000000000003</v>
      </c>
      <c r="L9" s="144"/>
      <c r="M9" s="144"/>
    </row>
    <row r="10" spans="1:13" ht="13.8" x14ac:dyDescent="0.25">
      <c r="A10" s="149" t="s">
        <v>85</v>
      </c>
      <c r="B10" s="151">
        <v>3</v>
      </c>
      <c r="C10" s="157">
        <v>10.930000000000001</v>
      </c>
      <c r="D10" s="156">
        <v>28.73</v>
      </c>
      <c r="E10" s="155">
        <f t="shared" si="0"/>
        <v>39.660000000000004</v>
      </c>
      <c r="F10" s="144"/>
      <c r="G10" s="150" t="s">
        <v>85</v>
      </c>
      <c r="H10" s="151">
        <v>3</v>
      </c>
      <c r="I10" s="157">
        <v>10.930000000000001</v>
      </c>
      <c r="J10" s="156">
        <v>20.07</v>
      </c>
      <c r="K10" s="155">
        <f t="shared" si="1"/>
        <v>31</v>
      </c>
      <c r="L10" s="144"/>
      <c r="M10" s="144"/>
    </row>
    <row r="11" spans="1:13" ht="13.8" x14ac:dyDescent="0.25">
      <c r="A11" s="149" t="s">
        <v>85</v>
      </c>
      <c r="B11" s="151">
        <v>4</v>
      </c>
      <c r="C11" s="157">
        <v>10.980000000000002</v>
      </c>
      <c r="D11" s="156">
        <v>28.73</v>
      </c>
      <c r="E11" s="155">
        <f t="shared" si="0"/>
        <v>39.71</v>
      </c>
      <c r="F11" s="144"/>
      <c r="G11" s="150" t="s">
        <v>85</v>
      </c>
      <c r="H11" s="151">
        <v>4</v>
      </c>
      <c r="I11" s="157">
        <v>10.980000000000002</v>
      </c>
      <c r="J11" s="156">
        <v>20.07</v>
      </c>
      <c r="K11" s="155">
        <f t="shared" si="1"/>
        <v>31.050000000000004</v>
      </c>
      <c r="L11" s="144"/>
      <c r="M11" s="144"/>
    </row>
    <row r="12" spans="1:13" ht="13.8" x14ac:dyDescent="0.25">
      <c r="A12" s="149" t="s">
        <v>85</v>
      </c>
      <c r="B12" s="151">
        <v>5</v>
      </c>
      <c r="C12" s="157">
        <v>11.030000000000003</v>
      </c>
      <c r="D12" s="156">
        <v>28.73</v>
      </c>
      <c r="E12" s="155">
        <f t="shared" si="0"/>
        <v>39.760000000000005</v>
      </c>
      <c r="F12" s="144"/>
      <c r="G12" s="150" t="s">
        <v>85</v>
      </c>
      <c r="H12" s="151">
        <v>5</v>
      </c>
      <c r="I12" s="157">
        <v>11.030000000000003</v>
      </c>
      <c r="J12" s="156">
        <v>20.07</v>
      </c>
      <c r="K12" s="155">
        <f t="shared" si="1"/>
        <v>31.1</v>
      </c>
      <c r="L12" s="144"/>
      <c r="M12" s="144"/>
    </row>
    <row r="13" spans="1:13" ht="13.8" x14ac:dyDescent="0.25">
      <c r="A13" s="149" t="s">
        <v>85</v>
      </c>
      <c r="B13" s="151">
        <v>6</v>
      </c>
      <c r="C13" s="157">
        <v>11.080000000000004</v>
      </c>
      <c r="D13" s="156">
        <v>28.73</v>
      </c>
      <c r="E13" s="155">
        <f t="shared" si="0"/>
        <v>39.81</v>
      </c>
      <c r="F13" s="144"/>
      <c r="G13" s="150" t="s">
        <v>85</v>
      </c>
      <c r="H13" s="151">
        <v>6</v>
      </c>
      <c r="I13" s="157">
        <v>11.080000000000004</v>
      </c>
      <c r="J13" s="156">
        <v>20.07</v>
      </c>
      <c r="K13" s="155">
        <f t="shared" si="1"/>
        <v>31.150000000000006</v>
      </c>
      <c r="L13" s="144"/>
      <c r="M13" s="144"/>
    </row>
    <row r="14" spans="1:13" ht="13.8" x14ac:dyDescent="0.25">
      <c r="A14" s="149" t="s">
        <v>85</v>
      </c>
      <c r="B14" s="151">
        <v>7</v>
      </c>
      <c r="C14" s="157">
        <v>11.130000000000004</v>
      </c>
      <c r="D14" s="156">
        <v>28.73</v>
      </c>
      <c r="E14" s="155">
        <f t="shared" si="0"/>
        <v>39.860000000000007</v>
      </c>
      <c r="F14" s="144"/>
      <c r="G14" s="150" t="s">
        <v>85</v>
      </c>
      <c r="H14" s="151">
        <v>7</v>
      </c>
      <c r="I14" s="157">
        <v>11.130000000000004</v>
      </c>
      <c r="J14" s="156">
        <v>20.07</v>
      </c>
      <c r="K14" s="155">
        <f t="shared" si="1"/>
        <v>31.200000000000003</v>
      </c>
      <c r="L14" s="144"/>
      <c r="M14" s="144"/>
    </row>
    <row r="15" spans="1:13" ht="13.8" x14ac:dyDescent="0.25">
      <c r="A15" s="149" t="s">
        <v>85</v>
      </c>
      <c r="B15" s="151">
        <v>8</v>
      </c>
      <c r="C15" s="157">
        <v>11.180000000000005</v>
      </c>
      <c r="D15" s="156">
        <v>28.73</v>
      </c>
      <c r="E15" s="155">
        <f t="shared" si="0"/>
        <v>39.910000000000004</v>
      </c>
      <c r="F15" s="144"/>
      <c r="G15" s="150" t="s">
        <v>85</v>
      </c>
      <c r="H15" s="151">
        <v>8</v>
      </c>
      <c r="I15" s="157">
        <v>11.180000000000005</v>
      </c>
      <c r="J15" s="156">
        <v>20.07</v>
      </c>
      <c r="K15" s="155">
        <f t="shared" si="1"/>
        <v>31.250000000000007</v>
      </c>
      <c r="L15" s="144"/>
      <c r="M15" s="144"/>
    </row>
    <row r="16" spans="1:13" ht="13.8" x14ac:dyDescent="0.25">
      <c r="A16" s="149" t="s">
        <v>85</v>
      </c>
      <c r="B16" s="151">
        <v>9</v>
      </c>
      <c r="C16" s="157">
        <v>11.230000000000006</v>
      </c>
      <c r="D16" s="156">
        <v>28.73</v>
      </c>
      <c r="E16" s="155">
        <f t="shared" si="0"/>
        <v>39.960000000000008</v>
      </c>
      <c r="F16" s="144"/>
      <c r="G16" s="150" t="s">
        <v>85</v>
      </c>
      <c r="H16" s="151">
        <v>9</v>
      </c>
      <c r="I16" s="157">
        <v>11.230000000000006</v>
      </c>
      <c r="J16" s="156">
        <v>20.07</v>
      </c>
      <c r="K16" s="155">
        <f t="shared" si="1"/>
        <v>31.300000000000004</v>
      </c>
      <c r="L16" s="144"/>
      <c r="M16" s="144"/>
    </row>
    <row r="17" spans="1:13" ht="13.8" x14ac:dyDescent="0.25">
      <c r="A17" s="149" t="s">
        <v>85</v>
      </c>
      <c r="B17" s="151">
        <v>10</v>
      </c>
      <c r="C17" s="157">
        <v>11.280000000000006</v>
      </c>
      <c r="D17" s="156">
        <v>28.73</v>
      </c>
      <c r="E17" s="155">
        <f t="shared" si="0"/>
        <v>40.010000000000005</v>
      </c>
      <c r="F17" s="144"/>
      <c r="G17" s="150" t="s">
        <v>85</v>
      </c>
      <c r="H17" s="151">
        <v>10</v>
      </c>
      <c r="I17" s="157">
        <v>11.280000000000006</v>
      </c>
      <c r="J17" s="156">
        <v>20.07</v>
      </c>
      <c r="K17" s="155">
        <f t="shared" si="1"/>
        <v>31.350000000000009</v>
      </c>
      <c r="L17" s="144"/>
      <c r="M17" s="144"/>
    </row>
    <row r="18" spans="1:13" ht="13.8" x14ac:dyDescent="0.25">
      <c r="A18" s="149" t="s">
        <v>85</v>
      </c>
      <c r="B18" s="151">
        <v>11</v>
      </c>
      <c r="C18" s="157">
        <v>11.330000000000007</v>
      </c>
      <c r="D18" s="156">
        <v>28.73</v>
      </c>
      <c r="E18" s="155">
        <f t="shared" si="0"/>
        <v>40.060000000000009</v>
      </c>
      <c r="F18" s="144"/>
      <c r="G18" s="150" t="s">
        <v>85</v>
      </c>
      <c r="H18" s="151">
        <v>11</v>
      </c>
      <c r="I18" s="157">
        <v>11.330000000000007</v>
      </c>
      <c r="J18" s="156">
        <v>20.07</v>
      </c>
      <c r="K18" s="155">
        <f t="shared" si="1"/>
        <v>31.400000000000006</v>
      </c>
      <c r="L18" s="144"/>
      <c r="M18" s="144"/>
    </row>
    <row r="19" spans="1:13" ht="13.8" x14ac:dyDescent="0.25">
      <c r="A19" s="149" t="s">
        <v>85</v>
      </c>
      <c r="B19" s="151">
        <v>12</v>
      </c>
      <c r="C19" s="157">
        <v>11.380000000000008</v>
      </c>
      <c r="D19" s="156">
        <v>28.73</v>
      </c>
      <c r="E19" s="155">
        <f t="shared" si="0"/>
        <v>40.110000000000007</v>
      </c>
      <c r="F19" s="144"/>
      <c r="G19" s="150" t="s">
        <v>85</v>
      </c>
      <c r="H19" s="151">
        <v>12</v>
      </c>
      <c r="I19" s="157">
        <v>11.380000000000008</v>
      </c>
      <c r="J19" s="156">
        <v>20.07</v>
      </c>
      <c r="K19" s="155">
        <f t="shared" si="1"/>
        <v>31.45000000000001</v>
      </c>
      <c r="L19" s="144"/>
      <c r="M19" s="144"/>
    </row>
    <row r="20" spans="1:13" ht="13.8" x14ac:dyDescent="0.25">
      <c r="A20" s="149" t="s">
        <v>85</v>
      </c>
      <c r="B20" s="151">
        <v>13</v>
      </c>
      <c r="C20" s="157">
        <v>11.430000000000009</v>
      </c>
      <c r="D20" s="156">
        <v>28.73</v>
      </c>
      <c r="E20" s="155">
        <f t="shared" si="0"/>
        <v>40.160000000000011</v>
      </c>
      <c r="F20" s="144"/>
      <c r="G20" s="150" t="s">
        <v>85</v>
      </c>
      <c r="H20" s="151">
        <v>13</v>
      </c>
      <c r="I20" s="157">
        <v>11.430000000000009</v>
      </c>
      <c r="J20" s="156">
        <v>20.07</v>
      </c>
      <c r="K20" s="155">
        <f t="shared" si="1"/>
        <v>31.500000000000007</v>
      </c>
      <c r="L20" s="144"/>
      <c r="M20" s="144"/>
    </row>
    <row r="21" spans="1:13" ht="13.8" x14ac:dyDescent="0.25">
      <c r="A21" s="149" t="s">
        <v>85</v>
      </c>
      <c r="B21" s="151">
        <v>14</v>
      </c>
      <c r="C21" s="157">
        <v>11.480000000000009</v>
      </c>
      <c r="D21" s="156">
        <v>28.73</v>
      </c>
      <c r="E21" s="155">
        <f t="shared" si="0"/>
        <v>40.210000000000008</v>
      </c>
      <c r="F21" s="144"/>
      <c r="G21" s="150" t="s">
        <v>85</v>
      </c>
      <c r="H21" s="151">
        <v>14</v>
      </c>
      <c r="I21" s="157">
        <v>11.480000000000009</v>
      </c>
      <c r="J21" s="156">
        <v>20.07</v>
      </c>
      <c r="K21" s="155">
        <f t="shared" si="1"/>
        <v>31.550000000000011</v>
      </c>
      <c r="L21" s="144"/>
      <c r="M21" s="144"/>
    </row>
    <row r="22" spans="1:13" ht="13.8" x14ac:dyDescent="0.25">
      <c r="A22" s="149" t="s">
        <v>85</v>
      </c>
      <c r="B22" s="151">
        <v>15</v>
      </c>
      <c r="C22" s="157">
        <v>11.53000000000001</v>
      </c>
      <c r="D22" s="156">
        <v>28.73</v>
      </c>
      <c r="E22" s="155">
        <f t="shared" si="0"/>
        <v>40.260000000000012</v>
      </c>
      <c r="F22" s="144"/>
      <c r="G22" s="150" t="s">
        <v>85</v>
      </c>
      <c r="H22" s="151">
        <v>15</v>
      </c>
      <c r="I22" s="157">
        <v>11.53000000000001</v>
      </c>
      <c r="J22" s="156">
        <v>20.07</v>
      </c>
      <c r="K22" s="155">
        <f t="shared" si="1"/>
        <v>31.600000000000009</v>
      </c>
      <c r="L22" s="144"/>
      <c r="M22" s="144"/>
    </row>
    <row r="23" spans="1:13" ht="13.8" x14ac:dyDescent="0.25">
      <c r="A23" s="149" t="s">
        <v>85</v>
      </c>
      <c r="B23" s="151">
        <v>16</v>
      </c>
      <c r="C23" s="157">
        <v>11.580000000000011</v>
      </c>
      <c r="D23" s="156">
        <v>28.73</v>
      </c>
      <c r="E23" s="155">
        <f t="shared" si="0"/>
        <v>40.310000000000009</v>
      </c>
      <c r="F23" s="144"/>
      <c r="G23" s="150" t="s">
        <v>85</v>
      </c>
      <c r="H23" s="151">
        <v>16</v>
      </c>
      <c r="I23" s="157">
        <v>11.580000000000011</v>
      </c>
      <c r="J23" s="156">
        <v>20.07</v>
      </c>
      <c r="K23" s="155">
        <f t="shared" si="1"/>
        <v>31.650000000000013</v>
      </c>
      <c r="L23" s="144"/>
      <c r="M23" s="144"/>
    </row>
    <row r="24" spans="1:13" ht="13.8" x14ac:dyDescent="0.25">
      <c r="A24" s="149" t="s">
        <v>85</v>
      </c>
      <c r="B24" s="151">
        <v>17</v>
      </c>
      <c r="C24" s="157">
        <v>11.630000000000011</v>
      </c>
      <c r="D24" s="156">
        <v>28.73</v>
      </c>
      <c r="E24" s="155">
        <f t="shared" si="0"/>
        <v>40.360000000000014</v>
      </c>
      <c r="F24" s="144"/>
      <c r="G24" s="150" t="s">
        <v>85</v>
      </c>
      <c r="H24" s="151">
        <v>17</v>
      </c>
      <c r="I24" s="157">
        <v>11.630000000000011</v>
      </c>
      <c r="J24" s="156">
        <v>20.07</v>
      </c>
      <c r="K24" s="155">
        <f t="shared" si="1"/>
        <v>31.70000000000001</v>
      </c>
      <c r="L24" s="144"/>
      <c r="M24" s="144"/>
    </row>
    <row r="25" spans="1:13" ht="13.8" x14ac:dyDescent="0.25">
      <c r="A25" s="149" t="s">
        <v>85</v>
      </c>
      <c r="B25" s="151">
        <v>18</v>
      </c>
      <c r="C25" s="157">
        <v>11.680000000000012</v>
      </c>
      <c r="D25" s="156">
        <v>28.73</v>
      </c>
      <c r="E25" s="155">
        <f t="shared" si="0"/>
        <v>40.410000000000011</v>
      </c>
      <c r="F25" s="144"/>
      <c r="G25" s="150" t="s">
        <v>85</v>
      </c>
      <c r="H25" s="151">
        <v>18</v>
      </c>
      <c r="I25" s="157">
        <v>11.680000000000012</v>
      </c>
      <c r="J25" s="156">
        <v>20.07</v>
      </c>
      <c r="K25" s="155">
        <f t="shared" si="1"/>
        <v>31.750000000000014</v>
      </c>
      <c r="L25" s="144"/>
      <c r="M25" s="144"/>
    </row>
    <row r="26" spans="1:13" ht="13.8" x14ac:dyDescent="0.25">
      <c r="A26" s="149" t="s">
        <v>85</v>
      </c>
      <c r="B26" s="151">
        <v>19</v>
      </c>
      <c r="C26" s="157">
        <v>11.730000000000013</v>
      </c>
      <c r="D26" s="156">
        <v>28.73</v>
      </c>
      <c r="E26" s="155">
        <f t="shared" si="0"/>
        <v>40.460000000000015</v>
      </c>
      <c r="F26" s="144"/>
      <c r="G26" s="150" t="s">
        <v>85</v>
      </c>
      <c r="H26" s="151">
        <v>19</v>
      </c>
      <c r="I26" s="157">
        <v>11.730000000000013</v>
      </c>
      <c r="J26" s="156">
        <v>20.07</v>
      </c>
      <c r="K26" s="155">
        <f t="shared" si="1"/>
        <v>31.800000000000011</v>
      </c>
      <c r="L26" s="144"/>
      <c r="M26" s="144"/>
    </row>
    <row r="27" spans="1:13" ht="13.8" x14ac:dyDescent="0.25">
      <c r="A27" s="149" t="s">
        <v>85</v>
      </c>
      <c r="B27" s="151">
        <v>20</v>
      </c>
      <c r="C27" s="157">
        <v>11.780000000000014</v>
      </c>
      <c r="D27" s="156">
        <v>28.73</v>
      </c>
      <c r="E27" s="155">
        <f t="shared" si="0"/>
        <v>40.510000000000012</v>
      </c>
      <c r="F27" s="144"/>
      <c r="G27" s="150" t="s">
        <v>85</v>
      </c>
      <c r="H27" s="151">
        <v>20</v>
      </c>
      <c r="I27" s="157">
        <v>11.780000000000014</v>
      </c>
      <c r="J27" s="156">
        <v>20.07</v>
      </c>
      <c r="K27" s="155">
        <f t="shared" si="1"/>
        <v>31.850000000000016</v>
      </c>
      <c r="L27" s="144"/>
      <c r="M27" s="144"/>
    </row>
    <row r="28" spans="1:13" ht="13.8" x14ac:dyDescent="0.25">
      <c r="A28" s="149" t="s">
        <v>85</v>
      </c>
      <c r="B28" s="151">
        <v>21</v>
      </c>
      <c r="C28" s="157">
        <v>11.830000000000014</v>
      </c>
      <c r="D28" s="156">
        <v>28.73</v>
      </c>
      <c r="E28" s="155">
        <f t="shared" si="0"/>
        <v>40.560000000000016</v>
      </c>
      <c r="F28" s="144"/>
      <c r="G28" s="150" t="s">
        <v>85</v>
      </c>
      <c r="H28" s="151">
        <v>21</v>
      </c>
      <c r="I28" s="157">
        <v>11.830000000000014</v>
      </c>
      <c r="J28" s="156">
        <v>20.07</v>
      </c>
      <c r="K28" s="155">
        <f t="shared" si="1"/>
        <v>31.900000000000013</v>
      </c>
      <c r="L28" s="144"/>
      <c r="M28" s="144"/>
    </row>
    <row r="29" spans="1:13" ht="13.8" x14ac:dyDescent="0.25">
      <c r="A29" s="149" t="s">
        <v>85</v>
      </c>
      <c r="B29" s="152">
        <v>22</v>
      </c>
      <c r="C29" s="157">
        <v>11.880000000000015</v>
      </c>
      <c r="D29" s="156">
        <v>28.73</v>
      </c>
      <c r="E29" s="155">
        <f t="shared" si="0"/>
        <v>40.610000000000014</v>
      </c>
      <c r="F29" s="144"/>
      <c r="G29" s="150" t="s">
        <v>85</v>
      </c>
      <c r="H29" s="152">
        <v>22</v>
      </c>
      <c r="I29" s="157">
        <v>11.880000000000015</v>
      </c>
      <c r="J29" s="156">
        <v>20.07</v>
      </c>
      <c r="K29" s="155">
        <f t="shared" si="1"/>
        <v>31.950000000000017</v>
      </c>
      <c r="L29" s="144"/>
      <c r="M29" s="144"/>
    </row>
    <row r="30" spans="1:13" ht="13.8" x14ac:dyDescent="0.25">
      <c r="A30" s="149" t="s">
        <v>85</v>
      </c>
      <c r="B30" s="153">
        <v>23</v>
      </c>
      <c r="C30" s="157">
        <v>11.930000000000016</v>
      </c>
      <c r="D30" s="156">
        <v>28.73</v>
      </c>
      <c r="E30" s="155">
        <f t="shared" si="0"/>
        <v>40.660000000000018</v>
      </c>
      <c r="F30" s="144"/>
      <c r="G30" s="150" t="s">
        <v>85</v>
      </c>
      <c r="H30" s="153">
        <v>23</v>
      </c>
      <c r="I30" s="157">
        <v>11.930000000000016</v>
      </c>
      <c r="J30" s="156">
        <v>20.07</v>
      </c>
      <c r="K30" s="155">
        <f t="shared" si="1"/>
        <v>32.000000000000014</v>
      </c>
      <c r="L30" s="144"/>
      <c r="M30" s="144"/>
    </row>
    <row r="31" spans="1:13" ht="13.8" x14ac:dyDescent="0.25">
      <c r="A31" s="149" t="s">
        <v>85</v>
      </c>
      <c r="B31" s="152">
        <v>24</v>
      </c>
      <c r="C31" s="157">
        <v>11.980000000000016</v>
      </c>
      <c r="D31" s="156">
        <v>28.73</v>
      </c>
      <c r="E31" s="155">
        <f t="shared" si="0"/>
        <v>40.710000000000015</v>
      </c>
      <c r="F31" s="144"/>
      <c r="G31" s="150" t="s">
        <v>85</v>
      </c>
      <c r="H31" s="152">
        <v>24</v>
      </c>
      <c r="I31" s="157">
        <v>11.980000000000016</v>
      </c>
      <c r="J31" s="156">
        <v>20.07</v>
      </c>
      <c r="K31" s="155">
        <f t="shared" si="1"/>
        <v>32.050000000000018</v>
      </c>
      <c r="L31" s="144"/>
      <c r="M31" s="144"/>
    </row>
    <row r="32" spans="1:13" ht="13.8" x14ac:dyDescent="0.25">
      <c r="A32" s="149" t="s">
        <v>85</v>
      </c>
      <c r="B32" s="152">
        <v>25</v>
      </c>
      <c r="C32" s="157">
        <v>12.030000000000017</v>
      </c>
      <c r="D32" s="156">
        <v>28.73</v>
      </c>
      <c r="E32" s="155">
        <f t="shared" si="0"/>
        <v>40.760000000000019</v>
      </c>
      <c r="F32" s="144"/>
      <c r="G32" s="150" t="s">
        <v>85</v>
      </c>
      <c r="H32" s="152">
        <v>25</v>
      </c>
      <c r="I32" s="157">
        <v>12.030000000000017</v>
      </c>
      <c r="J32" s="156">
        <v>20.07</v>
      </c>
      <c r="K32" s="155">
        <f t="shared" si="1"/>
        <v>32.100000000000016</v>
      </c>
      <c r="L32" s="144"/>
      <c r="M32" s="144"/>
    </row>
    <row r="33" spans="1:13" ht="13.8" x14ac:dyDescent="0.25">
      <c r="A33" s="149" t="s">
        <v>85</v>
      </c>
      <c r="B33" s="152">
        <v>26</v>
      </c>
      <c r="C33" s="157">
        <v>12.080000000000018</v>
      </c>
      <c r="D33" s="156">
        <v>28.73</v>
      </c>
      <c r="E33" s="155">
        <f t="shared" ref="E33:E42" si="2">+C33+D33</f>
        <v>40.810000000000016</v>
      </c>
      <c r="F33" s="144"/>
      <c r="G33" s="150" t="s">
        <v>85</v>
      </c>
      <c r="H33" s="152">
        <v>26</v>
      </c>
      <c r="I33" s="157">
        <v>12.080000000000018</v>
      </c>
      <c r="J33" s="156">
        <v>20.07</v>
      </c>
      <c r="K33" s="155">
        <f t="shared" si="1"/>
        <v>32.15000000000002</v>
      </c>
      <c r="L33" s="144"/>
      <c r="M33" s="144"/>
    </row>
    <row r="34" spans="1:13" ht="13.8" x14ac:dyDescent="0.25">
      <c r="A34" s="149" t="s">
        <v>85</v>
      </c>
      <c r="B34" s="154">
        <v>27</v>
      </c>
      <c r="C34" s="157">
        <v>12.130000000000019</v>
      </c>
      <c r="D34" s="156">
        <v>28.73</v>
      </c>
      <c r="E34" s="155">
        <f t="shared" si="2"/>
        <v>40.860000000000021</v>
      </c>
      <c r="F34" s="144"/>
      <c r="G34" s="150" t="s">
        <v>85</v>
      </c>
      <c r="H34" s="154">
        <v>27</v>
      </c>
      <c r="I34" s="157">
        <v>12.130000000000019</v>
      </c>
      <c r="J34" s="156">
        <v>20.07</v>
      </c>
      <c r="K34" s="155">
        <f t="shared" si="1"/>
        <v>32.200000000000017</v>
      </c>
      <c r="L34" s="144"/>
      <c r="M34" s="144"/>
    </row>
    <row r="35" spans="1:13" ht="13.8" x14ac:dyDescent="0.25">
      <c r="A35" s="149" t="s">
        <v>85</v>
      </c>
      <c r="B35" s="154">
        <v>28</v>
      </c>
      <c r="C35" s="157">
        <v>12.180000000000019</v>
      </c>
      <c r="D35" s="156">
        <v>28.73</v>
      </c>
      <c r="E35" s="155">
        <f t="shared" si="2"/>
        <v>40.910000000000018</v>
      </c>
      <c r="F35" s="144"/>
      <c r="G35" s="150" t="s">
        <v>85</v>
      </c>
      <c r="H35" s="154">
        <v>28</v>
      </c>
      <c r="I35" s="157">
        <v>12.180000000000019</v>
      </c>
      <c r="J35" s="156">
        <v>20.07</v>
      </c>
      <c r="K35" s="155">
        <f t="shared" si="1"/>
        <v>32.250000000000021</v>
      </c>
      <c r="L35" s="144"/>
      <c r="M35" s="144"/>
    </row>
    <row r="36" spans="1:13" ht="13.8" x14ac:dyDescent="0.25">
      <c r="A36" s="149" t="s">
        <v>85</v>
      </c>
      <c r="B36" s="154">
        <v>29</v>
      </c>
      <c r="C36" s="157">
        <v>12.23000000000002</v>
      </c>
      <c r="D36" s="156">
        <v>28.73</v>
      </c>
      <c r="E36" s="155">
        <f t="shared" si="2"/>
        <v>40.960000000000022</v>
      </c>
      <c r="F36" s="144"/>
      <c r="G36" s="150" t="s">
        <v>85</v>
      </c>
      <c r="H36" s="154">
        <v>29</v>
      </c>
      <c r="I36" s="157">
        <v>12.23000000000002</v>
      </c>
      <c r="J36" s="156">
        <v>20.07</v>
      </c>
      <c r="K36" s="155">
        <f t="shared" si="1"/>
        <v>32.300000000000018</v>
      </c>
      <c r="L36" s="144"/>
      <c r="M36" s="144"/>
    </row>
    <row r="37" spans="1:13" ht="13.8" x14ac:dyDescent="0.25">
      <c r="A37" s="149" t="s">
        <v>85</v>
      </c>
      <c r="B37" s="154">
        <v>30</v>
      </c>
      <c r="C37" s="157">
        <v>12.280000000000021</v>
      </c>
      <c r="D37" s="156">
        <v>28.73</v>
      </c>
      <c r="E37" s="155">
        <f t="shared" si="2"/>
        <v>41.010000000000019</v>
      </c>
      <c r="F37" s="144"/>
      <c r="G37" s="150" t="s">
        <v>85</v>
      </c>
      <c r="H37" s="154">
        <v>30</v>
      </c>
      <c r="I37" s="157">
        <v>12.280000000000021</v>
      </c>
      <c r="J37" s="156">
        <v>20.07</v>
      </c>
      <c r="K37" s="155">
        <f t="shared" si="1"/>
        <v>32.350000000000023</v>
      </c>
      <c r="L37" s="144"/>
      <c r="M37" s="144"/>
    </row>
    <row r="38" spans="1:13" ht="13.8" x14ac:dyDescent="0.25">
      <c r="A38" s="149" t="s">
        <v>85</v>
      </c>
      <c r="B38" s="154">
        <v>31</v>
      </c>
      <c r="C38" s="157">
        <v>12.330000000000021</v>
      </c>
      <c r="D38" s="156">
        <v>28.73</v>
      </c>
      <c r="E38" s="155">
        <f t="shared" si="2"/>
        <v>41.060000000000024</v>
      </c>
      <c r="F38" s="144"/>
      <c r="G38" s="150" t="s">
        <v>85</v>
      </c>
      <c r="H38" s="154">
        <v>31</v>
      </c>
      <c r="I38" s="157">
        <v>12.330000000000021</v>
      </c>
      <c r="J38" s="156">
        <v>20.07</v>
      </c>
      <c r="K38" s="155">
        <f t="shared" si="1"/>
        <v>32.40000000000002</v>
      </c>
      <c r="L38" s="144"/>
      <c r="M38" s="144"/>
    </row>
    <row r="39" spans="1:13" ht="13.8" x14ac:dyDescent="0.25">
      <c r="A39" s="149" t="s">
        <v>85</v>
      </c>
      <c r="B39" s="154">
        <v>32</v>
      </c>
      <c r="C39" s="157">
        <v>12.380000000000022</v>
      </c>
      <c r="D39" s="156">
        <v>28.73</v>
      </c>
      <c r="E39" s="155">
        <f t="shared" si="2"/>
        <v>41.110000000000021</v>
      </c>
      <c r="F39" s="144"/>
      <c r="G39" s="150" t="s">
        <v>85</v>
      </c>
      <c r="H39" s="154">
        <v>32</v>
      </c>
      <c r="I39" s="157">
        <v>12.380000000000022</v>
      </c>
      <c r="J39" s="156">
        <v>20.07</v>
      </c>
      <c r="K39" s="155">
        <f t="shared" si="1"/>
        <v>32.450000000000024</v>
      </c>
      <c r="L39" s="144"/>
      <c r="M39" s="144"/>
    </row>
    <row r="40" spans="1:13" ht="13.8" x14ac:dyDescent="0.25">
      <c r="A40" s="149" t="s">
        <v>85</v>
      </c>
      <c r="B40" s="154">
        <v>33</v>
      </c>
      <c r="C40" s="157">
        <v>12.430000000000023</v>
      </c>
      <c r="D40" s="156">
        <v>28.73</v>
      </c>
      <c r="E40" s="155">
        <f t="shared" si="2"/>
        <v>41.160000000000025</v>
      </c>
      <c r="F40" s="144"/>
      <c r="G40" s="150" t="s">
        <v>85</v>
      </c>
      <c r="H40" s="154">
        <v>33</v>
      </c>
      <c r="I40" s="157">
        <v>12.430000000000023</v>
      </c>
      <c r="J40" s="156">
        <v>20.07</v>
      </c>
      <c r="K40" s="155">
        <f t="shared" si="1"/>
        <v>32.500000000000021</v>
      </c>
      <c r="L40" s="144"/>
      <c r="M40" s="144"/>
    </row>
    <row r="41" spans="1:13" ht="13.8" x14ac:dyDescent="0.25">
      <c r="A41" s="149" t="s">
        <v>85</v>
      </c>
      <c r="B41" s="154">
        <v>34</v>
      </c>
      <c r="C41" s="157">
        <v>12.480000000000024</v>
      </c>
      <c r="D41" s="156">
        <v>28.73</v>
      </c>
      <c r="E41" s="155">
        <f t="shared" si="2"/>
        <v>41.210000000000022</v>
      </c>
      <c r="F41" s="144"/>
      <c r="G41" s="150" t="s">
        <v>85</v>
      </c>
      <c r="H41" s="154">
        <v>34</v>
      </c>
      <c r="I41" s="157">
        <v>12.480000000000024</v>
      </c>
      <c r="J41" s="156">
        <v>20.07</v>
      </c>
      <c r="K41" s="155">
        <f t="shared" si="1"/>
        <v>32.550000000000026</v>
      </c>
      <c r="L41" s="144"/>
      <c r="M41" s="144"/>
    </row>
    <row r="42" spans="1:13" ht="13.8" x14ac:dyDescent="0.25">
      <c r="A42" s="149" t="s">
        <v>85</v>
      </c>
      <c r="B42" s="154">
        <v>35</v>
      </c>
      <c r="C42" s="157">
        <v>12.530000000000024</v>
      </c>
      <c r="D42" s="156">
        <v>28.73</v>
      </c>
      <c r="E42" s="155">
        <f t="shared" si="2"/>
        <v>41.260000000000026</v>
      </c>
      <c r="F42" s="144"/>
      <c r="G42" s="150" t="s">
        <v>85</v>
      </c>
      <c r="H42" s="154">
        <v>35</v>
      </c>
      <c r="I42" s="157">
        <v>12.530000000000024</v>
      </c>
      <c r="J42" s="156">
        <v>20.07</v>
      </c>
      <c r="K42" s="155">
        <f t="shared" si="1"/>
        <v>32.600000000000023</v>
      </c>
      <c r="L42" s="144"/>
      <c r="M42" s="144"/>
    </row>
    <row r="44" spans="1:13" x14ac:dyDescent="0.25">
      <c r="B44" s="29" t="s">
        <v>64</v>
      </c>
      <c r="H44" s="29" t="s">
        <v>64</v>
      </c>
    </row>
  </sheetData>
  <customSheetViews>
    <customSheetView guid="{F3F04B63-3F0E-4FC8-9213-B9CAD368D094}" state="hidden" topLeftCell="A25">
      <selection activeCell="L45" sqref="A1:L45"/>
      <pageMargins left="1.45" right="0.7" top="0.75" bottom="0.75" header="0.3" footer="0.3"/>
      <pageSetup orientation="portrait" r:id="rId1"/>
    </customSheetView>
  </customSheetViews>
  <mergeCells count="8">
    <mergeCell ref="H3:K3"/>
    <mergeCell ref="H4:K4"/>
    <mergeCell ref="B1:E1"/>
    <mergeCell ref="B2:E2"/>
    <mergeCell ref="B3:E3"/>
    <mergeCell ref="B4:E4"/>
    <mergeCell ref="H1:K1"/>
    <mergeCell ref="H2:K2"/>
  </mergeCells>
  <pageMargins left="1.45"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4"/>
  <sheetViews>
    <sheetView workbookViewId="0">
      <selection activeCell="C23" sqref="C23"/>
    </sheetView>
  </sheetViews>
  <sheetFormatPr defaultRowHeight="13.2" x14ac:dyDescent="0.25"/>
  <cols>
    <col min="1" max="1" width="15.44140625" customWidth="1"/>
    <col min="2" max="2" width="7.88671875" customWidth="1"/>
    <col min="3" max="4" width="12.44140625" customWidth="1"/>
    <col min="5" max="5" width="13.109375" customWidth="1"/>
    <col min="7" max="7" width="16.109375" customWidth="1"/>
    <col min="11" max="11" width="18" customWidth="1"/>
  </cols>
  <sheetData>
    <row r="1" spans="1:12" ht="17.399999999999999" x14ac:dyDescent="0.3">
      <c r="B1" s="354" t="s">
        <v>76</v>
      </c>
      <c r="C1" s="354"/>
      <c r="D1" s="354"/>
      <c r="E1" s="354"/>
      <c r="F1" s="140"/>
      <c r="H1" s="354" t="s">
        <v>76</v>
      </c>
      <c r="I1" s="354"/>
      <c r="J1" s="354"/>
      <c r="K1" s="354"/>
      <c r="L1" s="140"/>
    </row>
    <row r="2" spans="1:12" ht="17.399999999999999" x14ac:dyDescent="0.3">
      <c r="B2" s="352" t="s">
        <v>89</v>
      </c>
      <c r="C2" s="352"/>
      <c r="D2" s="352"/>
      <c r="E2" s="352"/>
      <c r="F2" s="140"/>
      <c r="H2" s="352" t="s">
        <v>88</v>
      </c>
      <c r="I2" s="352"/>
      <c r="J2" s="352"/>
      <c r="K2" s="352"/>
      <c r="L2" s="140"/>
    </row>
    <row r="3" spans="1:12" ht="17.399999999999999" x14ac:dyDescent="0.3">
      <c r="B3" s="352" t="s">
        <v>91</v>
      </c>
      <c r="C3" s="352"/>
      <c r="D3" s="352"/>
      <c r="E3" s="352"/>
      <c r="F3" s="140"/>
      <c r="H3" s="352" t="s">
        <v>92</v>
      </c>
      <c r="I3" s="352"/>
      <c r="J3" s="352"/>
      <c r="K3" s="352"/>
      <c r="L3" s="140"/>
    </row>
    <row r="4" spans="1:12" ht="17.399999999999999" x14ac:dyDescent="0.3">
      <c r="B4" s="353" t="s">
        <v>86</v>
      </c>
      <c r="C4" s="353"/>
      <c r="D4" s="353"/>
      <c r="E4" s="353"/>
      <c r="F4" s="140"/>
      <c r="H4" s="353" t="s">
        <v>87</v>
      </c>
      <c r="I4" s="353"/>
      <c r="J4" s="353"/>
      <c r="K4" s="353"/>
      <c r="L4" s="140"/>
    </row>
    <row r="5" spans="1:12" ht="13.8" x14ac:dyDescent="0.25">
      <c r="B5" s="22"/>
      <c r="C5" s="23" t="s">
        <v>49</v>
      </c>
      <c r="D5" s="142"/>
      <c r="E5" s="6"/>
      <c r="H5" s="22"/>
      <c r="I5" s="23" t="s">
        <v>49</v>
      </c>
      <c r="J5" s="142"/>
      <c r="K5" s="6"/>
    </row>
    <row r="6" spans="1:12" ht="13.8" x14ac:dyDescent="0.25">
      <c r="B6" s="21"/>
      <c r="C6" s="143" t="s">
        <v>78</v>
      </c>
      <c r="D6" s="24" t="s">
        <v>52</v>
      </c>
      <c r="E6" s="141" t="s">
        <v>22</v>
      </c>
      <c r="H6" s="21"/>
      <c r="I6" s="143" t="s">
        <v>78</v>
      </c>
      <c r="J6" s="24" t="s">
        <v>52</v>
      </c>
      <c r="K6" s="141" t="s">
        <v>22</v>
      </c>
    </row>
    <row r="7" spans="1:12" ht="13.8" x14ac:dyDescent="0.25">
      <c r="A7" s="150" t="s">
        <v>50</v>
      </c>
      <c r="B7" s="151">
        <v>0</v>
      </c>
      <c r="C7" s="157">
        <v>10.78</v>
      </c>
      <c r="D7" s="156">
        <v>28.66</v>
      </c>
      <c r="E7" s="155">
        <f t="shared" ref="E7:E42" si="0">+C7+D7</f>
        <v>39.44</v>
      </c>
      <c r="F7" s="144"/>
      <c r="G7" s="150" t="s">
        <v>50</v>
      </c>
      <c r="H7" s="151">
        <v>0</v>
      </c>
      <c r="I7" s="157">
        <v>10.78</v>
      </c>
      <c r="J7" s="156">
        <v>20</v>
      </c>
      <c r="K7" s="155">
        <f t="shared" ref="K7:K42" si="1">+I7+J7</f>
        <v>30.78</v>
      </c>
      <c r="L7" s="144"/>
    </row>
    <row r="8" spans="1:12" ht="13.8" x14ac:dyDescent="0.25">
      <c r="A8" s="149" t="s">
        <v>85</v>
      </c>
      <c r="B8" s="151">
        <v>1</v>
      </c>
      <c r="C8" s="157">
        <v>10.83</v>
      </c>
      <c r="D8" s="156">
        <v>28.66</v>
      </c>
      <c r="E8" s="155">
        <f t="shared" si="0"/>
        <v>39.49</v>
      </c>
      <c r="F8" s="144"/>
      <c r="G8" s="149" t="s">
        <v>85</v>
      </c>
      <c r="H8" s="151">
        <v>1</v>
      </c>
      <c r="I8" s="157">
        <v>10.83</v>
      </c>
      <c r="J8" s="156">
        <v>20</v>
      </c>
      <c r="K8" s="155">
        <f t="shared" si="1"/>
        <v>30.83</v>
      </c>
      <c r="L8" s="144"/>
    </row>
    <row r="9" spans="1:12" ht="13.8" x14ac:dyDescent="0.25">
      <c r="A9" s="149" t="s">
        <v>85</v>
      </c>
      <c r="B9" s="151">
        <v>2</v>
      </c>
      <c r="C9" s="157">
        <v>10.88</v>
      </c>
      <c r="D9" s="156">
        <v>28.66</v>
      </c>
      <c r="E9" s="155">
        <f t="shared" si="0"/>
        <v>39.54</v>
      </c>
      <c r="F9" s="144"/>
      <c r="G9" s="149" t="s">
        <v>85</v>
      </c>
      <c r="H9" s="151">
        <v>2</v>
      </c>
      <c r="I9" s="157">
        <v>10.88</v>
      </c>
      <c r="J9" s="156">
        <v>20</v>
      </c>
      <c r="K9" s="155">
        <f t="shared" si="1"/>
        <v>30.880000000000003</v>
      </c>
      <c r="L9" s="144"/>
    </row>
    <row r="10" spans="1:12" ht="13.8" x14ac:dyDescent="0.25">
      <c r="A10" s="149" t="s">
        <v>85</v>
      </c>
      <c r="B10" s="151">
        <v>3</v>
      </c>
      <c r="C10" s="157">
        <v>10.930000000000001</v>
      </c>
      <c r="D10" s="156">
        <v>28.66</v>
      </c>
      <c r="E10" s="155">
        <f t="shared" si="0"/>
        <v>39.590000000000003</v>
      </c>
      <c r="F10" s="144"/>
      <c r="G10" s="149" t="s">
        <v>85</v>
      </c>
      <c r="H10" s="151">
        <v>3</v>
      </c>
      <c r="I10" s="157">
        <v>10.930000000000001</v>
      </c>
      <c r="J10" s="156">
        <v>20</v>
      </c>
      <c r="K10" s="155">
        <f t="shared" si="1"/>
        <v>30.93</v>
      </c>
      <c r="L10" s="144"/>
    </row>
    <row r="11" spans="1:12" ht="13.8" x14ac:dyDescent="0.25">
      <c r="A11" s="149" t="s">
        <v>85</v>
      </c>
      <c r="B11" s="151">
        <v>4</v>
      </c>
      <c r="C11" s="157">
        <v>10.980000000000002</v>
      </c>
      <c r="D11" s="156">
        <v>28.66</v>
      </c>
      <c r="E11" s="155">
        <f t="shared" si="0"/>
        <v>39.64</v>
      </c>
      <c r="F11" s="144"/>
      <c r="G11" s="149" t="s">
        <v>85</v>
      </c>
      <c r="H11" s="151">
        <v>4</v>
      </c>
      <c r="I11" s="157">
        <v>10.980000000000002</v>
      </c>
      <c r="J11" s="156">
        <v>20</v>
      </c>
      <c r="K11" s="155">
        <f t="shared" si="1"/>
        <v>30.980000000000004</v>
      </c>
      <c r="L11" s="144"/>
    </row>
    <row r="12" spans="1:12" ht="13.8" x14ac:dyDescent="0.25">
      <c r="A12" s="149" t="s">
        <v>85</v>
      </c>
      <c r="B12" s="151">
        <v>5</v>
      </c>
      <c r="C12" s="157">
        <v>11.030000000000003</v>
      </c>
      <c r="D12" s="156">
        <v>28.66</v>
      </c>
      <c r="E12" s="155">
        <f t="shared" si="0"/>
        <v>39.690000000000005</v>
      </c>
      <c r="F12" s="144"/>
      <c r="G12" s="149" t="s">
        <v>85</v>
      </c>
      <c r="H12" s="151">
        <v>5</v>
      </c>
      <c r="I12" s="157">
        <v>11.030000000000003</v>
      </c>
      <c r="J12" s="156">
        <v>20</v>
      </c>
      <c r="K12" s="155">
        <f t="shared" si="1"/>
        <v>31.03</v>
      </c>
      <c r="L12" s="144"/>
    </row>
    <row r="13" spans="1:12" ht="13.8" x14ac:dyDescent="0.25">
      <c r="A13" s="149" t="s">
        <v>85</v>
      </c>
      <c r="B13" s="151">
        <v>6</v>
      </c>
      <c r="C13" s="157">
        <v>11.080000000000004</v>
      </c>
      <c r="D13" s="156">
        <v>28.66</v>
      </c>
      <c r="E13" s="155">
        <f t="shared" si="0"/>
        <v>39.74</v>
      </c>
      <c r="F13" s="144"/>
      <c r="G13" s="149" t="s">
        <v>85</v>
      </c>
      <c r="H13" s="151">
        <v>6</v>
      </c>
      <c r="I13" s="157">
        <v>11.080000000000004</v>
      </c>
      <c r="J13" s="156">
        <v>20</v>
      </c>
      <c r="K13" s="155">
        <f t="shared" si="1"/>
        <v>31.080000000000005</v>
      </c>
      <c r="L13" s="144"/>
    </row>
    <row r="14" spans="1:12" ht="13.8" x14ac:dyDescent="0.25">
      <c r="A14" s="149" t="s">
        <v>85</v>
      </c>
      <c r="B14" s="151">
        <v>7</v>
      </c>
      <c r="C14" s="157">
        <v>11.130000000000004</v>
      </c>
      <c r="D14" s="156">
        <v>28.66</v>
      </c>
      <c r="E14" s="155">
        <f t="shared" si="0"/>
        <v>39.790000000000006</v>
      </c>
      <c r="F14" s="144"/>
      <c r="G14" s="149" t="s">
        <v>85</v>
      </c>
      <c r="H14" s="151">
        <v>7</v>
      </c>
      <c r="I14" s="157">
        <v>11.130000000000004</v>
      </c>
      <c r="J14" s="156">
        <v>20</v>
      </c>
      <c r="K14" s="155">
        <f t="shared" si="1"/>
        <v>31.130000000000003</v>
      </c>
      <c r="L14" s="144"/>
    </row>
    <row r="15" spans="1:12" ht="13.8" x14ac:dyDescent="0.25">
      <c r="A15" s="149" t="s">
        <v>85</v>
      </c>
      <c r="B15" s="151">
        <v>8</v>
      </c>
      <c r="C15" s="157">
        <v>11.180000000000005</v>
      </c>
      <c r="D15" s="156">
        <v>28.66</v>
      </c>
      <c r="E15" s="155">
        <f t="shared" si="0"/>
        <v>39.840000000000003</v>
      </c>
      <c r="F15" s="144"/>
      <c r="G15" s="149" t="s">
        <v>85</v>
      </c>
      <c r="H15" s="151">
        <v>8</v>
      </c>
      <c r="I15" s="157">
        <v>11.180000000000005</v>
      </c>
      <c r="J15" s="156">
        <v>20</v>
      </c>
      <c r="K15" s="155">
        <f t="shared" si="1"/>
        <v>31.180000000000007</v>
      </c>
      <c r="L15" s="144"/>
    </row>
    <row r="16" spans="1:12" ht="13.8" x14ac:dyDescent="0.25">
      <c r="A16" s="149" t="s">
        <v>85</v>
      </c>
      <c r="B16" s="151">
        <v>9</v>
      </c>
      <c r="C16" s="157">
        <v>11.230000000000006</v>
      </c>
      <c r="D16" s="156">
        <v>28.66</v>
      </c>
      <c r="E16" s="155">
        <f t="shared" si="0"/>
        <v>39.890000000000008</v>
      </c>
      <c r="F16" s="144"/>
      <c r="G16" s="149" t="s">
        <v>85</v>
      </c>
      <c r="H16" s="151">
        <v>9</v>
      </c>
      <c r="I16" s="157">
        <v>11.230000000000006</v>
      </c>
      <c r="J16" s="156">
        <v>20</v>
      </c>
      <c r="K16" s="155">
        <f t="shared" si="1"/>
        <v>31.230000000000004</v>
      </c>
      <c r="L16" s="144"/>
    </row>
    <row r="17" spans="1:12" ht="13.8" x14ac:dyDescent="0.25">
      <c r="A17" s="149" t="s">
        <v>85</v>
      </c>
      <c r="B17" s="151">
        <v>10</v>
      </c>
      <c r="C17" s="157">
        <v>11.280000000000006</v>
      </c>
      <c r="D17" s="156">
        <v>28.66</v>
      </c>
      <c r="E17" s="155">
        <f t="shared" si="0"/>
        <v>39.940000000000005</v>
      </c>
      <c r="F17" s="144"/>
      <c r="G17" s="149" t="s">
        <v>85</v>
      </c>
      <c r="H17" s="151">
        <v>10</v>
      </c>
      <c r="I17" s="157">
        <v>11.280000000000006</v>
      </c>
      <c r="J17" s="156">
        <v>20</v>
      </c>
      <c r="K17" s="155">
        <f t="shared" si="1"/>
        <v>31.280000000000008</v>
      </c>
      <c r="L17" s="144"/>
    </row>
    <row r="18" spans="1:12" ht="13.8" x14ac:dyDescent="0.25">
      <c r="A18" s="149" t="s">
        <v>85</v>
      </c>
      <c r="B18" s="151">
        <v>11</v>
      </c>
      <c r="C18" s="157">
        <v>11.330000000000007</v>
      </c>
      <c r="D18" s="156">
        <v>28.66</v>
      </c>
      <c r="E18" s="155">
        <f t="shared" si="0"/>
        <v>39.990000000000009</v>
      </c>
      <c r="F18" s="144"/>
      <c r="G18" s="149" t="s">
        <v>85</v>
      </c>
      <c r="H18" s="151">
        <v>11</v>
      </c>
      <c r="I18" s="157">
        <v>11.330000000000007</v>
      </c>
      <c r="J18" s="156">
        <v>20</v>
      </c>
      <c r="K18" s="155">
        <f t="shared" si="1"/>
        <v>31.330000000000005</v>
      </c>
      <c r="L18" s="144"/>
    </row>
    <row r="19" spans="1:12" ht="13.8" x14ac:dyDescent="0.25">
      <c r="A19" s="149" t="s">
        <v>85</v>
      </c>
      <c r="B19" s="151">
        <v>12</v>
      </c>
      <c r="C19" s="157">
        <v>11.380000000000008</v>
      </c>
      <c r="D19" s="156">
        <v>28.66</v>
      </c>
      <c r="E19" s="155">
        <f t="shared" si="0"/>
        <v>40.040000000000006</v>
      </c>
      <c r="F19" s="144"/>
      <c r="G19" s="149" t="s">
        <v>85</v>
      </c>
      <c r="H19" s="151">
        <v>12</v>
      </c>
      <c r="I19" s="157">
        <v>11.380000000000008</v>
      </c>
      <c r="J19" s="156">
        <v>20</v>
      </c>
      <c r="K19" s="155">
        <f t="shared" si="1"/>
        <v>31.38000000000001</v>
      </c>
      <c r="L19" s="144"/>
    </row>
    <row r="20" spans="1:12" ht="13.8" x14ac:dyDescent="0.25">
      <c r="A20" s="149" t="s">
        <v>85</v>
      </c>
      <c r="B20" s="151">
        <v>13</v>
      </c>
      <c r="C20" s="157">
        <v>11.430000000000009</v>
      </c>
      <c r="D20" s="156">
        <v>28.66</v>
      </c>
      <c r="E20" s="155">
        <f t="shared" si="0"/>
        <v>40.090000000000011</v>
      </c>
      <c r="F20" s="144"/>
      <c r="G20" s="149" t="s">
        <v>85</v>
      </c>
      <c r="H20" s="151">
        <v>13</v>
      </c>
      <c r="I20" s="157">
        <v>11.430000000000009</v>
      </c>
      <c r="J20" s="156">
        <v>20</v>
      </c>
      <c r="K20" s="155">
        <f t="shared" si="1"/>
        <v>31.430000000000007</v>
      </c>
      <c r="L20" s="144"/>
    </row>
    <row r="21" spans="1:12" ht="13.8" x14ac:dyDescent="0.25">
      <c r="A21" s="149" t="s">
        <v>85</v>
      </c>
      <c r="B21" s="151">
        <v>14</v>
      </c>
      <c r="C21" s="157">
        <v>11.480000000000009</v>
      </c>
      <c r="D21" s="156">
        <v>28.66</v>
      </c>
      <c r="E21" s="155">
        <f t="shared" si="0"/>
        <v>40.140000000000008</v>
      </c>
      <c r="F21" s="144"/>
      <c r="G21" s="149" t="s">
        <v>85</v>
      </c>
      <c r="H21" s="151">
        <v>14</v>
      </c>
      <c r="I21" s="157">
        <v>11.480000000000009</v>
      </c>
      <c r="J21" s="156">
        <v>20</v>
      </c>
      <c r="K21" s="155">
        <f t="shared" si="1"/>
        <v>31.480000000000011</v>
      </c>
      <c r="L21" s="144"/>
    </row>
    <row r="22" spans="1:12" ht="13.8" x14ac:dyDescent="0.25">
      <c r="A22" s="149" t="s">
        <v>85</v>
      </c>
      <c r="B22" s="151">
        <v>15</v>
      </c>
      <c r="C22" s="157">
        <v>11.53000000000001</v>
      </c>
      <c r="D22" s="156">
        <v>28.66</v>
      </c>
      <c r="E22" s="155">
        <f t="shared" si="0"/>
        <v>40.190000000000012</v>
      </c>
      <c r="F22" s="144"/>
      <c r="G22" s="149" t="s">
        <v>85</v>
      </c>
      <c r="H22" s="151">
        <v>15</v>
      </c>
      <c r="I22" s="157">
        <v>11.53000000000001</v>
      </c>
      <c r="J22" s="156">
        <v>20</v>
      </c>
      <c r="K22" s="155">
        <f t="shared" si="1"/>
        <v>31.530000000000008</v>
      </c>
      <c r="L22" s="144"/>
    </row>
    <row r="23" spans="1:12" ht="13.8" x14ac:dyDescent="0.25">
      <c r="A23" s="149" t="s">
        <v>85</v>
      </c>
      <c r="B23" s="151">
        <v>16</v>
      </c>
      <c r="C23" s="157">
        <v>11.580000000000011</v>
      </c>
      <c r="D23" s="156">
        <v>28.66</v>
      </c>
      <c r="E23" s="155">
        <f t="shared" si="0"/>
        <v>40.240000000000009</v>
      </c>
      <c r="F23" s="144"/>
      <c r="G23" s="149" t="s">
        <v>85</v>
      </c>
      <c r="H23" s="151">
        <v>16</v>
      </c>
      <c r="I23" s="157">
        <v>11.580000000000011</v>
      </c>
      <c r="J23" s="156">
        <v>20</v>
      </c>
      <c r="K23" s="155">
        <f t="shared" si="1"/>
        <v>31.580000000000013</v>
      </c>
      <c r="L23" s="144"/>
    </row>
    <row r="24" spans="1:12" ht="13.8" x14ac:dyDescent="0.25">
      <c r="A24" s="149" t="s">
        <v>85</v>
      </c>
      <c r="B24" s="151">
        <v>17</v>
      </c>
      <c r="C24" s="157">
        <v>11.630000000000011</v>
      </c>
      <c r="D24" s="156">
        <v>28.66</v>
      </c>
      <c r="E24" s="155">
        <f t="shared" si="0"/>
        <v>40.290000000000013</v>
      </c>
      <c r="F24" s="144"/>
      <c r="G24" s="149" t="s">
        <v>85</v>
      </c>
      <c r="H24" s="151">
        <v>17</v>
      </c>
      <c r="I24" s="157">
        <v>11.630000000000011</v>
      </c>
      <c r="J24" s="156">
        <v>20</v>
      </c>
      <c r="K24" s="155">
        <f t="shared" si="1"/>
        <v>31.63000000000001</v>
      </c>
      <c r="L24" s="144"/>
    </row>
    <row r="25" spans="1:12" ht="13.8" x14ac:dyDescent="0.25">
      <c r="A25" s="149" t="s">
        <v>85</v>
      </c>
      <c r="B25" s="151">
        <v>18</v>
      </c>
      <c r="C25" s="157">
        <v>11.680000000000012</v>
      </c>
      <c r="D25" s="156">
        <v>28.66</v>
      </c>
      <c r="E25" s="155">
        <f t="shared" si="0"/>
        <v>40.340000000000011</v>
      </c>
      <c r="F25" s="144"/>
      <c r="G25" s="149" t="s">
        <v>85</v>
      </c>
      <c r="H25" s="151">
        <v>18</v>
      </c>
      <c r="I25" s="157">
        <v>11.680000000000012</v>
      </c>
      <c r="J25" s="156">
        <v>20</v>
      </c>
      <c r="K25" s="155">
        <f t="shared" si="1"/>
        <v>31.680000000000014</v>
      </c>
      <c r="L25" s="144"/>
    </row>
    <row r="26" spans="1:12" ht="13.8" x14ac:dyDescent="0.25">
      <c r="A26" s="149" t="s">
        <v>85</v>
      </c>
      <c r="B26" s="151">
        <v>19</v>
      </c>
      <c r="C26" s="157">
        <v>11.730000000000013</v>
      </c>
      <c r="D26" s="156">
        <v>28.66</v>
      </c>
      <c r="E26" s="155">
        <f t="shared" si="0"/>
        <v>40.390000000000015</v>
      </c>
      <c r="F26" s="144"/>
      <c r="G26" s="149" t="s">
        <v>85</v>
      </c>
      <c r="H26" s="151">
        <v>19</v>
      </c>
      <c r="I26" s="157">
        <v>11.730000000000013</v>
      </c>
      <c r="J26" s="156">
        <v>20</v>
      </c>
      <c r="K26" s="155">
        <f t="shared" si="1"/>
        <v>31.730000000000011</v>
      </c>
      <c r="L26" s="144"/>
    </row>
    <row r="27" spans="1:12" ht="13.8" x14ac:dyDescent="0.25">
      <c r="A27" s="149" t="s">
        <v>85</v>
      </c>
      <c r="B27" s="151">
        <v>20</v>
      </c>
      <c r="C27" s="157">
        <v>11.780000000000014</v>
      </c>
      <c r="D27" s="156">
        <v>28.66</v>
      </c>
      <c r="E27" s="155">
        <f t="shared" si="0"/>
        <v>40.440000000000012</v>
      </c>
      <c r="F27" s="144"/>
      <c r="G27" s="149" t="s">
        <v>85</v>
      </c>
      <c r="H27" s="151">
        <v>20</v>
      </c>
      <c r="I27" s="157">
        <v>11.780000000000014</v>
      </c>
      <c r="J27" s="156">
        <v>20</v>
      </c>
      <c r="K27" s="155">
        <f t="shared" si="1"/>
        <v>31.780000000000015</v>
      </c>
      <c r="L27" s="144"/>
    </row>
    <row r="28" spans="1:12" ht="13.8" x14ac:dyDescent="0.25">
      <c r="A28" s="149" t="s">
        <v>85</v>
      </c>
      <c r="B28" s="151">
        <v>21</v>
      </c>
      <c r="C28" s="157">
        <v>11.830000000000014</v>
      </c>
      <c r="D28" s="156">
        <v>28.66</v>
      </c>
      <c r="E28" s="155">
        <f t="shared" si="0"/>
        <v>40.490000000000016</v>
      </c>
      <c r="F28" s="144"/>
      <c r="G28" s="149" t="s">
        <v>85</v>
      </c>
      <c r="H28" s="151">
        <v>21</v>
      </c>
      <c r="I28" s="157">
        <v>11.830000000000014</v>
      </c>
      <c r="J28" s="156">
        <v>20</v>
      </c>
      <c r="K28" s="155">
        <f t="shared" si="1"/>
        <v>31.830000000000013</v>
      </c>
      <c r="L28" s="144"/>
    </row>
    <row r="29" spans="1:12" ht="13.8" x14ac:dyDescent="0.25">
      <c r="A29" s="149" t="s">
        <v>85</v>
      </c>
      <c r="B29" s="152">
        <v>22</v>
      </c>
      <c r="C29" s="157">
        <v>11.880000000000015</v>
      </c>
      <c r="D29" s="156">
        <v>28.66</v>
      </c>
      <c r="E29" s="155">
        <f t="shared" si="0"/>
        <v>40.540000000000013</v>
      </c>
      <c r="F29" s="144"/>
      <c r="G29" s="149" t="s">
        <v>85</v>
      </c>
      <c r="H29" s="152">
        <v>22</v>
      </c>
      <c r="I29" s="157">
        <v>11.880000000000015</v>
      </c>
      <c r="J29" s="156">
        <v>20</v>
      </c>
      <c r="K29" s="155">
        <f t="shared" si="1"/>
        <v>31.880000000000017</v>
      </c>
      <c r="L29" s="144"/>
    </row>
    <row r="30" spans="1:12" ht="13.8" x14ac:dyDescent="0.25">
      <c r="A30" s="149" t="s">
        <v>85</v>
      </c>
      <c r="B30" s="153">
        <v>23</v>
      </c>
      <c r="C30" s="157">
        <v>11.930000000000016</v>
      </c>
      <c r="D30" s="156">
        <v>28.66</v>
      </c>
      <c r="E30" s="155">
        <f t="shared" si="0"/>
        <v>40.590000000000018</v>
      </c>
      <c r="F30" s="144"/>
      <c r="G30" s="149" t="s">
        <v>85</v>
      </c>
      <c r="H30" s="153">
        <v>23</v>
      </c>
      <c r="I30" s="157">
        <v>11.930000000000016</v>
      </c>
      <c r="J30" s="156">
        <v>20</v>
      </c>
      <c r="K30" s="155">
        <f t="shared" si="1"/>
        <v>31.930000000000014</v>
      </c>
      <c r="L30" s="144"/>
    </row>
    <row r="31" spans="1:12" ht="13.8" x14ac:dyDescent="0.25">
      <c r="A31" s="149" t="s">
        <v>85</v>
      </c>
      <c r="B31" s="152">
        <v>24</v>
      </c>
      <c r="C31" s="157">
        <v>11.980000000000016</v>
      </c>
      <c r="D31" s="156">
        <v>28.66</v>
      </c>
      <c r="E31" s="155">
        <f t="shared" si="0"/>
        <v>40.640000000000015</v>
      </c>
      <c r="F31" s="144"/>
      <c r="G31" s="149" t="s">
        <v>85</v>
      </c>
      <c r="H31" s="152">
        <v>24</v>
      </c>
      <c r="I31" s="157">
        <v>11.980000000000016</v>
      </c>
      <c r="J31" s="156">
        <v>20</v>
      </c>
      <c r="K31" s="155">
        <f t="shared" si="1"/>
        <v>31.980000000000018</v>
      </c>
      <c r="L31" s="144"/>
    </row>
    <row r="32" spans="1:12" ht="13.8" x14ac:dyDescent="0.25">
      <c r="A32" s="149" t="s">
        <v>85</v>
      </c>
      <c r="B32" s="152">
        <v>25</v>
      </c>
      <c r="C32" s="157">
        <v>12.030000000000017</v>
      </c>
      <c r="D32" s="156">
        <v>28.66</v>
      </c>
      <c r="E32" s="155">
        <f t="shared" si="0"/>
        <v>40.690000000000019</v>
      </c>
      <c r="F32" s="144"/>
      <c r="G32" s="149" t="s">
        <v>85</v>
      </c>
      <c r="H32" s="152">
        <v>25</v>
      </c>
      <c r="I32" s="157">
        <v>12.030000000000017</v>
      </c>
      <c r="J32" s="156">
        <v>20</v>
      </c>
      <c r="K32" s="155">
        <f t="shared" si="1"/>
        <v>32.030000000000015</v>
      </c>
      <c r="L32" s="144"/>
    </row>
    <row r="33" spans="1:12" ht="13.8" x14ac:dyDescent="0.25">
      <c r="A33" s="149" t="s">
        <v>85</v>
      </c>
      <c r="B33" s="152">
        <v>26</v>
      </c>
      <c r="C33" s="157">
        <v>12.080000000000018</v>
      </c>
      <c r="D33" s="156">
        <v>28.66</v>
      </c>
      <c r="E33" s="155">
        <f t="shared" si="0"/>
        <v>40.740000000000016</v>
      </c>
      <c r="F33" s="144"/>
      <c r="G33" s="149" t="s">
        <v>85</v>
      </c>
      <c r="H33" s="152">
        <v>26</v>
      </c>
      <c r="I33" s="157">
        <v>12.080000000000018</v>
      </c>
      <c r="J33" s="156">
        <v>20</v>
      </c>
      <c r="K33" s="155">
        <f t="shared" si="1"/>
        <v>32.08000000000002</v>
      </c>
      <c r="L33" s="144"/>
    </row>
    <row r="34" spans="1:12" ht="13.8" x14ac:dyDescent="0.25">
      <c r="A34" s="149" t="s">
        <v>85</v>
      </c>
      <c r="B34" s="154">
        <v>27</v>
      </c>
      <c r="C34" s="157">
        <v>12.130000000000019</v>
      </c>
      <c r="D34" s="156">
        <v>28.66</v>
      </c>
      <c r="E34" s="155">
        <f t="shared" si="0"/>
        <v>40.79000000000002</v>
      </c>
      <c r="F34" s="144"/>
      <c r="G34" s="149" t="s">
        <v>85</v>
      </c>
      <c r="H34" s="154">
        <v>27</v>
      </c>
      <c r="I34" s="157">
        <v>12.130000000000019</v>
      </c>
      <c r="J34" s="156">
        <v>20</v>
      </c>
      <c r="K34" s="155">
        <f t="shared" si="1"/>
        <v>32.130000000000017</v>
      </c>
      <c r="L34" s="144"/>
    </row>
    <row r="35" spans="1:12" ht="13.8" x14ac:dyDescent="0.25">
      <c r="A35" s="149" t="s">
        <v>85</v>
      </c>
      <c r="B35" s="154">
        <v>28</v>
      </c>
      <c r="C35" s="157">
        <v>12.180000000000019</v>
      </c>
      <c r="D35" s="156">
        <v>28.66</v>
      </c>
      <c r="E35" s="155">
        <f t="shared" si="0"/>
        <v>40.840000000000018</v>
      </c>
      <c r="F35" s="144"/>
      <c r="G35" s="149" t="s">
        <v>85</v>
      </c>
      <c r="H35" s="154">
        <v>28</v>
      </c>
      <c r="I35" s="157">
        <v>12.180000000000019</v>
      </c>
      <c r="J35" s="156">
        <v>20</v>
      </c>
      <c r="K35" s="155">
        <f t="shared" si="1"/>
        <v>32.180000000000021</v>
      </c>
      <c r="L35" s="144"/>
    </row>
    <row r="36" spans="1:12" ht="13.8" x14ac:dyDescent="0.25">
      <c r="A36" s="149" t="s">
        <v>85</v>
      </c>
      <c r="B36" s="154">
        <v>29</v>
      </c>
      <c r="C36" s="157">
        <v>12.23000000000002</v>
      </c>
      <c r="D36" s="156">
        <v>28.66</v>
      </c>
      <c r="E36" s="155">
        <f t="shared" si="0"/>
        <v>40.890000000000022</v>
      </c>
      <c r="F36" s="144"/>
      <c r="G36" s="149" t="s">
        <v>85</v>
      </c>
      <c r="H36" s="154">
        <v>29</v>
      </c>
      <c r="I36" s="157">
        <v>12.23000000000002</v>
      </c>
      <c r="J36" s="156">
        <v>20</v>
      </c>
      <c r="K36" s="155">
        <f t="shared" si="1"/>
        <v>32.230000000000018</v>
      </c>
      <c r="L36" s="144"/>
    </row>
    <row r="37" spans="1:12" ht="13.8" x14ac:dyDescent="0.25">
      <c r="A37" s="149" t="s">
        <v>85</v>
      </c>
      <c r="B37" s="154">
        <v>30</v>
      </c>
      <c r="C37" s="157">
        <v>12.280000000000021</v>
      </c>
      <c r="D37" s="156">
        <v>28.66</v>
      </c>
      <c r="E37" s="155">
        <f t="shared" si="0"/>
        <v>40.940000000000019</v>
      </c>
      <c r="F37" s="144"/>
      <c r="G37" s="149" t="s">
        <v>85</v>
      </c>
      <c r="H37" s="154">
        <v>30</v>
      </c>
      <c r="I37" s="157">
        <v>12.280000000000021</v>
      </c>
      <c r="J37" s="156">
        <v>20</v>
      </c>
      <c r="K37" s="155">
        <f t="shared" si="1"/>
        <v>32.280000000000022</v>
      </c>
      <c r="L37" s="144"/>
    </row>
    <row r="38" spans="1:12" ht="13.8" x14ac:dyDescent="0.25">
      <c r="A38" s="149" t="s">
        <v>85</v>
      </c>
      <c r="B38" s="154">
        <v>31</v>
      </c>
      <c r="C38" s="157">
        <v>12.330000000000021</v>
      </c>
      <c r="D38" s="156">
        <v>28.66</v>
      </c>
      <c r="E38" s="155">
        <f t="shared" si="0"/>
        <v>40.990000000000023</v>
      </c>
      <c r="F38" s="144"/>
      <c r="G38" s="149" t="s">
        <v>85</v>
      </c>
      <c r="H38" s="154">
        <v>31</v>
      </c>
      <c r="I38" s="157">
        <v>12.330000000000021</v>
      </c>
      <c r="J38" s="156">
        <v>20</v>
      </c>
      <c r="K38" s="155">
        <f t="shared" si="1"/>
        <v>32.33000000000002</v>
      </c>
      <c r="L38" s="144"/>
    </row>
    <row r="39" spans="1:12" ht="13.8" x14ac:dyDescent="0.25">
      <c r="A39" s="149" t="s">
        <v>85</v>
      </c>
      <c r="B39" s="154">
        <v>32</v>
      </c>
      <c r="C39" s="157">
        <v>12.380000000000022</v>
      </c>
      <c r="D39" s="156">
        <v>28.66</v>
      </c>
      <c r="E39" s="155">
        <f t="shared" si="0"/>
        <v>41.04000000000002</v>
      </c>
      <c r="F39" s="144"/>
      <c r="G39" s="149" t="s">
        <v>85</v>
      </c>
      <c r="H39" s="154">
        <v>32</v>
      </c>
      <c r="I39" s="157">
        <v>12.380000000000022</v>
      </c>
      <c r="J39" s="156">
        <v>20</v>
      </c>
      <c r="K39" s="155">
        <f t="shared" si="1"/>
        <v>32.380000000000024</v>
      </c>
      <c r="L39" s="144"/>
    </row>
    <row r="40" spans="1:12" ht="13.8" x14ac:dyDescent="0.25">
      <c r="A40" s="149" t="s">
        <v>85</v>
      </c>
      <c r="B40" s="154">
        <v>33</v>
      </c>
      <c r="C40" s="157">
        <v>12.430000000000023</v>
      </c>
      <c r="D40" s="156">
        <v>28.66</v>
      </c>
      <c r="E40" s="155">
        <f t="shared" si="0"/>
        <v>41.090000000000025</v>
      </c>
      <c r="F40" s="144"/>
      <c r="G40" s="149" t="s">
        <v>85</v>
      </c>
      <c r="H40" s="154">
        <v>33</v>
      </c>
      <c r="I40" s="157">
        <v>12.430000000000023</v>
      </c>
      <c r="J40" s="156">
        <v>20</v>
      </c>
      <c r="K40" s="155">
        <f t="shared" si="1"/>
        <v>32.430000000000021</v>
      </c>
      <c r="L40" s="144"/>
    </row>
    <row r="41" spans="1:12" ht="13.8" x14ac:dyDescent="0.25">
      <c r="A41" s="149" t="s">
        <v>85</v>
      </c>
      <c r="B41" s="154">
        <v>34</v>
      </c>
      <c r="C41" s="157">
        <v>12.480000000000024</v>
      </c>
      <c r="D41" s="156">
        <v>28.66</v>
      </c>
      <c r="E41" s="155">
        <f t="shared" si="0"/>
        <v>41.140000000000022</v>
      </c>
      <c r="F41" s="144"/>
      <c r="G41" s="149" t="s">
        <v>85</v>
      </c>
      <c r="H41" s="154">
        <v>34</v>
      </c>
      <c r="I41" s="157">
        <v>12.480000000000024</v>
      </c>
      <c r="J41" s="156">
        <v>20</v>
      </c>
      <c r="K41" s="155">
        <f t="shared" si="1"/>
        <v>32.480000000000025</v>
      </c>
      <c r="L41" s="144"/>
    </row>
    <row r="42" spans="1:12" ht="13.8" x14ac:dyDescent="0.25">
      <c r="A42" s="149" t="s">
        <v>85</v>
      </c>
      <c r="B42" s="154">
        <v>35</v>
      </c>
      <c r="C42" s="157">
        <v>12.530000000000024</v>
      </c>
      <c r="D42" s="156">
        <v>28.66</v>
      </c>
      <c r="E42" s="155">
        <f t="shared" si="0"/>
        <v>41.190000000000026</v>
      </c>
      <c r="F42" s="144"/>
      <c r="G42" s="149" t="s">
        <v>85</v>
      </c>
      <c r="H42" s="154">
        <v>35</v>
      </c>
      <c r="I42" s="157">
        <v>12.530000000000024</v>
      </c>
      <c r="J42" s="156">
        <v>20</v>
      </c>
      <c r="K42" s="155">
        <f t="shared" si="1"/>
        <v>32.530000000000022</v>
      </c>
      <c r="L42" s="144"/>
    </row>
    <row r="44" spans="1:12" x14ac:dyDescent="0.25">
      <c r="B44" s="29" t="s">
        <v>64</v>
      </c>
      <c r="H44" s="29" t="s">
        <v>64</v>
      </c>
    </row>
  </sheetData>
  <customSheetViews>
    <customSheetView guid="{F3F04B63-3F0E-4FC8-9213-B9CAD368D094}" state="hidden">
      <selection activeCell="C23" sqref="C23"/>
      <pageMargins left="0.7" right="0.7" top="0.75" bottom="0.75" header="0.3" footer="0.3"/>
      <pageSetup orientation="portrait" r:id="rId1"/>
    </customSheetView>
  </customSheetViews>
  <mergeCells count="8">
    <mergeCell ref="B1:E1"/>
    <mergeCell ref="B2:E2"/>
    <mergeCell ref="B3:E3"/>
    <mergeCell ref="B4:E4"/>
    <mergeCell ref="H1:K1"/>
    <mergeCell ref="H2:K2"/>
    <mergeCell ref="H3:K3"/>
    <mergeCell ref="H4:K4"/>
  </mergeCell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4"/>
  <sheetViews>
    <sheetView topLeftCell="A16" workbookViewId="0">
      <selection activeCell="H4" sqref="H4:K4"/>
    </sheetView>
  </sheetViews>
  <sheetFormatPr defaultRowHeight="13.2" x14ac:dyDescent="0.25"/>
  <cols>
    <col min="3" max="3" width="15.88671875" customWidth="1"/>
    <col min="4" max="4" width="12.6640625" customWidth="1"/>
    <col min="5" max="5" width="12" customWidth="1"/>
    <col min="7" max="7" width="15.44140625" customWidth="1"/>
    <col min="8" max="8" width="14" customWidth="1"/>
    <col min="9" max="9" width="11.6640625" customWidth="1"/>
    <col min="11" max="11" width="11.109375" customWidth="1"/>
  </cols>
  <sheetData>
    <row r="1" spans="1:12" ht="17.399999999999999" x14ac:dyDescent="0.3">
      <c r="A1" s="140"/>
      <c r="B1" s="354" t="s">
        <v>76</v>
      </c>
      <c r="C1" s="354"/>
      <c r="D1" s="354"/>
      <c r="E1" s="354"/>
      <c r="F1" s="140"/>
      <c r="G1" s="140"/>
      <c r="H1" s="354" t="s">
        <v>76</v>
      </c>
      <c r="I1" s="354"/>
      <c r="J1" s="354"/>
      <c r="K1" s="354"/>
      <c r="L1" s="140"/>
    </row>
    <row r="2" spans="1:12" ht="17.399999999999999" x14ac:dyDescent="0.3">
      <c r="A2" s="140"/>
      <c r="B2" s="352" t="s">
        <v>88</v>
      </c>
      <c r="C2" s="352"/>
      <c r="D2" s="352"/>
      <c r="E2" s="352"/>
      <c r="F2" s="140"/>
      <c r="G2" s="140"/>
      <c r="H2" s="352" t="s">
        <v>88</v>
      </c>
      <c r="I2" s="352"/>
      <c r="J2" s="352"/>
      <c r="K2" s="352"/>
      <c r="L2" s="140"/>
    </row>
    <row r="3" spans="1:12" ht="17.399999999999999" x14ac:dyDescent="0.3">
      <c r="A3" s="140"/>
      <c r="B3" s="352" t="s">
        <v>96</v>
      </c>
      <c r="C3" s="352"/>
      <c r="D3" s="352"/>
      <c r="E3" s="352"/>
      <c r="F3" s="140"/>
      <c r="G3" s="140"/>
      <c r="H3" s="352" t="s">
        <v>96</v>
      </c>
      <c r="I3" s="352"/>
      <c r="J3" s="352"/>
      <c r="K3" s="352"/>
      <c r="L3" s="140"/>
    </row>
    <row r="4" spans="1:12" ht="17.399999999999999" x14ac:dyDescent="0.3">
      <c r="A4" s="140"/>
      <c r="B4" s="353" t="s">
        <v>83</v>
      </c>
      <c r="C4" s="353"/>
      <c r="D4" s="353"/>
      <c r="E4" s="353"/>
      <c r="F4" s="140"/>
      <c r="G4" s="140"/>
      <c r="H4" s="353" t="s">
        <v>84</v>
      </c>
      <c r="I4" s="353"/>
      <c r="J4" s="353"/>
      <c r="K4" s="353"/>
      <c r="L4" s="140"/>
    </row>
    <row r="5" spans="1:12" ht="13.8" x14ac:dyDescent="0.25">
      <c r="B5" s="22"/>
      <c r="C5" s="23" t="s">
        <v>49</v>
      </c>
      <c r="D5" s="142"/>
      <c r="E5" s="6"/>
      <c r="H5" s="22"/>
      <c r="I5" s="23" t="s">
        <v>49</v>
      </c>
      <c r="J5" s="142"/>
      <c r="K5" s="6"/>
    </row>
    <row r="6" spans="1:12" ht="13.8" x14ac:dyDescent="0.25">
      <c r="B6" s="21"/>
      <c r="C6" s="143" t="s">
        <v>78</v>
      </c>
      <c r="D6" s="24" t="s">
        <v>52</v>
      </c>
      <c r="E6" s="141" t="s">
        <v>22</v>
      </c>
      <c r="H6" s="21"/>
      <c r="I6" s="143" t="s">
        <v>78</v>
      </c>
      <c r="J6" s="24" t="s">
        <v>52</v>
      </c>
      <c r="K6" s="141" t="s">
        <v>22</v>
      </c>
    </row>
    <row r="7" spans="1:12" ht="13.8" x14ac:dyDescent="0.25">
      <c r="A7" s="150" t="s">
        <v>50</v>
      </c>
      <c r="B7" s="151">
        <v>0</v>
      </c>
      <c r="C7" s="157">
        <v>10.78</v>
      </c>
      <c r="D7" s="156">
        <v>28.17</v>
      </c>
      <c r="E7" s="155">
        <f>C7+D7</f>
        <v>38.950000000000003</v>
      </c>
      <c r="F7" s="144"/>
      <c r="G7" s="150" t="s">
        <v>50</v>
      </c>
      <c r="H7" s="151">
        <v>0</v>
      </c>
      <c r="I7" s="157">
        <v>10.78</v>
      </c>
      <c r="J7" s="156">
        <v>19.510000000000002</v>
      </c>
      <c r="K7" s="155">
        <f>I7+J7</f>
        <v>30.29</v>
      </c>
      <c r="L7" s="144"/>
    </row>
    <row r="8" spans="1:12" ht="13.8" x14ac:dyDescent="0.25">
      <c r="A8" s="149" t="s">
        <v>85</v>
      </c>
      <c r="B8" s="151">
        <v>1</v>
      </c>
      <c r="C8" s="157">
        <v>10.83</v>
      </c>
      <c r="D8" s="156">
        <v>28.17</v>
      </c>
      <c r="E8" s="155">
        <f t="shared" ref="E8:E42" si="0">C8+D8</f>
        <v>39</v>
      </c>
      <c r="F8" s="144"/>
      <c r="G8" s="150" t="s">
        <v>85</v>
      </c>
      <c r="H8" s="151">
        <v>1</v>
      </c>
      <c r="I8" s="157">
        <v>10.83</v>
      </c>
      <c r="J8" s="156">
        <v>19.510000000000002</v>
      </c>
      <c r="K8" s="155">
        <f t="shared" ref="K8:K42" si="1">I8+J8</f>
        <v>30.340000000000003</v>
      </c>
      <c r="L8" s="144"/>
    </row>
    <row r="9" spans="1:12" ht="13.8" x14ac:dyDescent="0.25">
      <c r="A9" s="149" t="s">
        <v>85</v>
      </c>
      <c r="B9" s="151">
        <v>2</v>
      </c>
      <c r="C9" s="157">
        <v>10.88</v>
      </c>
      <c r="D9" s="156">
        <v>28.17</v>
      </c>
      <c r="E9" s="155">
        <f t="shared" si="0"/>
        <v>39.050000000000004</v>
      </c>
      <c r="F9" s="144"/>
      <c r="G9" s="150" t="s">
        <v>85</v>
      </c>
      <c r="H9" s="151">
        <v>2</v>
      </c>
      <c r="I9" s="157">
        <v>10.88</v>
      </c>
      <c r="J9" s="156">
        <v>19.510000000000002</v>
      </c>
      <c r="K9" s="155">
        <f t="shared" si="1"/>
        <v>30.39</v>
      </c>
      <c r="L9" s="144"/>
    </row>
    <row r="10" spans="1:12" ht="13.8" x14ac:dyDescent="0.25">
      <c r="A10" s="149" t="s">
        <v>85</v>
      </c>
      <c r="B10" s="151">
        <v>3</v>
      </c>
      <c r="C10" s="157">
        <v>10.93</v>
      </c>
      <c r="D10" s="156">
        <v>28.17</v>
      </c>
      <c r="E10" s="155">
        <f t="shared" si="0"/>
        <v>39.1</v>
      </c>
      <c r="F10" s="144"/>
      <c r="G10" s="150" t="s">
        <v>85</v>
      </c>
      <c r="H10" s="151">
        <v>3</v>
      </c>
      <c r="I10" s="157">
        <v>10.93</v>
      </c>
      <c r="J10" s="156">
        <v>19.510000000000002</v>
      </c>
      <c r="K10" s="155">
        <f t="shared" si="1"/>
        <v>30.44</v>
      </c>
      <c r="L10" s="144"/>
    </row>
    <row r="11" spans="1:12" ht="13.8" x14ac:dyDescent="0.25">
      <c r="A11" s="149" t="s">
        <v>85</v>
      </c>
      <c r="B11" s="151">
        <v>4</v>
      </c>
      <c r="C11" s="157">
        <v>10.98</v>
      </c>
      <c r="D11" s="156">
        <v>28.17</v>
      </c>
      <c r="E11" s="155">
        <f t="shared" si="0"/>
        <v>39.150000000000006</v>
      </c>
      <c r="F11" s="144"/>
      <c r="G11" s="150" t="s">
        <v>85</v>
      </c>
      <c r="H11" s="151">
        <v>4</v>
      </c>
      <c r="I11" s="157">
        <v>10.98</v>
      </c>
      <c r="J11" s="156">
        <v>19.510000000000002</v>
      </c>
      <c r="K11" s="155">
        <f t="shared" si="1"/>
        <v>30.490000000000002</v>
      </c>
      <c r="L11" s="144"/>
    </row>
    <row r="12" spans="1:12" ht="13.8" x14ac:dyDescent="0.25">
      <c r="A12" s="149" t="s">
        <v>85</v>
      </c>
      <c r="B12" s="151">
        <v>5</v>
      </c>
      <c r="C12" s="157">
        <v>11.03</v>
      </c>
      <c r="D12" s="156">
        <v>28.17</v>
      </c>
      <c r="E12" s="155">
        <f t="shared" si="0"/>
        <v>39.200000000000003</v>
      </c>
      <c r="F12" s="144"/>
      <c r="G12" s="150" t="s">
        <v>85</v>
      </c>
      <c r="H12" s="151">
        <v>5</v>
      </c>
      <c r="I12" s="157">
        <v>11.03</v>
      </c>
      <c r="J12" s="156">
        <v>19.510000000000002</v>
      </c>
      <c r="K12" s="155">
        <f t="shared" si="1"/>
        <v>30.54</v>
      </c>
      <c r="L12" s="144"/>
    </row>
    <row r="13" spans="1:12" ht="13.8" x14ac:dyDescent="0.25">
      <c r="A13" s="149" t="s">
        <v>85</v>
      </c>
      <c r="B13" s="151">
        <v>6</v>
      </c>
      <c r="C13" s="157">
        <v>11.08</v>
      </c>
      <c r="D13" s="156">
        <v>28.17</v>
      </c>
      <c r="E13" s="155">
        <f t="shared" si="0"/>
        <v>39.25</v>
      </c>
      <c r="F13" s="144"/>
      <c r="G13" s="150" t="s">
        <v>85</v>
      </c>
      <c r="H13" s="151">
        <v>6</v>
      </c>
      <c r="I13" s="157">
        <v>11.08</v>
      </c>
      <c r="J13" s="156">
        <v>19.510000000000002</v>
      </c>
      <c r="K13" s="155">
        <f t="shared" si="1"/>
        <v>30.590000000000003</v>
      </c>
      <c r="L13" s="144"/>
    </row>
    <row r="14" spans="1:12" ht="13.8" x14ac:dyDescent="0.25">
      <c r="A14" s="149" t="s">
        <v>85</v>
      </c>
      <c r="B14" s="151">
        <v>7</v>
      </c>
      <c r="C14" s="157">
        <v>11.13</v>
      </c>
      <c r="D14" s="156">
        <v>28.17</v>
      </c>
      <c r="E14" s="155">
        <f t="shared" si="0"/>
        <v>39.300000000000004</v>
      </c>
      <c r="F14" s="144"/>
      <c r="G14" s="150" t="s">
        <v>85</v>
      </c>
      <c r="H14" s="151">
        <v>7</v>
      </c>
      <c r="I14" s="157">
        <v>11.13</v>
      </c>
      <c r="J14" s="156">
        <v>19.510000000000002</v>
      </c>
      <c r="K14" s="155">
        <f t="shared" si="1"/>
        <v>30.64</v>
      </c>
      <c r="L14" s="144"/>
    </row>
    <row r="15" spans="1:12" ht="13.8" x14ac:dyDescent="0.25">
      <c r="A15" s="149" t="s">
        <v>85</v>
      </c>
      <c r="B15" s="151">
        <v>8</v>
      </c>
      <c r="C15" s="157">
        <v>11.18</v>
      </c>
      <c r="D15" s="156">
        <v>28.17</v>
      </c>
      <c r="E15" s="155">
        <f t="shared" si="0"/>
        <v>39.35</v>
      </c>
      <c r="F15" s="144"/>
      <c r="G15" s="150" t="s">
        <v>85</v>
      </c>
      <c r="H15" s="151">
        <v>8</v>
      </c>
      <c r="I15" s="157">
        <v>11.18</v>
      </c>
      <c r="J15" s="156">
        <v>19.510000000000002</v>
      </c>
      <c r="K15" s="155">
        <f t="shared" si="1"/>
        <v>30.69</v>
      </c>
      <c r="L15" s="144"/>
    </row>
    <row r="16" spans="1:12" ht="13.8" x14ac:dyDescent="0.25">
      <c r="A16" s="149" t="s">
        <v>85</v>
      </c>
      <c r="B16" s="151">
        <v>9</v>
      </c>
      <c r="C16" s="157">
        <v>11.23</v>
      </c>
      <c r="D16" s="156">
        <v>28.17</v>
      </c>
      <c r="E16" s="155">
        <f t="shared" si="0"/>
        <v>39.400000000000006</v>
      </c>
      <c r="F16" s="144"/>
      <c r="G16" s="150" t="s">
        <v>85</v>
      </c>
      <c r="H16" s="151">
        <v>9</v>
      </c>
      <c r="I16" s="157">
        <v>11.23</v>
      </c>
      <c r="J16" s="156">
        <v>19.510000000000002</v>
      </c>
      <c r="K16" s="155">
        <f t="shared" si="1"/>
        <v>30.740000000000002</v>
      </c>
      <c r="L16" s="144"/>
    </row>
    <row r="17" spans="1:12" ht="13.8" x14ac:dyDescent="0.25">
      <c r="A17" s="149" t="s">
        <v>85</v>
      </c>
      <c r="B17" s="151">
        <v>10</v>
      </c>
      <c r="C17" s="157">
        <v>11.28</v>
      </c>
      <c r="D17" s="156">
        <v>28.17</v>
      </c>
      <c r="E17" s="155">
        <f t="shared" si="0"/>
        <v>39.450000000000003</v>
      </c>
      <c r="F17" s="144"/>
      <c r="G17" s="150" t="s">
        <v>85</v>
      </c>
      <c r="H17" s="151">
        <v>10</v>
      </c>
      <c r="I17" s="157">
        <v>11.28</v>
      </c>
      <c r="J17" s="156">
        <v>19.510000000000002</v>
      </c>
      <c r="K17" s="155">
        <f t="shared" si="1"/>
        <v>30.79</v>
      </c>
      <c r="L17" s="144"/>
    </row>
    <row r="18" spans="1:12" ht="13.8" x14ac:dyDescent="0.25">
      <c r="A18" s="149" t="s">
        <v>85</v>
      </c>
      <c r="B18" s="151">
        <v>11</v>
      </c>
      <c r="C18" s="157">
        <v>11.33</v>
      </c>
      <c r="D18" s="156">
        <v>28.17</v>
      </c>
      <c r="E18" s="155">
        <f t="shared" si="0"/>
        <v>39.5</v>
      </c>
      <c r="F18" s="144"/>
      <c r="G18" s="150" t="s">
        <v>85</v>
      </c>
      <c r="H18" s="151">
        <v>11</v>
      </c>
      <c r="I18" s="157">
        <v>11.33</v>
      </c>
      <c r="J18" s="156">
        <v>19.510000000000002</v>
      </c>
      <c r="K18" s="155">
        <f t="shared" si="1"/>
        <v>30.840000000000003</v>
      </c>
      <c r="L18" s="144"/>
    </row>
    <row r="19" spans="1:12" ht="13.8" x14ac:dyDescent="0.25">
      <c r="A19" s="149" t="s">
        <v>85</v>
      </c>
      <c r="B19" s="151">
        <v>12</v>
      </c>
      <c r="C19" s="157">
        <v>11.38</v>
      </c>
      <c r="D19" s="156">
        <v>28.17</v>
      </c>
      <c r="E19" s="155">
        <f t="shared" si="0"/>
        <v>39.550000000000004</v>
      </c>
      <c r="F19" s="144"/>
      <c r="G19" s="150" t="s">
        <v>85</v>
      </c>
      <c r="H19" s="151">
        <v>12</v>
      </c>
      <c r="I19" s="157">
        <v>11.38</v>
      </c>
      <c r="J19" s="156">
        <v>19.510000000000002</v>
      </c>
      <c r="K19" s="155">
        <f t="shared" si="1"/>
        <v>30.89</v>
      </c>
      <c r="L19" s="144"/>
    </row>
    <row r="20" spans="1:12" ht="13.8" x14ac:dyDescent="0.25">
      <c r="A20" s="149" t="s">
        <v>85</v>
      </c>
      <c r="B20" s="151">
        <v>13</v>
      </c>
      <c r="C20" s="157">
        <v>11.43</v>
      </c>
      <c r="D20" s="156">
        <v>28.17</v>
      </c>
      <c r="E20" s="155">
        <f t="shared" si="0"/>
        <v>39.6</v>
      </c>
      <c r="F20" s="144"/>
      <c r="G20" s="150" t="s">
        <v>85</v>
      </c>
      <c r="H20" s="151">
        <v>13</v>
      </c>
      <c r="I20" s="157">
        <v>11.43</v>
      </c>
      <c r="J20" s="156">
        <v>19.510000000000002</v>
      </c>
      <c r="K20" s="155">
        <f t="shared" si="1"/>
        <v>30.94</v>
      </c>
      <c r="L20" s="144"/>
    </row>
    <row r="21" spans="1:12" ht="13.8" x14ac:dyDescent="0.25">
      <c r="A21" s="149" t="s">
        <v>85</v>
      </c>
      <c r="B21" s="151">
        <v>14</v>
      </c>
      <c r="C21" s="157">
        <v>11.48</v>
      </c>
      <c r="D21" s="156">
        <v>28.17</v>
      </c>
      <c r="E21" s="155">
        <f t="shared" si="0"/>
        <v>39.650000000000006</v>
      </c>
      <c r="F21" s="144"/>
      <c r="G21" s="150" t="s">
        <v>85</v>
      </c>
      <c r="H21" s="151">
        <v>14</v>
      </c>
      <c r="I21" s="157">
        <v>11.48</v>
      </c>
      <c r="J21" s="156">
        <v>19.510000000000002</v>
      </c>
      <c r="K21" s="155">
        <f t="shared" si="1"/>
        <v>30.990000000000002</v>
      </c>
      <c r="L21" s="144"/>
    </row>
    <row r="22" spans="1:12" ht="13.8" x14ac:dyDescent="0.25">
      <c r="A22" s="149" t="s">
        <v>85</v>
      </c>
      <c r="B22" s="151">
        <v>15</v>
      </c>
      <c r="C22" s="157">
        <v>11.53</v>
      </c>
      <c r="D22" s="156">
        <v>28.17</v>
      </c>
      <c r="E22" s="155">
        <f t="shared" si="0"/>
        <v>39.700000000000003</v>
      </c>
      <c r="F22" s="144"/>
      <c r="G22" s="150" t="s">
        <v>85</v>
      </c>
      <c r="H22" s="151">
        <v>15</v>
      </c>
      <c r="I22" s="157">
        <v>11.53</v>
      </c>
      <c r="J22" s="156">
        <v>19.510000000000002</v>
      </c>
      <c r="K22" s="155">
        <f t="shared" si="1"/>
        <v>31.04</v>
      </c>
      <c r="L22" s="144"/>
    </row>
    <row r="23" spans="1:12" ht="13.8" x14ac:dyDescent="0.25">
      <c r="A23" s="149" t="s">
        <v>85</v>
      </c>
      <c r="B23" s="151">
        <v>16</v>
      </c>
      <c r="C23" s="157">
        <v>11.58</v>
      </c>
      <c r="D23" s="156">
        <v>28.17</v>
      </c>
      <c r="E23" s="155">
        <f t="shared" si="0"/>
        <v>39.75</v>
      </c>
      <c r="F23" s="144"/>
      <c r="G23" s="150" t="s">
        <v>85</v>
      </c>
      <c r="H23" s="151">
        <v>16</v>
      </c>
      <c r="I23" s="157">
        <v>11.58</v>
      </c>
      <c r="J23" s="156">
        <v>19.510000000000002</v>
      </c>
      <c r="K23" s="155">
        <f t="shared" si="1"/>
        <v>31.090000000000003</v>
      </c>
      <c r="L23" s="144"/>
    </row>
    <row r="24" spans="1:12" ht="13.8" x14ac:dyDescent="0.25">
      <c r="A24" s="149" t="s">
        <v>85</v>
      </c>
      <c r="B24" s="151">
        <v>17</v>
      </c>
      <c r="C24" s="157">
        <v>11.63</v>
      </c>
      <c r="D24" s="156">
        <v>28.17</v>
      </c>
      <c r="E24" s="155">
        <f t="shared" si="0"/>
        <v>39.800000000000004</v>
      </c>
      <c r="F24" s="144"/>
      <c r="G24" s="150" t="s">
        <v>85</v>
      </c>
      <c r="H24" s="151">
        <v>17</v>
      </c>
      <c r="I24" s="157">
        <v>11.63</v>
      </c>
      <c r="J24" s="156">
        <v>19.510000000000002</v>
      </c>
      <c r="K24" s="155">
        <f t="shared" si="1"/>
        <v>31.14</v>
      </c>
      <c r="L24" s="144"/>
    </row>
    <row r="25" spans="1:12" ht="13.8" x14ac:dyDescent="0.25">
      <c r="A25" s="149" t="s">
        <v>85</v>
      </c>
      <c r="B25" s="151">
        <v>18</v>
      </c>
      <c r="C25" s="157">
        <v>11.68</v>
      </c>
      <c r="D25" s="156">
        <v>28.17</v>
      </c>
      <c r="E25" s="155">
        <f t="shared" si="0"/>
        <v>39.85</v>
      </c>
      <c r="F25" s="144"/>
      <c r="G25" s="150" t="s">
        <v>85</v>
      </c>
      <c r="H25" s="151">
        <v>18</v>
      </c>
      <c r="I25" s="157">
        <v>11.68</v>
      </c>
      <c r="J25" s="156">
        <v>19.510000000000002</v>
      </c>
      <c r="K25" s="155">
        <f t="shared" si="1"/>
        <v>31.19</v>
      </c>
      <c r="L25" s="144"/>
    </row>
    <row r="26" spans="1:12" ht="13.8" x14ac:dyDescent="0.25">
      <c r="A26" s="149" t="s">
        <v>85</v>
      </c>
      <c r="B26" s="151">
        <v>19</v>
      </c>
      <c r="C26" s="157">
        <v>11.73</v>
      </c>
      <c r="D26" s="156">
        <v>28.17</v>
      </c>
      <c r="E26" s="155">
        <f t="shared" si="0"/>
        <v>39.900000000000006</v>
      </c>
      <c r="F26" s="144"/>
      <c r="G26" s="150" t="s">
        <v>85</v>
      </c>
      <c r="H26" s="151">
        <v>19</v>
      </c>
      <c r="I26" s="157">
        <v>11.73</v>
      </c>
      <c r="J26" s="156">
        <v>19.510000000000002</v>
      </c>
      <c r="K26" s="155">
        <f t="shared" si="1"/>
        <v>31.240000000000002</v>
      </c>
      <c r="L26" s="144"/>
    </row>
    <row r="27" spans="1:12" ht="13.8" x14ac:dyDescent="0.25">
      <c r="A27" s="149" t="s">
        <v>85</v>
      </c>
      <c r="B27" s="151">
        <v>20</v>
      </c>
      <c r="C27" s="157">
        <v>11.78</v>
      </c>
      <c r="D27" s="156">
        <v>28.17</v>
      </c>
      <c r="E27" s="155">
        <f t="shared" si="0"/>
        <v>39.950000000000003</v>
      </c>
      <c r="F27" s="144"/>
      <c r="G27" s="150" t="s">
        <v>85</v>
      </c>
      <c r="H27" s="151">
        <v>20</v>
      </c>
      <c r="I27" s="157">
        <v>11.78</v>
      </c>
      <c r="J27" s="156">
        <v>19.510000000000002</v>
      </c>
      <c r="K27" s="155">
        <f t="shared" si="1"/>
        <v>31.29</v>
      </c>
      <c r="L27" s="144"/>
    </row>
    <row r="28" spans="1:12" ht="13.8" x14ac:dyDescent="0.25">
      <c r="A28" s="149" t="s">
        <v>85</v>
      </c>
      <c r="B28" s="151">
        <v>21</v>
      </c>
      <c r="C28" s="157">
        <v>11.83</v>
      </c>
      <c r="D28" s="156">
        <v>28.17</v>
      </c>
      <c r="E28" s="155">
        <f t="shared" si="0"/>
        <v>40</v>
      </c>
      <c r="F28" s="144"/>
      <c r="G28" s="150" t="s">
        <v>85</v>
      </c>
      <c r="H28" s="151">
        <v>21</v>
      </c>
      <c r="I28" s="157">
        <v>11.83</v>
      </c>
      <c r="J28" s="156">
        <v>19.510000000000002</v>
      </c>
      <c r="K28" s="155">
        <f t="shared" si="1"/>
        <v>31.340000000000003</v>
      </c>
      <c r="L28" s="144"/>
    </row>
    <row r="29" spans="1:12" ht="13.8" x14ac:dyDescent="0.25">
      <c r="A29" s="149" t="s">
        <v>85</v>
      </c>
      <c r="B29" s="152">
        <v>22</v>
      </c>
      <c r="C29" s="157">
        <v>11.88</v>
      </c>
      <c r="D29" s="156">
        <v>28.17</v>
      </c>
      <c r="E29" s="155">
        <f t="shared" si="0"/>
        <v>40.050000000000004</v>
      </c>
      <c r="F29" s="144"/>
      <c r="G29" s="150" t="s">
        <v>85</v>
      </c>
      <c r="H29" s="152">
        <v>22</v>
      </c>
      <c r="I29" s="157">
        <v>11.88</v>
      </c>
      <c r="J29" s="156">
        <v>19.510000000000002</v>
      </c>
      <c r="K29" s="155">
        <f t="shared" si="1"/>
        <v>31.39</v>
      </c>
      <c r="L29" s="144"/>
    </row>
    <row r="30" spans="1:12" ht="13.8" x14ac:dyDescent="0.25">
      <c r="A30" s="149" t="s">
        <v>85</v>
      </c>
      <c r="B30" s="153">
        <v>23</v>
      </c>
      <c r="C30" s="157">
        <v>11.93</v>
      </c>
      <c r="D30" s="156">
        <v>28.17</v>
      </c>
      <c r="E30" s="155">
        <f t="shared" si="0"/>
        <v>40.1</v>
      </c>
      <c r="F30" s="144"/>
      <c r="G30" s="150" t="s">
        <v>85</v>
      </c>
      <c r="H30" s="153">
        <v>23</v>
      </c>
      <c r="I30" s="157">
        <v>11.93</v>
      </c>
      <c r="J30" s="156">
        <v>19.510000000000002</v>
      </c>
      <c r="K30" s="155">
        <f t="shared" si="1"/>
        <v>31.44</v>
      </c>
      <c r="L30" s="144"/>
    </row>
    <row r="31" spans="1:12" ht="13.8" x14ac:dyDescent="0.25">
      <c r="A31" s="149" t="s">
        <v>85</v>
      </c>
      <c r="B31" s="152">
        <v>24</v>
      </c>
      <c r="C31" s="157">
        <v>11.98</v>
      </c>
      <c r="D31" s="156">
        <v>28.17</v>
      </c>
      <c r="E31" s="155">
        <f t="shared" si="0"/>
        <v>40.150000000000006</v>
      </c>
      <c r="F31" s="144"/>
      <c r="G31" s="150" t="s">
        <v>85</v>
      </c>
      <c r="H31" s="152">
        <v>24</v>
      </c>
      <c r="I31" s="157">
        <v>11.98</v>
      </c>
      <c r="J31" s="156">
        <v>19.510000000000002</v>
      </c>
      <c r="K31" s="155">
        <f t="shared" si="1"/>
        <v>31.490000000000002</v>
      </c>
      <c r="L31" s="144"/>
    </row>
    <row r="32" spans="1:12" ht="13.8" x14ac:dyDescent="0.25">
      <c r="A32" s="149" t="s">
        <v>85</v>
      </c>
      <c r="B32" s="152">
        <v>25</v>
      </c>
      <c r="C32" s="157">
        <v>12.03</v>
      </c>
      <c r="D32" s="156">
        <v>28.17</v>
      </c>
      <c r="E32" s="155">
        <f t="shared" si="0"/>
        <v>40.200000000000003</v>
      </c>
      <c r="F32" s="144"/>
      <c r="G32" s="150" t="s">
        <v>85</v>
      </c>
      <c r="H32" s="152">
        <v>25</v>
      </c>
      <c r="I32" s="157">
        <v>12.03</v>
      </c>
      <c r="J32" s="156">
        <v>19.510000000000002</v>
      </c>
      <c r="K32" s="155">
        <f t="shared" si="1"/>
        <v>31.54</v>
      </c>
      <c r="L32" s="144"/>
    </row>
    <row r="33" spans="1:12" ht="13.8" x14ac:dyDescent="0.25">
      <c r="A33" s="149" t="s">
        <v>85</v>
      </c>
      <c r="B33" s="152">
        <v>26</v>
      </c>
      <c r="C33" s="157">
        <v>12.08</v>
      </c>
      <c r="D33" s="156">
        <v>28.17</v>
      </c>
      <c r="E33" s="155">
        <f t="shared" si="0"/>
        <v>40.25</v>
      </c>
      <c r="F33" s="144"/>
      <c r="G33" s="150" t="s">
        <v>85</v>
      </c>
      <c r="H33" s="152">
        <v>26</v>
      </c>
      <c r="I33" s="157">
        <v>12.08</v>
      </c>
      <c r="J33" s="156">
        <v>19.510000000000002</v>
      </c>
      <c r="K33" s="155">
        <f t="shared" si="1"/>
        <v>31.590000000000003</v>
      </c>
      <c r="L33" s="144"/>
    </row>
    <row r="34" spans="1:12" ht="13.8" x14ac:dyDescent="0.25">
      <c r="A34" s="149" t="s">
        <v>85</v>
      </c>
      <c r="B34" s="154">
        <v>27</v>
      </c>
      <c r="C34" s="157">
        <v>12.13</v>
      </c>
      <c r="D34" s="156">
        <v>28.17</v>
      </c>
      <c r="E34" s="155">
        <f t="shared" si="0"/>
        <v>40.300000000000004</v>
      </c>
      <c r="F34" s="144"/>
      <c r="G34" s="150" t="s">
        <v>85</v>
      </c>
      <c r="H34" s="154">
        <v>27</v>
      </c>
      <c r="I34" s="157">
        <v>12.13</v>
      </c>
      <c r="J34" s="156">
        <v>19.510000000000002</v>
      </c>
      <c r="K34" s="155">
        <f t="shared" si="1"/>
        <v>31.64</v>
      </c>
      <c r="L34" s="144"/>
    </row>
    <row r="35" spans="1:12" ht="13.8" x14ac:dyDescent="0.25">
      <c r="A35" s="149" t="s">
        <v>85</v>
      </c>
      <c r="B35" s="154">
        <v>28</v>
      </c>
      <c r="C35" s="157">
        <v>12.18</v>
      </c>
      <c r="D35" s="156">
        <v>28.17</v>
      </c>
      <c r="E35" s="155">
        <f t="shared" si="0"/>
        <v>40.35</v>
      </c>
      <c r="F35" s="144"/>
      <c r="G35" s="150" t="s">
        <v>85</v>
      </c>
      <c r="H35" s="154">
        <v>28</v>
      </c>
      <c r="I35" s="157">
        <v>12.18</v>
      </c>
      <c r="J35" s="156">
        <v>19.510000000000002</v>
      </c>
      <c r="K35" s="155">
        <f t="shared" si="1"/>
        <v>31.69</v>
      </c>
      <c r="L35" s="144"/>
    </row>
    <row r="36" spans="1:12" ht="13.8" x14ac:dyDescent="0.25">
      <c r="A36" s="149" t="s">
        <v>85</v>
      </c>
      <c r="B36" s="154">
        <v>29</v>
      </c>
      <c r="C36" s="157">
        <v>12.23</v>
      </c>
      <c r="D36" s="156">
        <v>28.17</v>
      </c>
      <c r="E36" s="155">
        <f t="shared" si="0"/>
        <v>40.400000000000006</v>
      </c>
      <c r="F36" s="144"/>
      <c r="G36" s="150" t="s">
        <v>85</v>
      </c>
      <c r="H36" s="154">
        <v>29</v>
      </c>
      <c r="I36" s="157">
        <v>12.23</v>
      </c>
      <c r="J36" s="156">
        <v>19.510000000000002</v>
      </c>
      <c r="K36" s="155">
        <f t="shared" si="1"/>
        <v>31.740000000000002</v>
      </c>
      <c r="L36" s="144"/>
    </row>
    <row r="37" spans="1:12" ht="13.8" x14ac:dyDescent="0.25">
      <c r="A37" s="149" t="s">
        <v>85</v>
      </c>
      <c r="B37" s="154">
        <v>30</v>
      </c>
      <c r="C37" s="157">
        <v>12.28</v>
      </c>
      <c r="D37" s="156">
        <v>28.17</v>
      </c>
      <c r="E37" s="155">
        <f t="shared" si="0"/>
        <v>40.450000000000003</v>
      </c>
      <c r="F37" s="144"/>
      <c r="G37" s="150" t="s">
        <v>85</v>
      </c>
      <c r="H37" s="154">
        <v>30</v>
      </c>
      <c r="I37" s="157">
        <v>12.28</v>
      </c>
      <c r="J37" s="156">
        <v>19.510000000000002</v>
      </c>
      <c r="K37" s="155">
        <f t="shared" si="1"/>
        <v>31.79</v>
      </c>
      <c r="L37" s="144"/>
    </row>
    <row r="38" spans="1:12" ht="13.8" x14ac:dyDescent="0.25">
      <c r="A38" s="149" t="s">
        <v>85</v>
      </c>
      <c r="B38" s="154">
        <v>31</v>
      </c>
      <c r="C38" s="157">
        <v>12.33</v>
      </c>
      <c r="D38" s="156">
        <v>28.17</v>
      </c>
      <c r="E38" s="155">
        <f t="shared" si="0"/>
        <v>40.5</v>
      </c>
      <c r="F38" s="144"/>
      <c r="G38" s="150" t="s">
        <v>85</v>
      </c>
      <c r="H38" s="154">
        <v>31</v>
      </c>
      <c r="I38" s="157">
        <v>12.33</v>
      </c>
      <c r="J38" s="156">
        <v>19.510000000000002</v>
      </c>
      <c r="K38" s="155">
        <f t="shared" si="1"/>
        <v>31.840000000000003</v>
      </c>
      <c r="L38" s="144"/>
    </row>
    <row r="39" spans="1:12" ht="13.8" x14ac:dyDescent="0.25">
      <c r="A39" s="149" t="s">
        <v>85</v>
      </c>
      <c r="B39" s="154">
        <v>32</v>
      </c>
      <c r="C39" s="157">
        <v>12.38</v>
      </c>
      <c r="D39" s="156">
        <v>28.17</v>
      </c>
      <c r="E39" s="155">
        <f t="shared" si="0"/>
        <v>40.550000000000004</v>
      </c>
      <c r="F39" s="144"/>
      <c r="G39" s="150" t="s">
        <v>85</v>
      </c>
      <c r="H39" s="154">
        <v>32</v>
      </c>
      <c r="I39" s="157">
        <v>12.38</v>
      </c>
      <c r="J39" s="156">
        <v>19.510000000000002</v>
      </c>
      <c r="K39" s="155">
        <f t="shared" si="1"/>
        <v>31.89</v>
      </c>
      <c r="L39" s="144"/>
    </row>
    <row r="40" spans="1:12" ht="13.8" x14ac:dyDescent="0.25">
      <c r="A40" s="149" t="s">
        <v>85</v>
      </c>
      <c r="B40" s="154">
        <v>33</v>
      </c>
      <c r="C40" s="157">
        <v>12.43</v>
      </c>
      <c r="D40" s="156">
        <v>28.17</v>
      </c>
      <c r="E40" s="155">
        <f t="shared" si="0"/>
        <v>40.6</v>
      </c>
      <c r="F40" s="144"/>
      <c r="G40" s="150" t="s">
        <v>85</v>
      </c>
      <c r="H40" s="154">
        <v>33</v>
      </c>
      <c r="I40" s="157">
        <v>12.43</v>
      </c>
      <c r="J40" s="156">
        <v>19.510000000000002</v>
      </c>
      <c r="K40" s="155">
        <f t="shared" si="1"/>
        <v>31.94</v>
      </c>
      <c r="L40" s="144"/>
    </row>
    <row r="41" spans="1:12" ht="13.8" x14ac:dyDescent="0.25">
      <c r="A41" s="149" t="s">
        <v>85</v>
      </c>
      <c r="B41" s="154">
        <v>34</v>
      </c>
      <c r="C41" s="157">
        <v>12.48</v>
      </c>
      <c r="D41" s="156">
        <v>28.17</v>
      </c>
      <c r="E41" s="155">
        <f t="shared" si="0"/>
        <v>40.650000000000006</v>
      </c>
      <c r="F41" s="144"/>
      <c r="G41" s="150" t="s">
        <v>85</v>
      </c>
      <c r="H41" s="154">
        <v>34</v>
      </c>
      <c r="I41" s="157">
        <v>12.48</v>
      </c>
      <c r="J41" s="156">
        <v>19.510000000000002</v>
      </c>
      <c r="K41" s="155">
        <f t="shared" si="1"/>
        <v>31.990000000000002</v>
      </c>
      <c r="L41" s="144"/>
    </row>
    <row r="42" spans="1:12" ht="13.8" x14ac:dyDescent="0.25">
      <c r="A42" s="149" t="s">
        <v>85</v>
      </c>
      <c r="B42" s="154">
        <v>35</v>
      </c>
      <c r="C42" s="157">
        <v>12.53</v>
      </c>
      <c r="D42" s="156">
        <v>28.17</v>
      </c>
      <c r="E42" s="155">
        <f t="shared" si="0"/>
        <v>40.700000000000003</v>
      </c>
      <c r="F42" s="144"/>
      <c r="G42" s="150" t="s">
        <v>85</v>
      </c>
      <c r="H42" s="154">
        <v>35</v>
      </c>
      <c r="I42" s="157">
        <v>12.53</v>
      </c>
      <c r="J42" s="156">
        <v>19.510000000000002</v>
      </c>
      <c r="K42" s="155">
        <f t="shared" si="1"/>
        <v>32.04</v>
      </c>
      <c r="L42" s="144"/>
    </row>
    <row r="44" spans="1:12" x14ac:dyDescent="0.25">
      <c r="B44" s="29" t="s">
        <v>64</v>
      </c>
      <c r="H44" s="29"/>
    </row>
  </sheetData>
  <customSheetViews>
    <customSheetView guid="{F3F04B63-3F0E-4FC8-9213-B9CAD368D094}" topLeftCell="A5">
      <selection activeCell="H4" sqref="H4:K4"/>
      <pageMargins left="0.7" right="0.7" top="0.75" bottom="0.75" header="0.3" footer="0.3"/>
    </customSheetView>
  </customSheetViews>
  <mergeCells count="8">
    <mergeCell ref="B4:E4"/>
    <mergeCell ref="H4:K4"/>
    <mergeCell ref="B1:E1"/>
    <mergeCell ref="H1:K1"/>
    <mergeCell ref="B2:E2"/>
    <mergeCell ref="H2:K2"/>
    <mergeCell ref="B3:E3"/>
    <mergeCell ref="H3:K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6"/>
  <sheetViews>
    <sheetView tabSelected="1" zoomScaleNormal="100" workbookViewId="0">
      <selection activeCell="J6" sqref="J6"/>
    </sheetView>
  </sheetViews>
  <sheetFormatPr defaultColWidth="9.109375" defaultRowHeight="15" x14ac:dyDescent="0.25"/>
  <cols>
    <col min="1" max="1" width="3.6640625" style="169" customWidth="1"/>
    <col min="2" max="2" width="16.33203125" style="169" customWidth="1"/>
    <col min="3" max="3" width="3.6640625" style="169" customWidth="1"/>
    <col min="4" max="4" width="12.88671875" style="169" customWidth="1"/>
    <col min="5" max="5" width="38.88671875" style="169" customWidth="1"/>
    <col min="6" max="6" width="10.88671875" style="169" customWidth="1"/>
    <col min="7" max="7" width="4.6640625" style="169" customWidth="1"/>
    <col min="8" max="8" width="22.88671875" style="169" customWidth="1"/>
    <col min="9" max="9" width="5.5546875" style="168" customWidth="1"/>
    <col min="10" max="10" width="19.109375" style="168" customWidth="1"/>
    <col min="11" max="11" width="3.6640625" style="168" customWidth="1"/>
    <col min="12" max="12" width="12.6640625" style="168" customWidth="1"/>
    <col min="13" max="13" width="5.6640625" style="168" customWidth="1"/>
    <col min="14" max="14" width="19.44140625" style="168" customWidth="1"/>
    <col min="15" max="15" width="2.33203125" style="168" customWidth="1"/>
    <col min="16" max="16" width="7.6640625" style="168" customWidth="1"/>
    <col min="17" max="17" width="1.6640625" style="168" customWidth="1"/>
    <col min="18" max="18" width="7.6640625" style="168" customWidth="1"/>
    <col min="19" max="16384" width="9.109375" style="169"/>
  </cols>
  <sheetData>
    <row r="1" spans="1:18" s="161" customFormat="1" ht="20.100000000000001" customHeight="1" x14ac:dyDescent="0.25">
      <c r="A1" s="381" t="s">
        <v>117</v>
      </c>
      <c r="B1" s="382"/>
      <c r="C1" s="382"/>
      <c r="D1" s="382"/>
      <c r="E1" s="382"/>
      <c r="F1" s="382"/>
      <c r="G1" s="382"/>
      <c r="H1" s="382"/>
      <c r="I1" s="382"/>
      <c r="J1" s="383"/>
      <c r="K1" s="158"/>
      <c r="L1" s="159"/>
      <c r="M1" s="159"/>
      <c r="N1" s="160"/>
      <c r="O1" s="160"/>
      <c r="P1" s="158"/>
    </row>
    <row r="2" spans="1:18" s="161" customFormat="1" ht="20.100000000000001" customHeight="1" x14ac:dyDescent="0.25">
      <c r="A2" s="384"/>
      <c r="B2" s="385"/>
      <c r="C2" s="385"/>
      <c r="D2" s="385"/>
      <c r="E2" s="385"/>
      <c r="F2" s="385"/>
      <c r="G2" s="385"/>
      <c r="H2" s="385"/>
      <c r="I2" s="385"/>
      <c r="J2" s="386"/>
      <c r="K2" s="158"/>
      <c r="L2" s="159"/>
      <c r="M2" s="159"/>
      <c r="N2" s="160"/>
      <c r="O2" s="160"/>
      <c r="P2" s="158"/>
    </row>
    <row r="3" spans="1:18" s="161" customFormat="1" ht="20.100000000000001" customHeight="1" x14ac:dyDescent="0.25">
      <c r="A3" s="387"/>
      <c r="B3" s="388"/>
      <c r="C3" s="388"/>
      <c r="D3" s="388"/>
      <c r="E3" s="388"/>
      <c r="F3" s="388"/>
      <c r="G3" s="388"/>
      <c r="H3" s="388"/>
      <c r="I3" s="388"/>
      <c r="J3" s="389"/>
      <c r="K3" s="158"/>
      <c r="L3" s="159"/>
      <c r="M3" s="159"/>
      <c r="N3" s="160"/>
      <c r="O3" s="160"/>
      <c r="P3" s="158"/>
    </row>
    <row r="4" spans="1:18" s="161" customFormat="1" ht="9.9" customHeight="1" x14ac:dyDescent="0.25">
      <c r="B4" s="158"/>
      <c r="C4" s="158"/>
      <c r="D4" s="158"/>
      <c r="E4" s="158"/>
      <c r="F4" s="158"/>
      <c r="G4" s="158"/>
      <c r="H4" s="158"/>
      <c r="I4" s="158"/>
      <c r="J4" s="158"/>
      <c r="K4" s="158"/>
      <c r="L4" s="158"/>
      <c r="M4" s="159"/>
      <c r="N4" s="159"/>
      <c r="O4" s="160"/>
      <c r="P4" s="160"/>
      <c r="Q4" s="158"/>
    </row>
    <row r="5" spans="1:18" ht="20.100000000000001" customHeight="1" x14ac:dyDescent="0.3">
      <c r="A5" s="162"/>
      <c r="B5" s="163"/>
      <c r="C5" s="164" t="s">
        <v>103</v>
      </c>
      <c r="D5" s="165"/>
      <c r="E5" s="165"/>
      <c r="F5" s="165"/>
      <c r="G5" s="165"/>
      <c r="H5" s="165"/>
      <c r="I5" s="165"/>
      <c r="J5" s="166"/>
      <c r="K5" s="167"/>
    </row>
    <row r="6" spans="1:18" ht="9.9" customHeight="1" x14ac:dyDescent="0.25">
      <c r="A6" s="170"/>
      <c r="B6" s="171"/>
      <c r="C6" s="171"/>
      <c r="D6" s="172"/>
      <c r="E6" s="171"/>
      <c r="F6" s="171"/>
      <c r="G6" s="171"/>
      <c r="H6" s="171"/>
      <c r="I6" s="171"/>
      <c r="J6" s="173"/>
      <c r="R6" s="169"/>
    </row>
    <row r="7" spans="1:18" ht="20.100000000000001" customHeight="1" x14ac:dyDescent="0.25">
      <c r="A7" s="174"/>
      <c r="E7" s="175"/>
      <c r="F7" s="176"/>
      <c r="G7" s="390"/>
      <c r="H7" s="391"/>
      <c r="I7" s="167"/>
      <c r="J7" s="177"/>
      <c r="R7" s="169"/>
    </row>
    <row r="8" spans="1:18" ht="15" customHeight="1" x14ac:dyDescent="0.25">
      <c r="A8" s="174"/>
      <c r="D8" s="176"/>
      <c r="E8" s="178" t="s">
        <v>99</v>
      </c>
      <c r="F8" s="176"/>
      <c r="G8" s="392" t="s">
        <v>0</v>
      </c>
      <c r="H8" s="393"/>
      <c r="I8" s="167"/>
      <c r="J8" s="177"/>
      <c r="R8" s="169"/>
    </row>
    <row r="9" spans="1:18" ht="5.0999999999999996" customHeight="1" x14ac:dyDescent="0.25">
      <c r="A9" s="174"/>
      <c r="B9" s="176"/>
      <c r="C9" s="176"/>
      <c r="D9" s="176"/>
      <c r="E9" s="176"/>
      <c r="F9" s="176"/>
      <c r="G9" s="176"/>
      <c r="H9" s="176"/>
      <c r="I9" s="167"/>
      <c r="J9" s="177"/>
      <c r="K9" s="167"/>
    </row>
    <row r="10" spans="1:18" s="161" customFormat="1" ht="45.75" customHeight="1" x14ac:dyDescent="0.25">
      <c r="A10" s="179"/>
      <c r="B10" s="180"/>
      <c r="C10" s="180"/>
      <c r="D10" s="394" t="s">
        <v>104</v>
      </c>
      <c r="E10" s="395"/>
      <c r="F10" s="395"/>
      <c r="G10" s="395"/>
      <c r="H10" s="395"/>
      <c r="I10" s="396"/>
      <c r="J10" s="181"/>
      <c r="K10" s="176"/>
      <c r="L10" s="169"/>
      <c r="M10" s="169"/>
      <c r="N10" s="160"/>
      <c r="O10" s="169"/>
      <c r="P10" s="169"/>
      <c r="Q10" s="169"/>
      <c r="R10" s="169"/>
    </row>
    <row r="11" spans="1:18" ht="12.75" customHeight="1" x14ac:dyDescent="0.25">
      <c r="A11" s="174"/>
      <c r="B11" s="176"/>
      <c r="C11" s="176"/>
      <c r="D11" s="182"/>
      <c r="E11" s="183"/>
      <c r="F11" s="184"/>
      <c r="G11" s="185"/>
      <c r="H11" s="183"/>
      <c r="I11" s="186"/>
      <c r="J11" s="187"/>
      <c r="K11" s="188"/>
      <c r="L11" s="188"/>
      <c r="M11" s="188"/>
      <c r="N11" s="189"/>
      <c r="O11" s="189"/>
      <c r="P11" s="188"/>
      <c r="Q11" s="188"/>
      <c r="R11" s="188"/>
    </row>
    <row r="12" spans="1:18" ht="26.25" customHeight="1" x14ac:dyDescent="0.25">
      <c r="A12" s="174"/>
      <c r="B12" s="176"/>
      <c r="C12" s="176"/>
      <c r="D12" s="190" t="s">
        <v>112</v>
      </c>
      <c r="E12" s="191"/>
      <c r="F12" s="192"/>
      <c r="G12" s="191"/>
      <c r="H12" s="193"/>
      <c r="I12" s="194" t="s">
        <v>2</v>
      </c>
      <c r="J12" s="187"/>
      <c r="K12" s="195"/>
      <c r="L12" s="195"/>
      <c r="M12" s="196"/>
      <c r="N12" s="189"/>
      <c r="O12" s="189"/>
      <c r="P12" s="195"/>
      <c r="Q12" s="195"/>
      <c r="R12" s="196"/>
    </row>
    <row r="13" spans="1:18" s="161" customFormat="1" x14ac:dyDescent="0.25">
      <c r="A13" s="179"/>
      <c r="B13" s="180"/>
      <c r="C13" s="180"/>
      <c r="D13" s="197" t="s">
        <v>113</v>
      </c>
      <c r="E13" s="182"/>
      <c r="F13" s="198"/>
      <c r="G13" s="199"/>
      <c r="H13" s="200"/>
      <c r="I13" s="201"/>
      <c r="J13" s="202"/>
      <c r="K13" s="195"/>
      <c r="L13" s="195"/>
      <c r="M13" s="195"/>
      <c r="N13" s="195"/>
      <c r="O13" s="195"/>
      <c r="P13" s="195"/>
      <c r="Q13" s="195"/>
      <c r="R13" s="195"/>
    </row>
    <row r="14" spans="1:18" s="161" customFormat="1" ht="24.75" customHeight="1" x14ac:dyDescent="0.25">
      <c r="A14" s="179"/>
      <c r="B14" s="180"/>
      <c r="C14" s="180"/>
      <c r="D14" s="203"/>
      <c r="E14" s="190" t="s">
        <v>46</v>
      </c>
      <c r="F14" s="192"/>
      <c r="G14" s="191"/>
      <c r="H14" s="280"/>
      <c r="I14" s="204" t="s">
        <v>2</v>
      </c>
      <c r="J14" s="187"/>
      <c r="K14" s="195"/>
      <c r="L14" s="195"/>
      <c r="M14" s="196"/>
      <c r="N14" s="189"/>
      <c r="O14" s="189"/>
      <c r="P14" s="195"/>
      <c r="Q14" s="195"/>
      <c r="R14" s="196"/>
    </row>
    <row r="15" spans="1:18" s="161" customFormat="1" ht="31.5" customHeight="1" x14ac:dyDescent="0.25">
      <c r="A15" s="179"/>
      <c r="B15" s="180"/>
      <c r="C15" s="180"/>
      <c r="D15" s="203"/>
      <c r="E15" s="205" t="s">
        <v>105</v>
      </c>
      <c r="F15" s="192"/>
      <c r="G15" s="191"/>
      <c r="H15" s="193"/>
      <c r="I15" s="206" t="s">
        <v>2</v>
      </c>
      <c r="J15" s="207"/>
      <c r="K15" s="195"/>
      <c r="L15" s="195"/>
      <c r="M15" s="196"/>
      <c r="N15" s="208"/>
      <c r="O15" s="208"/>
      <c r="P15" s="195"/>
      <c r="Q15" s="195"/>
      <c r="R15" s="196"/>
    </row>
    <row r="16" spans="1:18" s="161" customFormat="1" x14ac:dyDescent="0.25">
      <c r="A16" s="179"/>
      <c r="B16" s="180"/>
      <c r="C16" s="180"/>
      <c r="D16" s="182" t="s">
        <v>114</v>
      </c>
      <c r="E16" s="183"/>
      <c r="F16" s="198"/>
      <c r="G16" s="199"/>
      <c r="H16" s="200"/>
      <c r="I16" s="209"/>
      <c r="J16" s="210"/>
      <c r="K16" s="211"/>
      <c r="L16" s="211"/>
      <c r="M16" s="211"/>
      <c r="N16" s="211"/>
      <c r="O16" s="211"/>
      <c r="P16" s="211"/>
      <c r="Q16" s="211"/>
      <c r="R16" s="211"/>
    </row>
    <row r="17" spans="1:18" s="161" customFormat="1" ht="20.100000000000001" customHeight="1" x14ac:dyDescent="0.25">
      <c r="A17" s="179"/>
      <c r="B17" s="180"/>
      <c r="C17" s="180"/>
      <c r="D17" s="203"/>
      <c r="E17" s="190" t="s">
        <v>5</v>
      </c>
      <c r="F17" s="192"/>
      <c r="G17" s="191"/>
      <c r="H17" s="280"/>
      <c r="I17" s="204" t="s">
        <v>2</v>
      </c>
      <c r="J17" s="207"/>
      <c r="K17" s="195"/>
      <c r="L17" s="195"/>
      <c r="M17" s="196"/>
      <c r="N17" s="208"/>
      <c r="O17" s="208"/>
      <c r="P17" s="195"/>
      <c r="Q17" s="195"/>
      <c r="R17" s="196"/>
    </row>
    <row r="18" spans="1:18" s="161" customFormat="1" ht="20.100000000000001" customHeight="1" x14ac:dyDescent="0.25">
      <c r="A18" s="179"/>
      <c r="B18" s="180"/>
      <c r="C18" s="180"/>
      <c r="D18" s="203"/>
      <c r="E18" s="190" t="s">
        <v>6</v>
      </c>
      <c r="F18" s="192"/>
      <c r="G18" s="191"/>
      <c r="H18" s="193"/>
      <c r="I18" s="206" t="s">
        <v>2</v>
      </c>
      <c r="J18" s="207"/>
      <c r="K18" s="195"/>
      <c r="L18" s="195"/>
      <c r="M18" s="196"/>
      <c r="N18" s="208"/>
      <c r="O18" s="208"/>
      <c r="P18" s="195"/>
      <c r="Q18" s="195"/>
      <c r="R18" s="196"/>
    </row>
    <row r="19" spans="1:18" s="161" customFormat="1" x14ac:dyDescent="0.25">
      <c r="A19" s="179"/>
      <c r="B19" s="180"/>
      <c r="C19" s="180"/>
      <c r="D19" s="182" t="s">
        <v>115</v>
      </c>
      <c r="E19" s="183"/>
      <c r="F19" s="198"/>
      <c r="G19" s="199"/>
      <c r="H19" s="200"/>
      <c r="I19" s="209"/>
      <c r="J19" s="210"/>
      <c r="K19" s="211"/>
      <c r="L19" s="211"/>
      <c r="M19" s="211"/>
      <c r="N19" s="211"/>
      <c r="O19" s="211"/>
      <c r="P19" s="211"/>
      <c r="Q19" s="211"/>
      <c r="R19" s="211"/>
    </row>
    <row r="20" spans="1:18" s="161" customFormat="1" ht="20.100000000000001" customHeight="1" x14ac:dyDescent="0.25">
      <c r="A20" s="179"/>
      <c r="B20" s="180"/>
      <c r="C20" s="180"/>
      <c r="D20" s="203"/>
      <c r="E20" s="190" t="s">
        <v>7</v>
      </c>
      <c r="F20" s="192"/>
      <c r="G20" s="191"/>
      <c r="H20" s="280"/>
      <c r="I20" s="204" t="s">
        <v>2</v>
      </c>
      <c r="J20" s="207"/>
      <c r="K20" s="195"/>
      <c r="L20" s="195"/>
      <c r="M20" s="196"/>
      <c r="N20" s="208"/>
      <c r="O20" s="208"/>
      <c r="P20" s="195"/>
      <c r="Q20" s="195"/>
      <c r="R20" s="196"/>
    </row>
    <row r="21" spans="1:18" s="161" customFormat="1" ht="20.100000000000001" customHeight="1" x14ac:dyDescent="0.25">
      <c r="A21" s="179"/>
      <c r="B21" s="180"/>
      <c r="C21" s="180"/>
      <c r="D21" s="203"/>
      <c r="E21" s="190" t="s">
        <v>8</v>
      </c>
      <c r="F21" s="192"/>
      <c r="G21" s="191"/>
      <c r="H21" s="280"/>
      <c r="I21" s="204" t="s">
        <v>2</v>
      </c>
      <c r="J21" s="207"/>
      <c r="K21" s="195"/>
      <c r="L21" s="195"/>
      <c r="M21" s="196"/>
      <c r="N21" s="208"/>
      <c r="O21" s="208"/>
      <c r="P21" s="195"/>
      <c r="Q21" s="195"/>
      <c r="R21" s="196"/>
    </row>
    <row r="22" spans="1:18" s="161" customFormat="1" ht="20.100000000000001" customHeight="1" x14ac:dyDescent="0.25">
      <c r="A22" s="179"/>
      <c r="B22" s="180"/>
      <c r="C22" s="180"/>
      <c r="D22" s="203"/>
      <c r="E22" s="190" t="s">
        <v>9</v>
      </c>
      <c r="F22" s="192"/>
      <c r="G22" s="191"/>
      <c r="H22" s="193"/>
      <c r="I22" s="206" t="s">
        <v>2</v>
      </c>
      <c r="J22" s="207"/>
      <c r="K22" s="195"/>
      <c r="L22" s="195"/>
      <c r="M22" s="196"/>
      <c r="N22" s="208"/>
      <c r="O22" s="208"/>
      <c r="P22" s="195"/>
      <c r="Q22" s="195"/>
      <c r="R22" s="196"/>
    </row>
    <row r="23" spans="1:18" s="161" customFormat="1" ht="12.75" customHeight="1" x14ac:dyDescent="0.25">
      <c r="A23" s="179"/>
      <c r="B23" s="180"/>
      <c r="C23" s="180"/>
      <c r="D23" s="182"/>
      <c r="E23" s="183"/>
      <c r="F23" s="212"/>
      <c r="G23" s="213"/>
      <c r="H23" s="200"/>
      <c r="I23" s="214"/>
      <c r="J23" s="207"/>
      <c r="K23" s="195"/>
      <c r="L23" s="195"/>
      <c r="M23" s="196"/>
      <c r="N23" s="208"/>
      <c r="O23" s="208"/>
      <c r="P23" s="195"/>
      <c r="Q23" s="195"/>
      <c r="R23" s="196"/>
    </row>
    <row r="24" spans="1:18" s="161" customFormat="1" ht="20.100000000000001" customHeight="1" x14ac:dyDescent="0.25">
      <c r="A24" s="179"/>
      <c r="B24" s="180"/>
      <c r="C24" s="180"/>
      <c r="D24" s="182" t="s">
        <v>116</v>
      </c>
      <c r="E24" s="191"/>
      <c r="F24" s="192"/>
      <c r="G24" s="191"/>
      <c r="H24" s="280"/>
      <c r="I24" s="204" t="s">
        <v>2</v>
      </c>
      <c r="J24" s="207"/>
      <c r="K24" s="195"/>
      <c r="L24" s="195"/>
      <c r="M24" s="196"/>
      <c r="N24" s="208"/>
      <c r="O24" s="208"/>
      <c r="P24" s="195"/>
      <c r="Q24" s="195"/>
      <c r="R24" s="196"/>
    </row>
    <row r="25" spans="1:18" s="161" customFormat="1" ht="17.25" customHeight="1" x14ac:dyDescent="0.25">
      <c r="A25" s="179"/>
      <c r="B25" s="180"/>
      <c r="C25" s="180"/>
      <c r="D25" s="215"/>
      <c r="E25" s="216"/>
      <c r="F25" s="217"/>
      <c r="G25" s="180"/>
      <c r="H25" s="218"/>
      <c r="I25" s="219"/>
      <c r="J25" s="207"/>
      <c r="K25" s="195"/>
      <c r="L25" s="195"/>
      <c r="M25" s="196"/>
      <c r="N25" s="208"/>
      <c r="O25" s="208"/>
      <c r="P25" s="195"/>
      <c r="Q25" s="195"/>
      <c r="R25" s="196"/>
    </row>
    <row r="26" spans="1:18" s="224" customFormat="1" ht="25.5" customHeight="1" x14ac:dyDescent="0.3">
      <c r="A26" s="220"/>
      <c r="B26" s="195"/>
      <c r="C26" s="195"/>
      <c r="D26" s="397" t="s">
        <v>10</v>
      </c>
      <c r="E26" s="398"/>
      <c r="F26" s="192" t="s">
        <v>1</v>
      </c>
      <c r="G26" s="221"/>
      <c r="H26" s="222">
        <f>SUM(H12:H24)</f>
        <v>0</v>
      </c>
      <c r="I26" s="223" t="s">
        <v>2</v>
      </c>
      <c r="J26" s="207"/>
      <c r="K26" s="195"/>
      <c r="L26" s="195"/>
      <c r="M26" s="196"/>
      <c r="N26" s="208"/>
      <c r="O26" s="208"/>
      <c r="P26" s="195"/>
      <c r="Q26" s="195"/>
      <c r="R26" s="196"/>
    </row>
    <row r="27" spans="1:18" s="161" customFormat="1" ht="11.25" customHeight="1" x14ac:dyDescent="0.4">
      <c r="A27" s="179"/>
      <c r="B27" s="180"/>
      <c r="C27" s="180"/>
      <c r="D27" s="225"/>
      <c r="E27" s="226"/>
      <c r="F27" s="225"/>
      <c r="G27" s="227"/>
      <c r="H27" s="399" t="s">
        <v>106</v>
      </c>
      <c r="I27" s="400"/>
      <c r="J27" s="187"/>
      <c r="K27" s="176"/>
      <c r="L27" s="169"/>
      <c r="M27" s="169"/>
      <c r="N27" s="230"/>
      <c r="O27" s="230"/>
      <c r="P27" s="169"/>
      <c r="Q27" s="169"/>
      <c r="R27" s="169"/>
    </row>
    <row r="28" spans="1:18" s="161" customFormat="1" ht="5.0999999999999996" customHeight="1" x14ac:dyDescent="0.25">
      <c r="A28" s="179"/>
      <c r="B28" s="180"/>
      <c r="C28" s="180"/>
      <c r="D28" s="180"/>
      <c r="E28" s="180"/>
      <c r="F28" s="180"/>
      <c r="G28" s="180"/>
      <c r="H28" s="180"/>
      <c r="I28" s="180"/>
      <c r="J28" s="231"/>
      <c r="K28" s="180"/>
    </row>
    <row r="29" spans="1:18" ht="20.100000000000001" customHeight="1" x14ac:dyDescent="0.25">
      <c r="A29" s="174"/>
      <c r="B29" s="176"/>
      <c r="C29" s="176"/>
      <c r="D29" s="367" t="s">
        <v>107</v>
      </c>
      <c r="E29" s="368"/>
      <c r="F29" s="232"/>
      <c r="G29" s="233"/>
      <c r="H29" s="234"/>
      <c r="I29" s="186"/>
      <c r="J29" s="187"/>
      <c r="K29" s="188"/>
      <c r="L29" s="188"/>
      <c r="M29" s="188"/>
      <c r="N29" s="189"/>
      <c r="O29" s="189"/>
      <c r="P29" s="188"/>
      <c r="Q29" s="188"/>
      <c r="R29" s="188"/>
    </row>
    <row r="30" spans="1:18" ht="27" customHeight="1" x14ac:dyDescent="0.25">
      <c r="A30" s="174"/>
      <c r="B30" s="176"/>
      <c r="C30" s="176"/>
      <c r="D30" s="369" t="s">
        <v>118</v>
      </c>
      <c r="E30" s="370"/>
      <c r="F30" s="192" t="s">
        <v>3</v>
      </c>
      <c r="G30" s="371"/>
      <c r="H30" s="371"/>
      <c r="I30" s="235" t="s">
        <v>108</v>
      </c>
      <c r="J30" s="187"/>
      <c r="K30" s="188"/>
      <c r="L30" s="188"/>
      <c r="M30" s="188"/>
      <c r="N30" s="189"/>
      <c r="O30" s="189"/>
      <c r="P30" s="188"/>
      <c r="Q30" s="188"/>
      <c r="R30" s="188"/>
    </row>
    <row r="31" spans="1:18" ht="5.0999999999999996" customHeight="1" x14ac:dyDescent="0.25">
      <c r="A31" s="236"/>
      <c r="B31" s="237"/>
      <c r="C31" s="237"/>
      <c r="D31" s="237"/>
      <c r="E31" s="237"/>
      <c r="F31" s="237"/>
      <c r="G31" s="237"/>
      <c r="H31" s="237"/>
      <c r="I31" s="238"/>
      <c r="J31" s="229"/>
      <c r="K31" s="167"/>
      <c r="O31" s="239"/>
      <c r="P31" s="167"/>
      <c r="Q31" s="167"/>
      <c r="R31" s="167"/>
    </row>
    <row r="32" spans="1:18" ht="9.9" customHeight="1" x14ac:dyDescent="0.25">
      <c r="A32" s="176"/>
      <c r="B32" s="176"/>
      <c r="C32" s="176"/>
      <c r="D32" s="176"/>
      <c r="E32" s="176"/>
      <c r="F32" s="176"/>
      <c r="G32" s="176"/>
      <c r="H32" s="176"/>
      <c r="I32" s="167"/>
      <c r="J32" s="167"/>
      <c r="K32" s="167"/>
      <c r="O32" s="239"/>
      <c r="P32" s="167"/>
      <c r="Q32" s="167"/>
      <c r="R32" s="167"/>
    </row>
    <row r="33" spans="1:18" ht="20.100000000000001" customHeight="1" x14ac:dyDescent="0.25">
      <c r="A33" s="240"/>
      <c r="B33" s="163"/>
      <c r="C33" s="163"/>
      <c r="D33" s="163"/>
      <c r="E33" s="163"/>
      <c r="F33" s="163"/>
      <c r="G33" s="163"/>
      <c r="H33" s="163"/>
      <c r="I33" s="241"/>
      <c r="J33" s="242"/>
      <c r="K33" s="167"/>
    </row>
    <row r="34" spans="1:18" ht="20.100000000000001" customHeight="1" x14ac:dyDescent="0.3">
      <c r="A34" s="174"/>
      <c r="B34" s="176"/>
      <c r="C34" s="176"/>
      <c r="D34" s="243" t="s">
        <v>109</v>
      </c>
      <c r="E34" s="176"/>
      <c r="F34" s="176"/>
      <c r="G34" s="176"/>
      <c r="H34" s="176"/>
      <c r="I34" s="167"/>
      <c r="J34" s="177"/>
      <c r="K34" s="167"/>
    </row>
    <row r="35" spans="1:18" ht="8.25" customHeight="1" x14ac:dyDescent="0.25">
      <c r="A35" s="174"/>
      <c r="B35" s="176"/>
      <c r="C35" s="176"/>
      <c r="D35" s="176"/>
      <c r="E35" s="176"/>
      <c r="F35" s="176"/>
      <c r="G35" s="176"/>
      <c r="H35" s="176"/>
      <c r="I35" s="167"/>
      <c r="J35" s="177"/>
      <c r="K35" s="167"/>
    </row>
    <row r="36" spans="1:18" ht="30" customHeight="1" x14ac:dyDescent="0.25">
      <c r="A36" s="174"/>
      <c r="B36" s="171" t="s">
        <v>10</v>
      </c>
      <c r="C36" s="171"/>
      <c r="D36" s="167"/>
      <c r="E36" s="167" t="s">
        <v>11</v>
      </c>
      <c r="F36" s="176"/>
      <c r="G36" s="244" t="s">
        <v>110</v>
      </c>
      <c r="H36" s="172"/>
      <c r="I36" s="167"/>
      <c r="J36" s="177"/>
      <c r="K36" s="167"/>
      <c r="N36" s="167"/>
      <c r="O36" s="167"/>
      <c r="P36" s="167"/>
      <c r="Q36" s="169"/>
      <c r="R36" s="169"/>
    </row>
    <row r="37" spans="1:18" ht="24.9" customHeight="1" x14ac:dyDescent="0.25">
      <c r="A37" s="174"/>
      <c r="B37" s="372">
        <f>H26</f>
        <v>0</v>
      </c>
      <c r="C37" s="373"/>
      <c r="D37" s="245" t="s">
        <v>14</v>
      </c>
      <c r="E37" s="281">
        <f>G30</f>
        <v>0</v>
      </c>
      <c r="F37" s="245" t="s">
        <v>15</v>
      </c>
      <c r="G37" s="246"/>
      <c r="H37" s="247">
        <f>IFERROR(ROUND(B37/E37,2),0)</f>
        <v>0</v>
      </c>
      <c r="I37" s="167"/>
      <c r="J37" s="177"/>
      <c r="K37" s="167"/>
      <c r="Q37" s="169"/>
      <c r="R37" s="169"/>
    </row>
    <row r="38" spans="1:18" ht="9" customHeight="1" x14ac:dyDescent="0.4">
      <c r="A38" s="174"/>
      <c r="B38" s="248" t="s">
        <v>93</v>
      </c>
      <c r="C38" s="249"/>
      <c r="D38" s="250"/>
      <c r="E38" s="251" t="s">
        <v>94</v>
      </c>
      <c r="F38" s="250"/>
      <c r="G38" s="252"/>
      <c r="H38" s="253" t="s">
        <v>4</v>
      </c>
      <c r="I38" s="167"/>
      <c r="J38" s="177"/>
      <c r="K38" s="167"/>
      <c r="Q38" s="169"/>
      <c r="R38" s="169"/>
    </row>
    <row r="39" spans="1:18" x14ac:dyDescent="0.25">
      <c r="A39" s="236"/>
      <c r="B39" s="237"/>
      <c r="C39" s="237"/>
      <c r="D39" s="237"/>
      <c r="E39" s="237"/>
      <c r="F39" s="237"/>
      <c r="G39" s="237"/>
      <c r="H39" s="237"/>
      <c r="I39" s="238"/>
      <c r="J39" s="229"/>
      <c r="K39" s="167"/>
    </row>
    <row r="40" spans="1:18" x14ac:dyDescent="0.25">
      <c r="K40" s="167"/>
    </row>
    <row r="41" spans="1:18" x14ac:dyDescent="0.25">
      <c r="A41" s="240"/>
      <c r="B41" s="163"/>
      <c r="C41" s="163"/>
      <c r="D41" s="241"/>
      <c r="E41" s="241"/>
      <c r="F41" s="241"/>
      <c r="G41" s="241"/>
      <c r="H41" s="241"/>
      <c r="I41" s="241"/>
      <c r="J41" s="241"/>
      <c r="K41" s="241"/>
      <c r="L41" s="241"/>
      <c r="M41" s="163"/>
      <c r="N41" s="241"/>
      <c r="O41" s="242"/>
    </row>
    <row r="42" spans="1:18" ht="15.6" x14ac:dyDescent="0.25">
      <c r="A42" s="179"/>
      <c r="B42" s="158"/>
      <c r="C42" s="254" t="s">
        <v>111</v>
      </c>
      <c r="D42" s="254"/>
      <c r="E42" s="255"/>
      <c r="F42" s="255"/>
      <c r="G42" s="255"/>
      <c r="H42" s="255"/>
      <c r="I42" s="255"/>
      <c r="J42" s="255"/>
      <c r="K42" s="255"/>
      <c r="L42" s="169"/>
      <c r="M42" s="180"/>
      <c r="N42" s="160"/>
      <c r="O42" s="256"/>
      <c r="P42" s="158"/>
    </row>
    <row r="43" spans="1:18" ht="9.75" customHeight="1" x14ac:dyDescent="0.25">
      <c r="A43" s="179"/>
      <c r="B43" s="158"/>
      <c r="C43" s="158"/>
      <c r="D43" s="255"/>
      <c r="E43" s="255"/>
      <c r="F43" s="255"/>
      <c r="G43" s="255"/>
      <c r="H43" s="255"/>
      <c r="I43" s="255"/>
      <c r="J43" s="255"/>
      <c r="K43" s="255"/>
      <c r="L43" s="159"/>
      <c r="M43" s="180"/>
      <c r="N43" s="160"/>
      <c r="O43" s="256"/>
      <c r="P43" s="158"/>
    </row>
    <row r="44" spans="1:18" x14ac:dyDescent="0.25">
      <c r="A44" s="174"/>
      <c r="B44" s="257" t="s">
        <v>17</v>
      </c>
      <c r="C44" s="176"/>
      <c r="D44" s="257" t="s">
        <v>18</v>
      </c>
      <c r="E44" s="167"/>
      <c r="F44" s="167"/>
      <c r="G44" s="167"/>
      <c r="H44" s="257" t="s">
        <v>20</v>
      </c>
      <c r="I44" s="167"/>
      <c r="J44" s="257" t="s">
        <v>24</v>
      </c>
      <c r="K44" s="167"/>
      <c r="L44" s="257" t="s">
        <v>25</v>
      </c>
      <c r="M44" s="176"/>
      <c r="N44" s="257" t="s">
        <v>26</v>
      </c>
      <c r="O44" s="177"/>
    </row>
    <row r="45" spans="1:18" ht="90" customHeight="1" x14ac:dyDescent="0.3">
      <c r="A45" s="174"/>
      <c r="B45" s="258" t="s">
        <v>97</v>
      </c>
      <c r="C45" s="176"/>
      <c r="D45" s="259" t="s">
        <v>98</v>
      </c>
      <c r="E45" s="167"/>
      <c r="F45" s="259" t="s">
        <v>48</v>
      </c>
      <c r="G45" s="167"/>
      <c r="H45" s="259" t="s">
        <v>27</v>
      </c>
      <c r="I45" s="178"/>
      <c r="J45" s="259" t="s">
        <v>44</v>
      </c>
      <c r="K45" s="167"/>
      <c r="L45" s="259" t="s">
        <v>28</v>
      </c>
      <c r="M45" s="176"/>
      <c r="N45" s="259" t="s">
        <v>39</v>
      </c>
      <c r="O45" s="177"/>
    </row>
    <row r="46" spans="1:18" ht="22.5" customHeight="1" x14ac:dyDescent="0.25">
      <c r="A46" s="179"/>
      <c r="B46" s="374"/>
      <c r="C46" s="180"/>
      <c r="D46" s="376">
        <f>VLOOKUP(B46,'Effective 2-1-2020 to current'!B7:C42,2,FALSE)</f>
        <v>10.89</v>
      </c>
      <c r="E46" s="378" t="s">
        <v>47</v>
      </c>
      <c r="F46" s="379">
        <v>0.9</v>
      </c>
      <c r="G46" s="378" t="s">
        <v>15</v>
      </c>
      <c r="H46" s="376">
        <f>ROUND(D46*F46,2)</f>
        <v>9.8000000000000007</v>
      </c>
      <c r="I46" s="261"/>
      <c r="J46" s="260">
        <f>SUM(D46-H46)</f>
        <v>1.0899999999999999</v>
      </c>
      <c r="K46" s="167"/>
      <c r="L46" s="262">
        <f>H37</f>
        <v>0</v>
      </c>
      <c r="M46" s="180"/>
      <c r="N46" s="263">
        <f>MAX(0,H46-L46)</f>
        <v>9.8000000000000007</v>
      </c>
      <c r="O46" s="264"/>
      <c r="P46" s="265"/>
    </row>
    <row r="47" spans="1:18" ht="25.5" customHeight="1" x14ac:dyDescent="0.4">
      <c r="A47" s="179"/>
      <c r="B47" s="375"/>
      <c r="C47" s="180"/>
      <c r="D47" s="377"/>
      <c r="E47" s="378"/>
      <c r="F47" s="380"/>
      <c r="G47" s="378"/>
      <c r="H47" s="377"/>
      <c r="I47" s="261"/>
      <c r="J47" s="251" t="s">
        <v>45</v>
      </c>
      <c r="K47" s="167"/>
      <c r="L47" s="251" t="s">
        <v>95</v>
      </c>
      <c r="M47" s="180"/>
      <c r="N47" s="251" t="s">
        <v>35</v>
      </c>
      <c r="O47" s="264"/>
      <c r="P47" s="265"/>
    </row>
    <row r="48" spans="1:18" ht="18.600000000000001" x14ac:dyDescent="0.4">
      <c r="A48" s="236"/>
      <c r="B48" s="237"/>
      <c r="C48" s="237"/>
      <c r="D48" s="266"/>
      <c r="E48" s="238"/>
      <c r="F48" s="238"/>
      <c r="G48" s="238"/>
      <c r="H48" s="266"/>
      <c r="I48" s="266"/>
      <c r="J48" s="266"/>
      <c r="K48" s="238"/>
      <c r="L48" s="228"/>
      <c r="M48" s="237"/>
      <c r="N48" s="267"/>
      <c r="O48" s="229"/>
    </row>
    <row r="49" spans="1:15" ht="9.75" customHeight="1" x14ac:dyDescent="0.4">
      <c r="D49" s="268"/>
      <c r="E49" s="168"/>
      <c r="F49" s="168"/>
      <c r="G49" s="168"/>
      <c r="H49" s="268"/>
      <c r="I49" s="268"/>
      <c r="J49" s="268"/>
      <c r="L49" s="269"/>
      <c r="M49" s="169"/>
      <c r="N49" s="270"/>
    </row>
    <row r="50" spans="1:15" ht="9.75" customHeight="1" x14ac:dyDescent="0.25">
      <c r="A50" s="176"/>
      <c r="B50" s="237"/>
      <c r="C50" s="237"/>
      <c r="E50" s="237"/>
      <c r="I50" s="238"/>
      <c r="K50" s="238"/>
      <c r="L50" s="238"/>
      <c r="M50" s="167"/>
      <c r="O50" s="167"/>
    </row>
    <row r="51" spans="1:15" x14ac:dyDescent="0.25">
      <c r="A51" s="240"/>
      <c r="B51" s="163"/>
      <c r="C51" s="163"/>
      <c r="D51" s="163"/>
      <c r="E51" s="163"/>
      <c r="F51" s="163"/>
      <c r="G51" s="163"/>
      <c r="H51" s="163"/>
      <c r="I51" s="163"/>
      <c r="J51" s="163"/>
      <c r="K51" s="271"/>
      <c r="L51" s="169"/>
    </row>
    <row r="52" spans="1:15" x14ac:dyDescent="0.25">
      <c r="A52" s="174"/>
      <c r="B52" s="176"/>
      <c r="C52" s="272" t="s">
        <v>100</v>
      </c>
      <c r="D52" s="272"/>
      <c r="E52" s="272"/>
      <c r="F52" s="272"/>
      <c r="G52" s="272"/>
      <c r="H52" s="272"/>
      <c r="I52" s="176"/>
      <c r="J52" s="176"/>
      <c r="K52" s="181"/>
      <c r="L52" s="169"/>
    </row>
    <row r="53" spans="1:15" x14ac:dyDescent="0.25">
      <c r="A53" s="174"/>
      <c r="B53" s="176"/>
      <c r="C53" s="176"/>
      <c r="D53" s="176"/>
      <c r="E53" s="176"/>
      <c r="F53" s="176"/>
      <c r="G53" s="176"/>
      <c r="H53" s="176"/>
      <c r="I53" s="176"/>
      <c r="J53" s="176"/>
      <c r="K53" s="181"/>
      <c r="L53" s="169"/>
    </row>
    <row r="54" spans="1:15" x14ac:dyDescent="0.25">
      <c r="A54" s="174"/>
      <c r="B54" s="176"/>
      <c r="C54" s="176"/>
      <c r="D54" s="176"/>
      <c r="E54" s="176"/>
      <c r="F54" s="176"/>
      <c r="G54" s="176"/>
      <c r="H54" s="176"/>
      <c r="I54" s="176"/>
      <c r="J54" s="176"/>
      <c r="K54" s="181"/>
      <c r="L54" s="169"/>
    </row>
    <row r="55" spans="1:15" ht="15" customHeight="1" x14ac:dyDescent="0.25">
      <c r="A55" s="273">
        <v>1</v>
      </c>
      <c r="B55" s="364" t="s">
        <v>101</v>
      </c>
      <c r="C55" s="364"/>
      <c r="D55" s="364"/>
      <c r="E55" s="364"/>
      <c r="F55" s="364"/>
      <c r="G55" s="364"/>
      <c r="H55" s="364"/>
      <c r="I55" s="364"/>
      <c r="J55" s="364"/>
      <c r="K55" s="365"/>
      <c r="L55" s="169"/>
    </row>
    <row r="56" spans="1:15" x14ac:dyDescent="0.25">
      <c r="A56" s="174"/>
      <c r="B56" s="364"/>
      <c r="C56" s="364"/>
      <c r="D56" s="364"/>
      <c r="E56" s="364"/>
      <c r="F56" s="364"/>
      <c r="G56" s="364"/>
      <c r="H56" s="364"/>
      <c r="I56" s="364"/>
      <c r="J56" s="364"/>
      <c r="K56" s="365"/>
      <c r="L56" s="169"/>
    </row>
    <row r="57" spans="1:15" x14ac:dyDescent="0.25">
      <c r="A57" s="174"/>
      <c r="B57" s="176"/>
      <c r="C57" s="176"/>
      <c r="D57" s="176"/>
      <c r="E57" s="176"/>
      <c r="F57" s="176"/>
      <c r="G57" s="176"/>
      <c r="H57" s="176"/>
      <c r="I57" s="176"/>
      <c r="J57" s="176"/>
      <c r="K57" s="181"/>
      <c r="L57" s="169"/>
    </row>
    <row r="58" spans="1:15" x14ac:dyDescent="0.25">
      <c r="A58" s="174">
        <v>2</v>
      </c>
      <c r="B58" s="364" t="s">
        <v>43</v>
      </c>
      <c r="C58" s="366"/>
      <c r="D58" s="366"/>
      <c r="E58" s="366"/>
      <c r="F58" s="366"/>
      <c r="G58" s="366"/>
      <c r="H58" s="366"/>
      <c r="I58" s="366"/>
      <c r="J58" s="366"/>
      <c r="K58" s="365"/>
      <c r="L58" s="169"/>
    </row>
    <row r="59" spans="1:15" x14ac:dyDescent="0.25">
      <c r="A59" s="174"/>
      <c r="B59" s="366"/>
      <c r="C59" s="366"/>
      <c r="D59" s="366"/>
      <c r="E59" s="366"/>
      <c r="F59" s="366"/>
      <c r="G59" s="366"/>
      <c r="H59" s="366"/>
      <c r="I59" s="366"/>
      <c r="J59" s="366"/>
      <c r="K59" s="365"/>
      <c r="L59" s="169"/>
    </row>
    <row r="60" spans="1:15" x14ac:dyDescent="0.25">
      <c r="A60" s="174"/>
      <c r="B60" s="176"/>
      <c r="C60" s="176"/>
      <c r="D60" s="176"/>
      <c r="E60" s="176"/>
      <c r="F60" s="176"/>
      <c r="G60" s="176"/>
      <c r="H60" s="176"/>
      <c r="I60" s="176"/>
      <c r="J60" s="176"/>
      <c r="K60" s="181"/>
      <c r="L60" s="169"/>
    </row>
    <row r="61" spans="1:15" x14ac:dyDescent="0.25">
      <c r="A61" s="174">
        <v>3</v>
      </c>
      <c r="B61" s="364" t="s">
        <v>31</v>
      </c>
      <c r="C61" s="364"/>
      <c r="D61" s="364"/>
      <c r="E61" s="364"/>
      <c r="F61" s="364"/>
      <c r="G61" s="364"/>
      <c r="H61" s="364"/>
      <c r="I61" s="364"/>
      <c r="J61" s="364"/>
      <c r="K61" s="365"/>
      <c r="L61" s="169"/>
    </row>
    <row r="62" spans="1:15" x14ac:dyDescent="0.25">
      <c r="A62" s="174"/>
      <c r="B62" s="364"/>
      <c r="C62" s="364"/>
      <c r="D62" s="364"/>
      <c r="E62" s="364"/>
      <c r="F62" s="364"/>
      <c r="G62" s="364"/>
      <c r="H62" s="364"/>
      <c r="I62" s="364"/>
      <c r="J62" s="364"/>
      <c r="K62" s="365"/>
      <c r="L62" s="169"/>
    </row>
    <row r="63" spans="1:15" x14ac:dyDescent="0.25">
      <c r="A63" s="174"/>
      <c r="B63" s="176"/>
      <c r="C63" s="176"/>
      <c r="D63" s="176"/>
      <c r="E63" s="176"/>
      <c r="F63" s="176"/>
      <c r="G63" s="176"/>
      <c r="H63" s="176"/>
      <c r="I63" s="176"/>
      <c r="J63" s="176"/>
      <c r="K63" s="181"/>
      <c r="L63" s="169"/>
    </row>
    <row r="64" spans="1:15" x14ac:dyDescent="0.25">
      <c r="A64" s="174">
        <v>4</v>
      </c>
      <c r="B64" s="364" t="s">
        <v>32</v>
      </c>
      <c r="C64" s="366"/>
      <c r="D64" s="366"/>
      <c r="E64" s="366"/>
      <c r="F64" s="366"/>
      <c r="G64" s="366"/>
      <c r="H64" s="366"/>
      <c r="I64" s="366"/>
      <c r="J64" s="366"/>
      <c r="K64" s="365"/>
      <c r="L64" s="169"/>
    </row>
    <row r="65" spans="1:12" x14ac:dyDescent="0.25">
      <c r="A65" s="174"/>
      <c r="B65" s="274"/>
      <c r="C65" s="274"/>
      <c r="D65" s="274"/>
      <c r="E65" s="274"/>
      <c r="F65" s="274"/>
      <c r="G65" s="274"/>
      <c r="H65" s="274"/>
      <c r="I65" s="274"/>
      <c r="J65" s="274"/>
      <c r="K65" s="275"/>
      <c r="L65" s="169"/>
    </row>
    <row r="66" spans="1:12" x14ac:dyDescent="0.25">
      <c r="A66" s="273">
        <v>5</v>
      </c>
      <c r="B66" s="364" t="s">
        <v>33</v>
      </c>
      <c r="C66" s="364"/>
      <c r="D66" s="364"/>
      <c r="E66" s="364"/>
      <c r="F66" s="364"/>
      <c r="G66" s="364"/>
      <c r="H66" s="364"/>
      <c r="I66" s="364"/>
      <c r="J66" s="364"/>
      <c r="K66" s="365"/>
      <c r="L66" s="276"/>
    </row>
    <row r="67" spans="1:12" x14ac:dyDescent="0.25">
      <c r="A67" s="273"/>
      <c r="B67" s="364"/>
      <c r="C67" s="364"/>
      <c r="D67" s="364"/>
      <c r="E67" s="364"/>
      <c r="F67" s="364"/>
      <c r="G67" s="364"/>
      <c r="H67" s="364"/>
      <c r="I67" s="364"/>
      <c r="J67" s="364"/>
      <c r="K67" s="365"/>
      <c r="L67" s="276"/>
    </row>
    <row r="68" spans="1:12" x14ac:dyDescent="0.25">
      <c r="A68" s="174"/>
      <c r="B68" s="277"/>
      <c r="C68" s="277"/>
      <c r="D68" s="277"/>
      <c r="E68" s="277"/>
      <c r="F68" s="277"/>
      <c r="G68" s="277"/>
      <c r="H68" s="277"/>
      <c r="I68" s="277"/>
      <c r="J68" s="277"/>
      <c r="K68" s="278"/>
      <c r="L68" s="169"/>
    </row>
    <row r="69" spans="1:12" x14ac:dyDescent="0.25">
      <c r="A69" s="273">
        <v>6</v>
      </c>
      <c r="B69" s="364" t="s">
        <v>36</v>
      </c>
      <c r="C69" s="366"/>
      <c r="D69" s="366"/>
      <c r="E69" s="366"/>
      <c r="F69" s="366"/>
      <c r="G69" s="366"/>
      <c r="H69" s="366"/>
      <c r="I69" s="366"/>
      <c r="J69" s="366"/>
      <c r="K69" s="365"/>
      <c r="L69" s="169"/>
    </row>
    <row r="70" spans="1:12" x14ac:dyDescent="0.25">
      <c r="A70" s="174"/>
      <c r="B70" s="366"/>
      <c r="C70" s="366"/>
      <c r="D70" s="366"/>
      <c r="E70" s="366"/>
      <c r="F70" s="366"/>
      <c r="G70" s="366"/>
      <c r="H70" s="366"/>
      <c r="I70" s="366"/>
      <c r="J70" s="366"/>
      <c r="K70" s="365"/>
      <c r="L70" s="169"/>
    </row>
    <row r="71" spans="1:12" x14ac:dyDescent="0.25">
      <c r="A71" s="236"/>
      <c r="B71" s="237"/>
      <c r="C71" s="237"/>
      <c r="D71" s="237"/>
      <c r="E71" s="237"/>
      <c r="F71" s="237"/>
      <c r="G71" s="237"/>
      <c r="H71" s="237"/>
      <c r="I71" s="237"/>
      <c r="J71" s="237"/>
      <c r="K71" s="279"/>
      <c r="L71" s="169"/>
    </row>
    <row r="72" spans="1:12" x14ac:dyDescent="0.25">
      <c r="I72" s="169"/>
      <c r="J72" s="169"/>
      <c r="K72" s="169"/>
      <c r="L72" s="169"/>
    </row>
    <row r="73" spans="1:12" x14ac:dyDescent="0.25">
      <c r="A73" s="355" t="s">
        <v>102</v>
      </c>
      <c r="B73" s="356"/>
      <c r="C73" s="356"/>
      <c r="D73" s="356"/>
      <c r="E73" s="356"/>
      <c r="F73" s="356"/>
      <c r="G73" s="356"/>
      <c r="H73" s="356"/>
      <c r="I73" s="356"/>
      <c r="J73" s="356"/>
      <c r="K73" s="357"/>
      <c r="L73" s="169"/>
    </row>
    <row r="74" spans="1:12" x14ac:dyDescent="0.25">
      <c r="A74" s="358"/>
      <c r="B74" s="359"/>
      <c r="C74" s="359"/>
      <c r="D74" s="359"/>
      <c r="E74" s="359"/>
      <c r="F74" s="359"/>
      <c r="G74" s="359"/>
      <c r="H74" s="359"/>
      <c r="I74" s="359"/>
      <c r="J74" s="359"/>
      <c r="K74" s="360"/>
      <c r="L74" s="169"/>
    </row>
    <row r="75" spans="1:12" x14ac:dyDescent="0.25">
      <c r="A75" s="358"/>
      <c r="B75" s="359"/>
      <c r="C75" s="359"/>
      <c r="D75" s="359"/>
      <c r="E75" s="359"/>
      <c r="F75" s="359"/>
      <c r="G75" s="359"/>
      <c r="H75" s="359"/>
      <c r="I75" s="359"/>
      <c r="J75" s="359"/>
      <c r="K75" s="360"/>
      <c r="L75" s="169"/>
    </row>
    <row r="76" spans="1:12" x14ac:dyDescent="0.25">
      <c r="A76" s="361"/>
      <c r="B76" s="362"/>
      <c r="C76" s="362"/>
      <c r="D76" s="362"/>
      <c r="E76" s="362"/>
      <c r="F76" s="362"/>
      <c r="G76" s="362"/>
      <c r="H76" s="362"/>
      <c r="I76" s="362"/>
      <c r="J76" s="362"/>
      <c r="K76" s="363"/>
      <c r="L76" s="169"/>
    </row>
  </sheetData>
  <sheetProtection algorithmName="SHA-512" hashValue="fNaCnk4RbcXyItELyQ88kUNCNl4oTa9vEV4NgVnlHoBBNAJ6r68of6PCrKiS6a8DEOOHk8P9D8qx1jc+2yGQ6A==" saltValue="R09zGUJsGB26km40kNEt9g==" spinCount="100000" sheet="1"/>
  <mergeCells count="23">
    <mergeCell ref="H27:I27"/>
    <mergeCell ref="A1:J3"/>
    <mergeCell ref="G7:H7"/>
    <mergeCell ref="G8:H8"/>
    <mergeCell ref="D10:I10"/>
    <mergeCell ref="D26:E26"/>
    <mergeCell ref="D29:E29"/>
    <mergeCell ref="D30:E30"/>
    <mergeCell ref="G30:H30"/>
    <mergeCell ref="B37:C37"/>
    <mergeCell ref="B46:B47"/>
    <mergeCell ref="D46:D47"/>
    <mergeCell ref="E46:E47"/>
    <mergeCell ref="F46:F47"/>
    <mergeCell ref="G46:G47"/>
    <mergeCell ref="H46:H47"/>
    <mergeCell ref="A73:K76"/>
    <mergeCell ref="B55:K56"/>
    <mergeCell ref="B58:K59"/>
    <mergeCell ref="B61:K62"/>
    <mergeCell ref="B64:K64"/>
    <mergeCell ref="B66:K67"/>
    <mergeCell ref="B69:K70"/>
  </mergeCells>
  <pageMargins left="0.25" right="0.25" top="0.5" bottom="0.69" header="0" footer="0.25"/>
  <pageSetup scale="56" orientation="portrait" r:id="rId1"/>
  <headerFooter alignWithMargins="0">
    <oddFooter xml:space="preserve">&amp;C&amp;"Times New Roman,Regular"Page 1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44"/>
  <sheetViews>
    <sheetView workbookViewId="0"/>
  </sheetViews>
  <sheetFormatPr defaultRowHeight="13.2" x14ac:dyDescent="0.25"/>
  <cols>
    <col min="1" max="1" width="15" customWidth="1"/>
    <col min="3" max="3" width="15.88671875" customWidth="1"/>
    <col min="4" max="4" width="12.6640625" customWidth="1"/>
    <col min="5" max="5" width="12" customWidth="1"/>
    <col min="7" max="7" width="15.44140625" customWidth="1"/>
    <col min="8" max="8" width="14" customWidth="1"/>
    <col min="9" max="9" width="11.6640625" customWidth="1"/>
    <col min="11" max="11" width="11.109375" customWidth="1"/>
  </cols>
  <sheetData>
    <row r="1" spans="1:12" ht="17.399999999999999" x14ac:dyDescent="0.3">
      <c r="A1" s="140"/>
      <c r="B1" s="354" t="s">
        <v>76</v>
      </c>
      <c r="C1" s="354"/>
      <c r="D1" s="354"/>
      <c r="E1" s="354"/>
      <c r="F1" s="140"/>
      <c r="G1" s="140"/>
      <c r="H1" s="354" t="s">
        <v>76</v>
      </c>
      <c r="I1" s="354"/>
      <c r="J1" s="354"/>
      <c r="K1" s="354"/>
      <c r="L1" s="140"/>
    </row>
    <row r="2" spans="1:12" ht="17.399999999999999" x14ac:dyDescent="0.3">
      <c r="A2" s="140"/>
      <c r="B2" s="352" t="s">
        <v>88</v>
      </c>
      <c r="C2" s="352"/>
      <c r="D2" s="352"/>
      <c r="E2" s="352"/>
      <c r="F2" s="140"/>
      <c r="G2" s="140"/>
      <c r="H2" s="352" t="s">
        <v>88</v>
      </c>
      <c r="I2" s="352"/>
      <c r="J2" s="352"/>
      <c r="K2" s="352"/>
      <c r="L2" s="140"/>
    </row>
    <row r="3" spans="1:12" ht="17.399999999999999" x14ac:dyDescent="0.3">
      <c r="A3" s="140"/>
      <c r="B3" s="352" t="s">
        <v>119</v>
      </c>
      <c r="C3" s="352"/>
      <c r="D3" s="352"/>
      <c r="E3" s="352"/>
      <c r="F3" s="140"/>
      <c r="G3" s="140"/>
      <c r="H3" s="352" t="s">
        <v>119</v>
      </c>
      <c r="I3" s="352"/>
      <c r="J3" s="352"/>
      <c r="K3" s="352"/>
      <c r="L3" s="140"/>
    </row>
    <row r="4" spans="1:12" ht="17.399999999999999" x14ac:dyDescent="0.3">
      <c r="A4" s="140"/>
      <c r="B4" s="353" t="s">
        <v>83</v>
      </c>
      <c r="C4" s="353"/>
      <c r="D4" s="353"/>
      <c r="E4" s="353"/>
      <c r="F4" s="140"/>
      <c r="G4" s="140"/>
      <c r="H4" s="353" t="s">
        <v>84</v>
      </c>
      <c r="I4" s="353"/>
      <c r="J4" s="353"/>
      <c r="K4" s="353"/>
      <c r="L4" s="140"/>
    </row>
    <row r="5" spans="1:12" ht="13.8" x14ac:dyDescent="0.25">
      <c r="B5" s="22"/>
      <c r="C5" s="23" t="s">
        <v>49</v>
      </c>
      <c r="D5" s="142"/>
      <c r="E5" s="6"/>
      <c r="H5" s="22"/>
      <c r="I5" s="23" t="s">
        <v>49</v>
      </c>
      <c r="J5" s="142"/>
      <c r="K5" s="6"/>
    </row>
    <row r="6" spans="1:12" ht="13.8" x14ac:dyDescent="0.25">
      <c r="B6" s="21"/>
      <c r="C6" s="143" t="s">
        <v>78</v>
      </c>
      <c r="D6" s="24" t="s">
        <v>52</v>
      </c>
      <c r="E6" s="141" t="s">
        <v>22</v>
      </c>
      <c r="H6" s="21"/>
      <c r="I6" s="143" t="s">
        <v>78</v>
      </c>
      <c r="J6" s="24" t="s">
        <v>52</v>
      </c>
      <c r="K6" s="141" t="s">
        <v>22</v>
      </c>
    </row>
    <row r="7" spans="1:12" ht="13.8" x14ac:dyDescent="0.25">
      <c r="A7" s="150" t="s">
        <v>50</v>
      </c>
      <c r="B7" s="151">
        <v>0</v>
      </c>
      <c r="C7" s="157">
        <v>10.89</v>
      </c>
      <c r="D7" s="156">
        <v>27.09</v>
      </c>
      <c r="E7" s="155">
        <f>C7+D7</f>
        <v>37.980000000000004</v>
      </c>
      <c r="F7" s="144"/>
      <c r="G7" s="150" t="s">
        <v>50</v>
      </c>
      <c r="H7" s="151">
        <v>0</v>
      </c>
      <c r="I7" s="157">
        <v>10.89</v>
      </c>
      <c r="J7" s="156">
        <v>18.43</v>
      </c>
      <c r="K7" s="155">
        <f>I7+J7</f>
        <v>29.32</v>
      </c>
      <c r="L7" s="144"/>
    </row>
    <row r="8" spans="1:12" ht="13.8" x14ac:dyDescent="0.25">
      <c r="A8" s="149" t="s">
        <v>85</v>
      </c>
      <c r="B8" s="151">
        <v>1</v>
      </c>
      <c r="C8" s="157">
        <f>+C7+0.05</f>
        <v>10.940000000000001</v>
      </c>
      <c r="D8" s="156">
        <v>27.09</v>
      </c>
      <c r="E8" s="155">
        <f t="shared" ref="E8:E42" si="0">C8+D8</f>
        <v>38.03</v>
      </c>
      <c r="F8" s="144"/>
      <c r="G8" s="150" t="s">
        <v>85</v>
      </c>
      <c r="H8" s="151">
        <v>1</v>
      </c>
      <c r="I8" s="157">
        <f>+I7+0.05</f>
        <v>10.940000000000001</v>
      </c>
      <c r="J8" s="156">
        <v>18.43</v>
      </c>
      <c r="K8" s="155">
        <f t="shared" ref="K8:K42" si="1">I8+J8</f>
        <v>29.37</v>
      </c>
      <c r="L8" s="144"/>
    </row>
    <row r="9" spans="1:12" ht="13.8" x14ac:dyDescent="0.25">
      <c r="A9" s="149" t="s">
        <v>85</v>
      </c>
      <c r="B9" s="151">
        <v>2</v>
      </c>
      <c r="C9" s="157">
        <f t="shared" ref="C9:C42" si="2">+C8+0.05</f>
        <v>10.990000000000002</v>
      </c>
      <c r="D9" s="156">
        <v>27.09</v>
      </c>
      <c r="E9" s="155">
        <f t="shared" si="0"/>
        <v>38.08</v>
      </c>
      <c r="F9" s="144"/>
      <c r="G9" s="150" t="s">
        <v>85</v>
      </c>
      <c r="H9" s="151">
        <v>2</v>
      </c>
      <c r="I9" s="157">
        <f t="shared" ref="I9:I42" si="3">+I8+0.05</f>
        <v>10.990000000000002</v>
      </c>
      <c r="J9" s="156">
        <v>18.43</v>
      </c>
      <c r="K9" s="155">
        <f t="shared" si="1"/>
        <v>29.42</v>
      </c>
      <c r="L9" s="144"/>
    </row>
    <row r="10" spans="1:12" ht="13.8" x14ac:dyDescent="0.25">
      <c r="A10" s="149" t="s">
        <v>85</v>
      </c>
      <c r="B10" s="151">
        <v>3</v>
      </c>
      <c r="C10" s="157">
        <f t="shared" si="2"/>
        <v>11.040000000000003</v>
      </c>
      <c r="D10" s="156">
        <v>27.09</v>
      </c>
      <c r="E10" s="155">
        <f t="shared" si="0"/>
        <v>38.130000000000003</v>
      </c>
      <c r="F10" s="144"/>
      <c r="G10" s="150" t="s">
        <v>85</v>
      </c>
      <c r="H10" s="151">
        <v>3</v>
      </c>
      <c r="I10" s="157">
        <f t="shared" si="3"/>
        <v>11.040000000000003</v>
      </c>
      <c r="J10" s="156">
        <v>18.43</v>
      </c>
      <c r="K10" s="155">
        <f t="shared" si="1"/>
        <v>29.470000000000002</v>
      </c>
      <c r="L10" s="144"/>
    </row>
    <row r="11" spans="1:12" ht="13.8" x14ac:dyDescent="0.25">
      <c r="A11" s="149" t="s">
        <v>85</v>
      </c>
      <c r="B11" s="151">
        <v>4</v>
      </c>
      <c r="C11" s="157">
        <f t="shared" si="2"/>
        <v>11.090000000000003</v>
      </c>
      <c r="D11" s="156">
        <v>27.09</v>
      </c>
      <c r="E11" s="155">
        <f t="shared" si="0"/>
        <v>38.180000000000007</v>
      </c>
      <c r="F11" s="144"/>
      <c r="G11" s="150" t="s">
        <v>85</v>
      </c>
      <c r="H11" s="151">
        <v>4</v>
      </c>
      <c r="I11" s="157">
        <f t="shared" si="3"/>
        <v>11.090000000000003</v>
      </c>
      <c r="J11" s="156">
        <v>18.43</v>
      </c>
      <c r="K11" s="155">
        <f t="shared" si="1"/>
        <v>29.520000000000003</v>
      </c>
      <c r="L11" s="144"/>
    </row>
    <row r="12" spans="1:12" ht="13.8" x14ac:dyDescent="0.25">
      <c r="A12" s="149" t="s">
        <v>85</v>
      </c>
      <c r="B12" s="151">
        <v>5</v>
      </c>
      <c r="C12" s="157">
        <f t="shared" si="2"/>
        <v>11.140000000000004</v>
      </c>
      <c r="D12" s="156">
        <v>27.09</v>
      </c>
      <c r="E12" s="155">
        <f t="shared" si="0"/>
        <v>38.230000000000004</v>
      </c>
      <c r="F12" s="144"/>
      <c r="G12" s="150" t="s">
        <v>85</v>
      </c>
      <c r="H12" s="151">
        <v>5</v>
      </c>
      <c r="I12" s="157">
        <f t="shared" si="3"/>
        <v>11.140000000000004</v>
      </c>
      <c r="J12" s="156">
        <v>18.43</v>
      </c>
      <c r="K12" s="155">
        <f t="shared" si="1"/>
        <v>29.570000000000004</v>
      </c>
      <c r="L12" s="144"/>
    </row>
    <row r="13" spans="1:12" ht="13.8" x14ac:dyDescent="0.25">
      <c r="A13" s="149" t="s">
        <v>85</v>
      </c>
      <c r="B13" s="151">
        <v>6</v>
      </c>
      <c r="C13" s="157">
        <f t="shared" si="2"/>
        <v>11.190000000000005</v>
      </c>
      <c r="D13" s="156">
        <v>27.09</v>
      </c>
      <c r="E13" s="155">
        <f t="shared" si="0"/>
        <v>38.28</v>
      </c>
      <c r="F13" s="144"/>
      <c r="G13" s="150" t="s">
        <v>85</v>
      </c>
      <c r="H13" s="151">
        <v>6</v>
      </c>
      <c r="I13" s="157">
        <f t="shared" si="3"/>
        <v>11.190000000000005</v>
      </c>
      <c r="J13" s="156">
        <v>18.43</v>
      </c>
      <c r="K13" s="155">
        <f t="shared" si="1"/>
        <v>29.620000000000005</v>
      </c>
      <c r="L13" s="144"/>
    </row>
    <row r="14" spans="1:12" ht="13.8" x14ac:dyDescent="0.25">
      <c r="A14" s="149" t="s">
        <v>85</v>
      </c>
      <c r="B14" s="151">
        <v>7</v>
      </c>
      <c r="C14" s="157">
        <f t="shared" si="2"/>
        <v>11.240000000000006</v>
      </c>
      <c r="D14" s="156">
        <v>27.09</v>
      </c>
      <c r="E14" s="155">
        <f t="shared" si="0"/>
        <v>38.330000000000005</v>
      </c>
      <c r="F14" s="144"/>
      <c r="G14" s="150" t="s">
        <v>85</v>
      </c>
      <c r="H14" s="151">
        <v>7</v>
      </c>
      <c r="I14" s="157">
        <f t="shared" si="3"/>
        <v>11.240000000000006</v>
      </c>
      <c r="J14" s="156">
        <v>18.43</v>
      </c>
      <c r="K14" s="155">
        <f t="shared" si="1"/>
        <v>29.670000000000005</v>
      </c>
      <c r="L14" s="144"/>
    </row>
    <row r="15" spans="1:12" ht="13.8" x14ac:dyDescent="0.25">
      <c r="A15" s="149" t="s">
        <v>85</v>
      </c>
      <c r="B15" s="151">
        <v>8</v>
      </c>
      <c r="C15" s="157">
        <f t="shared" si="2"/>
        <v>11.290000000000006</v>
      </c>
      <c r="D15" s="156">
        <v>27.09</v>
      </c>
      <c r="E15" s="155">
        <f t="shared" si="0"/>
        <v>38.38000000000001</v>
      </c>
      <c r="F15" s="144"/>
      <c r="G15" s="150" t="s">
        <v>85</v>
      </c>
      <c r="H15" s="151">
        <v>8</v>
      </c>
      <c r="I15" s="157">
        <f t="shared" si="3"/>
        <v>11.290000000000006</v>
      </c>
      <c r="J15" s="156">
        <v>18.43</v>
      </c>
      <c r="K15" s="155">
        <f t="shared" si="1"/>
        <v>29.720000000000006</v>
      </c>
      <c r="L15" s="144"/>
    </row>
    <row r="16" spans="1:12" ht="13.8" x14ac:dyDescent="0.25">
      <c r="A16" s="149" t="s">
        <v>85</v>
      </c>
      <c r="B16" s="151">
        <v>9</v>
      </c>
      <c r="C16" s="157">
        <f t="shared" si="2"/>
        <v>11.340000000000007</v>
      </c>
      <c r="D16" s="156">
        <v>27.09</v>
      </c>
      <c r="E16" s="155">
        <f t="shared" si="0"/>
        <v>38.430000000000007</v>
      </c>
      <c r="F16" s="144"/>
      <c r="G16" s="150" t="s">
        <v>85</v>
      </c>
      <c r="H16" s="151">
        <v>9</v>
      </c>
      <c r="I16" s="157">
        <f t="shared" si="3"/>
        <v>11.340000000000007</v>
      </c>
      <c r="J16" s="156">
        <v>18.43</v>
      </c>
      <c r="K16" s="155">
        <f t="shared" si="1"/>
        <v>29.770000000000007</v>
      </c>
      <c r="L16" s="144"/>
    </row>
    <row r="17" spans="1:12" ht="13.8" x14ac:dyDescent="0.25">
      <c r="A17" s="149" t="s">
        <v>85</v>
      </c>
      <c r="B17" s="151">
        <v>10</v>
      </c>
      <c r="C17" s="157">
        <f t="shared" si="2"/>
        <v>11.390000000000008</v>
      </c>
      <c r="D17" s="156">
        <v>27.09</v>
      </c>
      <c r="E17" s="155">
        <f t="shared" si="0"/>
        <v>38.480000000000004</v>
      </c>
      <c r="F17" s="144"/>
      <c r="G17" s="150" t="s">
        <v>85</v>
      </c>
      <c r="H17" s="151">
        <v>10</v>
      </c>
      <c r="I17" s="157">
        <f t="shared" si="3"/>
        <v>11.390000000000008</v>
      </c>
      <c r="J17" s="156">
        <v>18.43</v>
      </c>
      <c r="K17" s="155">
        <f t="shared" si="1"/>
        <v>29.820000000000007</v>
      </c>
      <c r="L17" s="144"/>
    </row>
    <row r="18" spans="1:12" ht="13.8" x14ac:dyDescent="0.25">
      <c r="A18" s="149" t="s">
        <v>85</v>
      </c>
      <c r="B18" s="151">
        <v>11</v>
      </c>
      <c r="C18" s="157">
        <f t="shared" si="2"/>
        <v>11.440000000000008</v>
      </c>
      <c r="D18" s="156">
        <v>27.09</v>
      </c>
      <c r="E18" s="155">
        <f t="shared" si="0"/>
        <v>38.530000000000008</v>
      </c>
      <c r="F18" s="144"/>
      <c r="G18" s="150" t="s">
        <v>85</v>
      </c>
      <c r="H18" s="151">
        <v>11</v>
      </c>
      <c r="I18" s="157">
        <f t="shared" si="3"/>
        <v>11.440000000000008</v>
      </c>
      <c r="J18" s="156">
        <v>18.43</v>
      </c>
      <c r="K18" s="155">
        <f t="shared" si="1"/>
        <v>29.870000000000008</v>
      </c>
      <c r="L18" s="144"/>
    </row>
    <row r="19" spans="1:12" ht="13.8" x14ac:dyDescent="0.25">
      <c r="A19" s="149" t="s">
        <v>85</v>
      </c>
      <c r="B19" s="151">
        <v>12</v>
      </c>
      <c r="C19" s="157">
        <f t="shared" si="2"/>
        <v>11.490000000000009</v>
      </c>
      <c r="D19" s="156">
        <v>27.09</v>
      </c>
      <c r="E19" s="155">
        <f t="shared" si="0"/>
        <v>38.580000000000013</v>
      </c>
      <c r="F19" s="144"/>
      <c r="G19" s="150" t="s">
        <v>85</v>
      </c>
      <c r="H19" s="151">
        <v>12</v>
      </c>
      <c r="I19" s="157">
        <f t="shared" si="3"/>
        <v>11.490000000000009</v>
      </c>
      <c r="J19" s="156">
        <v>18.43</v>
      </c>
      <c r="K19" s="155">
        <f t="shared" si="1"/>
        <v>29.920000000000009</v>
      </c>
      <c r="L19" s="144"/>
    </row>
    <row r="20" spans="1:12" ht="13.8" x14ac:dyDescent="0.25">
      <c r="A20" s="149" t="s">
        <v>85</v>
      </c>
      <c r="B20" s="151">
        <v>13</v>
      </c>
      <c r="C20" s="157">
        <f t="shared" si="2"/>
        <v>11.54000000000001</v>
      </c>
      <c r="D20" s="156">
        <v>27.09</v>
      </c>
      <c r="E20" s="155">
        <f t="shared" si="0"/>
        <v>38.63000000000001</v>
      </c>
      <c r="F20" s="144"/>
      <c r="G20" s="150" t="s">
        <v>85</v>
      </c>
      <c r="H20" s="151">
        <v>13</v>
      </c>
      <c r="I20" s="157">
        <f t="shared" si="3"/>
        <v>11.54000000000001</v>
      </c>
      <c r="J20" s="156">
        <v>18.43</v>
      </c>
      <c r="K20" s="155">
        <f t="shared" si="1"/>
        <v>29.97000000000001</v>
      </c>
      <c r="L20" s="144"/>
    </row>
    <row r="21" spans="1:12" ht="13.8" x14ac:dyDescent="0.25">
      <c r="A21" s="149" t="s">
        <v>85</v>
      </c>
      <c r="B21" s="151">
        <v>14</v>
      </c>
      <c r="C21" s="157">
        <f t="shared" si="2"/>
        <v>11.590000000000011</v>
      </c>
      <c r="D21" s="156">
        <v>27.09</v>
      </c>
      <c r="E21" s="155">
        <f t="shared" si="0"/>
        <v>38.680000000000007</v>
      </c>
      <c r="F21" s="144"/>
      <c r="G21" s="150" t="s">
        <v>85</v>
      </c>
      <c r="H21" s="151">
        <v>14</v>
      </c>
      <c r="I21" s="157">
        <f t="shared" si="3"/>
        <v>11.590000000000011</v>
      </c>
      <c r="J21" s="156">
        <v>18.43</v>
      </c>
      <c r="K21" s="155">
        <f t="shared" si="1"/>
        <v>30.02000000000001</v>
      </c>
      <c r="L21" s="144"/>
    </row>
    <row r="22" spans="1:12" ht="13.8" x14ac:dyDescent="0.25">
      <c r="A22" s="149" t="s">
        <v>85</v>
      </c>
      <c r="B22" s="151">
        <v>15</v>
      </c>
      <c r="C22" s="157">
        <f t="shared" si="2"/>
        <v>11.640000000000011</v>
      </c>
      <c r="D22" s="156">
        <v>27.09</v>
      </c>
      <c r="E22" s="155">
        <f t="shared" si="0"/>
        <v>38.730000000000011</v>
      </c>
      <c r="F22" s="144"/>
      <c r="G22" s="150" t="s">
        <v>85</v>
      </c>
      <c r="H22" s="151">
        <v>15</v>
      </c>
      <c r="I22" s="157">
        <f t="shared" si="3"/>
        <v>11.640000000000011</v>
      </c>
      <c r="J22" s="156">
        <v>18.43</v>
      </c>
      <c r="K22" s="155">
        <f t="shared" si="1"/>
        <v>30.070000000000011</v>
      </c>
      <c r="L22" s="144"/>
    </row>
    <row r="23" spans="1:12" ht="13.8" x14ac:dyDescent="0.25">
      <c r="A23" s="149" t="s">
        <v>85</v>
      </c>
      <c r="B23" s="151">
        <v>16</v>
      </c>
      <c r="C23" s="157">
        <f t="shared" si="2"/>
        <v>11.690000000000012</v>
      </c>
      <c r="D23" s="156">
        <v>27.09</v>
      </c>
      <c r="E23" s="155">
        <f t="shared" si="0"/>
        <v>38.780000000000015</v>
      </c>
      <c r="F23" s="144"/>
      <c r="G23" s="150" t="s">
        <v>85</v>
      </c>
      <c r="H23" s="151">
        <v>16</v>
      </c>
      <c r="I23" s="157">
        <f t="shared" si="3"/>
        <v>11.690000000000012</v>
      </c>
      <c r="J23" s="156">
        <v>18.43</v>
      </c>
      <c r="K23" s="155">
        <f t="shared" si="1"/>
        <v>30.120000000000012</v>
      </c>
      <c r="L23" s="144"/>
    </row>
    <row r="24" spans="1:12" ht="13.8" x14ac:dyDescent="0.25">
      <c r="A24" s="149" t="s">
        <v>85</v>
      </c>
      <c r="B24" s="151">
        <v>17</v>
      </c>
      <c r="C24" s="157">
        <f t="shared" si="2"/>
        <v>11.740000000000013</v>
      </c>
      <c r="D24" s="156">
        <v>27.09</v>
      </c>
      <c r="E24" s="155">
        <f t="shared" si="0"/>
        <v>38.830000000000013</v>
      </c>
      <c r="F24" s="144"/>
      <c r="G24" s="150" t="s">
        <v>85</v>
      </c>
      <c r="H24" s="151">
        <v>17</v>
      </c>
      <c r="I24" s="157">
        <f t="shared" si="3"/>
        <v>11.740000000000013</v>
      </c>
      <c r="J24" s="156">
        <v>18.43</v>
      </c>
      <c r="K24" s="155">
        <f t="shared" si="1"/>
        <v>30.170000000000012</v>
      </c>
      <c r="L24" s="144"/>
    </row>
    <row r="25" spans="1:12" ht="13.8" x14ac:dyDescent="0.25">
      <c r="A25" s="149" t="s">
        <v>85</v>
      </c>
      <c r="B25" s="151">
        <v>18</v>
      </c>
      <c r="C25" s="157">
        <f t="shared" si="2"/>
        <v>11.790000000000013</v>
      </c>
      <c r="D25" s="156">
        <v>27.09</v>
      </c>
      <c r="E25" s="155">
        <f t="shared" si="0"/>
        <v>38.88000000000001</v>
      </c>
      <c r="F25" s="144"/>
      <c r="G25" s="150" t="s">
        <v>85</v>
      </c>
      <c r="H25" s="151">
        <v>18</v>
      </c>
      <c r="I25" s="157">
        <f t="shared" si="3"/>
        <v>11.790000000000013</v>
      </c>
      <c r="J25" s="156">
        <v>18.43</v>
      </c>
      <c r="K25" s="155">
        <f t="shared" si="1"/>
        <v>30.220000000000013</v>
      </c>
      <c r="L25" s="144"/>
    </row>
    <row r="26" spans="1:12" ht="13.8" x14ac:dyDescent="0.25">
      <c r="A26" s="149" t="s">
        <v>85</v>
      </c>
      <c r="B26" s="151">
        <v>19</v>
      </c>
      <c r="C26" s="157">
        <f t="shared" si="2"/>
        <v>11.840000000000014</v>
      </c>
      <c r="D26" s="156">
        <v>27.09</v>
      </c>
      <c r="E26" s="155">
        <f t="shared" si="0"/>
        <v>38.930000000000014</v>
      </c>
      <c r="F26" s="144"/>
      <c r="G26" s="150" t="s">
        <v>85</v>
      </c>
      <c r="H26" s="151">
        <v>19</v>
      </c>
      <c r="I26" s="157">
        <f t="shared" si="3"/>
        <v>11.840000000000014</v>
      </c>
      <c r="J26" s="156">
        <v>18.43</v>
      </c>
      <c r="K26" s="155">
        <f t="shared" si="1"/>
        <v>30.270000000000014</v>
      </c>
      <c r="L26" s="144"/>
    </row>
    <row r="27" spans="1:12" ht="13.8" x14ac:dyDescent="0.25">
      <c r="A27" s="149" t="s">
        <v>85</v>
      </c>
      <c r="B27" s="151">
        <v>20</v>
      </c>
      <c r="C27" s="157">
        <f t="shared" si="2"/>
        <v>11.890000000000015</v>
      </c>
      <c r="D27" s="156">
        <v>27.09</v>
      </c>
      <c r="E27" s="155">
        <f t="shared" si="0"/>
        <v>38.980000000000018</v>
      </c>
      <c r="F27" s="144"/>
      <c r="G27" s="150" t="s">
        <v>85</v>
      </c>
      <c r="H27" s="151">
        <v>20</v>
      </c>
      <c r="I27" s="157">
        <f t="shared" si="3"/>
        <v>11.890000000000015</v>
      </c>
      <c r="J27" s="156">
        <v>18.43</v>
      </c>
      <c r="K27" s="155">
        <f t="shared" si="1"/>
        <v>30.320000000000014</v>
      </c>
      <c r="L27" s="144"/>
    </row>
    <row r="28" spans="1:12" ht="13.8" x14ac:dyDescent="0.25">
      <c r="A28" s="149" t="s">
        <v>85</v>
      </c>
      <c r="B28" s="151">
        <v>21</v>
      </c>
      <c r="C28" s="157">
        <f t="shared" si="2"/>
        <v>11.940000000000015</v>
      </c>
      <c r="D28" s="156">
        <v>27.09</v>
      </c>
      <c r="E28" s="155">
        <f t="shared" si="0"/>
        <v>39.030000000000015</v>
      </c>
      <c r="F28" s="144"/>
      <c r="G28" s="150" t="s">
        <v>85</v>
      </c>
      <c r="H28" s="151">
        <v>21</v>
      </c>
      <c r="I28" s="157">
        <f t="shared" si="3"/>
        <v>11.940000000000015</v>
      </c>
      <c r="J28" s="156">
        <v>18.43</v>
      </c>
      <c r="K28" s="155">
        <f t="shared" si="1"/>
        <v>30.370000000000015</v>
      </c>
      <c r="L28" s="144"/>
    </row>
    <row r="29" spans="1:12" ht="13.8" x14ac:dyDescent="0.25">
      <c r="A29" s="149" t="s">
        <v>85</v>
      </c>
      <c r="B29" s="152">
        <v>22</v>
      </c>
      <c r="C29" s="157">
        <f t="shared" si="2"/>
        <v>11.990000000000016</v>
      </c>
      <c r="D29" s="156">
        <v>27.09</v>
      </c>
      <c r="E29" s="155">
        <f t="shared" si="0"/>
        <v>39.080000000000013</v>
      </c>
      <c r="F29" s="144"/>
      <c r="G29" s="150" t="s">
        <v>85</v>
      </c>
      <c r="H29" s="152">
        <v>22</v>
      </c>
      <c r="I29" s="157">
        <f t="shared" si="3"/>
        <v>11.990000000000016</v>
      </c>
      <c r="J29" s="156">
        <v>18.43</v>
      </c>
      <c r="K29" s="155">
        <f t="shared" si="1"/>
        <v>30.420000000000016</v>
      </c>
      <c r="L29" s="144"/>
    </row>
    <row r="30" spans="1:12" ht="13.8" x14ac:dyDescent="0.25">
      <c r="A30" s="149" t="s">
        <v>85</v>
      </c>
      <c r="B30" s="153">
        <v>23</v>
      </c>
      <c r="C30" s="157">
        <f t="shared" si="2"/>
        <v>12.040000000000017</v>
      </c>
      <c r="D30" s="156">
        <v>27.09</v>
      </c>
      <c r="E30" s="155">
        <f t="shared" si="0"/>
        <v>39.130000000000017</v>
      </c>
      <c r="F30" s="144"/>
      <c r="G30" s="150" t="s">
        <v>85</v>
      </c>
      <c r="H30" s="153">
        <v>23</v>
      </c>
      <c r="I30" s="157">
        <f t="shared" si="3"/>
        <v>12.040000000000017</v>
      </c>
      <c r="J30" s="156">
        <v>18.43</v>
      </c>
      <c r="K30" s="155">
        <f t="shared" si="1"/>
        <v>30.470000000000017</v>
      </c>
      <c r="L30" s="144"/>
    </row>
    <row r="31" spans="1:12" ht="13.8" x14ac:dyDescent="0.25">
      <c r="A31" s="149" t="s">
        <v>85</v>
      </c>
      <c r="B31" s="152">
        <v>24</v>
      </c>
      <c r="C31" s="157">
        <f t="shared" si="2"/>
        <v>12.090000000000018</v>
      </c>
      <c r="D31" s="156">
        <v>27.09</v>
      </c>
      <c r="E31" s="155">
        <f t="shared" si="0"/>
        <v>39.180000000000021</v>
      </c>
      <c r="F31" s="144"/>
      <c r="G31" s="150" t="s">
        <v>85</v>
      </c>
      <c r="H31" s="152">
        <v>24</v>
      </c>
      <c r="I31" s="157">
        <f t="shared" si="3"/>
        <v>12.090000000000018</v>
      </c>
      <c r="J31" s="156">
        <v>18.43</v>
      </c>
      <c r="K31" s="155">
        <f t="shared" si="1"/>
        <v>30.520000000000017</v>
      </c>
      <c r="L31" s="144"/>
    </row>
    <row r="32" spans="1:12" ht="13.8" x14ac:dyDescent="0.25">
      <c r="A32" s="149" t="s">
        <v>85</v>
      </c>
      <c r="B32" s="152">
        <v>25</v>
      </c>
      <c r="C32" s="157">
        <f t="shared" si="2"/>
        <v>12.140000000000018</v>
      </c>
      <c r="D32" s="156">
        <v>27.09</v>
      </c>
      <c r="E32" s="155">
        <f t="shared" si="0"/>
        <v>39.230000000000018</v>
      </c>
      <c r="F32" s="144"/>
      <c r="G32" s="150" t="s">
        <v>85</v>
      </c>
      <c r="H32" s="152">
        <v>25</v>
      </c>
      <c r="I32" s="157">
        <f t="shared" si="3"/>
        <v>12.140000000000018</v>
      </c>
      <c r="J32" s="156">
        <v>18.43</v>
      </c>
      <c r="K32" s="155">
        <f t="shared" si="1"/>
        <v>30.570000000000018</v>
      </c>
      <c r="L32" s="144"/>
    </row>
    <row r="33" spans="1:12" ht="13.8" x14ac:dyDescent="0.25">
      <c r="A33" s="149" t="s">
        <v>85</v>
      </c>
      <c r="B33" s="152">
        <v>26</v>
      </c>
      <c r="C33" s="157">
        <f t="shared" si="2"/>
        <v>12.190000000000019</v>
      </c>
      <c r="D33" s="156">
        <v>27.09</v>
      </c>
      <c r="E33" s="155">
        <f t="shared" si="0"/>
        <v>39.280000000000015</v>
      </c>
      <c r="F33" s="144"/>
      <c r="G33" s="150" t="s">
        <v>85</v>
      </c>
      <c r="H33" s="152">
        <v>26</v>
      </c>
      <c r="I33" s="157">
        <f t="shared" si="3"/>
        <v>12.190000000000019</v>
      </c>
      <c r="J33" s="156">
        <v>18.43</v>
      </c>
      <c r="K33" s="155">
        <f t="shared" si="1"/>
        <v>30.620000000000019</v>
      </c>
      <c r="L33" s="144"/>
    </row>
    <row r="34" spans="1:12" ht="13.8" x14ac:dyDescent="0.25">
      <c r="A34" s="149" t="s">
        <v>85</v>
      </c>
      <c r="B34" s="154">
        <v>27</v>
      </c>
      <c r="C34" s="157">
        <f t="shared" si="2"/>
        <v>12.24000000000002</v>
      </c>
      <c r="D34" s="156">
        <v>27.09</v>
      </c>
      <c r="E34" s="155">
        <f t="shared" si="0"/>
        <v>39.33000000000002</v>
      </c>
      <c r="F34" s="144"/>
      <c r="G34" s="150" t="s">
        <v>85</v>
      </c>
      <c r="H34" s="154">
        <v>27</v>
      </c>
      <c r="I34" s="157">
        <f t="shared" si="3"/>
        <v>12.24000000000002</v>
      </c>
      <c r="J34" s="156">
        <v>18.43</v>
      </c>
      <c r="K34" s="155">
        <f t="shared" si="1"/>
        <v>30.670000000000019</v>
      </c>
      <c r="L34" s="144"/>
    </row>
    <row r="35" spans="1:12" ht="13.8" x14ac:dyDescent="0.25">
      <c r="A35" s="149" t="s">
        <v>85</v>
      </c>
      <c r="B35" s="154">
        <v>28</v>
      </c>
      <c r="C35" s="157">
        <f t="shared" si="2"/>
        <v>12.29000000000002</v>
      </c>
      <c r="D35" s="156">
        <v>27.09</v>
      </c>
      <c r="E35" s="155">
        <f t="shared" si="0"/>
        <v>39.380000000000024</v>
      </c>
      <c r="F35" s="144"/>
      <c r="G35" s="150" t="s">
        <v>85</v>
      </c>
      <c r="H35" s="154">
        <v>28</v>
      </c>
      <c r="I35" s="157">
        <f t="shared" si="3"/>
        <v>12.29000000000002</v>
      </c>
      <c r="J35" s="156">
        <v>18.43</v>
      </c>
      <c r="K35" s="155">
        <f t="shared" si="1"/>
        <v>30.72000000000002</v>
      </c>
      <c r="L35" s="144"/>
    </row>
    <row r="36" spans="1:12" ht="13.8" x14ac:dyDescent="0.25">
      <c r="A36" s="149" t="s">
        <v>85</v>
      </c>
      <c r="B36" s="154">
        <v>29</v>
      </c>
      <c r="C36" s="157">
        <f t="shared" si="2"/>
        <v>12.340000000000021</v>
      </c>
      <c r="D36" s="156">
        <v>27.09</v>
      </c>
      <c r="E36" s="155">
        <f t="shared" si="0"/>
        <v>39.430000000000021</v>
      </c>
      <c r="F36" s="144"/>
      <c r="G36" s="150" t="s">
        <v>85</v>
      </c>
      <c r="H36" s="154">
        <v>29</v>
      </c>
      <c r="I36" s="157">
        <f t="shared" si="3"/>
        <v>12.340000000000021</v>
      </c>
      <c r="J36" s="156">
        <v>18.43</v>
      </c>
      <c r="K36" s="155">
        <f t="shared" si="1"/>
        <v>30.770000000000021</v>
      </c>
      <c r="L36" s="144"/>
    </row>
    <row r="37" spans="1:12" ht="13.8" x14ac:dyDescent="0.25">
      <c r="A37" s="149" t="s">
        <v>85</v>
      </c>
      <c r="B37" s="154">
        <v>30</v>
      </c>
      <c r="C37" s="157">
        <f t="shared" si="2"/>
        <v>12.390000000000022</v>
      </c>
      <c r="D37" s="156">
        <v>27.09</v>
      </c>
      <c r="E37" s="155">
        <f t="shared" si="0"/>
        <v>39.480000000000018</v>
      </c>
      <c r="F37" s="144"/>
      <c r="G37" s="150" t="s">
        <v>85</v>
      </c>
      <c r="H37" s="154">
        <v>30</v>
      </c>
      <c r="I37" s="157">
        <f t="shared" si="3"/>
        <v>12.390000000000022</v>
      </c>
      <c r="J37" s="156">
        <v>18.43</v>
      </c>
      <c r="K37" s="155">
        <f t="shared" si="1"/>
        <v>30.820000000000022</v>
      </c>
      <c r="L37" s="144"/>
    </row>
    <row r="38" spans="1:12" ht="13.8" x14ac:dyDescent="0.25">
      <c r="A38" s="149" t="s">
        <v>85</v>
      </c>
      <c r="B38" s="154">
        <v>31</v>
      </c>
      <c r="C38" s="157">
        <f t="shared" si="2"/>
        <v>12.440000000000023</v>
      </c>
      <c r="D38" s="156">
        <v>27.09</v>
      </c>
      <c r="E38" s="155">
        <f t="shared" si="0"/>
        <v>39.530000000000022</v>
      </c>
      <c r="F38" s="144"/>
      <c r="G38" s="150" t="s">
        <v>85</v>
      </c>
      <c r="H38" s="154">
        <v>31</v>
      </c>
      <c r="I38" s="157">
        <f t="shared" si="3"/>
        <v>12.440000000000023</v>
      </c>
      <c r="J38" s="156">
        <v>18.43</v>
      </c>
      <c r="K38" s="155">
        <f t="shared" si="1"/>
        <v>30.870000000000022</v>
      </c>
      <c r="L38" s="144"/>
    </row>
    <row r="39" spans="1:12" ht="13.8" x14ac:dyDescent="0.25">
      <c r="A39" s="149" t="s">
        <v>85</v>
      </c>
      <c r="B39" s="154">
        <v>32</v>
      </c>
      <c r="C39" s="157">
        <f t="shared" si="2"/>
        <v>12.490000000000023</v>
      </c>
      <c r="D39" s="156">
        <v>27.09</v>
      </c>
      <c r="E39" s="155">
        <f t="shared" si="0"/>
        <v>39.580000000000027</v>
      </c>
      <c r="F39" s="144"/>
      <c r="G39" s="150" t="s">
        <v>85</v>
      </c>
      <c r="H39" s="154">
        <v>32</v>
      </c>
      <c r="I39" s="157">
        <f t="shared" si="3"/>
        <v>12.490000000000023</v>
      </c>
      <c r="J39" s="156">
        <v>18.43</v>
      </c>
      <c r="K39" s="155">
        <f t="shared" si="1"/>
        <v>30.920000000000023</v>
      </c>
      <c r="L39" s="144"/>
    </row>
    <row r="40" spans="1:12" ht="13.8" x14ac:dyDescent="0.25">
      <c r="A40" s="149" t="s">
        <v>85</v>
      </c>
      <c r="B40" s="154">
        <v>33</v>
      </c>
      <c r="C40" s="157">
        <f t="shared" si="2"/>
        <v>12.540000000000024</v>
      </c>
      <c r="D40" s="156">
        <v>27.09</v>
      </c>
      <c r="E40" s="155">
        <f t="shared" si="0"/>
        <v>39.630000000000024</v>
      </c>
      <c r="F40" s="144"/>
      <c r="G40" s="150" t="s">
        <v>85</v>
      </c>
      <c r="H40" s="154">
        <v>33</v>
      </c>
      <c r="I40" s="157">
        <f t="shared" si="3"/>
        <v>12.540000000000024</v>
      </c>
      <c r="J40" s="156">
        <v>18.43</v>
      </c>
      <c r="K40" s="155">
        <f t="shared" si="1"/>
        <v>30.970000000000024</v>
      </c>
      <c r="L40" s="144"/>
    </row>
    <row r="41" spans="1:12" ht="13.8" x14ac:dyDescent="0.25">
      <c r="A41" s="149" t="s">
        <v>85</v>
      </c>
      <c r="B41" s="154">
        <v>34</v>
      </c>
      <c r="C41" s="157">
        <f t="shared" si="2"/>
        <v>12.590000000000025</v>
      </c>
      <c r="D41" s="156">
        <v>27.09</v>
      </c>
      <c r="E41" s="155">
        <f t="shared" si="0"/>
        <v>39.680000000000021</v>
      </c>
      <c r="F41" s="144"/>
      <c r="G41" s="150" t="s">
        <v>85</v>
      </c>
      <c r="H41" s="154">
        <v>34</v>
      </c>
      <c r="I41" s="157">
        <f t="shared" si="3"/>
        <v>12.590000000000025</v>
      </c>
      <c r="J41" s="156">
        <v>18.43</v>
      </c>
      <c r="K41" s="155">
        <f t="shared" si="1"/>
        <v>31.020000000000024</v>
      </c>
      <c r="L41" s="144"/>
    </row>
    <row r="42" spans="1:12" ht="13.8" x14ac:dyDescent="0.25">
      <c r="A42" s="149" t="s">
        <v>85</v>
      </c>
      <c r="B42" s="154">
        <v>35</v>
      </c>
      <c r="C42" s="157">
        <f t="shared" si="2"/>
        <v>12.640000000000025</v>
      </c>
      <c r="D42" s="156">
        <v>27.09</v>
      </c>
      <c r="E42" s="155">
        <f t="shared" si="0"/>
        <v>39.730000000000025</v>
      </c>
      <c r="F42" s="144"/>
      <c r="G42" s="150" t="s">
        <v>85</v>
      </c>
      <c r="H42" s="154">
        <v>35</v>
      </c>
      <c r="I42" s="157">
        <f t="shared" si="3"/>
        <v>12.640000000000025</v>
      </c>
      <c r="J42" s="156">
        <v>18.43</v>
      </c>
      <c r="K42" s="155">
        <f t="shared" si="1"/>
        <v>31.070000000000025</v>
      </c>
      <c r="L42" s="144"/>
    </row>
    <row r="44" spans="1:12" x14ac:dyDescent="0.25">
      <c r="B44" s="29" t="s">
        <v>64</v>
      </c>
      <c r="H44" s="29"/>
    </row>
  </sheetData>
  <sheetProtection password="C82F" sheet="1"/>
  <customSheetViews>
    <customSheetView guid="{F3F04B63-3F0E-4FC8-9213-B9CAD368D094}" topLeftCell="A5">
      <selection activeCell="N28" sqref="N28"/>
      <pageMargins left="0.7" right="0.7" top="0.75" bottom="0.75" header="0.3" footer="0.3"/>
    </customSheetView>
  </customSheetViews>
  <mergeCells count="8">
    <mergeCell ref="B4:E4"/>
    <mergeCell ref="H4:K4"/>
    <mergeCell ref="B1:E1"/>
    <mergeCell ref="H1:K1"/>
    <mergeCell ref="B2:E2"/>
    <mergeCell ref="H2:K2"/>
    <mergeCell ref="B3:E3"/>
    <mergeCell ref="H3:K3"/>
  </mergeCells>
  <pageMargins left="0.7" right="0.7" top="0.75" bottom="0.75" header="0.3" footer="0.3"/>
  <pageSetup scale="6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30B06E28E18C344D9ADFEB5F80A70952" ma:contentTypeVersion="1036" ma:contentTypeDescription="Create a new document." ma:contentTypeScope="" ma:versionID="1149edff7c5684536a24f31291ebb3e6">
  <xsd:schema xmlns:xsd="http://www.w3.org/2001/XMLSchema" xmlns:xs="http://www.w3.org/2001/XMLSchema" xmlns:p="http://schemas.microsoft.com/office/2006/metadata/properties" xmlns:ns2="ea37a463-b99d-470c-8a85-4153a11441a9" xmlns:ns3="33d3cbf2-c60b-4787-aad7-88dee3744c5e" targetNamespace="http://schemas.microsoft.com/office/2006/metadata/properties" ma:root="true" ma:fieldsID="aaba5f61d8857b5afa4518d01a085db9" ns2:_="" ns3:_="">
    <xsd:import namespace="ea37a463-b99d-470c-8a85-4153a11441a9"/>
    <xsd:import namespace="33d3cbf2-c60b-4787-aad7-88dee3744c5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Year" minOccurs="0"/>
                <xsd:element ref="ns3:Document_x0020_Type"/>
                <xsd:element ref="ns3:Program"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d3cbf2-c60b-4787-aad7-88dee3744c5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Year" ma:index="13" nillable="true" ma:displayName="Year" ma:format="Dropdown" ma:indexed="true" ma:internalName="Year">
      <xsd:simpleType>
        <xsd:restriction base="dms:Choice">
          <xsd:enumeration value="2015"/>
          <xsd:enumeration value="2016"/>
          <xsd:enumeration value="2017"/>
          <xsd:enumeration value="2018"/>
          <xsd:enumeration value="2019"/>
          <xsd:enumeration value="2020"/>
          <xsd:enumeration value="2021"/>
          <xsd:enumeration value="2022"/>
        </xsd:restriction>
      </xsd:simpleType>
    </xsd:element>
    <xsd:element name="Document_x0020_Type" ma:index="14" ma:displayName="Document Type" ma:format="Dropdown" ma:indexed="true" ma:internalName="Document_x0020_Type">
      <xsd:simpleType>
        <xsd:restriction base="dms:Choice">
          <xsd:enumeration value="Awarded"/>
          <xsd:enumeration value="Limitation Lists"/>
          <xsd:enumeration value="Notices"/>
          <xsd:enumeration value="Training Presentation"/>
          <xsd:enumeration value="Updates"/>
          <xsd:enumeration value="Worksheets and Instructions"/>
        </xsd:restriction>
      </xsd:simpleType>
    </xsd:element>
    <xsd:element name="Program" ma:index="15" nillable="true" ma:displayName="Program(s)" ma:description="Select program(s) if applicable." ma:internalName="Program">
      <xsd:complexType>
        <xsd:complexContent>
          <xsd:extension base="dms:MultiChoice">
            <xsd:sequence>
              <xsd:element name="Value" maxOccurs="unbounded" minOccurs="0" nillable="true">
                <xsd:simpleType>
                  <xsd:restriction base="dms:Choice">
                    <xsd:enumeration value="CLASS"/>
                    <xsd:enumeration value="DAHS"/>
                    <xsd:enumeration value="DBMD"/>
                    <xsd:enumeration value="HCS"/>
                    <xsd:enumeration value="ICF-IID"/>
                    <xsd:enumeration value="NF"/>
                    <xsd:enumeration value="PHC"/>
                    <xsd:enumeration value="RC"/>
                  </xsd:restriction>
                </xsd:simpleType>
              </xsd:element>
            </xsd:sequence>
          </xsd:extension>
        </xsd:complexContent>
      </xsd:complex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ogram xmlns="33d3cbf2-c60b-4787-aad7-88dee3744c5e">
      <Value>RC</Value>
    </Program>
    <Document_x0020_Type xmlns="33d3cbf2-c60b-4787-aad7-88dee3744c5e">Worksheets and Instructions</Document_x0020_Type>
    <Year xmlns="33d3cbf2-c60b-4787-aad7-88dee3744c5e">2022</Year>
    <_dlc_DocId xmlns="ea37a463-b99d-470c-8a85-4153a11441a9">Y2PHC7Y2YW5Y-2117410361-358</_dlc_DocId>
    <_dlc_DocIdPersistId xmlns="ea37a463-b99d-470c-8a85-4153a11441a9">false</_dlc_DocIdPersistId>
    <_dlc_DocIdUrl xmlns="ea37a463-b99d-470c-8a85-4153a11441a9">
      <Url>https://txhhs.sharepoint.com/sites/hhsc/fs/ra/ltss/_layouts/15/DocIdRedir.aspx?ID=Y2PHC7Y2YW5Y-2117410361-358</Url>
      <Description>Y2PHC7Y2YW5Y-2117410361-358</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CDE957-BF96-4AFB-9986-1F4B5F689F73}">
  <ds:schemaRefs>
    <ds:schemaRef ds:uri="http://schemas.microsoft.com/office/2006/metadata/longProperties"/>
  </ds:schemaRefs>
</ds:datastoreItem>
</file>

<file path=customXml/itemProps2.xml><?xml version="1.0" encoding="utf-8"?>
<ds:datastoreItem xmlns:ds="http://schemas.openxmlformats.org/officeDocument/2006/customXml" ds:itemID="{1E49D289-C293-4495-9369-F2D755C7FD81}">
  <ds:schemaRefs>
    <ds:schemaRef ds:uri="http://schemas.microsoft.com/sharepoint/events"/>
  </ds:schemaRefs>
</ds:datastoreItem>
</file>

<file path=customXml/itemProps3.xml><?xml version="1.0" encoding="utf-8"?>
<ds:datastoreItem xmlns:ds="http://schemas.openxmlformats.org/officeDocument/2006/customXml" ds:itemID="{EC29DC72-1AB6-49F1-B72B-F0B03F35498C}"/>
</file>

<file path=customXml/itemProps4.xml><?xml version="1.0" encoding="utf-8"?>
<ds:datastoreItem xmlns:ds="http://schemas.openxmlformats.org/officeDocument/2006/customXml" ds:itemID="{B489202C-8BB6-47D0-B04E-9B78E3A37EF1}">
  <ds:schemaRef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 ds:uri="33d3cbf2-c60b-4787-aad7-88dee3744c5e"/>
    <ds:schemaRef ds:uri="ea37a463-b99d-470c-8a85-4153a11441a9"/>
    <ds:schemaRef ds:uri="http://schemas.microsoft.com/office/2006/metadata/properties"/>
    <ds:schemaRef ds:uri="http://purl.org/dc/dcmitype/"/>
    <ds:schemaRef ds:uri="http://purl.org/dc/terms/"/>
  </ds:schemaRefs>
</ds:datastoreItem>
</file>

<file path=customXml/itemProps5.xml><?xml version="1.0" encoding="utf-8"?>
<ds:datastoreItem xmlns:ds="http://schemas.openxmlformats.org/officeDocument/2006/customXml" ds:itemID="{A31ADDCC-B2C0-4B3F-8549-81049890B9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RC - pg 4</vt:lpstr>
      <vt:lpstr>RC - pg 5</vt:lpstr>
      <vt:lpstr>RC - pg 6</vt:lpstr>
      <vt:lpstr>Effective 9-1-2015 to 1-31-2017</vt:lpstr>
      <vt:lpstr>Effective 2-1-17 to 1-31-2018</vt:lpstr>
      <vt:lpstr>Effective 2-1-18 to 1-31-2019</vt:lpstr>
      <vt:lpstr>RC-Worksheet</vt:lpstr>
      <vt:lpstr>Effective 2-1-2020 to current</vt:lpstr>
      <vt:lpstr>'Effective 2-1-2020 to current'!Print_Area</vt:lpstr>
    </vt:vector>
  </TitlesOfParts>
  <Company>TDHS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Pamm</dc:creator>
  <cp:lastModifiedBy>sduban01</cp:lastModifiedBy>
  <cp:lastPrinted>2019-06-18T19:19:41Z</cp:lastPrinted>
  <dcterms:created xsi:type="dcterms:W3CDTF">2000-05-25T17:21:39Z</dcterms:created>
  <dcterms:modified xsi:type="dcterms:W3CDTF">2021-05-10T20:16:03Z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Heckman,Guerin (HHSC)</vt:lpwstr>
  </property>
  <property fmtid="{D5CDD505-2E9C-101B-9397-08002B2CF9AE}" pid="3" name="display_urn:schemas-microsoft-com:office:office#Author">
    <vt:lpwstr>Diacont,Joseph (HHSC)</vt:lpwstr>
  </property>
  <property fmtid="{D5CDD505-2E9C-101B-9397-08002B2CF9AE}" pid="4" name="xd_Signature">
    <vt:lpwstr/>
  </property>
  <property fmtid="{D5CDD505-2E9C-101B-9397-08002B2CF9AE}" pid="5" name="TemplateUrl">
    <vt:lpwstr/>
  </property>
  <property fmtid="{D5CDD505-2E9C-101B-9397-08002B2CF9AE}" pid="6" name="ComplianceAssetId">
    <vt:lpwstr/>
  </property>
  <property fmtid="{D5CDD505-2E9C-101B-9397-08002B2CF9AE}" pid="7" name="xd_ProgID">
    <vt:lpwstr/>
  </property>
  <property fmtid="{D5CDD505-2E9C-101B-9397-08002B2CF9AE}" pid="8" name="_dlc_DocIdPersistId">
    <vt:lpwstr/>
  </property>
  <property fmtid="{D5CDD505-2E9C-101B-9397-08002B2CF9AE}" pid="9" name="ContentTypeId">
    <vt:lpwstr>0x01010030B06E28E18C344D9ADFEB5F80A70952</vt:lpwstr>
  </property>
  <property fmtid="{D5CDD505-2E9C-101B-9397-08002B2CF9AE}" pid="10" name="_dlc_DocId">
    <vt:lpwstr>Y2PHC7Y2YW5Y-2117410361-325</vt:lpwstr>
  </property>
  <property fmtid="{D5CDD505-2E9C-101B-9397-08002B2CF9AE}" pid="11" name="_dlc_DocIdUrl">
    <vt:lpwstr>https://txhhs.sharepoint.com/sites/hhsc/fs/ra/ltss/_layouts/15/DocIdRedir.aspx?ID=Y2PHC7Y2YW5Y-2117410361-325, Y2PHC7Y2YW5Y-2117410361-325</vt:lpwstr>
  </property>
  <property fmtid="{D5CDD505-2E9C-101B-9397-08002B2CF9AE}" pid="12" name="_dlc_DocIdItemGuid">
    <vt:lpwstr>7cadf093-19d9-4adb-901b-e470aab2a968</vt:lpwstr>
  </property>
</Properties>
</file>